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a\Desktop\PREWORK_EGF\Module-1\"/>
    </mc:Choice>
  </mc:AlternateContent>
  <xr:revisionPtr revIDLastSave="0" documentId="13_ncr:1_{37E1A4CE-DC89-4731-92F7-A4F2F4102AE6}" xr6:coauthVersionLast="43" xr6:coauthVersionMax="43" xr10:uidLastSave="{00000000-0000-0000-0000-000000000000}"/>
  <bookViews>
    <workbookView xWindow="28680" yWindow="-120" windowWidth="29040" windowHeight="16440" tabRatio="796" xr2:uid="{00000000-000D-0000-FFFF-FFFF00000000}"/>
  </bookViews>
  <sheets>
    <sheet name="KickstarterTable" sheetId="1" r:id="rId1"/>
    <sheet name="PIVOT_CategoryStats" sheetId="2" r:id="rId2"/>
    <sheet name="PIVOT_Sub-CategoryStats" sheetId="4" r:id="rId3"/>
    <sheet name="Outcomes Based on Launch Date" sheetId="5" r:id="rId4"/>
    <sheet name="Bonus" sheetId="6" r:id="rId5"/>
    <sheet name="Statistical Analysis" sheetId="7" r:id="rId6"/>
  </sheets>
  <definedNames>
    <definedName name="_xlnm._FilterDatabase" localSheetId="0" hidden="1">KickstarterTable!$A$1:$T$4115</definedName>
  </definedNames>
  <calcPr calcId="191029"/>
  <pivotCaches>
    <pivotCache cacheId="1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6" i="7" l="1"/>
  <c r="J6" i="7"/>
  <c r="J7" i="7"/>
  <c r="I7" i="7"/>
  <c r="J5" i="7"/>
  <c r="I5" i="7"/>
  <c r="J4" i="7"/>
  <c r="I4" i="7"/>
  <c r="J3" i="7"/>
  <c r="I3" i="7"/>
  <c r="J2" i="7"/>
  <c r="I2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6" l="1"/>
  <c r="G2" i="6" s="1"/>
  <c r="E10" i="6"/>
  <c r="H10" i="6" s="1"/>
  <c r="E6" i="6"/>
  <c r="G6" i="6" s="1"/>
  <c r="E13" i="6"/>
  <c r="G13" i="6" s="1"/>
  <c r="E9" i="6"/>
  <c r="F9" i="6" s="1"/>
  <c r="E5" i="6"/>
  <c r="H5" i="6" s="1"/>
  <c r="E12" i="6"/>
  <c r="F12" i="6" s="1"/>
  <c r="E8" i="6"/>
  <c r="H8" i="6" s="1"/>
  <c r="E4" i="6"/>
  <c r="H4" i="6" s="1"/>
  <c r="E11" i="6"/>
  <c r="H11" i="6" s="1"/>
  <c r="E7" i="6"/>
  <c r="H7" i="6" s="1"/>
  <c r="E3" i="6"/>
  <c r="G3" i="6" s="1"/>
  <c r="G9" i="6" l="1"/>
  <c r="F8" i="6"/>
  <c r="F5" i="6"/>
  <c r="F10" i="6"/>
  <c r="F2" i="6"/>
  <c r="H3" i="6"/>
  <c r="G12" i="6"/>
  <c r="F11" i="6"/>
  <c r="H13" i="6"/>
  <c r="H9" i="6"/>
  <c r="G5" i="6"/>
  <c r="H6" i="6"/>
  <c r="H12" i="6"/>
  <c r="G8" i="6"/>
  <c r="F4" i="6"/>
  <c r="F6" i="6"/>
  <c r="G11" i="6"/>
  <c r="F7" i="6"/>
  <c r="F13" i="6"/>
  <c r="G10" i="6"/>
  <c r="G4" i="6"/>
  <c r="H2" i="6"/>
  <c r="G7" i="6"/>
  <c r="F3" i="6"/>
</calcChain>
</file>

<file path=xl/sharedStrings.xml><?xml version="1.0" encoding="utf-8"?>
<sst xmlns="http://schemas.openxmlformats.org/spreadsheetml/2006/main" count="36777" uniqueCount="8412">
  <si>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</si>
  <si>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</si>
  <si>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</si>
  <si>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</si>
  <si>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</si>
  <si>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</si>
  <si>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</si>
  <si>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</si>
  <si>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</si>
  <si>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</si>
  <si>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</si>
  <si>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</si>
  <si>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</si>
  <si>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</si>
  <si>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</si>
  <si>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</si>
  <si>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</si>
  <si>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</si>
  <si>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</si>
  <si>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</si>
  <si>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</si>
  <si>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</si>
  <si>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</si>
  <si>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</si>
  <si>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</si>
  <si>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</si>
  <si>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</si>
  <si>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</si>
  <si>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</si>
  <si>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</si>
  <si>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</si>
  <si>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</si>
  <si>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</si>
  <si>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</si>
  <si>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</si>
  <si>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</si>
  <si>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</si>
  <si>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</si>
  <si>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</si>
  <si>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</si>
  <si>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</si>
  <si>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</si>
  <si>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</si>
  <si>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</si>
  <si>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</si>
  <si>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</si>
  <si>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</si>
  <si>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</si>
  <si>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</si>
  <si>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</si>
  <si>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</si>
  <si>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</si>
  <si>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</si>
  <si>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</si>
  <si>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</si>
  <si>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</si>
  <si>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</si>
  <si>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</si>
  <si>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</si>
  <si>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</si>
  <si>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</si>
  <si>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</si>
  <si>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</si>
  <si>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</si>
  <si>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</si>
  <si>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</si>
  <si>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</si>
  <si>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</si>
  <si>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</si>
  <si>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</si>
  <si>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</si>
  <si>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</si>
  <si>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</si>
  <si>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</si>
  <si>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</si>
  <si>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</si>
  <si>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</si>
  <si>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</si>
  <si>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</si>
  <si>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</si>
  <si>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</si>
  <si>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</si>
  <si>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</si>
  <si>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</si>
  <si>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</si>
  <si>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</si>
  <si>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</si>
  <si>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</si>
  <si>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</si>
  <si>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</si>
  <si>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</si>
  <si>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</si>
  <si>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</si>
  <si>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</si>
  <si>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</si>
  <si>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</si>
  <si>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</si>
  <si>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</si>
  <si>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</si>
  <si>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</si>
  <si>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</si>
  <si>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</si>
  <si>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</si>
  <si>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</si>
  <si>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</si>
  <si>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</si>
  <si>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</si>
  <si>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</si>
  <si>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</si>
  <si>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</si>
  <si>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</si>
  <si>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</si>
  <si>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</si>
  <si>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</si>
  <si>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</si>
  <si>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</si>
  <si>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</si>
  <si>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</si>
  <si>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</si>
  <si>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</si>
  <si>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</si>
  <si>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</si>
  <si>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</si>
  <si>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</si>
  <si>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</si>
  <si>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</si>
  <si>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</si>
  <si>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</si>
  <si>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</si>
  <si>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</si>
  <si>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</si>
  <si>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</si>
  <si>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</si>
  <si>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</si>
  <si>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</si>
  <si>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</si>
  <si>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</si>
  <si>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</si>
  <si>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</si>
  <si>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</si>
  <si>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</si>
  <si>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</si>
  <si>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</si>
  <si>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</si>
  <si>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</si>
  <si>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</si>
  <si>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</si>
  <si>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</si>
  <si>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</si>
  <si>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</si>
  <si>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</si>
  <si>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</si>
  <si>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</si>
  <si>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</si>
  <si>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</si>
  <si>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</si>
  <si>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</si>
  <si>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</si>
  <si>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</si>
  <si>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</si>
  <si>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</si>
  <si>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</si>
  <si>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</si>
  <si>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</si>
  <si>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</si>
  <si>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</si>
  <si>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</si>
  <si>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</si>
  <si>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</si>
  <si>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</si>
  <si>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</si>
  <si>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</si>
  <si>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</si>
  <si>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</si>
  <si>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</si>
  <si>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</si>
  <si>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</si>
  <si>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</si>
  <si>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</si>
  <si>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</si>
  <si>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</si>
  <si>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</si>
  <si>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</si>
  <si>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</si>
  <si>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</si>
  <si>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</si>
  <si>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</si>
  <si>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</si>
  <si>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</si>
  <si>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</si>
  <si>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</si>
  <si>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</si>
  <si>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</si>
  <si>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</si>
  <si>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</si>
  <si>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</si>
  <si>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</si>
  <si>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</si>
  <si>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</si>
  <si>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</si>
  <si>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</si>
  <si>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</si>
  <si>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</si>
  <si>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</si>
  <si>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</si>
  <si>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</si>
  <si>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</si>
  <si>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</si>
  <si>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</si>
  <si>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</si>
  <si>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</si>
  <si>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</si>
  <si>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</si>
  <si>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</si>
  <si>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</si>
  <si>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</si>
  <si>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</si>
  <si>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</si>
  <si>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</si>
  <si>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</si>
  <si>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</si>
  <si>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</si>
  <si>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</si>
  <si>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</si>
  <si>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</si>
  <si>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</si>
  <si>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</si>
  <si>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</si>
  <si>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</si>
  <si>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</si>
  <si>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</si>
  <si>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</si>
  <si>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</si>
  <si>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</si>
  <si>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</si>
  <si>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</si>
  <si>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</si>
  <si>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</si>
  <si>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</si>
  <si>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</si>
  <si>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</si>
  <si>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</si>
  <si>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</si>
  <si>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</si>
  <si>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</si>
  <si>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</si>
  <si>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</si>
  <si>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</si>
  <si>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</si>
  <si>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</si>
  <si>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</si>
  <si>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</si>
  <si>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</si>
  <si>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</si>
  <si>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</si>
  <si>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</si>
  <si>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</si>
  <si>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</si>
  <si>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</si>
  <si>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</si>
  <si>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</si>
  <si>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</si>
  <si>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</si>
  <si>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</si>
  <si>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</si>
  <si>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</si>
  <si>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</si>
  <si>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</si>
  <si>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</si>
  <si>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</si>
  <si>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</si>
  <si>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</si>
  <si>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</si>
  <si>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</si>
  <si>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</si>
  <si>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</si>
  <si>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</si>
  <si>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</si>
  <si>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</si>
  <si>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</si>
  <si>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</si>
  <si>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</si>
  <si>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</si>
  <si>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</si>
  <si>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</si>
  <si>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</si>
  <si>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</si>
  <si>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</si>
  <si>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</si>
  <si>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</si>
  <si>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</si>
  <si>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</si>
  <si>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</si>
  <si>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</si>
  <si>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</si>
  <si>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</si>
  <si>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</si>
  <si>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</si>
  <si>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</si>
  <si>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</si>
  <si>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</si>
  <si>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</si>
  <si>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</si>
  <si>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</si>
  <si>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</si>
  <si>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</si>
  <si>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</si>
  <si>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</si>
  <si>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</si>
  <si>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</si>
  <si>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</si>
  <si>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</si>
  <si>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</si>
  <si>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</si>
  <si>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</si>
  <si>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</si>
  <si>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</si>
  <si>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</si>
  <si>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</si>
  <si>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</si>
  <si>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</si>
  <si>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</si>
  <si>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</si>
  <si>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</si>
  <si>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</si>
  <si>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</si>
  <si>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</si>
  <si>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</si>
  <si>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</si>
  <si>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</si>
  <si>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</si>
  <si>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</si>
  <si>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</si>
  <si>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</si>
  <si>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</si>
  <si>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</si>
  <si>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</si>
  <si>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</si>
  <si>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</si>
  <si>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</si>
  <si>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</si>
  <si>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</si>
  <si>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</si>
  <si>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</si>
  <si>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</si>
  <si>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</si>
  <si>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</si>
  <si>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</si>
  <si>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</si>
  <si>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</si>
  <si>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</si>
  <si>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</si>
  <si>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</si>
  <si>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</si>
  <si>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</si>
  <si>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</si>
  <si>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</si>
  <si>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</si>
  <si>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</si>
  <si>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</si>
  <si>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</si>
  <si>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</si>
  <si>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</si>
  <si>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</si>
  <si>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</si>
  <si>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</si>
  <si>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</si>
  <si>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</si>
  <si>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</si>
  <si>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</si>
  <si>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</si>
  <si>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</si>
  <si>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</si>
  <si>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</si>
  <si>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</si>
  <si>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</si>
  <si>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</si>
  <si>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</si>
  <si>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</si>
  <si>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</si>
  <si>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</si>
  <si>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</si>
  <si>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</si>
  <si>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</si>
  <si>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</si>
  <si>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</si>
  <si>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</si>
  <si>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</si>
  <si>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</si>
  <si>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</si>
  <si>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</si>
  <si>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</si>
  <si>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</si>
  <si>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</si>
  <si>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</si>
  <si>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</si>
  <si>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</si>
  <si>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</si>
  <si>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</si>
  <si>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</si>
  <si>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</si>
  <si>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</si>
  <si>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</si>
  <si>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</si>
  <si>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</si>
  <si>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</si>
  <si>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</si>
  <si>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</si>
  <si>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</si>
  <si>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</si>
  <si>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</si>
  <si>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</si>
  <si>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</si>
  <si>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</si>
  <si>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</si>
  <si>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</si>
  <si>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</si>
  <si>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</si>
  <si>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</si>
  <si>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</si>
  <si>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</si>
  <si>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</si>
  <si>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</si>
  <si>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</si>
  <si>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</si>
  <si>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</si>
  <si>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</si>
  <si>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</si>
  <si>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</si>
  <si>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</si>
  <si>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</si>
  <si>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</si>
  <si>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</si>
  <si>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</si>
  <si>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</si>
  <si>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</si>
  <si>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</si>
  <si>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</si>
  <si>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</si>
  <si>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</si>
  <si>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</si>
  <si>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</si>
  <si>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</si>
  <si>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</si>
  <si>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</si>
  <si>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</si>
  <si>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</si>
  <si>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</si>
  <si>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</si>
  <si>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</si>
  <si>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</si>
  <si>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</si>
  <si>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</si>
  <si>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</si>
  <si>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</si>
  <si>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</si>
  <si>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</si>
  <si>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</si>
  <si>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</si>
  <si>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</si>
  <si>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</si>
  <si>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</si>
  <si>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</si>
  <si>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</si>
  <si>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</si>
  <si>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</si>
  <si>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</si>
  <si>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</si>
  <si>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</si>
  <si>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</si>
  <si>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</si>
  <si>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</si>
  <si>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</si>
  <si>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</si>
  <si>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</si>
  <si>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</si>
  <si>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</si>
  <si>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</si>
  <si>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</si>
  <si>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</si>
  <si>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</si>
  <si>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</si>
  <si>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</si>
  <si>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</si>
  <si>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</si>
  <si>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</si>
  <si>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</si>
  <si>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</si>
  <si>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</si>
  <si>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</si>
  <si>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</si>
  <si>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</si>
  <si>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</si>
  <si>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</si>
  <si>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</si>
  <si>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</si>
  <si>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</si>
  <si>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</si>
  <si>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</si>
  <si>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</si>
  <si>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</si>
  <si>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</si>
  <si>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</si>
  <si>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</si>
  <si>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</si>
  <si>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</si>
  <si>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</si>
  <si>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</si>
  <si>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</si>
  <si>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</si>
  <si>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</si>
  <si>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</si>
  <si>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</si>
  <si>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</si>
  <si>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</si>
  <si>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</si>
  <si>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</si>
  <si>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</si>
  <si>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</si>
  <si>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</si>
  <si>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</si>
  <si>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</si>
  <si>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</si>
  <si>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</si>
  <si>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</si>
  <si>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</si>
  <si>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</si>
  <si>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</si>
  <si>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</si>
  <si>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</si>
  <si>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</si>
  <si>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</si>
  <si>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</si>
  <si>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</si>
  <si>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</si>
  <si>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</si>
  <si>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</si>
  <si>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</si>
  <si>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</si>
  <si>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</si>
  <si>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</si>
  <si>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</si>
  <si>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</si>
  <si>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</si>
  <si>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</si>
  <si>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</si>
  <si>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</si>
  <si>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</si>
  <si>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</si>
  <si>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</si>
  <si>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</si>
  <si>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</si>
  <si>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</si>
  <si>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</si>
  <si>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</si>
  <si>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</si>
  <si>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</si>
  <si>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</si>
  <si>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</si>
  <si>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</si>
  <si>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</si>
  <si>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</si>
  <si>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</si>
  <si>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</si>
  <si>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</si>
  <si>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</si>
  <si>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</si>
  <si>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</si>
  <si>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</si>
  <si>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</si>
  <si>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</si>
  <si>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</si>
  <si>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</si>
  <si>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</si>
  <si>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</si>
  <si>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</si>
  <si>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</si>
  <si>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</si>
  <si>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</si>
  <si>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</si>
  <si>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</si>
  <si>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</si>
  <si>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</si>
  <si>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</si>
  <si>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</si>
  <si>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</si>
  <si>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</si>
  <si>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</si>
  <si>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</si>
  <si>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</si>
  <si>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</si>
  <si>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</si>
  <si>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</si>
  <si>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</si>
  <si>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</si>
  <si>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</si>
  <si>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</si>
  <si>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</si>
  <si>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</si>
  <si>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</si>
  <si>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</si>
  <si>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</si>
  <si>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</si>
  <si>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</si>
  <si>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</si>
  <si>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</si>
  <si>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</si>
  <si>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</si>
  <si>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</si>
  <si>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</si>
  <si>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</si>
  <si>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</si>
  <si>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</si>
  <si>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</si>
  <si>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</si>
  <si>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</si>
  <si>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</si>
  <si>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</si>
  <si>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</si>
  <si>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</si>
  <si>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</si>
  <si>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</si>
  <si>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</si>
  <si>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</si>
  <si>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</si>
  <si>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</si>
  <si>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</si>
  <si>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</si>
  <si>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</si>
  <si>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</si>
  <si>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</si>
  <si>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</si>
  <si>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</si>
  <si>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</si>
  <si>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</si>
  <si>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</si>
  <si>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</si>
  <si>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</si>
  <si>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</si>
  <si>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</si>
  <si>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</si>
  <si>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</si>
  <si>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</si>
  <si>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</si>
  <si>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</si>
  <si>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</si>
  <si>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</si>
  <si>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</si>
  <si>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</si>
  <si>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</si>
  <si>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</si>
  <si>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</si>
  <si>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</si>
  <si>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</si>
  <si>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</si>
  <si>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</si>
  <si>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</si>
  <si>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</si>
  <si>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</si>
  <si>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</si>
  <si>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</si>
  <si>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</si>
  <si>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</si>
  <si>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</si>
  <si>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</si>
  <si>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</si>
  <si>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</si>
  <si>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</si>
  <si>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</si>
  <si>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</si>
  <si>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</si>
  <si>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</si>
  <si>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</si>
  <si>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</si>
  <si>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</si>
  <si>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</si>
  <si>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</si>
  <si>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</si>
  <si>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</si>
  <si>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</si>
  <si>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</si>
  <si>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</si>
  <si>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</si>
  <si>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</si>
  <si>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</si>
  <si>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</si>
  <si>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</si>
  <si>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</si>
  <si>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</si>
  <si>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</si>
  <si>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</si>
  <si>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</si>
  <si>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</si>
  <si>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</si>
  <si>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</si>
  <si>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</si>
  <si>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</si>
  <si>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</si>
  <si>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</si>
  <si>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</si>
  <si>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</si>
  <si>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</si>
  <si>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</si>
  <si>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</si>
  <si>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</si>
  <si>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</si>
  <si>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</si>
  <si>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</si>
  <si>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</si>
  <si>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</si>
  <si>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</si>
  <si>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</si>
  <si>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</si>
  <si>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</si>
  <si>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</si>
  <si>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</si>
  <si>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</si>
  <si>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</si>
  <si>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</si>
  <si>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</si>
  <si>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</si>
  <si>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</si>
  <si>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</si>
  <si>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</si>
  <si>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</si>
  <si>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</si>
  <si>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</si>
  <si>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</si>
  <si>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</si>
  <si>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</si>
  <si>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</si>
  <si>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</si>
  <si>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</si>
  <si>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</si>
  <si>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</si>
  <si>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</si>
  <si>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</si>
  <si>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</si>
  <si>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</si>
  <si>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</si>
  <si>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</si>
  <si>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</si>
  <si>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</si>
  <si>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</si>
  <si>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</si>
  <si>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</si>
  <si>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</si>
  <si>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</si>
  <si>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</si>
  <si>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</si>
  <si>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</si>
  <si>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</si>
  <si>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</si>
  <si>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</si>
  <si>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</si>
  <si>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</si>
  <si>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</si>
  <si>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</si>
  <si>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</si>
  <si>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</si>
  <si>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</si>
  <si>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</si>
  <si>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</si>
  <si>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</si>
  <si>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</si>
  <si>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</si>
  <si>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</si>
  <si>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</si>
  <si>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</si>
  <si>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</si>
  <si>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</si>
  <si>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</si>
  <si>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</si>
  <si>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</si>
  <si>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</si>
  <si>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</si>
  <si>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</si>
  <si>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</si>
  <si>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</si>
  <si>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</si>
  <si>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</si>
  <si>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</si>
  <si>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</si>
  <si>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</si>
  <si>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</si>
  <si>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</si>
  <si>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</si>
  <si>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</si>
  <si>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</si>
  <si>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</si>
  <si>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</si>
  <si>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</si>
  <si>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</si>
  <si>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</si>
  <si>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</si>
  <si>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</si>
  <si>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</si>
  <si>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</si>
  <si>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</si>
  <si>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</si>
  <si>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</si>
  <si>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</si>
  <si>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</si>
  <si>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</si>
  <si>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</si>
  <si>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</si>
  <si>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</si>
  <si>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</si>
  <si>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</si>
  <si>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</si>
  <si>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</si>
  <si>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</si>
  <si>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</si>
  <si>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</si>
  <si>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</si>
  <si>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</si>
  <si>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</si>
  <si>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</si>
  <si>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</si>
  <si>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</si>
  <si>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</si>
  <si>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</si>
  <si>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</si>
  <si>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</si>
  <si>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</si>
  <si>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</si>
  <si>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</si>
  <si>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</si>
  <si>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</si>
  <si>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</si>
  <si>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</si>
  <si>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</si>
  <si>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</si>
  <si>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</si>
  <si>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</si>
  <si>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</si>
  <si>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</si>
  <si>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</si>
  <si>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</si>
  <si>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</si>
  <si>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</si>
  <si>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</si>
  <si>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</si>
  <si>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</si>
  <si>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</si>
  <si>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</si>
  <si>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</si>
  <si>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</si>
  <si>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</si>
  <si>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</si>
  <si>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</si>
  <si>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</si>
  <si>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</si>
  <si>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</si>
  <si>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</si>
  <si>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</si>
  <si>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</si>
  <si>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</si>
  <si>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</si>
  <si>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</si>
  <si>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</si>
  <si>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</si>
  <si>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</si>
  <si>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</si>
  <si>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</si>
  <si>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</si>
  <si>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</si>
  <si>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</si>
  <si>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</si>
  <si>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</si>
  <si>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</si>
  <si>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</si>
  <si>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</si>
  <si>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</si>
  <si>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</si>
  <si>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</si>
  <si>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</si>
  <si>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</si>
  <si>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</si>
  <si>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</si>
  <si>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</si>
  <si>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</si>
  <si>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</si>
  <si>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</si>
  <si>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</si>
  <si>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</si>
  <si>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</si>
  <si>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</si>
  <si>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</si>
  <si>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</si>
  <si>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</si>
  <si>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</si>
  <si>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</si>
  <si>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</si>
  <si>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</si>
  <si>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</si>
  <si>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</si>
  <si>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</si>
  <si>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</si>
  <si>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</si>
  <si>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</si>
  <si>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</si>
  <si>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</si>
  <si>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</si>
  <si>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</si>
  <si>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</si>
  <si>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</si>
  <si>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</si>
  <si>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</si>
  <si>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</si>
  <si>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</si>
  <si>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</si>
  <si>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</si>
  <si>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</si>
  <si>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</si>
  <si>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</si>
  <si>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</si>
  <si>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</si>
  <si>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</si>
  <si>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</si>
  <si>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</si>
  <si>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</si>
  <si>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</si>
  <si>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</si>
  <si>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</si>
  <si>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</si>
  <si>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</si>
  <si>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</si>
  <si>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</si>
  <si>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</si>
  <si>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</si>
  <si>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</si>
  <si>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</si>
  <si>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</si>
  <si>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</si>
  <si>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</si>
  <si>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</si>
  <si>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</si>
  <si>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</si>
  <si>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</si>
  <si>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</si>
  <si>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</si>
  <si>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</si>
  <si>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</si>
  <si>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</si>
  <si>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</si>
  <si>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</si>
  <si>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</si>
  <si>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</si>
  <si>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</si>
  <si>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</si>
  <si>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</si>
  <si>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</si>
  <si>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</si>
  <si>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</si>
  <si>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</si>
  <si>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</si>
  <si>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</si>
  <si>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</si>
  <si>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</si>
  <si>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</si>
  <si>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</si>
  <si>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</si>
  <si>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</si>
  <si>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</si>
  <si>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</si>
  <si>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</si>
  <si>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</si>
  <si>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</si>
  <si>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</si>
  <si>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</si>
  <si>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</si>
  <si>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</si>
  <si>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</si>
  <si>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</si>
  <si>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</si>
  <si>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</si>
  <si>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</si>
  <si>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</si>
  <si>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</si>
  <si>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</si>
  <si>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</si>
  <si>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</si>
  <si>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</si>
  <si>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</si>
  <si>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</si>
  <si>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</si>
  <si>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</si>
  <si>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</si>
  <si>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</si>
  <si>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</si>
  <si>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</si>
  <si>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</si>
  <si>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</si>
  <si>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</si>
  <si>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</si>
  <si>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</si>
  <si>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</si>
  <si>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</si>
  <si>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</si>
  <si>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</si>
  <si>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</si>
  <si>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</si>
  <si>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</si>
  <si>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</si>
  <si>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</si>
  <si>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</si>
  <si>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</si>
  <si>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</si>
  <si>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</si>
  <si>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</si>
  <si>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</si>
  <si>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</si>
  <si>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</si>
  <si>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</si>
  <si>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</si>
  <si>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</si>
  <si>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</si>
  <si>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</si>
  <si>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</si>
  <si>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</si>
  <si>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</si>
  <si>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</si>
  <si>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</si>
  <si>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</si>
  <si>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</si>
  <si>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</si>
  <si>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</si>
  <si>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</si>
  <si>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</si>
  <si>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</si>
  <si>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</si>
  <si>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</si>
  <si>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</si>
  <si>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</si>
  <si>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</si>
  <si>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</si>
  <si>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</si>
  <si>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</si>
  <si>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</si>
  <si>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</si>
  <si>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</si>
  <si>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</si>
  <si>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</si>
  <si>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</si>
  <si>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</si>
  <si>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</si>
  <si>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</si>
  <si>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</si>
  <si>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</si>
  <si>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</si>
  <si>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</si>
  <si>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</si>
  <si>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</si>
  <si>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</si>
  <si>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</si>
  <si>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</si>
  <si>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</si>
  <si>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</si>
  <si>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</si>
  <si>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</si>
  <si>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</si>
  <si>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</si>
  <si>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</si>
  <si>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</si>
  <si>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</si>
  <si>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</si>
  <si>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</si>
  <si>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</si>
  <si>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</si>
  <si>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</si>
  <si>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</si>
  <si>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</si>
  <si>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</si>
  <si>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</si>
  <si>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</si>
  <si>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</si>
  <si>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</si>
  <si>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</si>
  <si>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</si>
  <si>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</si>
  <si>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</si>
  <si>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</si>
  <si>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</si>
  <si>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</si>
  <si>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</si>
  <si>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</si>
  <si>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</si>
  <si>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</si>
  <si>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</si>
  <si>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</si>
  <si>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</si>
  <si>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</si>
  <si>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</si>
  <si>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</si>
  <si>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</si>
  <si>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</si>
  <si>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</si>
  <si>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</si>
  <si>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</si>
  <si>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</si>
  <si>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</si>
  <si>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</si>
  <si>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</si>
  <si>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</si>
  <si>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</si>
  <si>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</si>
  <si>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</si>
  <si>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</si>
  <si>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</si>
  <si>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</si>
  <si>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</si>
  <si>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</si>
  <si>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</si>
  <si>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</si>
  <si>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</si>
  <si>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</si>
  <si>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</si>
  <si>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</si>
  <si>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</si>
  <si>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</si>
  <si>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</si>
  <si>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</si>
  <si>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</si>
  <si>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</si>
  <si>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</si>
  <si>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</si>
  <si>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</si>
  <si>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</si>
  <si>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</si>
  <si>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</si>
  <si>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</si>
  <si>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</si>
  <si>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</si>
  <si>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</si>
  <si>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</si>
  <si>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</si>
  <si>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</si>
  <si>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</si>
  <si>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</si>
  <si>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</si>
  <si>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</si>
  <si>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</si>
  <si>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</si>
  <si>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</si>
  <si>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</si>
  <si>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</si>
  <si>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</si>
  <si>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</si>
  <si>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</si>
  <si>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</si>
  <si>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</si>
  <si>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</si>
  <si>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</si>
  <si>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</si>
  <si>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</si>
  <si>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</si>
  <si>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</si>
  <si>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</si>
  <si>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</si>
  <si>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</si>
  <si>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</si>
  <si>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</si>
  <si>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</si>
  <si>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</si>
  <si>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</si>
  <si>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</si>
  <si>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</si>
  <si>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</si>
  <si>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</si>
  <si>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</si>
  <si>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</si>
  <si>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</si>
  <si>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</si>
  <si>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</si>
  <si>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</si>
  <si>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</si>
  <si>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</si>
  <si>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</si>
  <si>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</si>
  <si>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</si>
  <si>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</si>
  <si>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</si>
  <si>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</si>
  <si>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</si>
  <si>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</si>
  <si>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</si>
  <si>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</si>
  <si>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</si>
  <si>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</si>
  <si>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</si>
  <si>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</si>
  <si>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</si>
  <si>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</si>
  <si>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</si>
  <si>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</si>
  <si>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</si>
  <si>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</si>
  <si>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</si>
  <si>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</si>
  <si>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</si>
  <si>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</si>
  <si>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</si>
  <si>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</si>
  <si>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</si>
  <si>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</si>
  <si>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</si>
  <si>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</si>
  <si>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</si>
  <si>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</si>
  <si>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</si>
  <si>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</si>
  <si>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</si>
  <si>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</si>
  <si>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</si>
  <si>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</si>
  <si>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</si>
  <si>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</si>
  <si>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</si>
  <si>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</si>
  <si>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</si>
  <si>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</si>
  <si>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</si>
  <si>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</si>
  <si>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</si>
  <si>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</si>
  <si>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</si>
  <si>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</si>
  <si>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</si>
  <si>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</si>
  <si>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</si>
  <si>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</si>
  <si>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</si>
  <si>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</si>
  <si>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</si>
  <si>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</si>
  <si>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</si>
  <si>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</si>
  <si>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</si>
  <si>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</si>
  <si>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</si>
  <si>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</si>
  <si>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</si>
  <si>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</si>
  <si>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</si>
  <si>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</si>
  <si>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</si>
  <si>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</si>
  <si>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</si>
  <si>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</si>
  <si>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</si>
  <si>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</si>
  <si>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</si>
  <si>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</si>
  <si>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</si>
  <si>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</si>
  <si>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</si>
  <si>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</si>
  <si>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</si>
  <si>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</si>
  <si>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</si>
  <si>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</si>
  <si>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</si>
  <si>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</si>
  <si>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</si>
  <si>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</si>
  <si>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</si>
  <si>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</si>
  <si>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</si>
  <si>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</si>
  <si>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</si>
  <si>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</si>
  <si>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</si>
  <si>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</si>
  <si>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</si>
  <si>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</si>
  <si>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</si>
  <si>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</si>
  <si>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</si>
  <si>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</si>
  <si>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</si>
  <si>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</si>
  <si>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</si>
  <si>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</si>
  <si>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</si>
  <si>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</si>
  <si>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</si>
  <si>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</si>
  <si>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</si>
  <si>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</si>
  <si>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</si>
  <si>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</si>
  <si>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</si>
  <si>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</si>
  <si>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</si>
  <si>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</si>
  <si>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</si>
  <si>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</si>
  <si>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</si>
  <si>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</si>
  <si>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</si>
  <si>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</si>
  <si>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</si>
  <si>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</si>
  <si>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</si>
  <si>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</si>
  <si>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</si>
  <si>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</si>
  <si>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</si>
  <si>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</si>
  <si>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</si>
  <si>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</si>
  <si>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</si>
  <si>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</si>
  <si>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</si>
  <si>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</si>
  <si>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</si>
  <si>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</si>
  <si>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</si>
  <si>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</si>
  <si>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</si>
  <si>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</si>
  <si>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</si>
  <si>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</si>
  <si>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</si>
  <si>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</si>
  <si>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</si>
  <si>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</si>
  <si>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</si>
  <si>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</si>
  <si>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</si>
  <si>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</si>
  <si>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</si>
  <si>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</si>
  <si>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</si>
  <si>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</si>
  <si>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</si>
  <si>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</si>
  <si>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</si>
  <si>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</si>
  <si>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</si>
  <si>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</si>
  <si>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</si>
  <si>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</si>
  <si>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</si>
  <si>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</si>
  <si>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</si>
  <si>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</si>
  <si>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</si>
  <si>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</si>
  <si>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</si>
  <si>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</si>
  <si>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</si>
  <si>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</si>
  <si>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</si>
  <si>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</si>
  <si>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</si>
  <si>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</si>
  <si>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</si>
  <si>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</si>
  <si>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</si>
  <si>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</si>
  <si>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</si>
  <si>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</si>
  <si>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</si>
  <si>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</si>
  <si>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</si>
  <si>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</si>
  <si>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</si>
  <si>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</si>
  <si>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</si>
  <si>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</si>
  <si>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</si>
  <si>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</si>
  <si>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</si>
  <si>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</si>
  <si>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</si>
  <si>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</si>
  <si>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</si>
  <si>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</si>
  <si>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</si>
  <si>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</si>
  <si>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</si>
  <si>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</si>
  <si>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</si>
  <si>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</si>
  <si>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</si>
  <si>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</si>
  <si>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</si>
  <si>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</si>
  <si>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</si>
  <si>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</si>
  <si>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</si>
  <si>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</si>
  <si>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</si>
  <si>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</si>
  <si>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</si>
  <si>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</si>
  <si>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</si>
  <si>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</si>
  <si>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</si>
  <si>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</si>
  <si>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</si>
  <si>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</si>
  <si>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</si>
  <si>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</si>
  <si>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</si>
  <si>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</si>
  <si>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</si>
  <si>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</si>
  <si>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</si>
  <si>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</si>
  <si>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</si>
  <si>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</si>
  <si>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</si>
  <si>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</si>
  <si>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</si>
  <si>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</si>
  <si>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</si>
  <si>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</si>
  <si>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</si>
  <si>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</si>
  <si>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</si>
  <si>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</si>
  <si>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</si>
  <si>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</si>
  <si>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</si>
  <si>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</si>
  <si>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</si>
  <si>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</si>
  <si>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</si>
  <si>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</si>
  <si>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</si>
  <si>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</si>
  <si>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</si>
  <si>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</si>
  <si>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</si>
  <si>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</si>
  <si>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</si>
  <si>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</si>
  <si>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</si>
  <si>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</si>
  <si>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</si>
  <si>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</si>
  <si>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</si>
  <si>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</si>
  <si>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</si>
  <si>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</si>
  <si>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</si>
  <si>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</si>
  <si>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</si>
  <si>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</si>
  <si>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</si>
  <si>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</si>
  <si>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</si>
  <si>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</si>
  <si>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</si>
  <si>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</si>
  <si>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</si>
  <si>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</si>
  <si>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</si>
  <si>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</si>
  <si>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</si>
  <si>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</si>
  <si>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</si>
  <si>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</si>
  <si>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</si>
  <si>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</si>
  <si>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</si>
  <si>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</si>
  <si>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</si>
  <si>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</si>
  <si>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</si>
  <si>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</si>
  <si>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</si>
  <si>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</si>
  <si>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</si>
  <si>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</si>
  <si>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</si>
  <si>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</si>
  <si>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</si>
  <si>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</si>
  <si>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</si>
  <si>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</si>
  <si>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</si>
  <si>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</si>
  <si>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</si>
  <si>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</si>
  <si>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</si>
  <si>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</si>
  <si>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</si>
  <si>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</si>
  <si>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</si>
  <si>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</si>
  <si>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</si>
  <si>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</si>
  <si>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</si>
  <si>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</si>
  <si>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</si>
  <si>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</si>
  <si>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</si>
  <si>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</si>
  <si>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</si>
  <si>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</si>
  <si>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</si>
  <si>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</si>
  <si>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</si>
  <si>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</si>
  <si>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</si>
  <si>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</si>
  <si>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</si>
  <si>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</si>
  <si>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</si>
  <si>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</si>
  <si>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</si>
  <si>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</si>
  <si>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</si>
  <si>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</si>
  <si>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</si>
  <si>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</si>
  <si>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</si>
  <si>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</si>
  <si>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</si>
  <si>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</si>
  <si>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</si>
  <si>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</si>
  <si>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</si>
  <si>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</si>
  <si>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</si>
  <si>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</si>
  <si>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</si>
  <si>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</si>
  <si>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</si>
  <si>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</si>
  <si>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</si>
  <si>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</si>
  <si>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</si>
  <si>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</si>
  <si>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</si>
  <si>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</si>
  <si>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</si>
  <si>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</si>
  <si>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</si>
  <si>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</si>
  <si>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</si>
  <si>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</si>
  <si>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</si>
  <si>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</si>
  <si>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</si>
  <si>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</si>
  <si>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</si>
  <si>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</si>
  <si>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</si>
  <si>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</si>
  <si>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</si>
  <si>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</si>
  <si>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</si>
  <si>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</si>
  <si>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</si>
  <si>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</si>
  <si>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</si>
  <si>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</si>
  <si>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</si>
  <si>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</si>
  <si>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</si>
  <si>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</si>
  <si>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</si>
  <si>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</si>
  <si>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</si>
  <si>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</si>
  <si>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</si>
  <si>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</si>
  <si>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</si>
  <si>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</si>
  <si>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</si>
  <si>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</si>
  <si>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</si>
  <si>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</si>
  <si>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</si>
  <si>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</si>
  <si>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</si>
  <si>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</si>
  <si>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</si>
  <si>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</si>
  <si>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</si>
  <si>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</si>
  <si>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</si>
  <si>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</si>
  <si>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</si>
  <si>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</si>
  <si>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</si>
  <si>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</si>
  <si>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</si>
  <si>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</si>
  <si>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</si>
  <si>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</si>
  <si>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</si>
  <si>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</si>
  <si>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</si>
  <si>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</si>
  <si>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</si>
  <si>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</si>
  <si>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</si>
  <si>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</si>
  <si>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</si>
  <si>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</si>
  <si>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</si>
  <si>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</si>
  <si>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</si>
  <si>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</si>
  <si>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</si>
  <si>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</si>
  <si>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</si>
  <si>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</si>
  <si>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</si>
  <si>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</si>
  <si>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</si>
  <si>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</si>
  <si>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</si>
  <si>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</si>
  <si>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</si>
  <si>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</si>
  <si>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</si>
  <si>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</si>
  <si>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</si>
  <si>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</si>
  <si>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</si>
  <si>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</si>
  <si>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</si>
  <si>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</si>
  <si>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</si>
  <si>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</si>
  <si>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</si>
  <si>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</si>
  <si>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</si>
  <si>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</si>
  <si>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</si>
  <si>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</si>
  <si>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</si>
  <si>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</si>
  <si>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</si>
  <si>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</si>
  <si>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</si>
  <si>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</si>
  <si>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</si>
  <si>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</si>
  <si>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</si>
  <si>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</si>
  <si>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</si>
  <si>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</si>
  <si>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</si>
  <si>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</si>
  <si>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</si>
  <si>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</si>
  <si>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</si>
  <si>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</si>
  <si>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</si>
  <si>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</si>
  <si>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</si>
  <si>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</si>
  <si>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</si>
  <si>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</si>
  <si>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</si>
  <si>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</si>
  <si>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</si>
  <si>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</si>
  <si>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</si>
  <si>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</si>
  <si>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</si>
  <si>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</si>
  <si>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</si>
  <si>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</si>
  <si>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</si>
  <si>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</si>
  <si>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</si>
  <si>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</si>
  <si>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</si>
  <si>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</si>
  <si>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</si>
  <si>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</si>
  <si>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</si>
  <si>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</si>
  <si>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</si>
  <si>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</si>
  <si>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</si>
  <si>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</si>
  <si>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</si>
  <si>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</si>
  <si>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</si>
  <si>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</si>
  <si>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</si>
  <si>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</si>
  <si>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</si>
  <si>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</si>
  <si>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</si>
  <si>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</si>
  <si>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</si>
  <si>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</si>
  <si>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</si>
  <si>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</si>
  <si>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</si>
  <si>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</si>
  <si>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</si>
  <si>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</si>
  <si>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</si>
  <si>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</si>
  <si>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</si>
  <si>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</si>
  <si>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</si>
  <si>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</si>
  <si>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</si>
  <si>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</si>
  <si>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</si>
  <si>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</si>
  <si>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</si>
  <si>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</si>
  <si>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</si>
  <si>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</si>
  <si>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</si>
  <si>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</si>
  <si>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</si>
  <si>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</si>
  <si>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</si>
  <si>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</si>
  <si>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</si>
  <si>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</si>
  <si>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</si>
  <si>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</si>
  <si>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</si>
  <si>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</si>
  <si>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</si>
  <si>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</si>
  <si>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</si>
  <si>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</si>
  <si>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</si>
  <si>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</si>
  <si>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</si>
  <si>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</si>
  <si>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</si>
  <si>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</si>
  <si>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</si>
  <si>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</si>
  <si>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</si>
  <si>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</si>
  <si>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</si>
  <si>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</si>
  <si>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</si>
  <si>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</si>
  <si>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</si>
  <si>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</si>
  <si>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</si>
  <si>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</si>
  <si>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</si>
  <si>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</si>
  <si>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</si>
  <si>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</si>
  <si>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</si>
  <si>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</si>
  <si>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</si>
  <si>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</si>
  <si>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</si>
  <si>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</si>
  <si>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</si>
  <si>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</si>
  <si>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</si>
  <si>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</si>
  <si>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</si>
  <si>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</si>
  <si>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</si>
  <si>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</si>
  <si>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</si>
  <si>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</si>
  <si>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</si>
  <si>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</si>
  <si>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</si>
  <si>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</si>
  <si>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</si>
  <si>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</si>
  <si>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</si>
  <si>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</si>
  <si>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</si>
  <si>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</si>
  <si>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</si>
  <si>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</si>
  <si>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</si>
  <si>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</si>
  <si>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</si>
  <si>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</si>
  <si>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</si>
  <si>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</si>
  <si>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</si>
  <si>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</si>
  <si>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</si>
  <si>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</si>
  <si>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</si>
  <si>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</si>
  <si>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</si>
  <si>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</si>
  <si>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</si>
  <si>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</si>
  <si>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</si>
  <si>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</si>
  <si>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</si>
  <si>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</si>
  <si>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</si>
  <si>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</si>
  <si>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</si>
  <si>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</si>
  <si>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</si>
  <si>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</si>
  <si>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</si>
  <si>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</si>
  <si>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</si>
  <si>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</si>
  <si>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</si>
  <si>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</si>
  <si>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</si>
  <si>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</si>
  <si>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</si>
  <si>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</si>
  <si>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</si>
  <si>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</si>
  <si>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</si>
  <si>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</si>
  <si>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</si>
  <si>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</si>
  <si>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</si>
  <si>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</si>
  <si>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</si>
  <si>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</si>
  <si>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</si>
  <si>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</si>
  <si>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</si>
  <si>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</si>
  <si>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</si>
  <si>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</si>
  <si>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</si>
  <si>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</si>
  <si>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</si>
  <si>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</si>
  <si>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</si>
  <si>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</si>
  <si>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</si>
  <si>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</si>
  <si>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</si>
  <si>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</si>
  <si>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</si>
  <si>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</si>
  <si>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</si>
  <si>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</si>
  <si>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</si>
  <si>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</si>
  <si>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</si>
  <si>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</si>
  <si>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</si>
  <si>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</si>
  <si>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</si>
  <si>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</si>
  <si>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</si>
  <si>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</si>
  <si>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</si>
  <si>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</si>
  <si>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</si>
  <si>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</si>
  <si>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</si>
  <si>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</si>
  <si>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</si>
  <si>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</si>
  <si>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</si>
  <si>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</si>
  <si>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</si>
  <si>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</si>
  <si>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</si>
  <si>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</si>
  <si>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</si>
  <si>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</si>
  <si>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</si>
  <si>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</si>
  <si>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</si>
  <si>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</si>
  <si>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</si>
  <si>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</si>
  <si>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</si>
  <si>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</si>
  <si>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</si>
  <si>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</si>
  <si>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</si>
  <si>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</si>
  <si>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</si>
  <si>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</si>
  <si>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</si>
  <si>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</si>
  <si>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</si>
  <si>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</si>
  <si>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</si>
  <si>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</si>
  <si>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</si>
  <si>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</si>
  <si>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</si>
  <si>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</si>
  <si>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</si>
  <si>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</si>
  <si>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</si>
  <si>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</si>
  <si>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</si>
  <si>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</si>
  <si>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</si>
  <si>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</si>
  <si>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</si>
  <si>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</si>
  <si>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</si>
  <si>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</si>
  <si>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</si>
  <si>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</si>
  <si>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</si>
  <si>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</si>
  <si>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</si>
  <si>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</si>
  <si>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</si>
  <si>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</si>
  <si>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</si>
  <si>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</si>
  <si>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</si>
  <si>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</si>
  <si>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</si>
  <si>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</si>
  <si>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</si>
  <si>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</si>
  <si>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</si>
  <si>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</si>
  <si>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</si>
  <si>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</si>
  <si>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</si>
  <si>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</si>
  <si>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</si>
  <si>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</si>
  <si>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</si>
  <si>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</si>
  <si>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</si>
  <si>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</si>
  <si>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</si>
  <si>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</si>
  <si>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</si>
  <si>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</si>
  <si>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</si>
  <si>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</si>
  <si>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</si>
  <si>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</si>
  <si>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</si>
  <si>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</si>
  <si>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</si>
  <si>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</si>
  <si>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</si>
  <si>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</si>
  <si>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</si>
  <si>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</si>
  <si>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</si>
  <si>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</si>
  <si>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</si>
  <si>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</si>
  <si>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</si>
  <si>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</si>
  <si>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</si>
  <si>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</si>
  <si>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</si>
  <si>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</si>
  <si>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</si>
  <si>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</si>
  <si>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</si>
  <si>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</si>
  <si>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</si>
  <si>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</si>
  <si>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</si>
  <si>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</si>
  <si>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</si>
  <si>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</si>
  <si>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</si>
  <si>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</si>
  <si>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</si>
  <si>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</si>
  <si>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</si>
  <si>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</si>
  <si>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</si>
  <si>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</si>
  <si>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</si>
  <si>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</si>
  <si>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</si>
  <si>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</si>
  <si>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</si>
  <si>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</si>
  <si>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</si>
  <si>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</si>
  <si>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</si>
  <si>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</si>
  <si>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</si>
  <si>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</si>
  <si>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</si>
  <si>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</si>
  <si>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</si>
  <si>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</si>
  <si>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</si>
  <si>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</si>
  <si>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</si>
  <si>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</si>
  <si>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</si>
  <si>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</si>
  <si>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</si>
  <si>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</si>
  <si>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</si>
  <si>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</si>
  <si>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</si>
  <si>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</si>
  <si>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</si>
  <si>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</si>
  <si>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</si>
  <si>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</si>
  <si>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</si>
  <si>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</si>
  <si>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</si>
  <si>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</si>
  <si>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</si>
  <si>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</si>
  <si>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</si>
  <si>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</si>
  <si>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</si>
  <si>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</si>
  <si>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</si>
  <si>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</si>
  <si>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</si>
  <si>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</si>
  <si>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</si>
  <si>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</si>
  <si>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</si>
  <si>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</si>
  <si>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</si>
  <si>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</si>
  <si>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</si>
  <si>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</si>
  <si>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</si>
  <si>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</si>
  <si>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</si>
  <si>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</si>
  <si>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</si>
  <si>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</si>
  <si>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</si>
  <si>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</si>
  <si>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</si>
  <si>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</si>
  <si>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</si>
  <si>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</si>
  <si>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</si>
  <si>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</si>
  <si>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</si>
  <si>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</si>
  <si>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</si>
  <si>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</si>
  <si>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</si>
  <si>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</si>
  <si>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</si>
  <si>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</si>
  <si>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</si>
  <si>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</si>
  <si>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</si>
  <si>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</si>
  <si>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</si>
  <si>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</si>
  <si>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</si>
  <si>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</si>
  <si>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</si>
  <si>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</si>
  <si>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</si>
  <si>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</si>
  <si>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</si>
  <si>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</si>
  <si>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</si>
  <si>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</si>
  <si>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</si>
  <si>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</si>
  <si>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</si>
  <si>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</si>
  <si>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</si>
  <si>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</si>
  <si>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</si>
  <si>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</si>
  <si>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</si>
  <si>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</si>
  <si>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</si>
  <si>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</si>
  <si>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</si>
  <si>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</si>
  <si>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</si>
  <si>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</si>
  <si>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</si>
  <si>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</si>
  <si>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</si>
  <si>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</si>
  <si>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</si>
  <si>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</si>
  <si>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</si>
  <si>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</si>
  <si>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</si>
  <si>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</si>
  <si>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</si>
  <si>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</si>
  <si>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</si>
  <si>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</si>
  <si>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</si>
  <si>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</si>
  <si>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</si>
  <si>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</si>
  <si>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</si>
  <si>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</si>
  <si>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</si>
  <si>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</si>
  <si>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</si>
  <si>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</si>
  <si>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</si>
  <si>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</si>
  <si>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</si>
  <si>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</si>
  <si>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</si>
  <si>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</si>
  <si>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</si>
  <si>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</si>
  <si>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</si>
  <si>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</si>
  <si>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</si>
  <si>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</si>
  <si>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</si>
  <si>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</si>
  <si>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</si>
  <si>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</si>
  <si>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</si>
  <si>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</si>
  <si>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</si>
  <si>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</si>
  <si>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</si>
  <si>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</si>
  <si>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</si>
  <si>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</si>
  <si>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</si>
  <si>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</si>
  <si>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</si>
  <si>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</si>
  <si>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</si>
  <si>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</si>
  <si>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</si>
  <si>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</si>
  <si>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</si>
  <si>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</si>
  <si>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</si>
  <si>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</si>
  <si>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</si>
  <si>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</si>
  <si>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</si>
  <si>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</si>
  <si>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</si>
  <si>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</si>
  <si>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</si>
  <si>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</si>
  <si>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</si>
  <si>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</si>
  <si>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</si>
  <si>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</si>
  <si>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</si>
  <si>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</si>
  <si>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</si>
  <si>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</si>
  <si>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</si>
  <si>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</si>
  <si>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</si>
  <si>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</si>
  <si>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</si>
  <si>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</si>
  <si>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</si>
  <si>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</si>
  <si>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</si>
  <si>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</si>
  <si>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</si>
  <si>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</si>
  <si>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</si>
  <si>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</si>
  <si>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</si>
  <si>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</si>
  <si>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</si>
  <si>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</si>
  <si>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</si>
  <si>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</si>
  <si>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</si>
  <si>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</si>
  <si>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</si>
  <si>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</si>
  <si>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</si>
  <si>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</si>
  <si>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</si>
  <si>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</si>
  <si>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</si>
  <si>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</si>
  <si>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</si>
  <si>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</si>
  <si>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</si>
  <si>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</si>
  <si>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</si>
  <si>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</si>
  <si>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</si>
  <si>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</si>
  <si>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</si>
  <si>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</si>
  <si>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</si>
  <si>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</si>
  <si>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</si>
  <si>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</si>
  <si>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</si>
  <si>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</si>
  <si>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</si>
  <si>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</si>
  <si>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</si>
  <si>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</si>
  <si>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</si>
  <si>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</si>
  <si>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</si>
  <si>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</si>
  <si>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</si>
  <si>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</si>
  <si>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</si>
  <si>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</si>
  <si>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</si>
  <si>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</si>
  <si>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</si>
  <si>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</si>
  <si>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</si>
  <si>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</si>
  <si>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</si>
  <si>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</si>
  <si>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</si>
  <si>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</si>
  <si>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</si>
  <si>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</si>
  <si>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</si>
  <si>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</si>
  <si>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</si>
  <si>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</si>
  <si>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</si>
  <si>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</si>
  <si>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</si>
  <si>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</si>
  <si>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</si>
  <si>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</si>
  <si>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</si>
  <si>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</si>
  <si>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</si>
  <si>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</si>
  <si>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</si>
  <si>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</si>
  <si>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</si>
  <si>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</si>
  <si>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</si>
  <si>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</si>
  <si>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</si>
  <si>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</si>
  <si>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</si>
  <si>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</si>
  <si>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</si>
  <si>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</si>
  <si>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</si>
  <si>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</si>
  <si>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</si>
  <si>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</si>
  <si>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</si>
  <si>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</si>
  <si>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</si>
  <si>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</si>
  <si>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</si>
  <si>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</si>
  <si>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</si>
  <si>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</si>
  <si>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</si>
  <si>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</si>
  <si>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</si>
  <si>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</si>
  <si>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</si>
  <si>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</si>
  <si>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</si>
  <si>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</si>
  <si>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</si>
  <si>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</si>
  <si>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</si>
  <si>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</si>
  <si>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</si>
  <si>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</si>
  <si>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</si>
  <si>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</si>
  <si>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</si>
  <si>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</si>
  <si>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</si>
  <si>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</si>
  <si>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</si>
  <si>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</si>
  <si>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</si>
  <si>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</si>
  <si>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</si>
  <si>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</si>
  <si>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</si>
  <si>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</si>
  <si>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</si>
  <si>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</si>
  <si>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</si>
  <si>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</si>
  <si>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</si>
  <si>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</si>
  <si>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</si>
  <si>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</si>
  <si>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</si>
  <si>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</si>
  <si>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</si>
  <si>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</si>
  <si>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</si>
  <si>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</si>
  <si>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</si>
  <si>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</si>
  <si>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</si>
  <si>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</si>
  <si>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</si>
  <si>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</si>
  <si>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</si>
  <si>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</si>
  <si>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</si>
  <si>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</si>
  <si>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</si>
  <si>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</si>
  <si>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</si>
  <si>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</si>
  <si>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</si>
  <si>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</si>
  <si>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</si>
  <si>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</si>
  <si>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</si>
  <si>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</si>
  <si>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</si>
  <si>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</si>
  <si>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</si>
  <si>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</si>
  <si>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</si>
  <si>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</si>
  <si>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</si>
  <si>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</si>
  <si>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</si>
  <si>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</si>
  <si>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</si>
  <si>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</si>
  <si>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</si>
  <si>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</si>
  <si>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</si>
  <si>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</si>
  <si>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</si>
  <si>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</si>
  <si>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</si>
  <si>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</si>
  <si>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</si>
  <si>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</si>
  <si>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</si>
  <si>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</si>
  <si>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</si>
  <si>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</si>
  <si>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</si>
  <si>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</si>
  <si>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</si>
  <si>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</si>
  <si>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</si>
  <si>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</si>
  <si>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</si>
  <si>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</si>
  <si>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</si>
  <si>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</si>
  <si>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</si>
  <si>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</si>
  <si>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</si>
  <si>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</si>
  <si>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</si>
  <si>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</si>
  <si>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</si>
  <si>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</si>
  <si>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</si>
  <si>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</si>
  <si>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</si>
  <si>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</si>
  <si>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</si>
  <si>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</si>
  <si>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</si>
  <si>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</si>
  <si>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</si>
  <si>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</si>
  <si>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</si>
  <si>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</si>
  <si>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</si>
  <si>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</si>
  <si>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</si>
  <si>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</si>
  <si>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</si>
  <si>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</si>
  <si>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</si>
  <si>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</si>
  <si>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</si>
  <si>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</si>
  <si>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</si>
  <si>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</si>
  <si>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</si>
  <si>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</si>
  <si>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</si>
  <si>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</si>
  <si>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</si>
  <si>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</si>
  <si>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</si>
  <si>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</si>
  <si>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</si>
  <si>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</si>
  <si>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</si>
  <si>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</si>
  <si>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</si>
  <si>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</si>
  <si>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</si>
  <si>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</si>
  <si>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</si>
  <si>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</si>
  <si>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</si>
  <si>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</si>
  <si>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</si>
  <si>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</si>
  <si>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</si>
  <si>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</si>
  <si>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</si>
  <si>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</si>
  <si>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</si>
  <si>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</si>
  <si>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</si>
  <si>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</si>
  <si>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</si>
  <si>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</si>
  <si>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</si>
  <si>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</si>
  <si>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</si>
  <si>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</si>
  <si>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</si>
  <si>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</si>
  <si>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</si>
  <si>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</si>
  <si>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</si>
  <si>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</si>
  <si>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</si>
  <si>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</si>
  <si>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</si>
  <si>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</si>
  <si>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</si>
  <si>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</si>
  <si>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</si>
  <si>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</si>
  <si>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</si>
  <si>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</si>
  <si>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</si>
  <si>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</si>
  <si>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</si>
  <si>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</si>
  <si>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</si>
  <si>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</si>
  <si>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</si>
  <si>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</si>
  <si>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</si>
  <si>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</si>
  <si>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</si>
  <si>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</si>
  <si>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</si>
  <si>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</si>
  <si>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</si>
  <si>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</si>
  <si>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</si>
  <si>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</si>
  <si>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</si>
  <si>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</si>
  <si>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</si>
  <si>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</si>
  <si>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</si>
  <si>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</si>
  <si>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</si>
  <si>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</si>
  <si>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</si>
  <si>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</si>
  <si>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</si>
  <si>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</si>
  <si>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</si>
  <si>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</si>
  <si>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</si>
  <si>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</si>
  <si>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</si>
  <si>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</si>
  <si>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</si>
  <si>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</si>
  <si>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</si>
  <si>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</si>
  <si>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</si>
  <si>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</si>
  <si>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</si>
  <si>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</si>
  <si>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</si>
  <si>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</si>
  <si>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</si>
  <si>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</si>
  <si>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</si>
  <si>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</si>
  <si>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</si>
  <si>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</si>
  <si>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</si>
  <si>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</si>
  <si>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</si>
  <si>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</si>
  <si>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</si>
  <si>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</si>
  <si>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</si>
  <si>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</si>
  <si>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</si>
  <si>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</si>
  <si>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</si>
  <si>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</si>
  <si>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</si>
  <si>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</si>
  <si>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</si>
  <si>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</si>
  <si>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</si>
  <si>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</si>
  <si>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</si>
  <si>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</si>
  <si>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</si>
  <si>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</si>
  <si>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</si>
  <si>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</si>
  <si>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</si>
  <si>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</si>
  <si>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</si>
  <si>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</si>
  <si>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</si>
  <si>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</si>
  <si>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</si>
  <si>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</si>
  <si>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</si>
  <si>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</si>
  <si>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</si>
  <si>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</si>
  <si>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</si>
  <si>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</si>
  <si>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</si>
  <si>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</si>
  <si>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</si>
  <si>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</si>
  <si>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</si>
  <si>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</si>
  <si>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</si>
  <si>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</si>
  <si>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</si>
  <si>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</si>
  <si>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</si>
  <si>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</si>
  <si>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</si>
  <si>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</si>
  <si>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</si>
  <si>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</si>
  <si>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</si>
  <si>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</si>
  <si>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</si>
  <si>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</si>
  <si>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</si>
  <si>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</si>
  <si>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</si>
  <si>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</si>
  <si>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</si>
  <si>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</si>
  <si>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</si>
  <si>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</si>
  <si>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</si>
  <si>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</si>
  <si>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</si>
  <si>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</si>
  <si>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</si>
  <si>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</si>
  <si>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</si>
  <si>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</si>
  <si>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</si>
  <si>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</si>
  <si>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</si>
  <si>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</si>
  <si>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</si>
  <si>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</si>
  <si>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</si>
  <si>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</si>
  <si>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</si>
  <si>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</si>
  <si>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</si>
  <si>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</si>
  <si>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</si>
  <si>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</si>
  <si>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</si>
  <si>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</si>
  <si>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</si>
  <si>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</si>
  <si>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</si>
  <si>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</si>
  <si>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</si>
  <si>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</si>
  <si>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</si>
  <si>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</si>
  <si>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</si>
  <si>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</si>
  <si>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</si>
  <si>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</si>
  <si>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</si>
  <si>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</si>
  <si>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</si>
  <si>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</si>
  <si>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</si>
  <si>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</si>
  <si>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</si>
  <si>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</si>
  <si>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</si>
  <si>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</si>
  <si>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</si>
  <si>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</si>
  <si>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</si>
  <si>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</si>
  <si>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</si>
  <si>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</si>
  <si>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</si>
  <si>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</si>
  <si>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</si>
  <si>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</si>
  <si>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</si>
  <si>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</si>
  <si>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</si>
  <si>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</si>
  <si>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</si>
  <si>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</si>
  <si>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</si>
  <si>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</si>
  <si>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</si>
  <si>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</si>
  <si>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</si>
  <si>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</si>
  <si>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</si>
  <si>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</si>
  <si>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</si>
  <si>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</si>
  <si>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</si>
  <si>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</si>
  <si>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</si>
  <si>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</si>
  <si>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</si>
  <si>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</si>
  <si>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</si>
  <si>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</si>
  <si>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</si>
  <si>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</si>
  <si>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</si>
  <si>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</si>
  <si>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</si>
  <si>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</si>
  <si>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</si>
  <si>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</si>
  <si>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</si>
  <si>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</si>
  <si>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</si>
  <si>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</si>
  <si>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</si>
  <si>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</si>
  <si>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</si>
  <si>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</si>
  <si>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</si>
  <si>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</si>
  <si>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</si>
  <si>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</si>
  <si>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</si>
  <si>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</si>
  <si>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</si>
  <si>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</si>
  <si>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</si>
  <si>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</si>
  <si>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</si>
  <si>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</si>
  <si>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</si>
  <si>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</si>
  <si>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</si>
  <si>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</si>
  <si>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</si>
  <si>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</si>
  <si>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</si>
  <si>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</si>
  <si>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</si>
  <si>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</si>
  <si>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</si>
  <si>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</si>
  <si>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</si>
  <si>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</si>
  <si>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</si>
  <si>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</si>
  <si>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</si>
  <si>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</si>
  <si>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</si>
  <si>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</si>
  <si>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</si>
  <si>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</si>
  <si>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</si>
  <si>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</si>
  <si>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</si>
  <si>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</si>
  <si>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</si>
  <si>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</si>
  <si>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</si>
  <si>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</si>
  <si>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</si>
  <si>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</si>
  <si>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</si>
  <si>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</si>
  <si>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</si>
  <si>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</si>
  <si>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</si>
  <si>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</si>
  <si>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</si>
  <si>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</si>
  <si>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</si>
  <si>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</si>
  <si>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</si>
  <si>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</si>
  <si>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</si>
  <si>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</si>
  <si>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</si>
  <si>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</si>
  <si>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</si>
  <si>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</si>
  <si>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</si>
  <si>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</si>
  <si>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</si>
  <si>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</si>
  <si>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</si>
  <si>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</si>
  <si>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</si>
  <si>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</si>
  <si>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</si>
  <si>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</si>
  <si>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</si>
  <si>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</si>
  <si>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</si>
  <si>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</si>
  <si>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</si>
  <si>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</si>
  <si>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</si>
  <si>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</si>
  <si>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</si>
  <si>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</si>
  <si>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</si>
  <si>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</si>
  <si>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</si>
  <si>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</si>
  <si>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</si>
  <si>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</si>
  <si>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</si>
  <si>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</si>
  <si>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</si>
  <si>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</si>
  <si>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</si>
  <si>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</si>
  <si>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</si>
  <si>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</si>
  <si>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</si>
  <si>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</si>
  <si>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</si>
  <si>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</si>
  <si>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</si>
  <si>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</si>
  <si>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</si>
  <si>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</si>
  <si>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</si>
  <si>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</si>
  <si>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</si>
  <si>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</si>
  <si>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</si>
  <si>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</si>
  <si>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</si>
  <si>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</si>
  <si>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</si>
  <si>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</si>
  <si>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</si>
  <si>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</si>
  <si>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</si>
  <si>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</si>
  <si>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</si>
  <si>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</si>
  <si>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</si>
  <si>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</si>
  <si>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</si>
  <si>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</si>
  <si>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</si>
  <si>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</si>
  <si>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</si>
  <si>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</si>
  <si>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</si>
  <si>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</si>
  <si>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</si>
  <si>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</si>
  <si>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</si>
  <si>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</si>
  <si>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</si>
  <si>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</si>
  <si>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</si>
  <si>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</si>
  <si>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</si>
  <si>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</si>
  <si>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</si>
  <si>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</si>
  <si>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</si>
  <si>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</si>
  <si>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</si>
  <si>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</si>
  <si>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</si>
  <si>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</si>
  <si>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</si>
  <si>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</si>
  <si>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</si>
  <si>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</si>
  <si>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</si>
  <si>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</si>
  <si>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</si>
  <si>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</si>
  <si>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</si>
  <si>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</si>
  <si>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</si>
  <si>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</si>
  <si>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</si>
  <si>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</si>
  <si>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</si>
  <si>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</si>
  <si>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</si>
  <si>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</si>
  <si>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</si>
  <si>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</si>
  <si>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</si>
  <si>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</si>
  <si>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</si>
  <si>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</si>
  <si>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</si>
  <si>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</si>
  <si>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</si>
  <si>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</si>
  <si>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</si>
  <si>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</si>
  <si>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</si>
  <si>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</si>
  <si>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</si>
  <si>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</si>
  <si>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</si>
  <si>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</si>
  <si>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</si>
  <si>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</si>
  <si>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</si>
  <si>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</si>
  <si>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</si>
  <si>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</si>
  <si>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</si>
  <si>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</si>
  <si>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</si>
  <si>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</si>
  <si>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</si>
  <si>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</si>
  <si>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</si>
  <si>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</si>
  <si>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</si>
  <si>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</si>
  <si>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</si>
  <si>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</si>
  <si>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</si>
  <si>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</si>
  <si>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</si>
  <si>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</si>
  <si>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</si>
  <si>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</si>
  <si>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</si>
  <si>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</si>
  <si>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</si>
  <si>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</si>
  <si>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</si>
  <si>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</si>
  <si>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</si>
  <si>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</si>
  <si>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</si>
  <si>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</si>
  <si>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</si>
  <si>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</si>
  <si>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</si>
  <si>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</si>
  <si>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</si>
  <si>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</si>
  <si>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</si>
  <si>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</si>
  <si>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</si>
  <si>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</si>
  <si>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</si>
  <si>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</si>
  <si>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</si>
  <si>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</si>
  <si>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</si>
  <si>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</si>
  <si>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</si>
  <si>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</si>
  <si>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</si>
  <si>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</si>
  <si>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</si>
  <si>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</si>
  <si>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</si>
  <si>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</si>
  <si>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</si>
  <si>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</si>
  <si>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</si>
  <si>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</si>
  <si>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</si>
  <si>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</si>
  <si>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</si>
  <si>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</si>
  <si>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</si>
  <si>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</si>
  <si>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</si>
  <si>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</si>
  <si>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</si>
  <si>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</si>
  <si>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</si>
  <si>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</si>
  <si>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</si>
  <si>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</si>
  <si>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</si>
  <si>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</si>
  <si>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</si>
  <si>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</si>
  <si>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</si>
  <si>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</si>
  <si>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</si>
  <si>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</si>
  <si>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</si>
  <si>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</si>
  <si>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</si>
  <si>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</si>
  <si>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</si>
  <si>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</si>
  <si>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</si>
  <si>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</si>
  <si>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</si>
  <si>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</si>
  <si>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</si>
  <si>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</si>
  <si>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</si>
  <si>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</si>
  <si>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</si>
  <si>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</si>
  <si>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</si>
  <si>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</si>
  <si>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</si>
  <si>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</si>
  <si>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</si>
  <si>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</si>
  <si>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</si>
  <si>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</si>
  <si>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</si>
  <si>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</si>
  <si>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</si>
  <si>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</si>
  <si>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</si>
  <si>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</si>
  <si>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</si>
  <si>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</si>
  <si>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</si>
  <si>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</si>
  <si>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</si>
  <si>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</si>
  <si>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</si>
  <si>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</si>
  <si>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</si>
  <si>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</si>
  <si>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</si>
  <si>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</si>
  <si>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</si>
  <si>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</si>
  <si>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</si>
  <si>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</si>
  <si>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</si>
  <si>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</si>
  <si>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</si>
  <si>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</si>
  <si>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</si>
  <si>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</si>
  <si>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</si>
  <si>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</si>
  <si>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</si>
  <si>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</si>
  <si>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</si>
  <si>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</si>
  <si>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</si>
  <si>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</si>
  <si>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</si>
  <si>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</si>
  <si>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</si>
  <si>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</si>
  <si>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</si>
  <si>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</si>
  <si>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</si>
  <si>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</si>
  <si>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</si>
  <si>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</si>
  <si>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</si>
  <si>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</si>
  <si>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</si>
  <si>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</si>
  <si>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</si>
  <si>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</si>
  <si>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</si>
  <si>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</si>
  <si>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</si>
  <si>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</si>
  <si>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</si>
  <si>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</si>
  <si>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</si>
  <si>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</si>
  <si>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</si>
  <si>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</si>
  <si>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</si>
  <si>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</si>
  <si>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</si>
  <si>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</si>
  <si>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</si>
  <si>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</si>
  <si>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</si>
  <si>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</si>
  <si>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</si>
  <si>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</si>
  <si>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</si>
  <si>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</si>
  <si>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</si>
  <si>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</si>
  <si>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</si>
  <si>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</si>
  <si>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</si>
  <si>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</si>
  <si>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</si>
  <si>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</si>
  <si>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</si>
  <si>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</si>
  <si>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</si>
  <si>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</si>
  <si>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</si>
  <si>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</si>
  <si>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</si>
  <si>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</si>
  <si>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</si>
  <si>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</si>
  <si>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</si>
  <si>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</si>
  <si>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</si>
  <si>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</si>
  <si>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</si>
  <si>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</si>
  <si>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</si>
  <si>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</si>
  <si>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</si>
  <si>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</si>
  <si>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</si>
  <si>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</si>
  <si>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</si>
  <si>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</si>
  <si>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</si>
  <si>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</si>
  <si>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</si>
  <si>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</si>
  <si>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</si>
  <si>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</si>
  <si>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</si>
  <si>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</si>
  <si>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</si>
  <si>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</si>
  <si>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</si>
  <si>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</si>
  <si>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</si>
  <si>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</si>
  <si>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</si>
  <si>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</si>
  <si>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</si>
  <si>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</si>
  <si>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</si>
  <si>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</si>
  <si>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</si>
  <si>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</si>
  <si>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</si>
  <si>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</si>
  <si>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</si>
  <si>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</si>
  <si>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</si>
  <si>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</si>
  <si>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</si>
  <si>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</si>
  <si>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</si>
  <si>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</si>
  <si>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</si>
  <si>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</si>
  <si>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</si>
  <si>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</si>
  <si>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</si>
  <si>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</si>
  <si>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</si>
  <si>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</si>
  <si>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</si>
  <si>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</si>
  <si>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</si>
  <si>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</si>
  <si>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</si>
  <si>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</si>
  <si>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</si>
  <si>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</si>
  <si>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</si>
  <si>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</si>
  <si>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</si>
  <si>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</si>
  <si>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</si>
  <si>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</si>
  <si>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</si>
  <si>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</si>
  <si>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</si>
  <si>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</si>
  <si>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</si>
  <si>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</si>
  <si>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</si>
  <si>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</si>
  <si>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</si>
  <si>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</si>
  <si>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</si>
  <si>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</si>
  <si>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</si>
  <si>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</si>
  <si>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</si>
  <si>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</si>
  <si>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</si>
  <si>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</si>
  <si>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</si>
  <si>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</si>
  <si>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</si>
  <si>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</si>
  <si>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</si>
  <si>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</si>
  <si>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</si>
  <si>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</si>
  <si>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</si>
  <si>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</si>
  <si>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</si>
  <si>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</si>
  <si>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</si>
  <si>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</si>
  <si>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</si>
  <si>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</si>
  <si>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</si>
  <si>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</si>
  <si>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</si>
  <si>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</si>
  <si>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</si>
  <si>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</si>
  <si>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</si>
  <si>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</si>
  <si>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</si>
  <si>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</si>
  <si>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</si>
  <si>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</si>
  <si>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</si>
  <si>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</si>
  <si>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</si>
  <si>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</si>
  <si>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</si>
  <si>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</si>
  <si>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</si>
  <si>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</si>
  <si>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</si>
  <si>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</si>
  <si>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</si>
  <si>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</si>
  <si>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</si>
  <si>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</si>
  <si>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</si>
  <si>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</si>
  <si>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</si>
  <si>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</si>
  <si>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</si>
  <si>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</si>
  <si>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</si>
  <si>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</si>
  <si>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</si>
  <si>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</si>
  <si>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</si>
  <si>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</si>
  <si>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</si>
  <si>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</si>
  <si>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</si>
  <si>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</si>
  <si>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</si>
  <si>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</si>
  <si>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</si>
  <si>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</si>
  <si>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</si>
  <si>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</si>
  <si>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</si>
  <si>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</si>
  <si>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</si>
  <si>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</si>
  <si>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</si>
  <si>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</si>
  <si>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</si>
  <si>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</si>
  <si>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</si>
  <si>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</si>
  <si>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</si>
  <si>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</si>
  <si>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</si>
  <si>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</si>
  <si>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</si>
  <si>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</si>
  <si>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</si>
  <si>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</si>
  <si>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</si>
  <si>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</si>
  <si>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</si>
  <si>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</si>
  <si>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</si>
  <si>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</si>
  <si>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</si>
  <si>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</si>
  <si>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</si>
  <si>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</si>
  <si>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</si>
  <si>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</si>
  <si>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</si>
  <si>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</si>
  <si>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</si>
  <si>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</si>
  <si>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</si>
  <si>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</si>
  <si>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</si>
  <si>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</si>
  <si>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</si>
  <si>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</si>
  <si>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</si>
  <si>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</si>
  <si>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</si>
  <si>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</si>
  <si>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</si>
  <si>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</si>
  <si>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</si>
  <si>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</si>
  <si>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</si>
  <si>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</si>
  <si>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</si>
  <si>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</si>
  <si>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</si>
  <si>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</si>
  <si>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</si>
  <si>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</si>
  <si>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</si>
  <si>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</si>
  <si>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</si>
  <si>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</si>
  <si>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</si>
  <si>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</si>
  <si>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</si>
  <si>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</si>
  <si>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</si>
  <si>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</si>
  <si>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</si>
  <si>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</si>
  <si>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</si>
  <si>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</si>
  <si>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</si>
  <si>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</si>
  <si>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</si>
  <si>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</si>
  <si>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</si>
  <si>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</si>
  <si>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</si>
  <si>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</si>
  <si>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</si>
  <si>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</si>
  <si>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</si>
  <si>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</si>
  <si>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</si>
  <si>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</si>
  <si>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</si>
  <si>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</si>
  <si>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</si>
  <si>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</si>
  <si>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</si>
  <si>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</si>
  <si>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</si>
  <si>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</si>
  <si>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</si>
  <si>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</si>
  <si>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</si>
  <si>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</si>
  <si>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</si>
  <si>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</si>
  <si>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</si>
  <si>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</si>
  <si>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</si>
  <si>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</si>
  <si>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</si>
  <si>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</si>
  <si>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</si>
  <si>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</si>
  <si>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</si>
  <si>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</si>
  <si>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</si>
  <si>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</si>
  <si>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</si>
  <si>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</si>
  <si>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</si>
  <si>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</si>
  <si>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</si>
  <si>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</si>
  <si>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</si>
  <si>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</si>
  <si>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</si>
  <si>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</si>
  <si>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</si>
  <si>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</si>
  <si>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</si>
  <si>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</si>
  <si>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</si>
  <si>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</si>
  <si>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</si>
  <si>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</si>
  <si>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</si>
  <si>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</si>
  <si>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</si>
  <si>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</si>
  <si>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</si>
  <si>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</si>
  <si>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</si>
  <si>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</si>
  <si>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</si>
  <si>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</si>
  <si>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</si>
  <si>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</si>
  <si>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</si>
  <si>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</si>
  <si>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</si>
  <si>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</si>
  <si>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</si>
  <si>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</si>
  <si>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</si>
  <si>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</si>
  <si>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</si>
  <si>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</si>
  <si>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</si>
  <si>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</si>
  <si>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</si>
  <si>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</si>
  <si>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</si>
  <si>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</si>
  <si>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</si>
  <si>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</si>
  <si>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</si>
  <si>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</si>
  <si>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</si>
  <si>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</si>
  <si>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</si>
  <si>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</si>
  <si>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</si>
  <si>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</si>
  <si>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</si>
  <si>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</si>
  <si>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</si>
  <si>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</si>
  <si>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</si>
  <si>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</si>
  <si>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</si>
  <si>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</si>
  <si>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</si>
  <si>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</si>
  <si>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</si>
  <si>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</si>
  <si>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</si>
  <si>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</si>
  <si>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</si>
  <si>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</si>
  <si>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</si>
  <si>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</si>
  <si>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</si>
  <si>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</si>
  <si>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</si>
  <si>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</si>
  <si>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</si>
  <si>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</si>
  <si>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</si>
  <si>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</si>
  <si>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</si>
  <si>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</si>
  <si>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</si>
  <si>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</si>
  <si>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</si>
  <si>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</si>
  <si>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</si>
  <si>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</si>
  <si>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</si>
  <si>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</si>
  <si>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</si>
  <si>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</si>
  <si>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</si>
  <si>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</si>
  <si>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</si>
  <si>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</si>
  <si>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</si>
  <si>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</si>
  <si>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</si>
  <si>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</si>
  <si>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</si>
  <si>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</si>
  <si>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</si>
  <si>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</si>
  <si>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</si>
  <si>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</si>
  <si>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</si>
  <si>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</si>
  <si>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</si>
  <si>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</si>
  <si>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</si>
  <si>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</si>
  <si>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</si>
  <si>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</si>
  <si>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</si>
  <si>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</si>
  <si>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</si>
  <si>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</si>
  <si>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</si>
  <si>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</si>
  <si>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</si>
  <si>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</si>
  <si>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</si>
  <si>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</si>
  <si>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</si>
  <si>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</si>
  <si>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</si>
  <si>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</si>
  <si>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</si>
  <si>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</si>
  <si>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</si>
  <si>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</si>
  <si>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</si>
  <si>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</si>
  <si>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</si>
  <si>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</si>
  <si>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</si>
  <si>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</si>
  <si>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</si>
  <si>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</si>
  <si>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</si>
  <si>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</si>
  <si>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</si>
  <si>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</si>
  <si>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</si>
  <si>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</si>
  <si>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</si>
  <si>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</si>
  <si>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</si>
  <si>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</si>
  <si>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</si>
  <si>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</si>
  <si>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</si>
  <si>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</si>
  <si>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</si>
  <si>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</si>
  <si>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</si>
  <si>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</si>
  <si>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</si>
  <si>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</si>
  <si>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</si>
  <si>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</si>
  <si>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</si>
  <si>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</si>
  <si>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</si>
  <si>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</si>
  <si>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</si>
  <si>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</si>
  <si>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</si>
  <si>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</si>
  <si>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</si>
  <si>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</si>
  <si>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</si>
  <si>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</si>
  <si>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</si>
  <si>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</si>
  <si>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</si>
  <si>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</si>
  <si>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</si>
  <si>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</si>
  <si>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</si>
  <si>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</si>
  <si>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</si>
  <si>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</si>
  <si>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</si>
  <si>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</si>
  <si>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</si>
  <si>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</si>
  <si>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</si>
  <si>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</si>
  <si>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</si>
  <si>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</si>
  <si>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</si>
  <si>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</si>
  <si>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</si>
  <si>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</si>
  <si>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</si>
  <si>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</si>
  <si>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</si>
  <si>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</si>
  <si>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</si>
  <si>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</si>
  <si>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</si>
  <si>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</si>
  <si>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</si>
  <si>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</si>
  <si>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</si>
  <si>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</si>
  <si>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</si>
  <si>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</si>
  <si>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</si>
  <si>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</si>
  <si>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</si>
  <si>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</si>
  <si>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</si>
  <si>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</si>
  <si>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</si>
  <si>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</si>
  <si>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</si>
  <si>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</si>
  <si>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</si>
  <si>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</si>
  <si>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</si>
  <si>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</si>
  <si>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</si>
  <si>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</si>
  <si>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</si>
  <si>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</si>
  <si>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</si>
  <si>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</si>
  <si>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</si>
  <si>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</si>
  <si>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</si>
  <si>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</si>
  <si>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</si>
  <si>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</si>
  <si>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</si>
  <si>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</si>
  <si>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</si>
  <si>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</si>
  <si>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</si>
  <si>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</si>
  <si>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</si>
  <si>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</si>
  <si>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</si>
  <si>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</si>
  <si>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</si>
  <si>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</si>
  <si>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</si>
  <si>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</si>
  <si>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</si>
  <si>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</si>
  <si>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</si>
  <si>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</si>
  <si>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</si>
  <si>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</si>
  <si>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</si>
  <si>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</si>
  <si>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</si>
  <si>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</si>
  <si>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</si>
  <si>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</si>
  <si>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</si>
  <si>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</si>
  <si>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</si>
  <si>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</si>
  <si>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</si>
  <si>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</si>
  <si>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</si>
  <si>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</si>
  <si>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</si>
  <si>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</si>
  <si>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</si>
  <si>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</si>
  <si>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</si>
  <si>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</si>
  <si>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</si>
  <si>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</si>
  <si>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</si>
  <si>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</si>
  <si>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</si>
  <si>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</si>
  <si>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</si>
  <si>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</si>
  <si>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</si>
  <si>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</si>
  <si>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</si>
  <si>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</si>
  <si>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</si>
  <si>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</si>
  <si>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</si>
  <si>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</si>
  <si>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</si>
  <si>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</si>
  <si>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</si>
  <si>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</si>
  <si>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</si>
  <si>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</si>
  <si>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</si>
  <si>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</si>
  <si>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</si>
  <si>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</si>
  <si>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</si>
  <si>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</si>
  <si>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</si>
  <si>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</si>
  <si>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</si>
  <si>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</si>
  <si>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</si>
  <si>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</si>
  <si>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</si>
  <si>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</si>
  <si>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</si>
  <si>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</si>
  <si>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</si>
  <si>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</si>
  <si>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</si>
  <si>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</si>
  <si>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</si>
  <si>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</si>
  <si>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</si>
  <si>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</si>
  <si>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</si>
  <si>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</si>
  <si>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</si>
  <si>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</si>
  <si>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</si>
  <si>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</si>
  <si>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</si>
  <si>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</si>
  <si>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</si>
  <si>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</si>
  <si>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</si>
  <si>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</si>
  <si>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</si>
  <si>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</si>
  <si>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</si>
  <si>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</si>
  <si>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</si>
  <si>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</si>
  <si>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</si>
  <si>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</si>
  <si>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</si>
  <si>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</si>
  <si>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</si>
  <si>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</si>
  <si>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</si>
  <si>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</si>
  <si>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</si>
  <si>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</si>
  <si>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</si>
  <si>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</si>
  <si>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</si>
  <si>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</si>
  <si>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</si>
  <si>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</si>
  <si>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</si>
  <si>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</si>
  <si>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</si>
  <si>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</si>
  <si>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</si>
  <si>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</si>
  <si>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</si>
  <si>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</si>
  <si>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</si>
  <si>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</si>
  <si>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</si>
  <si>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</si>
  <si>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</si>
  <si>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</si>
  <si>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</si>
  <si>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</si>
  <si>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</si>
  <si>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</si>
  <si>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</si>
  <si>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</si>
  <si>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</si>
  <si>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</si>
  <si>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</si>
  <si>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</si>
  <si>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</si>
  <si>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</si>
  <si>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</si>
  <si>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</si>
  <si>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</si>
  <si>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</si>
  <si>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</si>
  <si>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</si>
  <si>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</si>
  <si>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</si>
  <si>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</si>
  <si>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</si>
  <si>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</si>
  <si>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</si>
  <si>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</si>
  <si>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</si>
  <si>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</si>
  <si>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</si>
  <si>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</si>
  <si>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</si>
  <si>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</si>
  <si>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</si>
  <si>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</si>
  <si>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</si>
  <si>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</si>
  <si>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</si>
  <si>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</si>
  <si>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</si>
  <si>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</si>
  <si>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</si>
  <si>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</si>
  <si>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</si>
  <si>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</si>
  <si>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</si>
  <si>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</si>
  <si>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</si>
  <si>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</si>
  <si>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</si>
  <si>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</si>
  <si>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</si>
  <si>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</si>
  <si>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</si>
  <si>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</si>
  <si>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</si>
  <si>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</si>
  <si>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</si>
  <si>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</si>
  <si>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</si>
  <si>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</si>
  <si>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</si>
  <si>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</si>
  <si>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</si>
  <si>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</si>
  <si>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</si>
  <si>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</si>
  <si>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</si>
  <si>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</si>
  <si>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</si>
  <si>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</si>
  <si>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</si>
  <si>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</si>
  <si>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</si>
  <si>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</si>
  <si>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</si>
  <si>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</si>
  <si>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</si>
  <si>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</si>
  <si>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</si>
  <si>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</si>
  <si>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</si>
  <si>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</si>
  <si>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</si>
  <si>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</si>
  <si>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</si>
  <si>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</si>
  <si>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</si>
  <si>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</si>
  <si>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</si>
  <si>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</si>
  <si>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</si>
  <si>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</si>
  <si>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</si>
  <si>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</si>
  <si>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</si>
  <si>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</si>
  <si>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</si>
  <si>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</si>
  <si>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</si>
  <si>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</si>
  <si>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</si>
  <si>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</si>
  <si>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</si>
  <si>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</si>
  <si>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</si>
  <si>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</si>
  <si>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</si>
  <si>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</si>
  <si>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</si>
  <si>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</si>
  <si>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</si>
  <si>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</si>
  <si>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</si>
  <si>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</si>
  <si>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</si>
  <si>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</si>
  <si>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</si>
  <si>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</si>
  <si>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</si>
  <si>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</si>
  <si>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</si>
  <si>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</si>
  <si>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</si>
  <si>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</si>
  <si>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</si>
  <si>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</si>
  <si>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</si>
  <si>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</si>
  <si>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</si>
  <si>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</si>
  <si>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</si>
  <si>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</si>
  <si>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</si>
  <si>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</si>
  <si>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</si>
  <si>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</si>
  <si>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</si>
  <si>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</si>
  <si>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</si>
  <si>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</si>
  <si>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</si>
  <si>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</si>
  <si>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</si>
  <si>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</si>
  <si>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</si>
  <si>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</si>
  <si>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</si>
  <si>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</si>
  <si>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</si>
  <si>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</si>
  <si>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</si>
  <si>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</si>
  <si>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</si>
  <si>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</si>
  <si>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</si>
  <si>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</si>
  <si>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</si>
  <si>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</si>
  <si>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</si>
  <si>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</si>
  <si>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</si>
  <si>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</si>
  <si>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</si>
  <si>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</si>
  <si>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</si>
  <si>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</si>
  <si>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</si>
  <si>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</si>
  <si>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</si>
  <si>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</si>
  <si>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</si>
  <si>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</si>
  <si>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</si>
  <si>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</si>
  <si>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</si>
  <si>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</si>
  <si>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</si>
  <si>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</si>
  <si>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</si>
  <si>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</si>
  <si>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</si>
  <si>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</si>
  <si>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</si>
  <si>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</si>
  <si>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</si>
  <si>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</si>
  <si>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</si>
  <si>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</si>
  <si>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</si>
  <si>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</si>
  <si>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</si>
  <si>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</si>
  <si>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</si>
  <si>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</si>
  <si>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</si>
  <si>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</si>
  <si>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</si>
  <si>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</si>
  <si>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</si>
  <si>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</si>
  <si>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</si>
  <si>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</si>
  <si>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</si>
  <si>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</si>
  <si>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</si>
  <si>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</si>
  <si>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</si>
  <si>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</si>
  <si>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</si>
  <si>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</si>
  <si>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</si>
  <si>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</si>
  <si>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</si>
  <si>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</si>
  <si>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</si>
  <si>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</si>
  <si>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</si>
  <si>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</si>
  <si>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</si>
  <si>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</si>
  <si>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</si>
  <si>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</si>
  <si>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</si>
  <si>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</si>
  <si>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</si>
  <si>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</si>
  <si>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</si>
  <si>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</si>
  <si>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</si>
  <si>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</si>
  <si>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</si>
  <si>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</si>
  <si>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</si>
  <si>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</si>
  <si>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</si>
  <si>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</si>
  <si>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</si>
  <si>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</si>
  <si>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</si>
  <si>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</si>
  <si>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</si>
  <si>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</si>
  <si>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</si>
  <si>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</si>
  <si>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</si>
  <si>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</si>
  <si>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</si>
  <si>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</si>
  <si>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</si>
  <si>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</si>
  <si>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</si>
  <si>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</si>
  <si>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</si>
  <si>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</si>
  <si>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</si>
  <si>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</si>
  <si>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</si>
  <si>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</si>
  <si>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</si>
  <si>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</si>
  <si>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</si>
  <si>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</si>
  <si>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</si>
  <si>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</si>
  <si>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</si>
  <si>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</si>
  <si>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</si>
  <si>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</si>
  <si>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</si>
  <si>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</si>
  <si>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</si>
  <si>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</si>
  <si>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</si>
  <si>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</si>
  <si>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</si>
  <si>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</si>
  <si>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</si>
  <si>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</si>
  <si>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</si>
  <si>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</si>
  <si>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</si>
  <si>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</si>
  <si>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</si>
  <si>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</si>
  <si>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</si>
  <si>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</si>
  <si>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</si>
  <si>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</si>
  <si>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</si>
  <si>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</si>
  <si>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</si>
  <si>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</si>
  <si>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</si>
  <si>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</si>
  <si>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</si>
  <si>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</si>
  <si>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</si>
  <si>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</si>
  <si>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</si>
  <si>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</si>
  <si>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</si>
  <si>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</si>
  <si>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</si>
  <si>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</si>
  <si>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</si>
  <si>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</si>
  <si>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</si>
  <si>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</si>
  <si>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</si>
  <si>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</si>
  <si>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</si>
  <si>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</si>
  <si>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</si>
  <si>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</si>
  <si>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</si>
  <si>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</si>
  <si>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</si>
  <si>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</si>
  <si>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</si>
  <si>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</si>
  <si>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</si>
  <si>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</si>
  <si>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</si>
  <si>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</si>
  <si>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</si>
  <si>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</si>
  <si>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</si>
  <si>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</si>
  <si>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</si>
  <si>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</si>
  <si>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</si>
  <si>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</si>
  <si>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</si>
  <si>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</si>
  <si>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</si>
  <si>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</si>
  <si>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</si>
  <si>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</si>
  <si>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</si>
  <si>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</si>
  <si>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</si>
  <si>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</si>
  <si>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</si>
  <si>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</si>
  <si>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</si>
  <si>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</si>
  <si>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</si>
  <si>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</si>
  <si>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</si>
  <si>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</si>
  <si>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</si>
  <si>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</si>
  <si>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</si>
  <si>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</si>
  <si>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</si>
  <si>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</si>
  <si>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</si>
  <si>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</si>
  <si>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</si>
  <si>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</si>
  <si>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</si>
  <si>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</si>
  <si>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</si>
  <si>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</si>
  <si>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</si>
  <si>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</si>
  <si>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</si>
  <si>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</si>
  <si>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</si>
  <si>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</si>
  <si>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</si>
  <si>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</si>
  <si>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</si>
  <si>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</si>
  <si>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</si>
  <si>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</si>
  <si>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</si>
  <si>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</si>
  <si>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</si>
  <si>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</si>
  <si>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</si>
  <si>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</si>
  <si>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</si>
  <si>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</si>
  <si>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</si>
  <si>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</si>
  <si>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</si>
  <si>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</si>
  <si>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</si>
  <si>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</si>
  <si>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</si>
  <si>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</si>
  <si>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</si>
  <si>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</si>
  <si>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</si>
  <si>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</si>
  <si>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</si>
  <si>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</si>
  <si>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</si>
  <si>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</si>
  <si>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</si>
  <si>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</si>
  <si>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</si>
  <si>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</si>
  <si>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</si>
  <si>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</si>
  <si>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</si>
  <si>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</si>
  <si>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</si>
  <si>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</si>
  <si>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</si>
  <si>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</si>
  <si>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</si>
  <si>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</si>
  <si>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</si>
  <si>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</si>
  <si>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</si>
  <si>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</si>
  <si>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</si>
  <si>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</si>
  <si>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</si>
  <si>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</si>
  <si>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</si>
  <si>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</si>
  <si>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</si>
  <si>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</si>
  <si>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</si>
  <si>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</si>
  <si>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</si>
  <si>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</si>
  <si>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</si>
  <si>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</si>
  <si>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</si>
  <si>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</si>
  <si>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</si>
  <si>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</si>
  <si>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</si>
  <si>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</si>
  <si>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</si>
  <si>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</si>
  <si>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</si>
  <si>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</si>
  <si>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</si>
  <si>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</si>
  <si>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</si>
  <si>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</si>
  <si>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</si>
  <si>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</si>
  <si>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</si>
  <si>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</si>
  <si>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</si>
  <si>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</si>
  <si>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</si>
  <si>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</si>
  <si>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</si>
  <si>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</si>
  <si>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</si>
  <si>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</si>
  <si>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</si>
  <si>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</si>
  <si>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</si>
  <si>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</si>
  <si>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</si>
  <si>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</si>
  <si>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</si>
  <si>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</si>
  <si>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</si>
  <si>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</si>
  <si>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</si>
  <si>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</si>
  <si>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</si>
  <si>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</si>
  <si>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</si>
  <si>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</si>
  <si>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</si>
  <si>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</si>
  <si>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</si>
  <si>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</si>
  <si>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</si>
  <si>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</si>
  <si>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</si>
  <si>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</si>
  <si>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</si>
  <si>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</si>
  <si>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</si>
  <si>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</si>
  <si>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</si>
  <si>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</si>
  <si>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</si>
  <si>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</si>
  <si>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</si>
  <si>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</si>
  <si>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</si>
  <si>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</si>
  <si>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</si>
  <si>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</si>
  <si>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</si>
  <si>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</si>
  <si>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</si>
  <si>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</si>
  <si>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</si>
  <si>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</si>
  <si>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</si>
  <si>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</si>
  <si>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</si>
  <si>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</si>
  <si>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</si>
  <si>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</si>
  <si>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</si>
  <si>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</si>
  <si>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</si>
  <si>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</si>
  <si>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</si>
  <si>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</si>
  <si>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</si>
  <si>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</si>
  <si>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</si>
  <si>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</si>
  <si>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</si>
  <si>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</si>
  <si>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</si>
  <si>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</si>
  <si>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</si>
  <si>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</si>
  <si>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</si>
  <si>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</si>
  <si>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</si>
  <si>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</si>
  <si>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</si>
  <si>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</si>
  <si>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</si>
  <si>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</si>
  <si>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</si>
  <si>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</si>
  <si>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</si>
  <si>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</si>
  <si>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</si>
  <si>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</si>
  <si>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</si>
  <si>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</si>
  <si>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</si>
  <si>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</si>
  <si>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</si>
  <si>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</si>
  <si>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</si>
  <si>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</si>
  <si>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</si>
  <si>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</si>
  <si>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</si>
  <si>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</si>
  <si>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</si>
  <si>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</si>
  <si>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</si>
  <si>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</si>
  <si>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</si>
  <si>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</si>
  <si>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</si>
  <si>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</si>
  <si>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</si>
  <si>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</si>
  <si>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</si>
  <si>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</si>
  <si>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</si>
  <si>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</si>
  <si>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</si>
  <si>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</si>
  <si>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</si>
  <si>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</si>
  <si>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</si>
  <si>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</si>
  <si>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</si>
  <si>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</si>
  <si>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</si>
  <si>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</si>
  <si>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</si>
  <si>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</si>
  <si>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</si>
  <si>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</si>
  <si>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</si>
  <si>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</si>
  <si>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</si>
  <si>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</si>
  <si>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</si>
  <si>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</si>
  <si>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</si>
  <si>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</si>
  <si>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</si>
  <si>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</si>
  <si>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</si>
  <si>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</si>
  <si>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</si>
  <si>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</si>
  <si>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</si>
  <si>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</si>
  <si>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</si>
  <si>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</si>
  <si>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</si>
  <si>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</si>
  <si>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</si>
  <si>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</si>
  <si>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</si>
  <si>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</si>
  <si>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</si>
  <si>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</si>
  <si>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</si>
  <si>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</si>
  <si>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</si>
  <si>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</si>
  <si>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</si>
  <si>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</si>
  <si>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</si>
  <si>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</si>
  <si>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</si>
  <si>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</si>
  <si>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</si>
  <si>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</si>
  <si>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</si>
  <si>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</si>
  <si>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</si>
  <si>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</si>
  <si>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</si>
  <si>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</si>
  <si>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</si>
  <si>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</si>
  <si>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</si>
  <si>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</si>
  <si>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</si>
  <si>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</si>
  <si>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</si>
  <si>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</si>
  <si>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</si>
  <si>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</si>
  <si>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</si>
  <si>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</si>
  <si>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</si>
  <si>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</si>
  <si>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</si>
  <si>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</si>
  <si>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</si>
  <si>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</si>
  <si>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</si>
  <si>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</si>
  <si>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</si>
  <si>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</si>
  <si>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</si>
  <si>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</si>
  <si>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</si>
  <si>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</si>
  <si>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</si>
  <si>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</si>
  <si>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</si>
  <si>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</si>
  <si>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</si>
  <si>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</si>
  <si>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</si>
  <si>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</si>
  <si>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</si>
  <si>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</si>
  <si>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</si>
  <si>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</si>
  <si>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</si>
  <si>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</si>
  <si>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</si>
  <si>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</si>
  <si>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</si>
  <si>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</si>
  <si>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</si>
  <si>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</si>
  <si>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</si>
  <si>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</si>
  <si>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</si>
  <si>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</si>
  <si>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</si>
  <si>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</si>
  <si>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</si>
  <si>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</si>
  <si>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</si>
  <si>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</si>
  <si>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</si>
  <si>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</si>
  <si>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</si>
  <si>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</si>
  <si>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</si>
  <si>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</si>
  <si>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</si>
  <si>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</si>
  <si>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</si>
  <si>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</si>
  <si>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</si>
  <si>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</si>
  <si>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</si>
  <si>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</si>
  <si>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</si>
  <si>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</si>
  <si>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</si>
  <si>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</si>
  <si>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</si>
  <si>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</si>
  <si>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</si>
  <si>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</si>
  <si>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</si>
  <si>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</si>
  <si>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</si>
  <si>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</si>
  <si>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</si>
  <si>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</si>
  <si>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</si>
  <si>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</si>
  <si>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</si>
  <si>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</si>
  <si>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</si>
  <si>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</si>
  <si>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</si>
  <si>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</si>
  <si>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</si>
  <si>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</si>
  <si>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</si>
  <si>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</si>
  <si>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</si>
  <si>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</si>
  <si>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</si>
  <si>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</si>
  <si>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</si>
  <si>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</si>
  <si>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</si>
  <si>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</si>
  <si>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</si>
  <si>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</si>
  <si>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</si>
  <si>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</si>
  <si>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</si>
  <si>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</si>
  <si>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</si>
  <si>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</si>
  <si>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</si>
  <si>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</si>
  <si>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</si>
  <si>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</si>
  <si>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</si>
  <si>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</si>
  <si>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</si>
  <si>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</si>
  <si>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</si>
  <si>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</si>
  <si>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</si>
  <si>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</si>
  <si>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</si>
  <si>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</si>
  <si>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</si>
  <si>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</si>
  <si>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</si>
  <si>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</si>
  <si>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</si>
  <si>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</si>
  <si>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</si>
  <si>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</si>
  <si>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</si>
  <si>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</si>
  <si>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</si>
  <si>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</si>
  <si>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</si>
  <si>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</si>
  <si>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</si>
  <si>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</si>
  <si>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</si>
  <si>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</si>
  <si>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</si>
  <si>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</si>
  <si>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</si>
  <si>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</si>
  <si>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</si>
  <si>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</si>
  <si>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</si>
  <si>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</si>
  <si>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</si>
  <si>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</si>
  <si>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</si>
  <si>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</si>
  <si>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</si>
  <si>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</si>
  <si>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</si>
  <si>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</si>
  <si>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</si>
  <si>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</si>
  <si>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</si>
  <si>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</si>
  <si>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</si>
  <si>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</si>
  <si>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</si>
  <si>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</si>
  <si>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</si>
  <si>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</si>
  <si>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</si>
  <si>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</si>
  <si>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</si>
  <si>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</si>
  <si>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</si>
  <si>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</si>
  <si>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</si>
  <si>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</si>
  <si>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</si>
  <si>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</si>
  <si>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</si>
  <si>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</si>
  <si>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</si>
  <si>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</si>
  <si>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</si>
  <si>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</si>
  <si>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</si>
  <si>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</si>
  <si>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</si>
  <si>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</si>
  <si>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</si>
  <si>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</si>
  <si>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</si>
  <si>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</si>
  <si>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</si>
  <si>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</si>
  <si>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</si>
  <si>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</si>
  <si>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</si>
  <si>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</si>
  <si>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</si>
  <si>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</si>
  <si>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</si>
  <si>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</si>
  <si>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</si>
  <si>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</si>
  <si>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</si>
  <si>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</si>
  <si>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</si>
  <si>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</si>
  <si>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</si>
  <si>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</si>
  <si>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</si>
  <si>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</si>
  <si>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</si>
  <si>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</si>
  <si>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</si>
  <si>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</si>
  <si>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</si>
  <si>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</si>
  <si>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</si>
  <si>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</si>
  <si>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</si>
  <si>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</si>
  <si>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</si>
  <si>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</si>
  <si>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</si>
  <si>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</si>
  <si>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</si>
  <si>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</si>
  <si>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</si>
  <si>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</si>
  <si>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</si>
  <si>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</si>
  <si>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</si>
  <si>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</si>
  <si>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</si>
  <si>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</si>
  <si>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</si>
  <si>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</si>
  <si>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</si>
  <si>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</si>
  <si>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</si>
  <si>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</si>
  <si>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</si>
  <si>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</si>
  <si>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</si>
  <si>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</si>
  <si>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</si>
  <si>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</si>
  <si>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</si>
  <si>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</si>
  <si>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</si>
  <si>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</si>
  <si>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</si>
  <si>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</si>
  <si>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</si>
  <si>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</si>
  <si>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</si>
  <si>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</si>
  <si>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</si>
  <si>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</si>
  <si>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</si>
  <si>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</si>
  <si>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</si>
  <si>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</si>
  <si>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</si>
  <si>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</si>
  <si>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</si>
  <si>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</si>
  <si>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</si>
  <si>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</si>
  <si>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</si>
  <si>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</si>
  <si>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</si>
  <si>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</si>
  <si>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</si>
  <si>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</si>
  <si>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</si>
  <si>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</si>
  <si>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</si>
  <si>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</si>
  <si>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</si>
  <si>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</si>
  <si>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</si>
  <si>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</si>
  <si>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</si>
  <si>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</si>
  <si>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</si>
  <si>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</si>
  <si>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</si>
  <si>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</si>
  <si>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</si>
  <si>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</si>
  <si>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</si>
  <si>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</si>
  <si>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</si>
  <si>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</si>
  <si>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</si>
  <si>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</si>
  <si>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</si>
  <si>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</si>
  <si>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</si>
  <si>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</si>
  <si>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</si>
  <si>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</si>
  <si>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</si>
  <si>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</si>
  <si>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</si>
  <si>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</si>
  <si>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</si>
  <si>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</si>
  <si>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</si>
  <si>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</si>
  <si>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</si>
  <si>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</si>
  <si>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</si>
  <si>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</si>
  <si>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</si>
  <si>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</si>
  <si>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</si>
  <si>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</si>
  <si>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</si>
  <si>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</si>
  <si>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</si>
  <si>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</si>
  <si>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</si>
  <si>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</si>
  <si>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</si>
  <si>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</si>
  <si>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</si>
  <si>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</si>
  <si>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</si>
  <si>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</si>
  <si>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</si>
  <si>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</si>
  <si>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</si>
  <si>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</si>
  <si>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</si>
  <si>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</si>
  <si>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</si>
  <si>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</si>
  <si>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</si>
  <si>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</si>
  <si>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</si>
  <si>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</si>
  <si>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</si>
  <si>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</si>
  <si>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</si>
  <si>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</si>
  <si>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</si>
  <si>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</si>
  <si>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</si>
  <si>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</si>
  <si>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</si>
  <si>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</si>
  <si>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</si>
  <si>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</si>
  <si>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</si>
  <si>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</si>
  <si>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</si>
  <si>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</si>
  <si>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</si>
  <si>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</si>
  <si>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</si>
  <si>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</si>
  <si>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</si>
  <si>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</si>
  <si>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</si>
  <si>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</si>
  <si>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</si>
  <si>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</si>
  <si>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</si>
  <si>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</si>
  <si>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</si>
  <si>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</si>
  <si>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</si>
  <si>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</si>
  <si>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</si>
  <si>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</si>
  <si>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</si>
  <si>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</si>
  <si>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</si>
  <si>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</si>
  <si>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</si>
  <si>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</si>
  <si>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</si>
  <si>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</si>
  <si>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</si>
  <si>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</si>
  <si>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</si>
  <si>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</si>
  <si>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</si>
  <si>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</si>
  <si>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</si>
  <si>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</si>
  <si>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</si>
  <si>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</si>
  <si>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</si>
  <si>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</si>
  <si>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</si>
  <si>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</si>
  <si>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</si>
  <si>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</si>
  <si>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</si>
  <si>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</si>
  <si>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</si>
  <si>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</si>
  <si>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</si>
  <si>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</si>
  <si>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</si>
  <si>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</si>
  <si>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</si>
  <si>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</si>
  <si>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</si>
  <si>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</si>
  <si>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</si>
  <si>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</si>
  <si>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</si>
  <si>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</si>
  <si>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</si>
  <si>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</si>
  <si>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</si>
  <si>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</si>
  <si>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</si>
  <si>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</si>
  <si>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</si>
  <si>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</si>
  <si>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</si>
  <si>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</si>
  <si>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</si>
  <si>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</si>
  <si>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</si>
  <si>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</si>
  <si>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</si>
  <si>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</si>
  <si>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</si>
  <si>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</si>
  <si>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</si>
  <si>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</si>
  <si>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</si>
  <si>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</si>
  <si>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</si>
  <si>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</si>
  <si>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</si>
  <si>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</si>
  <si>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</si>
  <si>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</si>
  <si>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</si>
  <si>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</si>
  <si>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</si>
  <si>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</si>
  <si>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</si>
  <si>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</si>
  <si>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</si>
  <si>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</si>
  <si>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</si>
  <si>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</si>
  <si>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</si>
  <si>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</si>
  <si>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</si>
  <si>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</si>
  <si>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</si>
  <si>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</si>
  <si>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</si>
  <si>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</si>
  <si>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</si>
  <si>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</si>
  <si>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</si>
  <si>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</si>
  <si>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</si>
  <si>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</si>
  <si>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</si>
  <si>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</si>
  <si>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</si>
  <si>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</si>
  <si>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</si>
  <si>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</si>
  <si>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</si>
  <si>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</si>
  <si>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</si>
  <si>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</si>
  <si>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</si>
  <si>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</si>
  <si>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</si>
  <si>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</si>
  <si>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</si>
  <si>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</si>
  <si>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</si>
  <si>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</si>
  <si>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</si>
  <si>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</si>
  <si>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</si>
  <si>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</si>
  <si>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</si>
  <si>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</si>
  <si>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</si>
  <si>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</si>
  <si>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</si>
  <si>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</si>
  <si>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</si>
  <si>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</si>
  <si>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</si>
  <si>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</si>
  <si>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</si>
  <si>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</si>
  <si>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</si>
  <si>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</si>
  <si>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</si>
  <si>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</si>
  <si>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</si>
  <si>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</si>
  <si>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</si>
  <si>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</si>
  <si>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</si>
  <si>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</si>
  <si>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</si>
  <si>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</si>
  <si>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</si>
  <si>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</si>
  <si>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</si>
  <si>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</si>
  <si>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</si>
  <si>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</si>
  <si>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</si>
  <si>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</si>
  <si>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</si>
  <si>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</si>
  <si>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</si>
  <si>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</si>
  <si>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</si>
  <si>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</si>
  <si>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</si>
  <si>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</si>
  <si>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</si>
  <si>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</si>
  <si>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</si>
  <si>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</si>
  <si>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</si>
  <si>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</si>
  <si>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</si>
  <si>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</si>
  <si>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</si>
  <si>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</si>
  <si>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</si>
  <si>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</si>
  <si>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</si>
  <si>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</si>
  <si>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</si>
  <si>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</si>
  <si>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</si>
  <si>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</si>
  <si>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</si>
  <si>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</si>
  <si>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</si>
  <si>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</si>
  <si>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</si>
  <si>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</si>
  <si>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</si>
  <si>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</si>
  <si>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</si>
  <si>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</si>
  <si>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</si>
  <si>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</si>
  <si>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</si>
  <si>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</si>
  <si>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</si>
  <si>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</si>
  <si>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</si>
  <si>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</si>
  <si>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</si>
  <si>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</si>
  <si>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</si>
  <si>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</si>
  <si>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</si>
  <si>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</si>
  <si>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</si>
  <si>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</si>
  <si>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</si>
  <si>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</si>
  <si>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</si>
  <si>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</si>
  <si>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</si>
  <si>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</si>
  <si>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</si>
  <si>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</si>
  <si>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</si>
  <si>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</si>
  <si>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</si>
  <si>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</si>
  <si>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</si>
  <si>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</si>
  <si>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</si>
  <si>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</si>
  <si>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</si>
  <si>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</si>
  <si>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</si>
  <si>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</si>
  <si>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</si>
  <si>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</si>
  <si>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</si>
  <si>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</si>
  <si>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</si>
  <si>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</si>
  <si>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</si>
  <si>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</si>
  <si>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</si>
  <si>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</si>
  <si>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</si>
  <si>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</si>
  <si>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</si>
  <si>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</si>
  <si>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</si>
  <si>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</si>
  <si>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</si>
  <si>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</si>
  <si>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</si>
  <si>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</si>
  <si>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</si>
  <si>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</si>
  <si>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</si>
  <si>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</si>
  <si>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</si>
  <si>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</si>
  <si>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</si>
  <si>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</si>
  <si>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</si>
  <si>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</si>
  <si>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</si>
  <si>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</si>
  <si>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</si>
  <si>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</si>
  <si>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</si>
  <si>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</si>
  <si>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</si>
  <si>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</si>
  <si>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</si>
  <si>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</si>
  <si>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</si>
  <si>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</si>
  <si>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</si>
  <si>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</si>
  <si>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</si>
  <si>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</si>
  <si>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</si>
  <si>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</si>
  <si>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</si>
  <si>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</si>
  <si>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</si>
  <si>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</si>
  <si>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</si>
  <si>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</si>
  <si>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</si>
  <si>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</si>
  <si>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</si>
  <si>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</si>
  <si>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</si>
  <si>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</si>
  <si>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</si>
  <si>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</si>
  <si>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</si>
  <si>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</si>
  <si>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</si>
  <si>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</si>
  <si>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</si>
  <si>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</si>
  <si>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</si>
  <si>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</si>
  <si>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</si>
  <si>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</si>
  <si>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</si>
  <si>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</si>
  <si>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</si>
  <si>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</si>
  <si>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</si>
  <si>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</si>
  <si>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</si>
  <si>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</si>
  <si>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</si>
  <si>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</si>
  <si>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</si>
  <si>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</si>
  <si>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</si>
  <si>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</si>
  <si>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</si>
  <si>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</si>
  <si>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</si>
  <si>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</si>
  <si>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</si>
  <si>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</si>
  <si>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</si>
  <si>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</si>
  <si>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</si>
  <si>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</si>
  <si>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</si>
  <si>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</si>
  <si>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</si>
  <si>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</si>
  <si>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</si>
  <si>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</si>
  <si>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</si>
  <si>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</si>
  <si>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</si>
  <si>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</si>
  <si>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</si>
  <si>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</si>
  <si>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</si>
  <si>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</si>
  <si>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</si>
  <si>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</si>
  <si>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</si>
  <si>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</si>
  <si>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</si>
  <si>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</si>
  <si>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</si>
  <si>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</si>
  <si>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</si>
  <si>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</si>
  <si>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</si>
  <si>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</si>
  <si>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</si>
  <si>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</si>
  <si>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</si>
  <si>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</si>
  <si>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</si>
  <si>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</si>
  <si>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</si>
  <si>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</si>
  <si>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</si>
  <si>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</si>
  <si>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</si>
  <si>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</si>
  <si>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</si>
  <si>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</si>
  <si>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</si>
  <si>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</si>
  <si>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</si>
  <si>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</si>
  <si>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</si>
  <si>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</si>
  <si>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</si>
  <si>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</si>
  <si>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</si>
  <si>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</si>
  <si>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</si>
  <si>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</si>
  <si>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</si>
  <si>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</si>
  <si>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</si>
  <si>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</si>
  <si>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</si>
  <si>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</si>
  <si>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</si>
  <si>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</si>
  <si>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</si>
  <si>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</si>
  <si>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</si>
  <si>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</si>
  <si>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</si>
  <si>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</si>
  <si>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</si>
  <si>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</si>
  <si>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</si>
  <si>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</si>
  <si>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</si>
  <si>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</si>
  <si>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</si>
  <si>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</si>
  <si>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</si>
  <si>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</si>
  <si>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</si>
  <si>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</si>
  <si>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</si>
  <si>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</si>
  <si>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</si>
  <si>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</si>
  <si>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</si>
  <si>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</si>
  <si>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</si>
  <si>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</si>
  <si>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</si>
  <si>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</si>
  <si>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</si>
  <si>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</si>
  <si>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</si>
  <si>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</si>
  <si>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</si>
  <si>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</si>
  <si>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</si>
  <si>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</si>
  <si>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</si>
  <si>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</si>
  <si>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</si>
  <si>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</si>
  <si>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</si>
  <si>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</si>
  <si>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</si>
  <si>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</si>
  <si>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</si>
  <si>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</si>
  <si>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</si>
  <si>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</si>
  <si>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</si>
  <si>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</si>
  <si>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</si>
  <si>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</si>
  <si>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</si>
  <si>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</si>
  <si>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</si>
  <si>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</si>
  <si>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</si>
  <si>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</si>
  <si>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</si>
  <si>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</si>
  <si>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</si>
  <si>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</si>
  <si>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</si>
  <si>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</si>
  <si>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</si>
  <si>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</si>
  <si>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</si>
  <si>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</si>
  <si>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</si>
  <si>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</si>
  <si>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</si>
  <si>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</si>
  <si>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</si>
  <si>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</si>
  <si>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</si>
  <si>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</si>
  <si>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</si>
  <si>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</si>
  <si>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</si>
  <si>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</si>
  <si>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</si>
  <si>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</si>
  <si>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</si>
  <si>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</si>
  <si>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</si>
  <si>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</si>
  <si>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</si>
  <si>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</si>
  <si>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</si>
  <si>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</si>
  <si>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</si>
  <si>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</si>
  <si>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</si>
  <si>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</si>
  <si>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</si>
  <si>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</si>
  <si>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</si>
  <si>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</si>
  <si>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</si>
  <si>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</si>
  <si>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</si>
  <si>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</si>
  <si>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</si>
  <si>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</si>
  <si>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</si>
  <si>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</si>
  <si>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</si>
  <si>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</si>
  <si>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</si>
  <si>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</si>
  <si>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</si>
  <si>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</si>
  <si>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</si>
  <si>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</si>
  <si>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</si>
  <si>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</si>
  <si>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</si>
  <si>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</si>
  <si>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</si>
  <si>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</si>
  <si>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</si>
  <si>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</si>
  <si>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</si>
  <si>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</si>
  <si>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</si>
  <si>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</si>
  <si>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</si>
  <si>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</si>
  <si>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</si>
  <si>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</si>
  <si>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</si>
  <si>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</si>
  <si>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</si>
  <si>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</si>
  <si>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</si>
  <si>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</si>
  <si>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</si>
  <si>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</si>
  <si>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</si>
  <si>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</si>
  <si>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</si>
  <si>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</si>
  <si>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</si>
  <si>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</si>
  <si>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</si>
  <si>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</si>
  <si>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</si>
  <si>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</si>
  <si>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</si>
  <si>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</si>
  <si>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</si>
  <si>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</si>
  <si>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</si>
  <si>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</si>
  <si>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</si>
  <si>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</si>
  <si>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</si>
  <si>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</si>
  <si>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</si>
  <si>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</si>
  <si>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</si>
  <si>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</si>
  <si>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</si>
  <si>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</si>
  <si>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</si>
  <si>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</si>
  <si>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</si>
  <si>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</si>
  <si>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</si>
  <si>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</si>
  <si>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</si>
  <si>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</si>
  <si>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</si>
  <si>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</si>
  <si>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</si>
  <si>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</si>
  <si>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</si>
  <si>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</si>
  <si>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</si>
  <si>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</si>
  <si>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</si>
  <si>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</si>
  <si>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</si>
  <si>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</si>
  <si>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</si>
  <si>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</si>
  <si>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</si>
  <si>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</si>
  <si>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</si>
  <si>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</si>
  <si>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</si>
  <si>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</si>
  <si>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</si>
  <si>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</si>
  <si>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</si>
  <si>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</si>
  <si>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</si>
  <si>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</si>
  <si>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</si>
  <si>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</si>
  <si>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</si>
  <si>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</si>
  <si>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</si>
  <si>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</si>
  <si>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</si>
  <si>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</si>
  <si>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</si>
  <si>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</si>
  <si>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</si>
  <si>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</si>
  <si>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</si>
  <si>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</si>
  <si>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</si>
  <si>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</si>
  <si>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</si>
  <si>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</si>
  <si>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</si>
  <si>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</si>
  <si>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</si>
  <si>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</si>
  <si>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</si>
  <si>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</si>
  <si>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</si>
  <si>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</si>
  <si>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</si>
  <si>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</si>
  <si>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</si>
  <si>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</si>
  <si>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</si>
  <si>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</si>
  <si>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</si>
  <si>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</si>
  <si>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</si>
  <si>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</si>
  <si>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</si>
  <si>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</si>
  <si>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</si>
  <si>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</si>
  <si>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</si>
  <si>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</si>
  <si>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</si>
  <si>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</si>
  <si>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</si>
  <si>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</si>
  <si>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</si>
  <si>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</si>
  <si>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</si>
  <si>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</si>
  <si>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</si>
  <si>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</si>
  <si>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</si>
  <si>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</si>
  <si>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</si>
  <si>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</si>
  <si>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</si>
  <si>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</si>
  <si>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</si>
  <si>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</si>
  <si>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</si>
  <si>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</si>
  <si>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</si>
  <si>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</si>
  <si>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</si>
  <si>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</si>
  <si>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</si>
  <si>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</si>
  <si>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</si>
  <si>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</si>
  <si>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</si>
  <si>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</si>
  <si>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</si>
  <si>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</si>
  <si>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</si>
  <si>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</si>
  <si>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</si>
  <si>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</si>
  <si>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</si>
  <si>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</si>
  <si>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</si>
  <si>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</si>
  <si>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</si>
  <si>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</si>
  <si>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</si>
  <si>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</si>
  <si>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</si>
  <si>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</si>
  <si>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</si>
  <si>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</si>
  <si>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</si>
  <si>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</si>
  <si>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</si>
  <si>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</si>
  <si>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</si>
  <si>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</si>
  <si>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</si>
  <si>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</si>
  <si>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</si>
  <si>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</si>
  <si>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</si>
  <si>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</si>
  <si>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</si>
  <si>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</si>
  <si>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</si>
  <si>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</si>
  <si>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</si>
  <si>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</si>
  <si>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</si>
  <si>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</si>
  <si>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</si>
  <si>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</si>
  <si>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</si>
  <si>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</si>
  <si>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</si>
  <si>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</si>
  <si>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</si>
  <si>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</si>
  <si>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</si>
  <si>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</si>
  <si>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</si>
  <si>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</si>
  <si>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</si>
  <si>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</si>
  <si>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</si>
  <si>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</si>
  <si>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</si>
  <si>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</si>
  <si>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</si>
  <si>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</si>
  <si>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</si>
  <si>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</si>
  <si>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</si>
  <si>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</si>
  <si>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</si>
  <si>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</si>
  <si>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</si>
  <si>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</si>
  <si>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</si>
  <si>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</si>
  <si>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</si>
  <si>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</si>
  <si>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</si>
  <si>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</si>
  <si>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</si>
  <si>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</si>
  <si>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</si>
  <si>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</si>
  <si>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</si>
  <si>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</si>
  <si>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</si>
  <si>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</si>
  <si>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</si>
  <si>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</si>
  <si>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</si>
  <si>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</si>
  <si>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</si>
  <si>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</si>
  <si>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</si>
  <si>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</si>
  <si>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</si>
  <si>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</si>
  <si>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</si>
  <si>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</si>
  <si>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</si>
  <si>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</si>
  <si>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</si>
  <si>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</si>
  <si>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</si>
  <si>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</si>
  <si>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</si>
  <si>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</si>
  <si>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</si>
  <si>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</si>
  <si>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</si>
  <si>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</si>
  <si>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</si>
  <si>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</si>
  <si>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</si>
  <si>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</si>
  <si>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</si>
  <si>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</si>
  <si>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</si>
  <si>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</si>
  <si>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</si>
  <si>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</si>
  <si>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</si>
  <si>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</si>
  <si>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</si>
  <si>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</si>
  <si>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</si>
  <si>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</si>
  <si>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</si>
  <si>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</si>
  <si>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</si>
  <si>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</si>
  <si>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</si>
  <si>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</si>
  <si>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</si>
  <si>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</si>
  <si>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</si>
  <si>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</si>
  <si>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</si>
  <si>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</si>
  <si>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</si>
  <si>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</si>
  <si>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</si>
  <si>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</si>
  <si>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</si>
  <si>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</si>
  <si>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</si>
  <si>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</si>
  <si>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</si>
  <si>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</si>
  <si>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</si>
  <si>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</si>
  <si>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</si>
  <si>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</si>
  <si>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</si>
  <si>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</si>
  <si>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</si>
  <si>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</si>
  <si>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</si>
  <si>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</si>
  <si>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</si>
  <si>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</si>
  <si>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</si>
  <si>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</si>
  <si>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</si>
  <si>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</si>
  <si>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</si>
  <si>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</si>
  <si>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</si>
  <si>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</si>
  <si>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</si>
  <si>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</si>
  <si>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</si>
  <si>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</si>
  <si>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</si>
  <si>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</si>
  <si>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</si>
  <si>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</si>
  <si>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</si>
  <si>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</si>
  <si>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</si>
  <si>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</si>
  <si>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</si>
  <si>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</si>
  <si>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</si>
  <si>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</si>
  <si>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</si>
  <si>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</si>
  <si>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</si>
  <si>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</si>
  <si>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</si>
  <si>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</si>
  <si>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</si>
  <si>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</si>
  <si>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</si>
  <si>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</si>
  <si>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</si>
  <si>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</si>
  <si>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</si>
  <si>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</si>
  <si>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</si>
  <si>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</si>
  <si>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</si>
  <si>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</si>
  <si>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</si>
  <si>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</si>
  <si>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</si>
  <si>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</si>
  <si>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</si>
  <si>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</si>
  <si>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</si>
  <si>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</si>
  <si>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</si>
  <si>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</si>
  <si>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</si>
  <si>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</si>
  <si>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</si>
  <si>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</si>
  <si>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</si>
  <si>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</si>
  <si>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</si>
  <si>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</si>
  <si>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</si>
  <si>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</si>
  <si>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</si>
  <si>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</si>
  <si>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</si>
  <si>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</si>
  <si>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</si>
  <si>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</si>
  <si>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</si>
  <si>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</si>
  <si>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</si>
  <si>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</si>
  <si>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</si>
  <si>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</si>
  <si>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</si>
  <si>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</si>
  <si>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</si>
  <si>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</si>
  <si>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</si>
  <si>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</si>
  <si>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</si>
  <si>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</si>
  <si>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</si>
  <si>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</si>
  <si>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</si>
  <si>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</si>
  <si>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</si>
  <si>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</si>
  <si>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</si>
  <si>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</si>
  <si>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</si>
  <si>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</si>
  <si>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</si>
  <si>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</si>
  <si>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</si>
  <si>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</si>
  <si>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</si>
  <si>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</si>
  <si>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</si>
  <si>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</si>
  <si>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</si>
  <si>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</si>
  <si>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</si>
  <si>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</si>
  <si>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</si>
  <si>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</si>
  <si>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</si>
  <si>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</si>
  <si>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</si>
  <si>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</si>
  <si>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</si>
  <si>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</si>
  <si>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</si>
  <si>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</si>
  <si>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</si>
  <si>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</si>
  <si>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</si>
  <si>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</si>
  <si>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</si>
  <si>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</si>
  <si>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</si>
  <si>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</si>
  <si>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</si>
  <si>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</si>
  <si>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</si>
  <si>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</si>
  <si>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</si>
  <si>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</si>
  <si>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</si>
  <si>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</si>
  <si>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</si>
  <si>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</si>
  <si>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</si>
  <si>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</si>
  <si>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</si>
  <si>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</si>
  <si>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</si>
  <si>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</si>
  <si>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</si>
  <si>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</si>
  <si>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</si>
  <si>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</si>
  <si>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</si>
  <si>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</si>
  <si>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</si>
  <si>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</si>
  <si>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</si>
  <si>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</si>
  <si>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</si>
  <si>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</si>
  <si>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</si>
  <si>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</si>
  <si>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</si>
  <si>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</si>
  <si>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</si>
  <si>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</si>
  <si>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</si>
  <si>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</si>
  <si>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</si>
  <si>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</si>
  <si>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</si>
  <si>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</si>
  <si>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</si>
  <si>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</si>
  <si>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</si>
  <si>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</si>
  <si>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</si>
  <si>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</si>
  <si>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</si>
  <si>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</si>
  <si>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</si>
  <si>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</si>
  <si>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</si>
  <si>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</si>
  <si>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</si>
  <si>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</si>
  <si>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</si>
  <si>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</si>
  <si>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</si>
  <si>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</si>
  <si>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</si>
  <si>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</si>
  <si>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</si>
  <si>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</si>
  <si>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</si>
  <si>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</si>
  <si>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</si>
  <si>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</si>
  <si>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</si>
  <si>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</si>
  <si>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</si>
  <si>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</si>
  <si>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</si>
  <si>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</si>
  <si>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</si>
  <si>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</si>
  <si>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</si>
  <si>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</si>
  <si>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</si>
  <si>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</si>
  <si>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</si>
  <si>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</si>
  <si>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</si>
  <si>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</si>
  <si>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</si>
  <si>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</si>
  <si>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</si>
  <si>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</si>
  <si>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</si>
  <si>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</si>
  <si>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</si>
  <si>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</si>
  <si>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</si>
  <si>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</si>
  <si>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</si>
  <si>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</si>
  <si>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</si>
  <si>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</si>
  <si>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</si>
  <si>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</si>
  <si>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</si>
  <si>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</si>
  <si>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</si>
  <si>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</si>
  <si>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</si>
  <si>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</si>
  <si>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</si>
  <si>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</si>
  <si>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</si>
  <si>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</si>
  <si>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</si>
  <si>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</si>
  <si>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</si>
  <si>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</si>
  <si>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</si>
  <si>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</si>
  <si>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</si>
  <si>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</si>
  <si>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</si>
  <si>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</si>
  <si>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</si>
  <si>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</si>
  <si>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</si>
  <si>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</si>
  <si>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</si>
  <si>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</si>
  <si>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</si>
  <si>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</si>
  <si>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</si>
  <si>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</si>
  <si>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</si>
  <si>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</si>
  <si>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</si>
  <si>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</si>
  <si>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</si>
  <si>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</si>
  <si>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</si>
  <si>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</si>
  <si>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</si>
  <si>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</si>
  <si>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</si>
  <si>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</si>
  <si>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</si>
  <si>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</si>
  <si>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</si>
  <si>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</si>
  <si>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</si>
  <si>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</si>
  <si>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</si>
  <si>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</si>
  <si>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</si>
  <si>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</si>
  <si>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</si>
  <si>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</si>
  <si>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</si>
  <si>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</si>
  <si>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</si>
  <si>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</si>
  <si>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</si>
  <si>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</si>
  <si>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</si>
  <si>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</si>
  <si>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</si>
  <si>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</si>
  <si>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</si>
  <si>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</si>
  <si>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</si>
  <si>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</si>
  <si>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</si>
  <si>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</si>
  <si>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</si>
  <si>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</si>
  <si>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</si>
  <si>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</si>
  <si>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</si>
  <si>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</si>
  <si>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</si>
  <si>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</si>
  <si>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</si>
  <si>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</si>
  <si>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</si>
  <si>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</si>
  <si>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</si>
  <si>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</si>
  <si>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</si>
  <si>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</si>
  <si>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</si>
  <si>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</si>
  <si>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</si>
  <si>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</si>
  <si>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</si>
  <si>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</si>
  <si>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</si>
  <si>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</si>
  <si>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</si>
  <si>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</si>
  <si>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</si>
  <si>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</si>
  <si>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</si>
  <si>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</si>
  <si>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</si>
  <si>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</si>
  <si>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</si>
  <si>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</si>
  <si>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</si>
  <si>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</si>
  <si>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</si>
  <si>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</si>
  <si>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</si>
  <si>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</si>
  <si>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</si>
  <si>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</si>
  <si>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</si>
  <si>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</si>
  <si>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</si>
  <si>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</si>
  <si>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</si>
  <si>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</si>
  <si>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</si>
  <si>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</si>
  <si>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</si>
  <si>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</si>
  <si>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</si>
  <si>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</si>
  <si>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</si>
  <si>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</si>
  <si>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</si>
  <si>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</si>
  <si>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</si>
  <si>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</si>
  <si>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</si>
  <si>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</si>
  <si>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</si>
  <si>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</si>
  <si>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</si>
  <si>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</si>
  <si>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</si>
  <si>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</si>
  <si>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</si>
  <si>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</si>
  <si>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</si>
  <si>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</si>
  <si>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</si>
  <si>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</si>
  <si>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</si>
  <si>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</si>
  <si>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</si>
  <si>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</si>
  <si>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</si>
  <si>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</si>
  <si>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</si>
  <si>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</si>
  <si>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</si>
  <si>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</si>
  <si>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</si>
  <si>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</si>
  <si>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</si>
  <si>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</si>
  <si>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</si>
  <si>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</si>
  <si>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</si>
  <si>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</si>
  <si>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</si>
  <si>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</si>
  <si>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</si>
  <si>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</si>
  <si>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</si>
  <si>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</si>
  <si>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</si>
  <si>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</si>
  <si>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</si>
  <si>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</si>
  <si>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</si>
  <si>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</si>
  <si>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</si>
  <si>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</si>
  <si>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</si>
  <si>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</si>
  <si>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</si>
  <si>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</si>
  <si>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</si>
  <si>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</si>
  <si>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</si>
  <si>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</si>
  <si>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</si>
  <si>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</si>
  <si>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</si>
  <si>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</si>
  <si>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</si>
  <si>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</si>
  <si>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</si>
  <si>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</si>
  <si>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</si>
  <si>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</si>
  <si>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</si>
  <si>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</si>
  <si>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</si>
  <si>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</si>
  <si>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</si>
  <si>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</si>
  <si>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</si>
  <si>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</si>
  <si>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</si>
  <si>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</si>
  <si>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</si>
  <si>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</si>
  <si>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</si>
  <si>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</si>
  <si>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</si>
  <si>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</si>
  <si>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</si>
  <si>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</si>
  <si>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</si>
  <si>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</si>
  <si>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</si>
  <si>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</si>
  <si>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</si>
  <si>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</si>
  <si>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</si>
  <si>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</si>
  <si>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</si>
  <si>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</si>
  <si>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</si>
  <si>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</si>
  <si>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</si>
  <si>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</si>
  <si>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</si>
  <si>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</si>
  <si>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</si>
  <si>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</si>
  <si>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</si>
  <si>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</si>
  <si>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</si>
  <si>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</si>
  <si>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</si>
  <si>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</si>
  <si>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</si>
  <si>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</si>
  <si>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</si>
  <si>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</si>
  <si>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</si>
  <si>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</si>
  <si>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</si>
  <si>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</si>
  <si>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</si>
  <si>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</si>
  <si>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</si>
  <si>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</si>
  <si>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</si>
  <si>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</si>
  <si>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</si>
  <si>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</si>
  <si>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</si>
  <si>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</si>
  <si>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</si>
  <si>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</si>
  <si>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</si>
  <si>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</si>
  <si>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</si>
  <si>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</si>
  <si>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</si>
  <si>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</si>
  <si>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</si>
  <si>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</si>
  <si>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</si>
  <si>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</si>
  <si>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</si>
  <si>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</si>
  <si>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</si>
  <si>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</si>
  <si>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</si>
  <si>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</si>
  <si>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</si>
  <si>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</si>
  <si>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</si>
  <si>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</si>
  <si>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</si>
  <si>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</si>
  <si>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</si>
  <si>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</si>
  <si>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</si>
  <si>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</si>
  <si>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</si>
  <si>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</si>
  <si>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</si>
  <si>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</si>
  <si>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</si>
  <si>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</si>
  <si>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</si>
  <si>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</si>
  <si>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</si>
  <si>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</si>
  <si>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</si>
  <si>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</si>
  <si>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</si>
  <si>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</si>
  <si>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</si>
  <si>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</si>
  <si>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</si>
  <si>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</si>
  <si>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</si>
  <si>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</si>
  <si>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</si>
  <si>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</si>
  <si>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</si>
  <si>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</si>
  <si>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</si>
  <si>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</si>
  <si>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</si>
  <si>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</si>
  <si>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</si>
  <si>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</si>
  <si>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</si>
  <si>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</si>
  <si>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</si>
  <si>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</si>
  <si>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</si>
  <si>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</si>
  <si>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</si>
  <si>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</si>
  <si>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</si>
  <si>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</si>
  <si>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</si>
  <si>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</si>
  <si>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</si>
  <si>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</si>
  <si>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</si>
  <si>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</si>
  <si>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</si>
  <si>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</si>
  <si>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</si>
  <si>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</si>
  <si>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</si>
  <si>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</si>
  <si>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</si>
  <si>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</si>
  <si>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</si>
  <si>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</si>
  <si>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</si>
  <si>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</si>
  <si>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</si>
  <si>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</si>
  <si>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</si>
  <si>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</si>
  <si>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</si>
  <si>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</si>
  <si>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</si>
  <si>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</si>
  <si>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</si>
  <si>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</si>
  <si>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</si>
  <si>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</si>
  <si>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</si>
  <si>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</si>
  <si>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</si>
  <si>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</si>
  <si>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</si>
  <si>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</si>
  <si>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</si>
  <si>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</si>
  <si>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</si>
  <si>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</si>
  <si>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</si>
  <si>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</si>
  <si>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</si>
  <si>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</si>
  <si>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</si>
  <si>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</si>
  <si>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</si>
  <si>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</si>
  <si>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</si>
  <si>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</si>
  <si>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</si>
  <si>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</si>
  <si>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</si>
  <si>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</si>
  <si>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</si>
  <si>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</si>
  <si>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</si>
  <si>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</si>
  <si>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</si>
  <si>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</si>
  <si>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</si>
  <si>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</si>
  <si>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</si>
  <si>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</si>
  <si>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</si>
  <si>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</si>
  <si>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</si>
  <si>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</si>
  <si>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</si>
  <si>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</si>
  <si>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</si>
  <si>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</si>
  <si>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</si>
  <si>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</si>
  <si>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</si>
  <si>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</si>
  <si>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</si>
  <si>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</si>
  <si>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</si>
  <si>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</si>
  <si>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</si>
  <si>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</si>
  <si>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</si>
  <si>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</si>
  <si>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</si>
  <si>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</si>
  <si>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</si>
  <si>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</si>
  <si>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</si>
  <si>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</si>
  <si>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</si>
  <si>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</si>
  <si>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</si>
  <si>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</si>
  <si>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</si>
  <si>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</si>
  <si>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</si>
  <si>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</si>
  <si>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</si>
  <si>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</si>
  <si>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</si>
  <si>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</si>
  <si>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</si>
  <si>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</si>
  <si>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</si>
  <si>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</si>
  <si>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</si>
  <si>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</si>
  <si>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</si>
  <si>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</si>
  <si>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</si>
  <si>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</si>
  <si>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</si>
  <si>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</si>
  <si>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</si>
  <si>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</si>
  <si>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</si>
  <si>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</si>
  <si>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</si>
  <si>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</si>
  <si>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</si>
  <si>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</si>
  <si>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</si>
  <si>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</si>
  <si>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</si>
  <si>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</si>
  <si>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</si>
  <si>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</si>
  <si>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</si>
  <si>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</si>
  <si>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</si>
  <si>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</si>
  <si>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</si>
  <si>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</si>
  <si>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</si>
  <si>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</si>
  <si>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</si>
  <si>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</si>
  <si>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</si>
  <si>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</si>
  <si>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</si>
  <si>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</si>
  <si>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</si>
  <si>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</si>
  <si>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</si>
  <si>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</si>
  <si>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</si>
  <si>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</si>
  <si>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</si>
  <si>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</si>
  <si>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</si>
  <si>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</si>
  <si>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</si>
  <si>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</si>
  <si>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</si>
  <si>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</si>
  <si>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</si>
  <si>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</si>
  <si>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</si>
  <si>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</si>
  <si>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</si>
  <si>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</si>
  <si>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</si>
  <si>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</si>
  <si>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</si>
  <si>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</si>
  <si>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</si>
  <si>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</si>
  <si>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</si>
  <si>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</si>
  <si>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</si>
  <si>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</si>
  <si>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</si>
  <si>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</si>
  <si>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</si>
  <si>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</si>
  <si>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</si>
  <si>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</si>
  <si>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</si>
  <si>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</si>
  <si>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</si>
  <si>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</si>
  <si>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</si>
  <si>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</si>
  <si>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</si>
  <si>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</si>
  <si>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</si>
  <si>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</si>
  <si>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</si>
  <si>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</si>
  <si>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</si>
  <si>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</si>
  <si>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</si>
  <si>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</si>
  <si>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</si>
  <si>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</si>
  <si>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</si>
  <si>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</si>
  <si>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</si>
  <si>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</si>
  <si>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</si>
  <si>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</si>
  <si>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</si>
  <si>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</si>
  <si>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</si>
  <si>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</si>
  <si>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</si>
  <si>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</si>
  <si>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</si>
  <si>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</si>
  <si>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</si>
  <si>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</si>
  <si>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</si>
  <si>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</si>
  <si>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</si>
  <si>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</si>
  <si>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</si>
  <si>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</si>
  <si>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</si>
  <si>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</si>
  <si>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</si>
  <si>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</si>
  <si>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</si>
  <si>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</si>
  <si>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</si>
  <si>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</si>
  <si>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</si>
  <si>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</si>
  <si>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</si>
  <si>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</si>
  <si>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</si>
  <si>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</si>
  <si>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</si>
  <si>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</si>
  <si>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</si>
  <si>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</si>
  <si>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</si>
  <si>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</si>
  <si>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</si>
  <si>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</si>
  <si>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</si>
  <si>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</si>
  <si>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</si>
  <si>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</si>
  <si>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</si>
  <si>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</si>
  <si>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</si>
  <si>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</si>
  <si>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</si>
  <si>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</si>
  <si>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</si>
  <si>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</si>
  <si>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</si>
  <si>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</si>
  <si>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</si>
  <si>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</si>
  <si>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</si>
  <si>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</si>
  <si>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</si>
  <si>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</si>
  <si>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</si>
  <si>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</si>
  <si>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</si>
  <si>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</si>
  <si>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</si>
  <si>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</si>
  <si>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</si>
  <si>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</si>
  <si>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</si>
  <si>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</si>
  <si>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</si>
  <si>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</si>
  <si>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</si>
  <si>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</si>
  <si>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</si>
  <si>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</si>
  <si>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</si>
  <si>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</si>
  <si>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</si>
  <si>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</si>
  <si>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</si>
  <si>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</si>
  <si>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</si>
  <si>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</si>
  <si>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</si>
  <si>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</si>
  <si>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</si>
  <si>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</si>
  <si>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</si>
  <si>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</si>
  <si>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</si>
  <si>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</si>
  <si>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</si>
  <si>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</si>
  <si>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</si>
  <si>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</si>
  <si>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</si>
  <si>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</si>
  <si>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</si>
  <si>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</si>
  <si>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</si>
  <si>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</si>
  <si>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</si>
  <si>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</si>
  <si>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</si>
  <si>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</si>
  <si>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</si>
  <si>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</si>
  <si>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</si>
  <si>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</si>
  <si>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</si>
  <si>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</si>
  <si>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</si>
  <si>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</si>
  <si>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</si>
  <si>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</si>
  <si>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</si>
  <si>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</si>
  <si>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</si>
  <si>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</si>
  <si>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</si>
  <si>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</si>
  <si>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</si>
  <si>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</si>
  <si>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</si>
  <si>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</si>
  <si>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</si>
  <si>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</si>
  <si>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</si>
  <si>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</si>
  <si>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</si>
  <si>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</si>
  <si>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</si>
  <si>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</si>
  <si>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</si>
  <si>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</si>
  <si>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</si>
  <si>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</si>
  <si>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</si>
  <si>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</si>
  <si>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</si>
  <si>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</si>
  <si>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</si>
  <si>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</si>
  <si>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</si>
  <si>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</si>
  <si>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</si>
  <si>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</si>
  <si>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</si>
  <si>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</si>
  <si>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</si>
  <si>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</si>
  <si>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</si>
  <si>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</si>
  <si>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</si>
  <si>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</si>
  <si>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</si>
  <si>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</si>
  <si>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</si>
  <si>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</si>
  <si>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</si>
  <si>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</si>
  <si>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</si>
  <si>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</si>
  <si>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</si>
  <si>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</si>
  <si>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</si>
  <si>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</si>
  <si>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</si>
  <si>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</si>
  <si>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</si>
  <si>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</si>
  <si>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</si>
  <si>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</si>
  <si>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</si>
  <si>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</si>
  <si>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</si>
  <si>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</si>
  <si>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</si>
  <si>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</si>
  <si>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</si>
  <si>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</si>
  <si>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</si>
  <si>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</si>
  <si>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</si>
  <si>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</si>
  <si>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</si>
  <si>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</si>
  <si>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</si>
  <si>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</si>
  <si>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</si>
  <si>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</si>
  <si>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</si>
  <si>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</si>
  <si>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</si>
  <si>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</si>
  <si>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</si>
  <si>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</si>
  <si>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</si>
  <si>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</si>
  <si>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</si>
  <si>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</si>
  <si>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</si>
  <si>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</si>
  <si>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</si>
  <si>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</si>
  <si>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</si>
  <si>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</si>
  <si>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</si>
  <si>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</si>
  <si>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</si>
  <si>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</si>
  <si>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</si>
  <si>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</si>
  <si>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</si>
  <si>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</si>
  <si>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</si>
  <si>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</si>
  <si>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</si>
  <si>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</si>
  <si>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</si>
  <si>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</si>
  <si>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</si>
  <si>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</si>
  <si>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</si>
  <si>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</si>
  <si>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</si>
  <si>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</si>
  <si>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</si>
  <si>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</si>
  <si>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</si>
  <si>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</si>
  <si>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</si>
  <si>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</si>
  <si>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</si>
  <si>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</si>
  <si>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</si>
  <si>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</si>
  <si>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</si>
  <si>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</si>
  <si>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</si>
  <si>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</si>
  <si>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</si>
  <si>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</si>
  <si>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</si>
  <si>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</si>
  <si>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</si>
  <si>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</si>
  <si>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</si>
  <si>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</si>
  <si>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</si>
  <si>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</si>
  <si>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</si>
  <si>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</si>
  <si>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</si>
  <si>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</si>
  <si>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</si>
  <si>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</si>
  <si>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</si>
  <si>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</si>
  <si>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</si>
  <si>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</si>
  <si>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</si>
  <si>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</si>
  <si>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</si>
  <si>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</si>
  <si>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</si>
  <si>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</si>
  <si>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</si>
  <si>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</si>
  <si>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</si>
  <si>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</si>
  <si>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</si>
  <si>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</si>
  <si>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</si>
  <si>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</si>
  <si>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</si>
  <si>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</si>
  <si>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</si>
  <si>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</si>
  <si>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</si>
  <si>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</si>
  <si>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</si>
  <si>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</si>
  <si>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</si>
  <si>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</si>
  <si>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</si>
  <si>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</si>
  <si>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</si>
  <si>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</si>
  <si>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</si>
  <si>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</si>
  <si>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</si>
  <si>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</si>
  <si>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</si>
  <si>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</si>
  <si>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</si>
  <si>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</si>
  <si>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</si>
  <si>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</si>
  <si>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</si>
  <si>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</si>
  <si>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</si>
  <si>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</si>
  <si>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</si>
  <si>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</si>
  <si>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</si>
  <si>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</si>
  <si>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</si>
  <si>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</si>
  <si>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</si>
  <si>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</si>
  <si>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</si>
  <si>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</si>
  <si>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</si>
  <si>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</si>
  <si>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</si>
  <si>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</si>
  <si>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</si>
  <si>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</si>
  <si>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</si>
  <si>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</si>
  <si>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</si>
  <si>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</si>
  <si>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</si>
  <si>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</si>
  <si>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</si>
  <si>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</si>
  <si>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</si>
  <si>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</si>
  <si>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</si>
  <si>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</si>
  <si>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</si>
  <si>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</si>
  <si>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</si>
  <si>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</si>
  <si>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</si>
  <si>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</si>
  <si>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</si>
  <si>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</si>
  <si>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</si>
  <si>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</si>
  <si>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</si>
  <si>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</si>
  <si>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</si>
  <si>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</si>
  <si>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</si>
  <si>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</si>
  <si>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</si>
  <si>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</si>
  <si>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</si>
  <si>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</si>
  <si>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</si>
  <si>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</si>
  <si>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</si>
  <si>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</si>
  <si>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</si>
  <si>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</si>
  <si>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</si>
  <si>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</si>
  <si>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</si>
  <si>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</si>
  <si>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</si>
  <si>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</si>
  <si>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</si>
  <si>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</si>
  <si>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</si>
  <si>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</si>
  <si>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</si>
  <si>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</si>
  <si>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</si>
  <si>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</si>
  <si>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</si>
  <si>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</si>
  <si>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</si>
  <si>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</si>
  <si>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</si>
  <si>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</si>
  <si>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</si>
  <si>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</si>
  <si>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</si>
  <si>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</si>
  <si>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</si>
  <si>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</si>
  <si>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</si>
  <si>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</si>
  <si>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</si>
  <si>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</si>
  <si>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</si>
  <si>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</si>
  <si>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</si>
  <si>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</si>
  <si>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</si>
  <si>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</si>
  <si>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</si>
  <si>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</si>
  <si>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</si>
  <si>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</si>
  <si>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</si>
  <si>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</si>
  <si>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</si>
  <si>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</si>
  <si>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</si>
  <si>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</si>
  <si>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</si>
  <si>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</si>
  <si>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</si>
  <si>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</si>
  <si>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</si>
  <si>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</si>
  <si>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</si>
  <si>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</si>
  <si>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</si>
  <si>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</si>
  <si>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</si>
  <si>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</si>
  <si>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</si>
  <si>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</si>
  <si>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</si>
  <si>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</si>
  <si>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</si>
  <si>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</si>
  <si>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</si>
  <si>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</si>
  <si>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</si>
  <si>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</si>
  <si>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</si>
  <si>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</si>
  <si>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</si>
  <si>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</si>
  <si>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</si>
  <si>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</si>
  <si>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</si>
  <si>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</si>
  <si>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</si>
  <si>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</si>
  <si>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</si>
  <si>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</si>
  <si>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</si>
  <si>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</si>
  <si>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</si>
  <si>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</si>
  <si>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</si>
  <si>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</si>
  <si>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</si>
  <si>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</si>
  <si>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</si>
  <si>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</si>
  <si>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</si>
  <si>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</si>
  <si>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</si>
  <si>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</si>
  <si>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</si>
  <si>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</si>
  <si>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</si>
  <si>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</si>
  <si>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</si>
  <si>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</si>
  <si>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</si>
  <si>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</si>
  <si>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</si>
  <si>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</si>
  <si>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</si>
  <si>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</si>
  <si>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</si>
  <si>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</si>
  <si>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</si>
  <si>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</si>
  <si>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</si>
  <si>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</si>
  <si>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</si>
  <si>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</si>
  <si>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</si>
  <si>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</si>
  <si>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</si>
  <si>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</si>
  <si>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</si>
  <si>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</si>
  <si>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</si>
  <si>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</si>
  <si>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</si>
  <si>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</si>
  <si>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</si>
  <si>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</si>
  <si>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</si>
  <si>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</si>
  <si>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</si>
  <si>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</si>
  <si>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</si>
  <si>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</si>
  <si>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</si>
  <si>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</si>
  <si>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</si>
  <si>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</si>
  <si>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</si>
  <si>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</si>
  <si>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</si>
  <si>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</si>
  <si>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</si>
  <si>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</si>
  <si>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</si>
  <si>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</si>
  <si>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</si>
  <si>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</si>
  <si>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</si>
  <si>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</si>
  <si>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</si>
  <si>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</si>
  <si>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</si>
  <si>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</si>
  <si>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</si>
  <si>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</si>
  <si>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</si>
  <si>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</si>
  <si>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</si>
  <si>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</si>
  <si>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</si>
  <si>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</si>
  <si>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</si>
  <si>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</si>
  <si>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</si>
  <si>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</si>
  <si>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</si>
  <si>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</si>
  <si>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</si>
  <si>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</si>
  <si>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</si>
  <si>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</si>
  <si>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</si>
  <si>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</si>
  <si>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</si>
  <si>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</si>
  <si>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</si>
  <si>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</si>
  <si>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</si>
  <si>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</si>
  <si>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</si>
  <si>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</si>
  <si>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</si>
  <si>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</si>
  <si>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</si>
  <si>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</si>
  <si>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</si>
  <si>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</si>
  <si>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</si>
  <si>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</si>
  <si>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</si>
  <si>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</si>
  <si>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</si>
  <si>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</si>
  <si>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</si>
  <si>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</si>
  <si>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</si>
  <si>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</si>
  <si>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</si>
  <si>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</si>
  <si>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</si>
  <si>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</si>
  <si>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</si>
  <si>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</si>
  <si>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</si>
  <si>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</si>
  <si>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</si>
  <si>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</si>
  <si>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</si>
  <si>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</si>
  <si>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</si>
  <si>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</si>
  <si>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</si>
  <si>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</si>
  <si>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</si>
  <si>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</si>
  <si>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</si>
  <si>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</si>
  <si>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</si>
  <si>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</si>
  <si>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</si>
  <si>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</si>
  <si>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</si>
  <si>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</si>
  <si>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</si>
  <si>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</si>
  <si>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</si>
  <si>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</si>
  <si>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</si>
  <si>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</si>
  <si>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</si>
  <si>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</si>
  <si>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</si>
  <si>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</si>
  <si>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</si>
  <si>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</si>
  <si>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</si>
  <si>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</si>
  <si>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</si>
  <si>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</si>
  <si>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</si>
  <si>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</si>
  <si>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</si>
  <si>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</si>
  <si>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</si>
  <si>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</si>
  <si>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</si>
  <si>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</si>
  <si>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</si>
  <si>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</si>
  <si>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</si>
  <si>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</si>
  <si>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</si>
  <si>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</si>
  <si>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</si>
  <si>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</si>
  <si>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</si>
  <si>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</si>
  <si>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</si>
  <si>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</si>
  <si>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</si>
  <si>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</si>
  <si>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</si>
  <si>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</si>
  <si>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</si>
  <si>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</si>
  <si>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</si>
  <si>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</si>
  <si>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</si>
  <si>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</si>
  <si>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</si>
  <si>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</si>
  <si>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</si>
  <si>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</si>
  <si>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</si>
  <si>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</si>
  <si>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</si>
  <si>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</si>
  <si>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</si>
  <si>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</si>
  <si>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</si>
  <si>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</si>
  <si>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</si>
  <si>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</si>
  <si>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</si>
  <si>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</si>
  <si>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</si>
  <si>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</si>
  <si>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</si>
  <si>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</si>
  <si>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</si>
  <si>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</si>
  <si>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</si>
  <si>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</si>
  <si>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</si>
  <si>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</si>
  <si>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</si>
  <si>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</si>
  <si>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</si>
  <si>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</si>
  <si>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</si>
  <si>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</si>
  <si>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</si>
  <si>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</si>
  <si>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</si>
  <si>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</si>
  <si>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</si>
  <si>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</si>
  <si>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</si>
  <si>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</si>
  <si>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</si>
  <si>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</si>
  <si>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</si>
  <si>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</si>
  <si>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</si>
  <si>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</si>
  <si>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</si>
  <si>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</si>
  <si>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</si>
  <si>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</si>
  <si>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</si>
  <si>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</si>
  <si>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</si>
  <si>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</si>
  <si>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</si>
  <si>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</si>
  <si>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</si>
  <si>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</si>
  <si>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</si>
  <si>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</si>
  <si>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</si>
  <si>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</si>
  <si>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</si>
  <si>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</si>
  <si>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</si>
  <si>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</si>
  <si>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</si>
  <si>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</si>
  <si>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</si>
  <si>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</si>
  <si>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</si>
  <si>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</si>
  <si>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</si>
  <si>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</si>
  <si>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</si>
  <si>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</si>
  <si>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</si>
  <si>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</si>
  <si>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</si>
  <si>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</si>
  <si>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</si>
  <si>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</si>
  <si>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</si>
  <si>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</si>
  <si>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</si>
  <si>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</si>
  <si>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</si>
  <si>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</si>
  <si>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</si>
  <si>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</si>
  <si>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</si>
  <si>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</si>
  <si>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</si>
  <si>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</si>
  <si>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</si>
  <si>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</si>
  <si>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</si>
  <si>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</si>
  <si>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</si>
  <si>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</si>
  <si>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</si>
  <si>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</si>
  <si>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</si>
  <si>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</si>
  <si>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</si>
  <si>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</si>
  <si>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</si>
  <si>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</si>
  <si>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</si>
  <si>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</si>
  <si>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</si>
  <si>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</si>
  <si>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</si>
  <si>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</si>
  <si>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</si>
  <si>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</si>
  <si>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</si>
  <si>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</si>
  <si>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</si>
  <si>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</si>
  <si>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</si>
  <si>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</si>
  <si>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</si>
  <si>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</si>
  <si>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</si>
  <si>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</si>
  <si>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</si>
  <si>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</si>
  <si>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</si>
  <si>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</si>
  <si>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</si>
  <si>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</si>
  <si>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</si>
  <si>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</si>
  <si>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</si>
  <si>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</si>
  <si>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</si>
  <si>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</si>
  <si>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</si>
  <si>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</si>
  <si>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</si>
  <si>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</si>
  <si>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</si>
  <si>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</si>
  <si>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</si>
  <si>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</si>
  <si>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</si>
  <si>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</si>
  <si>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</si>
  <si>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</si>
  <si>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</si>
  <si>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</si>
  <si>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</si>
  <si>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</si>
  <si>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</si>
  <si>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</si>
  <si>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</si>
  <si>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</si>
  <si>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</si>
  <si>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</si>
  <si>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</si>
  <si>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</si>
  <si>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</si>
  <si>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</si>
  <si>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</si>
  <si>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</si>
  <si>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</si>
  <si>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</si>
  <si>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</si>
  <si>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</si>
  <si>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</si>
  <si>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</si>
  <si>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</si>
  <si>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</si>
  <si>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</si>
  <si>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</si>
  <si>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</si>
  <si>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</si>
  <si>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</si>
  <si>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</si>
  <si>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</si>
  <si>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</si>
  <si>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</si>
  <si>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</si>
  <si>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</si>
  <si>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</si>
  <si>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</si>
  <si>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</si>
  <si>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</si>
  <si>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</si>
  <si>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</si>
  <si>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</si>
  <si>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</si>
  <si>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</si>
  <si>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</si>
  <si>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</si>
  <si>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</si>
  <si>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</si>
  <si>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</si>
  <si>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</si>
  <si>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</si>
  <si>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</si>
  <si>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</si>
  <si>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</si>
  <si>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</si>
  <si>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</si>
  <si>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</si>
  <si>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</si>
  <si>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</si>
  <si>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</si>
  <si>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</si>
  <si>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</si>
  <si>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</si>
  <si>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</si>
  <si>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</si>
  <si>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</si>
  <si>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</si>
  <si>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</si>
  <si>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</si>
  <si>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</si>
  <si>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</si>
  <si>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</si>
  <si>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</si>
  <si>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</si>
  <si>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</si>
  <si>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</si>
  <si>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</si>
  <si>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</si>
  <si>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</si>
  <si>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</si>
  <si>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</si>
  <si>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</si>
  <si>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</si>
  <si>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</si>
  <si>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</si>
  <si>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</si>
  <si>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</si>
  <si>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</si>
  <si>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</si>
  <si>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</si>
  <si>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</si>
  <si>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</si>
  <si>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</si>
  <si>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</si>
  <si>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</si>
  <si>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</si>
  <si>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</si>
  <si>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</si>
  <si>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</si>
  <si>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</si>
  <si>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</si>
  <si>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</si>
  <si>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</si>
  <si>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</si>
  <si>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</si>
  <si>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</si>
  <si>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</si>
  <si>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</si>
  <si>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</si>
  <si>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</si>
  <si>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</si>
  <si>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</si>
  <si>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</si>
  <si>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</si>
  <si>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</si>
  <si>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</si>
  <si>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</si>
  <si>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</si>
  <si>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</si>
  <si>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</si>
  <si>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</si>
  <si>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</si>
  <si>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</si>
  <si>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</si>
  <si>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</si>
  <si>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</si>
  <si>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</si>
  <si>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</si>
  <si>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</si>
  <si>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</si>
  <si>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</si>
  <si>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</si>
  <si>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</si>
  <si>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</si>
  <si>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</si>
  <si>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</si>
  <si>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</si>
  <si>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</si>
  <si>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</si>
  <si>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</si>
  <si>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</si>
  <si>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</si>
  <si>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</si>
  <si>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</si>
  <si>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</si>
  <si>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</si>
  <si>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</si>
  <si>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</si>
  <si>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</si>
  <si>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</si>
  <si>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</si>
  <si>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</si>
  <si>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</si>
  <si>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</si>
  <si>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</si>
  <si>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</si>
  <si>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</si>
  <si>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</si>
  <si>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</si>
  <si>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</si>
  <si>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</si>
  <si>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</si>
  <si>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</si>
  <si>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</si>
  <si>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</si>
  <si>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</si>
  <si>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</si>
  <si>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</si>
  <si>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</si>
  <si>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</si>
  <si>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</si>
  <si>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</si>
  <si>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</si>
  <si>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</si>
  <si>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</si>
  <si>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</si>
  <si>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</si>
  <si>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</si>
  <si>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</si>
  <si>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</si>
  <si>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</si>
  <si>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</si>
  <si>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</si>
  <si>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</si>
  <si>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</si>
  <si>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</si>
  <si>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</si>
  <si>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</si>
  <si>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</si>
  <si>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</si>
  <si>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</si>
  <si>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</si>
  <si>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</si>
  <si>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</si>
  <si>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</si>
  <si>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</si>
  <si>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</si>
  <si>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</si>
  <si>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</si>
  <si>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</si>
  <si>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</si>
  <si>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</si>
  <si>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</si>
  <si>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</si>
  <si>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</si>
  <si>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</si>
  <si>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</si>
  <si>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</si>
  <si>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</si>
  <si>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</si>
  <si>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</si>
  <si>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</si>
  <si>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</si>
  <si>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</si>
  <si>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</si>
  <si>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</si>
  <si>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</si>
  <si>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</si>
  <si>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</si>
  <si>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</si>
  <si>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</si>
  <si>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</si>
  <si>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</si>
  <si>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</si>
  <si>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</si>
  <si>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</si>
  <si>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</si>
  <si>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</si>
  <si>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</si>
  <si>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</si>
  <si>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</si>
  <si>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</si>
  <si>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</si>
  <si>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</si>
  <si>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</si>
  <si>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</si>
  <si>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</si>
  <si>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</si>
  <si>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</si>
  <si>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</si>
  <si>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</si>
  <si>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</si>
  <si>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</si>
  <si>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</si>
  <si>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</si>
  <si>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</si>
  <si>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</si>
  <si>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</si>
  <si>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</si>
  <si>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</si>
  <si>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</si>
  <si>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</si>
  <si>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</si>
  <si>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</si>
  <si>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</si>
  <si>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</si>
  <si>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</si>
  <si>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</si>
  <si>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</si>
  <si>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</si>
  <si>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</si>
  <si>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</si>
  <si>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</si>
  <si>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</si>
  <si>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</si>
  <si>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</si>
  <si>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</si>
  <si>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</si>
  <si>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</si>
  <si>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</si>
  <si>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</si>
  <si>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</si>
  <si>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</si>
  <si>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</si>
  <si>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</si>
  <si>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</si>
  <si>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</si>
  <si>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</si>
  <si>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</si>
  <si>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</si>
  <si>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</si>
  <si>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</si>
  <si>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</si>
  <si>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</si>
  <si>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</si>
  <si>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</si>
  <si>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</si>
  <si>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</si>
  <si>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</si>
  <si>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</si>
  <si>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</si>
  <si>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</si>
  <si>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</si>
  <si>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</si>
  <si>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</si>
  <si>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</si>
  <si>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</si>
  <si>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</si>
  <si>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</si>
  <si>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</si>
  <si>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</si>
  <si>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</si>
  <si>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</si>
  <si>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</si>
  <si>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</si>
  <si>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</si>
  <si>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</si>
  <si>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</si>
  <si>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</si>
  <si>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</si>
  <si>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</si>
  <si>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</si>
  <si>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</si>
  <si>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</si>
  <si>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</si>
  <si>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</si>
  <si>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</si>
  <si>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</si>
  <si>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</si>
  <si>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</si>
  <si>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</si>
  <si>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</si>
  <si>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</si>
  <si>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</si>
  <si>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</si>
  <si>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</si>
  <si>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</si>
  <si>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</si>
  <si>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</si>
  <si>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</si>
  <si>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</si>
  <si>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</si>
  <si>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</si>
  <si>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</si>
  <si>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</si>
  <si>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</si>
  <si>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</si>
  <si>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</si>
  <si>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</si>
  <si>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</si>
  <si>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</si>
  <si>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</si>
  <si>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</si>
  <si>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</si>
  <si>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</si>
  <si>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</si>
  <si>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</si>
  <si>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</si>
  <si>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</si>
  <si>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</si>
  <si>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</si>
  <si>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</si>
  <si>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</si>
  <si>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</si>
  <si>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</si>
  <si>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</si>
  <si>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</si>
  <si>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</si>
  <si>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</si>
  <si>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</si>
  <si>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</si>
  <si>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</si>
  <si>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</si>
  <si>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</si>
  <si>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</si>
  <si>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</si>
  <si>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</si>
  <si>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</si>
  <si>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</si>
  <si>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</si>
  <si>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</si>
  <si>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</si>
  <si>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</si>
  <si>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</si>
  <si>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</si>
  <si>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</si>
  <si>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</si>
  <si>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</si>
  <si>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</si>
  <si>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</si>
  <si>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</si>
  <si>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</si>
  <si>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</si>
  <si>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</si>
  <si>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</si>
  <si>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</si>
  <si>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</si>
  <si>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</si>
  <si>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</si>
  <si>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</si>
  <si>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</si>
  <si>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</si>
  <si>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</si>
  <si>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</si>
  <si>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</si>
  <si>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</si>
  <si>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</si>
  <si>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</si>
  <si>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</si>
  <si>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</si>
  <si>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</si>
  <si>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</si>
  <si>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</si>
  <si>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</si>
  <si>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</si>
  <si>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</si>
  <si>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</si>
  <si>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</si>
  <si>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</si>
  <si>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</si>
  <si>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</si>
  <si>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</si>
  <si>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</si>
  <si>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</si>
  <si>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</si>
  <si>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</si>
  <si>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</si>
  <si>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</si>
  <si>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</si>
  <si>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</si>
  <si>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</si>
  <si>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</si>
  <si>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</si>
  <si>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</si>
  <si>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</si>
  <si>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</si>
  <si>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</si>
  <si>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</si>
  <si>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</si>
  <si>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</si>
  <si>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</si>
  <si>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</si>
  <si>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</si>
  <si>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</si>
  <si>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</si>
  <si>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</si>
  <si>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</si>
  <si>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</si>
  <si>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</si>
  <si>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</si>
  <si>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</si>
  <si>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</si>
  <si>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</si>
  <si>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</si>
  <si>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</si>
  <si>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</si>
  <si>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</si>
  <si>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</si>
  <si>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</si>
  <si>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</si>
  <si>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</si>
  <si>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</si>
  <si>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</si>
  <si>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</si>
  <si>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</si>
  <si>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</si>
  <si>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</si>
  <si>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</si>
  <si>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</si>
  <si>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</si>
  <si>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</si>
  <si>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</si>
  <si>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</si>
  <si>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</si>
  <si>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</si>
  <si>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</si>
  <si>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</si>
  <si>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</si>
  <si>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</si>
  <si>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</si>
  <si>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</si>
  <si>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</si>
  <si>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</si>
  <si>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</si>
  <si>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</si>
  <si>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</si>
  <si>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</si>
  <si>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</si>
  <si>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</si>
  <si>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</si>
  <si>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</si>
  <si>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</si>
  <si>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</si>
  <si>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</si>
  <si>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</si>
  <si>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</si>
  <si>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</si>
  <si>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</si>
  <si>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</si>
  <si>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</si>
  <si>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</si>
  <si>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</si>
  <si>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</si>
  <si>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</si>
  <si>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</si>
  <si>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</si>
  <si>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</si>
  <si>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</si>
  <si>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</si>
  <si>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</si>
  <si>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</si>
  <si>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</si>
  <si>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</si>
  <si>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</si>
  <si>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</si>
  <si>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</si>
  <si>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</si>
  <si>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</si>
  <si>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</si>
  <si>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</si>
  <si>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</si>
  <si>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</si>
  <si>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</si>
  <si>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</si>
  <si>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</si>
  <si>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</si>
  <si>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</si>
  <si>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</si>
  <si>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</si>
  <si>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</si>
  <si>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</si>
  <si>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</si>
  <si>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</si>
  <si>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</si>
  <si>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</si>
  <si>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</si>
  <si>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</si>
  <si>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</si>
  <si>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</si>
  <si>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</si>
  <si>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</si>
  <si>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</si>
  <si>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</si>
  <si>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</si>
  <si>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</si>
  <si>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</si>
  <si>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</si>
  <si>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</si>
  <si>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</si>
  <si>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</si>
  <si>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</si>
  <si>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</si>
  <si>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</si>
  <si>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</si>
  <si>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</si>
  <si>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</si>
  <si>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</si>
  <si>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</si>
  <si>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</si>
  <si>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</si>
  <si>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</si>
  <si>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</si>
  <si>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</si>
  <si>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</si>
  <si>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</si>
  <si>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</si>
  <si>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</si>
  <si>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</si>
  <si>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</si>
  <si>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</si>
  <si>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</si>
  <si>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</si>
  <si>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</si>
  <si>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</si>
  <si>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</si>
  <si>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</si>
  <si>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</si>
  <si>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</si>
  <si>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</si>
  <si>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</si>
  <si>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</si>
  <si>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</si>
  <si>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</si>
  <si>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</si>
  <si>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</si>
  <si>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</si>
  <si>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</si>
  <si>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</si>
  <si>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</si>
  <si>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</si>
  <si>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</si>
  <si>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</si>
  <si>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</si>
  <si>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</si>
  <si>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</si>
  <si>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</si>
  <si>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</si>
  <si>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</si>
  <si>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</si>
  <si>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</si>
  <si>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</si>
  <si>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</si>
  <si>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</si>
  <si>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</si>
  <si>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</si>
  <si>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</si>
  <si>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</si>
  <si>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</si>
  <si>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</si>
  <si>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</si>
  <si>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</si>
  <si>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</si>
  <si>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</si>
  <si>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</si>
  <si>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</si>
  <si>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</si>
  <si>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</si>
  <si>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</si>
  <si>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</si>
  <si>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</si>
  <si>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</si>
  <si>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</si>
  <si>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</si>
  <si>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</si>
  <si>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</si>
  <si>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</si>
  <si>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</si>
  <si>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</si>
  <si>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</si>
  <si>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</si>
  <si>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</si>
  <si>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</si>
  <si>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</si>
  <si>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</si>
  <si>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</si>
  <si>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</si>
  <si>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</si>
  <si>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</si>
  <si>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</si>
  <si>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</si>
  <si>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</si>
  <si>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</si>
  <si>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</si>
  <si>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</si>
  <si>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</si>
  <si>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</si>
  <si>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</si>
  <si>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</si>
  <si>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</si>
  <si>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</si>
  <si>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</si>
  <si>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</si>
  <si>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</si>
  <si>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</si>
  <si>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</si>
  <si>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</si>
  <si>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</si>
  <si>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</si>
  <si>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</si>
  <si>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</si>
  <si>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</si>
  <si>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</si>
  <si>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</si>
  <si>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</si>
  <si>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</si>
  <si>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</si>
  <si>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</si>
  <si>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</si>
  <si>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</si>
  <si>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</si>
  <si>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</si>
  <si>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</si>
  <si>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</si>
  <si>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</si>
  <si>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</si>
  <si>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</si>
  <si>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</si>
  <si>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</si>
  <si>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</si>
  <si>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</si>
  <si>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</si>
  <si>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</si>
  <si>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</si>
  <si>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</si>
  <si>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</si>
  <si>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</si>
  <si>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</si>
  <si>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</si>
  <si>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</si>
  <si>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</si>
  <si>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</si>
  <si>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</si>
  <si>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</si>
  <si>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</si>
  <si>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</si>
  <si>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</si>
  <si>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</si>
  <si>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</si>
  <si>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</si>
  <si>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</si>
  <si>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</si>
  <si>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</si>
  <si>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</si>
  <si>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</si>
  <si>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</si>
  <si>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</si>
  <si>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</si>
  <si>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</si>
  <si>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</si>
  <si>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</si>
  <si>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</si>
  <si>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</si>
  <si>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</si>
  <si>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</si>
  <si>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</si>
  <si>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</si>
  <si>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</si>
  <si>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</si>
  <si>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</si>
  <si>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</si>
  <si>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</si>
  <si>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</si>
  <si>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</si>
  <si>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</si>
  <si>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</si>
  <si>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</si>
  <si>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</si>
  <si>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</si>
  <si>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</si>
  <si>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</si>
  <si>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</si>
  <si>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</si>
  <si>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</si>
  <si>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</si>
  <si>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</si>
  <si>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</si>
  <si>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</si>
  <si>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</si>
  <si>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</si>
  <si>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</si>
  <si>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</si>
  <si>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</si>
  <si>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</si>
  <si>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</si>
  <si>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</si>
  <si>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</si>
  <si>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</si>
  <si>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</si>
  <si>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</si>
  <si>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</si>
  <si>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</si>
  <si>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</si>
  <si>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</si>
  <si>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</si>
  <si>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</si>
  <si>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</si>
  <si>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</si>
  <si>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</si>
  <si>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</si>
  <si>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</si>
  <si>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</si>
  <si>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</si>
  <si>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</si>
  <si>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</si>
  <si>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</si>
  <si>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</si>
  <si>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</si>
  <si>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</si>
  <si>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</si>
  <si>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</si>
  <si>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</si>
  <si>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</si>
  <si>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</si>
  <si>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</si>
  <si>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</si>
  <si>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</si>
  <si>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</si>
  <si>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</si>
  <si>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</si>
  <si>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</si>
  <si>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</si>
  <si>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</si>
  <si>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</si>
  <si>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</si>
  <si>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</si>
  <si>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</si>
  <si>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</si>
  <si>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</si>
  <si>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</si>
  <si>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</si>
  <si>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</si>
  <si>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</si>
  <si>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</si>
  <si>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</si>
  <si>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</si>
  <si>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</si>
  <si>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</si>
  <si>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</si>
  <si>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</si>
  <si>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</si>
  <si>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</si>
  <si>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</si>
  <si>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</si>
  <si>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</si>
  <si>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</si>
  <si>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</si>
  <si>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</si>
  <si>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</si>
  <si>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</si>
  <si>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</si>
  <si>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</si>
  <si>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</si>
  <si>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</si>
  <si>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</si>
  <si>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</si>
  <si>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</si>
  <si>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</si>
  <si>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</si>
  <si>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</si>
  <si>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</si>
  <si>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</si>
  <si>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</si>
  <si>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</si>
  <si>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</si>
  <si>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</si>
  <si>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</si>
  <si>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</si>
  <si>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</si>
  <si>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</si>
  <si>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</si>
  <si>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</si>
  <si>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</si>
  <si>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</si>
  <si>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</si>
  <si>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</si>
  <si>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</si>
  <si>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</si>
  <si>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</si>
  <si>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</si>
  <si>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</si>
  <si>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</si>
  <si>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</si>
  <si>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</si>
  <si>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</si>
  <si>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</si>
  <si>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</si>
  <si>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</si>
  <si>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</si>
  <si>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</si>
  <si>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</si>
  <si>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</si>
  <si>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</si>
  <si>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</si>
  <si>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</si>
  <si>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</si>
  <si>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</si>
  <si>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</si>
  <si>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</si>
  <si>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</si>
  <si>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</si>
  <si>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</si>
  <si>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</si>
  <si>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</si>
  <si>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</si>
  <si>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</si>
  <si>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</si>
  <si>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</si>
  <si>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</si>
  <si>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</si>
  <si>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</si>
  <si>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</si>
  <si>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</si>
  <si>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</si>
  <si>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</si>
  <si>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</si>
  <si>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</si>
  <si>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</si>
  <si>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</si>
  <si>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</si>
  <si>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</si>
  <si>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</si>
  <si>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</si>
  <si>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</si>
  <si>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</si>
  <si>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</si>
  <si>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</si>
  <si>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</si>
  <si>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</si>
  <si>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</si>
  <si>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</si>
  <si>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</si>
  <si>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</si>
  <si>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</si>
  <si>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</si>
  <si>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</si>
  <si>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</si>
  <si>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</si>
  <si>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</si>
  <si>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</si>
  <si>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</si>
  <si>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</si>
  <si>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</si>
  <si>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</si>
  <si>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</si>
  <si>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</si>
  <si>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</si>
  <si>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</si>
  <si>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</si>
  <si>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</si>
  <si>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</si>
  <si>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</si>
  <si>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</si>
  <si>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</si>
  <si>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</si>
  <si>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</si>
  <si>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</si>
  <si>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</si>
  <si>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</si>
  <si>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</si>
  <si>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</si>
  <si>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</si>
  <si>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</si>
  <si>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</si>
  <si>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</si>
  <si>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</si>
  <si>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</si>
  <si>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</si>
  <si>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</si>
  <si>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</si>
  <si>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</si>
  <si>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</si>
  <si>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</si>
  <si>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</si>
  <si>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</si>
  <si>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</si>
  <si>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</si>
  <si>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</si>
  <si>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</si>
  <si>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</si>
  <si>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</si>
  <si>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</si>
  <si>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</si>
  <si>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</si>
  <si>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</si>
  <si>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</si>
  <si>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</si>
  <si>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</si>
  <si>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</si>
  <si>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</si>
  <si>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</si>
  <si>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</si>
  <si>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</si>
  <si>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</si>
  <si>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</si>
  <si>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</si>
  <si>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</si>
  <si>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</si>
  <si>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</si>
  <si>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</si>
  <si>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</si>
  <si>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</si>
  <si>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</si>
  <si>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</si>
  <si>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</si>
  <si>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</si>
  <si>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</si>
  <si>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</si>
  <si>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</si>
  <si>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</si>
  <si>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</si>
  <si>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</si>
  <si>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</si>
  <si>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</si>
  <si>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</si>
  <si>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</si>
  <si>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</si>
  <si>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</si>
  <si>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</si>
  <si>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</si>
  <si>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</si>
  <si>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</si>
  <si>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</si>
  <si>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</si>
  <si>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</si>
  <si>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</si>
  <si>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</si>
  <si>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</si>
  <si>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</si>
  <si>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</si>
  <si>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</si>
  <si>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</si>
  <si>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</si>
  <si>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</si>
  <si>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</si>
  <si>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</si>
  <si>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</si>
  <si>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</si>
  <si>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</si>
  <si>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</si>
  <si>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</si>
  <si>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</si>
  <si>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</si>
  <si>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</si>
  <si>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</si>
  <si>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</si>
  <si>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</si>
  <si>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</si>
  <si>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</si>
  <si>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</si>
  <si>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</si>
  <si>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</si>
  <si>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</si>
  <si>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</si>
  <si>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</si>
  <si>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</si>
  <si>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</si>
  <si>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</si>
  <si>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</si>
  <si>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</si>
  <si>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</si>
  <si>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</si>
  <si>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</si>
  <si>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</si>
  <si>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</si>
  <si>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</si>
  <si>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</si>
  <si>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</si>
  <si>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</si>
  <si>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</si>
  <si>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</si>
  <si>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</si>
  <si>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</si>
  <si>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</si>
  <si>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</si>
  <si>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</si>
  <si>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</si>
  <si>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</si>
  <si>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</si>
  <si>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</si>
  <si>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</si>
  <si>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</si>
  <si>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</si>
  <si>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</si>
  <si>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</si>
  <si>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</si>
  <si>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</si>
  <si>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</si>
  <si>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</si>
  <si>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</si>
  <si>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</si>
  <si>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</si>
  <si>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</si>
  <si>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</si>
  <si>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</si>
  <si>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</si>
  <si>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</si>
  <si>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</si>
  <si>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</si>
  <si>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</si>
  <si>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</si>
  <si>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</si>
  <si>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</si>
  <si>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</si>
  <si>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</si>
  <si>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</si>
  <si>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</si>
  <si>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</si>
  <si>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</si>
  <si>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</si>
  <si>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</si>
  <si>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</si>
  <si>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</si>
  <si>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</si>
  <si>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</si>
  <si>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</si>
  <si>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</si>
  <si>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</si>
  <si>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</si>
  <si>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</si>
  <si>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</si>
  <si>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</si>
  <si>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</si>
  <si>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</si>
  <si>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</si>
  <si>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</si>
  <si>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</si>
  <si>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</si>
  <si>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</si>
  <si>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</si>
  <si>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</si>
  <si>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</si>
  <si>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</si>
  <si>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</si>
  <si>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</si>
  <si>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</si>
  <si>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</si>
  <si>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</si>
  <si>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</si>
  <si>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</si>
  <si>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</si>
  <si>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</si>
  <si>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</si>
  <si>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</si>
  <si>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</si>
  <si>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</si>
  <si>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</si>
  <si>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</si>
  <si>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</si>
  <si>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</si>
  <si>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</si>
  <si>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</si>
  <si>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</si>
  <si>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</si>
  <si>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</si>
  <si>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</si>
  <si>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</si>
  <si>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</si>
  <si>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</si>
  <si>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</si>
  <si>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</si>
  <si>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</si>
  <si>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</si>
  <si>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</si>
  <si>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</si>
  <si>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</si>
  <si>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</si>
  <si>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</si>
  <si>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</si>
  <si>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</si>
  <si>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</si>
  <si>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</si>
  <si>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</si>
  <si>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</si>
  <si>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</si>
  <si>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</si>
  <si>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</si>
  <si>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</si>
  <si>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</si>
  <si>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</si>
  <si>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</si>
  <si>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</si>
  <si>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</si>
  <si>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</si>
  <si>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</si>
  <si>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</si>
  <si>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</si>
  <si>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</si>
  <si>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</si>
  <si>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</si>
  <si>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</si>
  <si>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</si>
  <si>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</si>
  <si>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</si>
  <si>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</si>
  <si>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</si>
  <si>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</si>
  <si>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</si>
  <si>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</si>
  <si>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</si>
  <si>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</si>
  <si>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</si>
  <si>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</si>
  <si>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</si>
  <si>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</si>
  <si>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</si>
  <si>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</si>
  <si>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</si>
  <si>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</si>
  <si>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</si>
  <si>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</si>
  <si>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</si>
  <si>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</si>
  <si>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</si>
  <si>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</si>
  <si>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</si>
  <si>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</si>
  <si>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</si>
  <si>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</si>
  <si>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</si>
  <si>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</si>
  <si>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</si>
  <si>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</si>
  <si>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</si>
  <si>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</si>
  <si>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</si>
  <si>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</si>
  <si>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</si>
  <si>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</si>
  <si>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</si>
  <si>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</si>
  <si>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</si>
  <si>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</si>
  <si>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</si>
  <si>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</si>
  <si>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</si>
  <si>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</si>
  <si>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</si>
  <si>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</si>
  <si>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</si>
  <si>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</si>
  <si>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</si>
  <si>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</si>
  <si>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</si>
  <si>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</si>
  <si>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</si>
  <si>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</si>
  <si>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</si>
  <si>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</si>
  <si>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</si>
  <si>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</si>
  <si>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</si>
  <si>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</si>
  <si>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</si>
  <si>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</si>
  <si>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</si>
  <si>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</si>
  <si>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</si>
  <si>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</si>
  <si>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</si>
  <si>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</si>
  <si>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</si>
  <si>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</si>
  <si>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</si>
  <si>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</si>
  <si>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</si>
  <si>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</si>
  <si>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</si>
  <si>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</si>
  <si>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</si>
  <si>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</si>
  <si>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</si>
  <si>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</si>
  <si>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</si>
  <si>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</si>
  <si>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</si>
  <si>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</si>
  <si>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</si>
  <si>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</si>
  <si>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</si>
  <si>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</si>
  <si>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</si>
  <si>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</si>
  <si>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</si>
  <si>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</si>
  <si>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</si>
  <si>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</si>
  <si>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</si>
  <si>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</si>
  <si>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</si>
  <si>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</si>
  <si>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</si>
  <si>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</si>
  <si>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</si>
  <si>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</si>
  <si>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</si>
  <si>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</si>
  <si>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</si>
  <si>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</si>
  <si>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</si>
  <si>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</si>
  <si>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</si>
  <si>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</si>
  <si>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</si>
  <si>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</si>
  <si>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</si>
  <si>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</si>
  <si>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</si>
  <si>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</si>
  <si>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</si>
  <si>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</si>
  <si>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</si>
  <si>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</si>
  <si>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</si>
  <si>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</si>
  <si>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</si>
  <si>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</si>
  <si>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</si>
  <si>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</si>
  <si>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</si>
  <si>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</si>
  <si>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</si>
  <si>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</si>
  <si>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</si>
  <si>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</si>
  <si>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</si>
  <si>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</si>
  <si>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</si>
  <si>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</si>
  <si>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</si>
  <si>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</si>
  <si>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</si>
  <si>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</si>
  <si>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</si>
  <si>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</si>
  <si>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</si>
  <si>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</si>
  <si>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</si>
  <si>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</si>
  <si>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</si>
  <si>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</si>
  <si>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</si>
  <si>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</si>
  <si>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</si>
  <si>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</si>
  <si>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</si>
  <si>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</si>
  <si>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</si>
  <si>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</si>
  <si>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</si>
  <si>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</si>
  <si>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</si>
  <si>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</si>
  <si>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</si>
  <si>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</si>
  <si>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</si>
  <si>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</si>
  <si>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</si>
  <si>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</si>
  <si>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</si>
  <si>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</si>
  <si>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</si>
  <si>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</si>
  <si>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</si>
  <si>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</si>
  <si>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</si>
  <si>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</si>
  <si>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</si>
  <si>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</si>
  <si>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</si>
  <si>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</si>
  <si>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</si>
  <si>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</si>
  <si>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</si>
  <si>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</si>
  <si>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</si>
  <si>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</si>
  <si>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</si>
  <si>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</si>
  <si>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</si>
  <si>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</si>
  <si>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</si>
  <si>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</si>
  <si>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</si>
  <si>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</si>
  <si>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</si>
  <si>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</si>
  <si>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</si>
  <si>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</si>
  <si>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</si>
  <si>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</si>
  <si>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</si>
  <si>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</si>
  <si>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</si>
  <si>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</si>
  <si>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</si>
  <si>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</si>
  <si>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</si>
  <si>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</si>
  <si>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</si>
  <si>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</si>
  <si>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</si>
  <si>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</si>
  <si>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</si>
  <si>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</si>
  <si>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</si>
  <si>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</si>
  <si>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</si>
  <si>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Column Labels</t>
  </si>
  <si>
    <t>Count of name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</si>
  <si>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</si>
  <si>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</si>
  <si>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</si>
  <si>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</si>
  <si>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</si>
  <si>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</si>
  <si>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</si>
  <si>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</si>
  <si>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</si>
  <si>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</si>
  <si>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</si>
  <si>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</si>
  <si>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</si>
  <si>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</si>
  <si>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</si>
  <si>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</si>
  <si>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</si>
  <si>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</si>
  <si>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</si>
  <si>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</si>
  <si>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</si>
  <si>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</si>
  <si>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</si>
  <si>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</si>
  <si>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</si>
  <si>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</si>
  <si>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</si>
  <si>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</si>
  <si>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</si>
  <si>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</si>
  <si>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</si>
  <si>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</si>
  <si>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</si>
  <si>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</si>
  <si>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</si>
  <si>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</si>
  <si>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</si>
  <si>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</si>
  <si>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</si>
  <si>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Failed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</si>
  <si>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</si>
  <si>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</si>
  <si>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</si>
  <si>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</si>
  <si>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</si>
  <si>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</si>
  <si>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Comments</t>
  </si>
  <si>
    <t>The mean summarized the data more meaningfully because of the large amount of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</si>
</sst>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2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4" fontId="2" fillId="0" borderId="0" xfId="0" applyNumberFormat="1" applyFont="1" applyFill="1" applyAlignment="1">
      <alignment horizontal="center"/>
    </xf>
    <xf numFmtId="0" fontId="4" fillId="0" borderId="0" xfId="0" applyFont="1"/>
    <xf numFmtId="1" fontId="0" fillId="0" borderId="0" xfId="0" applyNumberFormat="1"/>
    <xf numFmtId="0" fontId="4" fillId="0" borderId="0" xfId="0" applyFont="1" applyAlignment="1">
      <alignment horizontal="right"/>
    </xf>
    <xf numFmtId="1" fontId="2" fillId="0" borderId="0" xfId="1" applyNumberFormat="1" applyFont="1" applyFill="1" applyAlignment="1">
      <alignment horizont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StarterBook.xlsx]PIVOT_CategoryStats!PivotTable1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A-48AD-BA05-510FC41A21B1}"/>
            </c:ext>
          </c:extLst>
        </c:ser>
        <c:ser>
          <c:idx val="1"/>
          <c:order val="1"/>
          <c:tx>
            <c:strRef>
              <c:f>PIVOT_CategoryStats!$C$3:$C$4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A-48AD-BA05-510FC41A21B1}"/>
            </c:ext>
          </c:extLst>
        </c:ser>
        <c:ser>
          <c:idx val="2"/>
          <c:order val="2"/>
          <c:tx>
            <c:strRef>
              <c:f>PIVOT_CategoryStats!$D$3:$D$4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5A-48AD-BA05-510FC41A21B1}"/>
            </c:ext>
          </c:extLst>
        </c:ser>
        <c:ser>
          <c:idx val="3"/>
          <c:order val="3"/>
          <c:tx>
            <c:strRef>
              <c:f>PIVOT_CategoryStats!$E$3:$E$4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5A-48AD-BA05-510FC41A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023016"/>
        <c:axId val="566322152"/>
      </c:barChart>
      <c:catAx>
        <c:axId val="34702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22152"/>
        <c:crosses val="autoZero"/>
        <c:auto val="1"/>
        <c:lblAlgn val="ctr"/>
        <c:lblOffset val="100"/>
        <c:noMultiLvlLbl val="0"/>
      </c:catAx>
      <c:valAx>
        <c:axId val="56632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2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StarterBook.xlsx]PIVOT_Sub-CategoryStats!PivotTable2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1-4C69-9E56-6918FC715CF3}"/>
            </c:ext>
          </c:extLst>
        </c:ser>
        <c:ser>
          <c:idx val="1"/>
          <c:order val="1"/>
          <c:tx>
            <c:strRef>
              <c:f>'PIVOT_Sub-CategoryStats'!$C$4:$C$5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1-4C69-9E56-6918FC715CF3}"/>
            </c:ext>
          </c:extLst>
        </c:ser>
        <c:ser>
          <c:idx val="2"/>
          <c:order val="2"/>
          <c:tx>
            <c:strRef>
              <c:f>'PIVOT_Sub-CategoryStats'!$D$4:$D$5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1-4C69-9E56-6918FC715CF3}"/>
            </c:ext>
          </c:extLst>
        </c:ser>
        <c:ser>
          <c:idx val="3"/>
          <c:order val="3"/>
          <c:tx>
            <c:strRef>
              <c:f>'PIVOT_Sub-CategoryStats'!$E$4:$E$5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61-4C69-9E56-6918FC715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067272"/>
        <c:axId val="564065304"/>
      </c:barChart>
      <c:catAx>
        <c:axId val="56406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65304"/>
        <c:crosses val="autoZero"/>
        <c:auto val="1"/>
        <c:lblAlgn val="ctr"/>
        <c:lblOffset val="100"/>
        <c:noMultiLvlLbl val="0"/>
      </c:catAx>
      <c:valAx>
        <c:axId val="56406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6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StarterBook.xlsx]Outcomes Based on Launch Date!PivotTable3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B-45C7-A318-BA10C70665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1B-45C7-A318-BA10C70665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1B-45C7-A318-BA10C7066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354984"/>
        <c:axId val="623354000"/>
      </c:lineChart>
      <c:catAx>
        <c:axId val="62335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354000"/>
        <c:crosses val="autoZero"/>
        <c:auto val="1"/>
        <c:lblAlgn val="ctr"/>
        <c:lblOffset val="100"/>
        <c:noMultiLvlLbl val="0"/>
      </c:catAx>
      <c:valAx>
        <c:axId val="62335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35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4-474D-B58B-9BE0471BD7C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94-474D-B58B-9BE0471BD7C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94-474D-B58B-9BE0471BD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826496"/>
        <c:axId val="658821248"/>
      </c:lineChart>
      <c:catAx>
        <c:axId val="65882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21248"/>
        <c:crosses val="autoZero"/>
        <c:auto val="1"/>
        <c:lblAlgn val="ctr"/>
        <c:lblOffset val="100"/>
        <c:noMultiLvlLbl val="0"/>
      </c:catAx>
      <c:valAx>
        <c:axId val="6588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2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0</xdr:row>
      <xdr:rowOff>101600</xdr:rowOff>
    </xdr:from>
    <xdr:to>
      <xdr:col>18</xdr:col>
      <xdr:colOff>247650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B20E9-E81A-4317-9D1C-51FDFC84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47627</xdr:rowOff>
    </xdr:from>
    <xdr:to>
      <xdr:col>11</xdr:col>
      <xdr:colOff>752474</xdr:colOff>
      <xdr:row>32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B7335-1E73-4EDE-8ECB-5D8F2310E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158750</xdr:rowOff>
    </xdr:from>
    <xdr:to>
      <xdr:col>18</xdr:col>
      <xdr:colOff>9525</xdr:colOff>
      <xdr:row>28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18210-55E7-4EB8-9076-9E4D15952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133350</xdr:rowOff>
    </xdr:from>
    <xdr:to>
      <xdr:col>9</xdr:col>
      <xdr:colOff>247650</xdr:colOff>
      <xdr:row>40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C8BF43-EF5F-470F-B4F8-3BA0DEB53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Flores" refreshedDate="43638.810810416668" createdVersion="6" refreshedVersion="6" minRefreshableVersion="3" recordCount="4114" xr:uid="{E8FB3CAF-6794-45E2-9F4A-88C083110A3A}">
  <cacheSource type="worksheet">
    <worksheetSource ref="A1:R4115" sheet="Kickstarter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Flores" refreshedDate="43638.811241898147" createdVersion="6" refreshedVersion="6" minRefreshableVersion="3" recordCount="4114" xr:uid="{4F4EEB09-CDD7-4E5D-8120-375294B40079}">
  <cacheSource type="worksheet">
    <worksheetSource ref="A1:T4115" sheet="Kickstarter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71E9A-F0AC-47CA-978B-3A47C81351B9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FABC2-6B07-4677-AAD3-A36367F698FE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name="State" axis="axisCol" showAll="0" includeNewItemsInFilter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A54E3-0263-4ED6-8AD9-1FA41D69E324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name="outcome"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1" subtotal="count" baseField="0" baseItem="1617910244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1" zoomScale="70" zoomScaleNormal="70" workbookViewId="0">
      <pane ySplit="1" topLeftCell="A2" activePane="bottomLeft" state="frozen"/>
      <selection pane="bottomLeft" activeCell="K9" sqref="K9"/>
    </sheetView>
  </sheetViews>
  <sheetFormatPr defaultRowHeight="14.5" x14ac:dyDescent="0.35"/>
  <cols>
    <col min="1" max="1" width="11.1796875" bestFit="1" customWidth="1"/>
    <col min="2" max="2" width="68" style="1" bestFit="1" customWidth="1"/>
    <col min="3" max="3" width="88" style="1" bestFit="1" customWidth="1"/>
    <col min="4" max="4" width="13.26953125" bestFit="1" customWidth="1"/>
    <col min="5" max="5" width="17.1796875" bestFit="1" customWidth="1"/>
    <col min="6" max="6" width="14.26953125" customWidth="1"/>
    <col min="7" max="7" width="16.81640625" bestFit="1" customWidth="1"/>
    <col min="8" max="9" width="17.7265625" bestFit="1" customWidth="1"/>
    <col min="10" max="10" width="20.81640625" bestFit="1" customWidth="1"/>
    <col min="11" max="11" width="18.26953125" bestFit="1" customWidth="1"/>
    <col min="12" max="12" width="23.1796875" bestFit="1" customWidth="1"/>
    <col min="13" max="13" width="17.7265625" bestFit="1" customWidth="1"/>
    <col min="14" max="14" width="35.81640625" bestFit="1" customWidth="1"/>
    <col min="15" max="15" width="24.7265625" style="21" bestFit="1" customWidth="1"/>
    <col min="16" max="16" width="26.81640625" style="7" bestFit="1" customWidth="1"/>
    <col min="17" max="17" width="22.36328125" bestFit="1" customWidth="1"/>
    <col min="18" max="18" width="19.6328125" bestFit="1" customWidth="1"/>
    <col min="19" max="19" width="30.54296875" style="11" bestFit="1" customWidth="1"/>
    <col min="20" max="20" width="28.90625" style="11" bestFit="1" customWidth="1"/>
    <col min="21" max="21" width="12.36328125" style="11" customWidth="1"/>
  </cols>
  <sheetData>
    <row r="1" spans="1:21" s="5" customFormat="1" ht="15.5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20" t="s">
        <v>8306</v>
      </c>
      <c r="P1" s="14" t="s">
        <v>8307</v>
      </c>
      <c r="Q1" s="15" t="s">
        <v>8364</v>
      </c>
      <c r="R1" s="15" t="s">
        <v>8358</v>
      </c>
      <c r="S1" s="16" t="s">
        <v>8365</v>
      </c>
      <c r="T1" s="16" t="s">
        <v>8366</v>
      </c>
      <c r="U1" s="12"/>
    </row>
    <row r="2" spans="1:21" ht="29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1">
        <f>(E2/D2)*100</f>
        <v>136.85882352941178</v>
      </c>
      <c r="P2" s="7">
        <f>E2/L2</f>
        <v>63.917582417582416</v>
      </c>
      <c r="Q2" t="s">
        <v>8308</v>
      </c>
      <c r="R2" t="s">
        <v>8309</v>
      </c>
      <c r="S2" s="11">
        <f>(J2/86400)+25569</f>
        <v>42177.007071759261</v>
      </c>
      <c r="T2" s="11">
        <f>(I2/86400)+25569</f>
        <v>42208.125</v>
      </c>
    </row>
    <row r="3" spans="1:21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1">
        <f t="shared" ref="O3:O66" si="0">(E3/D3)*100</f>
        <v>142.60827250608273</v>
      </c>
      <c r="P3" s="7">
        <f t="shared" ref="P3:P66" si="1">E3/L3</f>
        <v>185.48101265822785</v>
      </c>
      <c r="Q3" t="s">
        <v>8308</v>
      </c>
      <c r="R3" t="s">
        <v>8309</v>
      </c>
      <c r="S3" s="11">
        <f t="shared" ref="S3:S66" si="2">(J3/86400)+25569</f>
        <v>42766.600497685184</v>
      </c>
      <c r="T3" s="11">
        <f t="shared" ref="T3:T66" si="3">(I3/86400)+25569</f>
        <v>42796.600497685184</v>
      </c>
    </row>
    <row r="4" spans="1:21" ht="29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1">
        <f t="shared" si="0"/>
        <v>105</v>
      </c>
      <c r="P4" s="7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1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1">
        <f t="shared" si="0"/>
        <v>103.89999999999999</v>
      </c>
      <c r="P5" s="7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1" ht="29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1">
        <f t="shared" si="0"/>
        <v>122.99154545454545</v>
      </c>
      <c r="P6" s="7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1" ht="29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1">
        <f t="shared" si="0"/>
        <v>109.77744436109028</v>
      </c>
      <c r="P7" s="7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1" ht="29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1">
        <f t="shared" si="0"/>
        <v>106.4875</v>
      </c>
      <c r="P8" s="7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1" ht="29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1">
        <f t="shared" si="0"/>
        <v>101.22222222222221</v>
      </c>
      <c r="P9" s="7">
        <f t="shared" si="1"/>
        <v>159.82456140350877</v>
      </c>
      <c r="Q9" t="s">
        <v>8308</v>
      </c>
      <c r="R9" t="s">
        <v>8309</v>
      </c>
      <c r="S9" s="11">
        <f t="shared" si="2"/>
        <v>42516.047071759254</v>
      </c>
      <c r="T9" s="11">
        <f t="shared" si="3"/>
        <v>42556.047071759254</v>
      </c>
    </row>
    <row r="10" spans="1:21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1">
        <f t="shared" si="0"/>
        <v>100.04342857142856</v>
      </c>
      <c r="P10" s="7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1" ht="29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1">
        <f t="shared" si="0"/>
        <v>125.998</v>
      </c>
      <c r="P11" s="7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1" ht="29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1">
        <f t="shared" si="0"/>
        <v>100.49999999999999</v>
      </c>
      <c r="P12" s="7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1" ht="29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1">
        <f t="shared" si="0"/>
        <v>120.5</v>
      </c>
      <c r="P13" s="7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1" ht="29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1">
        <f t="shared" si="0"/>
        <v>165.29333333333335</v>
      </c>
      <c r="P14" s="7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1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1">
        <f t="shared" si="0"/>
        <v>159.97142857142856</v>
      </c>
      <c r="P15" s="7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1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1">
        <f t="shared" si="0"/>
        <v>100.93333333333334</v>
      </c>
      <c r="P16" s="7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29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1">
        <f t="shared" si="0"/>
        <v>106.60000000000001</v>
      </c>
      <c r="P17" s="7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29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1">
        <f t="shared" si="0"/>
        <v>100.24166666666667</v>
      </c>
      <c r="P18" s="7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29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1">
        <f t="shared" si="0"/>
        <v>100.66666666666666</v>
      </c>
      <c r="P19" s="7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29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1">
        <f t="shared" si="0"/>
        <v>106.32110000000002</v>
      </c>
      <c r="P20" s="7">
        <f t="shared" si="1"/>
        <v>93.264122807017543</v>
      </c>
      <c r="Q20" t="s">
        <v>8308</v>
      </c>
      <c r="R20" t="s">
        <v>8309</v>
      </c>
      <c r="S20" s="11">
        <f t="shared" si="2"/>
        <v>41869.542314814811</v>
      </c>
      <c r="T20" s="11">
        <f t="shared" si="3"/>
        <v>41899.542314814811</v>
      </c>
    </row>
    <row r="21" spans="1:20" ht="29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1">
        <f t="shared" si="0"/>
        <v>145.29411764705881</v>
      </c>
      <c r="P21" s="7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29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1">
        <f t="shared" si="0"/>
        <v>100.2</v>
      </c>
      <c r="P22" s="7">
        <f t="shared" si="1"/>
        <v>80.16</v>
      </c>
      <c r="Q22" t="s">
        <v>8308</v>
      </c>
      <c r="R22" t="s">
        <v>8309</v>
      </c>
      <c r="S22" s="11">
        <f t="shared" si="2"/>
        <v>42200.758240740739</v>
      </c>
      <c r="T22" s="11">
        <f t="shared" si="3"/>
        <v>42260.758240740739</v>
      </c>
    </row>
    <row r="23" spans="1:20" ht="29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1">
        <f t="shared" si="0"/>
        <v>109.13513513513513</v>
      </c>
      <c r="P23" s="7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1">
        <f t="shared" si="0"/>
        <v>117.14285714285715</v>
      </c>
      <c r="P24" s="7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29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1">
        <f t="shared" si="0"/>
        <v>118.5</v>
      </c>
      <c r="P25" s="7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1">
        <f t="shared" si="0"/>
        <v>108.80768571428572</v>
      </c>
      <c r="P26" s="7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42262.818749999999</v>
      </c>
    </row>
    <row r="27" spans="1:20" ht="29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1">
        <f t="shared" si="0"/>
        <v>133.33333333333331</v>
      </c>
      <c r="P27" s="7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1">
        <f t="shared" si="0"/>
        <v>155.20000000000002</v>
      </c>
      <c r="P28" s="7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29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1">
        <f t="shared" si="0"/>
        <v>111.72500000000001</v>
      </c>
      <c r="P29" s="7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1">
        <f t="shared" si="0"/>
        <v>100.35000000000001</v>
      </c>
      <c r="P30" s="7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29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1">
        <f t="shared" si="0"/>
        <v>123.33333333333334</v>
      </c>
      <c r="P31" s="7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29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1">
        <f t="shared" si="0"/>
        <v>101.29975</v>
      </c>
      <c r="P32" s="7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29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1">
        <f t="shared" si="0"/>
        <v>100</v>
      </c>
      <c r="P33" s="7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29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1">
        <f t="shared" si="0"/>
        <v>100.24604569420035</v>
      </c>
      <c r="P34" s="7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29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1">
        <f t="shared" si="0"/>
        <v>102.0952380952381</v>
      </c>
      <c r="P35" s="7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42316.702557870369</v>
      </c>
    </row>
    <row r="36" spans="1:20" ht="29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1">
        <f t="shared" si="0"/>
        <v>130.46153846153845</v>
      </c>
      <c r="P36" s="7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1">
        <f t="shared" si="0"/>
        <v>166.5</v>
      </c>
      <c r="P37" s="7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1">
        <f t="shared" si="0"/>
        <v>142.15</v>
      </c>
      <c r="P38" s="7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29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1">
        <f t="shared" si="0"/>
        <v>183.44090909090909</v>
      </c>
      <c r="P39" s="7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29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1">
        <f t="shared" si="0"/>
        <v>110.04</v>
      </c>
      <c r="P40" s="7">
        <f t="shared" si="1"/>
        <v>41.68181818181818</v>
      </c>
      <c r="Q40" t="s">
        <v>8308</v>
      </c>
      <c r="R40" t="s">
        <v>8309</v>
      </c>
      <c r="S40" s="11">
        <f t="shared" si="2"/>
        <v>41375.057222222225</v>
      </c>
      <c r="T40" s="11">
        <f t="shared" si="3"/>
        <v>41405.057222222225</v>
      </c>
    </row>
    <row r="41" spans="1:20" ht="29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1">
        <f t="shared" si="0"/>
        <v>130.98000000000002</v>
      </c>
      <c r="P41" s="7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29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1">
        <f t="shared" si="0"/>
        <v>101.35000000000001</v>
      </c>
      <c r="P42" s="7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29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1">
        <f t="shared" si="0"/>
        <v>100</v>
      </c>
      <c r="P43" s="7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29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1">
        <f t="shared" si="0"/>
        <v>141.85714285714286</v>
      </c>
      <c r="P44" s="7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29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1">
        <f t="shared" si="0"/>
        <v>308.65999999999997</v>
      </c>
      <c r="P45" s="7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29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1">
        <f t="shared" si="0"/>
        <v>100</v>
      </c>
      <c r="P46" s="7">
        <f t="shared" si="1"/>
        <v>133.33333333333334</v>
      </c>
      <c r="Q46" t="s">
        <v>8308</v>
      </c>
      <c r="R46" t="s">
        <v>8309</v>
      </c>
      <c r="S46" s="11">
        <f t="shared" si="2"/>
        <v>41874.098807870367</v>
      </c>
      <c r="T46" s="11">
        <f t="shared" si="3"/>
        <v>41919.098807870367</v>
      </c>
    </row>
    <row r="47" spans="1:20" ht="29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1">
        <f t="shared" si="0"/>
        <v>120</v>
      </c>
      <c r="P47" s="7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29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1">
        <f t="shared" si="0"/>
        <v>104.16666666666667</v>
      </c>
      <c r="P48" s="7">
        <f t="shared" si="1"/>
        <v>194.44444444444446</v>
      </c>
      <c r="Q48" t="s">
        <v>8308</v>
      </c>
      <c r="R48" t="s">
        <v>8309</v>
      </c>
      <c r="S48" s="11">
        <f t="shared" si="2"/>
        <v>42323.96497685185</v>
      </c>
      <c r="T48" s="11">
        <f t="shared" si="3"/>
        <v>42353.96497685185</v>
      </c>
    </row>
    <row r="49" spans="1:20" ht="29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1">
        <f t="shared" si="0"/>
        <v>107.61100000000002</v>
      </c>
      <c r="P49" s="7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29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1">
        <f t="shared" si="0"/>
        <v>107.94999999999999</v>
      </c>
      <c r="P50" s="7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1">
        <f t="shared" si="0"/>
        <v>100</v>
      </c>
      <c r="P51" s="7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29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1">
        <f t="shared" si="0"/>
        <v>100</v>
      </c>
      <c r="P52" s="7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29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1">
        <f t="shared" si="0"/>
        <v>128.0181818181818</v>
      </c>
      <c r="P53" s="7">
        <f t="shared" si="1"/>
        <v>118.33613445378151</v>
      </c>
      <c r="Q53" t="s">
        <v>8308</v>
      </c>
      <c r="R53" t="s">
        <v>8309</v>
      </c>
      <c r="S53" s="11">
        <f t="shared" si="2"/>
        <v>42196.928668981476</v>
      </c>
      <c r="T53" s="11">
        <f t="shared" si="3"/>
        <v>42226.928668981476</v>
      </c>
    </row>
    <row r="54" spans="1:20" ht="29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1">
        <f t="shared" si="0"/>
        <v>116.21</v>
      </c>
      <c r="P54" s="7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1">
        <f t="shared" si="0"/>
        <v>109.63333333333334</v>
      </c>
      <c r="P55" s="7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29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1">
        <f t="shared" si="0"/>
        <v>101</v>
      </c>
      <c r="P56" s="7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29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1">
        <f t="shared" si="0"/>
        <v>128.95348837209301</v>
      </c>
      <c r="P57" s="7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1">
        <f t="shared" si="0"/>
        <v>107.26249999999999</v>
      </c>
      <c r="P58" s="7">
        <f t="shared" si="1"/>
        <v>49.316091954022987</v>
      </c>
      <c r="Q58" t="s">
        <v>8308</v>
      </c>
      <c r="R58" t="s">
        <v>8309</v>
      </c>
      <c r="S58" s="11">
        <f t="shared" si="2"/>
        <v>42149.548888888894</v>
      </c>
      <c r="T58" s="11">
        <f t="shared" si="3"/>
        <v>42163.666666666672</v>
      </c>
    </row>
    <row r="59" spans="1:20" ht="29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1">
        <f t="shared" si="0"/>
        <v>101.89999999999999</v>
      </c>
      <c r="P59" s="7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1">
        <f t="shared" si="0"/>
        <v>102.91</v>
      </c>
      <c r="P60" s="7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29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1">
        <f t="shared" si="0"/>
        <v>100.12570000000001</v>
      </c>
      <c r="P61" s="7">
        <f t="shared" si="1"/>
        <v>606.82242424242418</v>
      </c>
      <c r="Q61" t="s">
        <v>8308</v>
      </c>
      <c r="R61" t="s">
        <v>8309</v>
      </c>
      <c r="S61" s="11">
        <f t="shared" si="2"/>
        <v>42230.235833333332</v>
      </c>
      <c r="T61" s="11">
        <f t="shared" si="3"/>
        <v>42261.875</v>
      </c>
    </row>
    <row r="62" spans="1:20" ht="29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1">
        <f t="shared" si="0"/>
        <v>103.29622222222221</v>
      </c>
      <c r="P62" s="7">
        <f t="shared" si="1"/>
        <v>43.040092592592593</v>
      </c>
      <c r="Q62" t="s">
        <v>8308</v>
      </c>
      <c r="R62" t="s">
        <v>8310</v>
      </c>
      <c r="S62" s="11">
        <f t="shared" si="2"/>
        <v>41701.901817129634</v>
      </c>
      <c r="T62" s="11">
        <f t="shared" si="3"/>
        <v>41721</v>
      </c>
    </row>
    <row r="63" spans="1:20" ht="29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1">
        <f t="shared" si="0"/>
        <v>148.30000000000001</v>
      </c>
      <c r="P63" s="7">
        <f t="shared" si="1"/>
        <v>322.39130434782606</v>
      </c>
      <c r="Q63" t="s">
        <v>8308</v>
      </c>
      <c r="R63" t="s">
        <v>8310</v>
      </c>
      <c r="S63" s="11">
        <f t="shared" si="2"/>
        <v>41409.814317129625</v>
      </c>
      <c r="T63" s="11">
        <f t="shared" si="3"/>
        <v>41431.814317129625</v>
      </c>
    </row>
    <row r="64" spans="1:20" ht="29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1">
        <f t="shared" si="0"/>
        <v>154.73333333333332</v>
      </c>
      <c r="P64" s="7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29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1">
        <f t="shared" si="0"/>
        <v>113.51849999999999</v>
      </c>
      <c r="P65" s="7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29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1">
        <f t="shared" si="0"/>
        <v>173.33333333333334</v>
      </c>
      <c r="P66" s="7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1">
        <f t="shared" ref="O67:O130" si="4">(E67/D67)*100</f>
        <v>107.52857142857141</v>
      </c>
      <c r="P67" s="7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(J67/86400)+25569</f>
        <v>41835.821226851855</v>
      </c>
      <c r="T67" s="11">
        <f t="shared" ref="T67:T130" si="7">(I67/86400)+25569</f>
        <v>41862.249305555553</v>
      </c>
    </row>
    <row r="68" spans="1:20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1">
        <f t="shared" si="4"/>
        <v>118.6</v>
      </c>
      <c r="P68" s="7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29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1">
        <f t="shared" si="4"/>
        <v>116.25000000000001</v>
      </c>
      <c r="P69" s="7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29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1">
        <f t="shared" si="4"/>
        <v>127.16666666666667</v>
      </c>
      <c r="P70" s="7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29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1">
        <f t="shared" si="4"/>
        <v>110.9423</v>
      </c>
      <c r="P71" s="7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29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1">
        <f t="shared" si="4"/>
        <v>127.2</v>
      </c>
      <c r="P72" s="7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29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1">
        <f t="shared" si="4"/>
        <v>123.94444444444443</v>
      </c>
      <c r="P73" s="7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29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1">
        <f t="shared" si="4"/>
        <v>108.40909090909091</v>
      </c>
      <c r="P74" s="7">
        <f t="shared" si="5"/>
        <v>58.170731707317074</v>
      </c>
      <c r="Q74" t="s">
        <v>8308</v>
      </c>
      <c r="R74" t="s">
        <v>8310</v>
      </c>
      <c r="S74" s="11">
        <f t="shared" si="6"/>
        <v>41208.010196759264</v>
      </c>
      <c r="T74" s="11">
        <f t="shared" si="7"/>
        <v>41228</v>
      </c>
    </row>
    <row r="75" spans="1:20" ht="29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1">
        <f t="shared" si="4"/>
        <v>100</v>
      </c>
      <c r="P75" s="7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29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1">
        <f t="shared" si="4"/>
        <v>112.93199999999999</v>
      </c>
      <c r="P76" s="7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29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1">
        <f t="shared" si="4"/>
        <v>115.42857142857143</v>
      </c>
      <c r="P77" s="7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29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1">
        <f t="shared" si="4"/>
        <v>153.33333333333334</v>
      </c>
      <c r="P78" s="7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1">
        <f t="shared" si="4"/>
        <v>392.5</v>
      </c>
      <c r="P79" s="7">
        <f t="shared" si="5"/>
        <v>60.384615384615387</v>
      </c>
      <c r="Q79" t="s">
        <v>8308</v>
      </c>
      <c r="R79" t="s">
        <v>8310</v>
      </c>
      <c r="S79" s="11">
        <f t="shared" si="6"/>
        <v>40997.144872685181</v>
      </c>
      <c r="T79" s="11">
        <f t="shared" si="7"/>
        <v>41050.124305555553</v>
      </c>
    </row>
    <row r="80" spans="1:20" ht="72.5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1">
        <f t="shared" si="4"/>
        <v>2702</v>
      </c>
      <c r="P80" s="7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29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1">
        <f t="shared" si="4"/>
        <v>127</v>
      </c>
      <c r="P81" s="7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29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1">
        <f t="shared" si="4"/>
        <v>107.25</v>
      </c>
      <c r="P82" s="7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29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1">
        <f t="shared" si="4"/>
        <v>198</v>
      </c>
      <c r="P83" s="7">
        <f t="shared" si="5"/>
        <v>53.035714285714285</v>
      </c>
      <c r="Q83" t="s">
        <v>8308</v>
      </c>
      <c r="R83" t="s">
        <v>8310</v>
      </c>
      <c r="S83" s="11">
        <f t="shared" si="6"/>
        <v>41100.158877314811</v>
      </c>
      <c r="T83" s="11">
        <f t="shared" si="7"/>
        <v>41104.126388888893</v>
      </c>
    </row>
    <row r="84" spans="1:20" ht="29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1">
        <f t="shared" si="4"/>
        <v>100.01249999999999</v>
      </c>
      <c r="P84" s="7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29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1">
        <f t="shared" si="4"/>
        <v>102.49999999999999</v>
      </c>
      <c r="P85" s="7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29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1">
        <f t="shared" si="4"/>
        <v>100</v>
      </c>
      <c r="P86" s="7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29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1">
        <f t="shared" si="4"/>
        <v>125.49999999999999</v>
      </c>
      <c r="P87" s="7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29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1">
        <f t="shared" si="4"/>
        <v>106.46666666666667</v>
      </c>
      <c r="P88" s="7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29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1">
        <f t="shared" si="4"/>
        <v>104.60000000000001</v>
      </c>
      <c r="P89" s="7">
        <f t="shared" si="5"/>
        <v>104.6</v>
      </c>
      <c r="Q89" t="s">
        <v>8308</v>
      </c>
      <c r="R89" t="s">
        <v>8310</v>
      </c>
      <c r="S89" s="11">
        <f t="shared" si="6"/>
        <v>40322.539386574077</v>
      </c>
      <c r="T89" s="11">
        <f t="shared" si="7"/>
        <v>40332.070138888885</v>
      </c>
    </row>
    <row r="90" spans="1:20" ht="29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1">
        <f t="shared" si="4"/>
        <v>102.85714285714285</v>
      </c>
      <c r="P90" s="7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29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1">
        <f t="shared" si="4"/>
        <v>115.06666666666668</v>
      </c>
      <c r="P91" s="7">
        <f t="shared" si="5"/>
        <v>123.28571428571429</v>
      </c>
      <c r="Q91" t="s">
        <v>8308</v>
      </c>
      <c r="R91" t="s">
        <v>8310</v>
      </c>
      <c r="S91" s="11">
        <f t="shared" si="6"/>
        <v>41402.752222222218</v>
      </c>
      <c r="T91" s="11">
        <f t="shared" si="7"/>
        <v>41427.752222222218</v>
      </c>
    </row>
    <row r="92" spans="1:20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1">
        <f t="shared" si="4"/>
        <v>100.4</v>
      </c>
      <c r="P92" s="7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29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1">
        <f t="shared" si="4"/>
        <v>120</v>
      </c>
      <c r="P93" s="7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29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1">
        <f t="shared" si="4"/>
        <v>105.2</v>
      </c>
      <c r="P94" s="7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29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1">
        <f t="shared" si="4"/>
        <v>110.60000000000001</v>
      </c>
      <c r="P95" s="7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29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1">
        <f t="shared" si="4"/>
        <v>104</v>
      </c>
      <c r="P96" s="7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29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1">
        <f t="shared" si="4"/>
        <v>131.42857142857142</v>
      </c>
      <c r="P97" s="7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29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1">
        <f t="shared" si="4"/>
        <v>114.66666666666667</v>
      </c>
      <c r="P98" s="7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29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1">
        <f t="shared" si="4"/>
        <v>106.25</v>
      </c>
      <c r="P99" s="7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29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1">
        <f t="shared" si="4"/>
        <v>106.25</v>
      </c>
      <c r="P100" s="7">
        <f t="shared" si="5"/>
        <v>56.666666666666664</v>
      </c>
      <c r="Q100" t="s">
        <v>8308</v>
      </c>
      <c r="R100" t="s">
        <v>8310</v>
      </c>
      <c r="S100" s="11">
        <f t="shared" si="6"/>
        <v>41214.794837962967</v>
      </c>
      <c r="T100" s="11">
        <f t="shared" si="7"/>
        <v>41250.979166666664</v>
      </c>
    </row>
    <row r="101" spans="1:20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1">
        <f t="shared" si="4"/>
        <v>106.01933333333334</v>
      </c>
      <c r="P101" s="7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29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1">
        <f t="shared" si="4"/>
        <v>100</v>
      </c>
      <c r="P102" s="7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29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1">
        <f t="shared" si="4"/>
        <v>100</v>
      </c>
      <c r="P103" s="7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29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1">
        <f t="shared" si="4"/>
        <v>127.75000000000001</v>
      </c>
      <c r="P104" s="7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1">
        <f t="shared" si="4"/>
        <v>105.15384615384616</v>
      </c>
      <c r="P105" s="7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1">
        <f t="shared" si="4"/>
        <v>120</v>
      </c>
      <c r="P106" s="7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29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1">
        <f t="shared" si="4"/>
        <v>107.40909090909089</v>
      </c>
      <c r="P107" s="7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1">
        <f t="shared" si="4"/>
        <v>100.49999999999999</v>
      </c>
      <c r="P108" s="7">
        <f t="shared" si="5"/>
        <v>186.11111111111111</v>
      </c>
      <c r="Q108" t="s">
        <v>8308</v>
      </c>
      <c r="R108" t="s">
        <v>8310</v>
      </c>
      <c r="S108" s="11">
        <f t="shared" si="6"/>
        <v>40987.776631944442</v>
      </c>
      <c r="T108" s="11">
        <f t="shared" si="7"/>
        <v>41001.776631944442</v>
      </c>
    </row>
    <row r="109" spans="1:20" ht="29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1">
        <f t="shared" si="4"/>
        <v>102.46666666666667</v>
      </c>
      <c r="P109" s="7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29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1">
        <f t="shared" si="4"/>
        <v>246.66666666666669</v>
      </c>
      <c r="P110" s="7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29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1">
        <f t="shared" si="4"/>
        <v>219.49999999999997</v>
      </c>
      <c r="P111" s="7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29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1">
        <f t="shared" si="4"/>
        <v>130.76923076923077</v>
      </c>
      <c r="P112" s="7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29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1">
        <f t="shared" si="4"/>
        <v>154.57142857142858</v>
      </c>
      <c r="P113" s="7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29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1">
        <f t="shared" si="4"/>
        <v>104</v>
      </c>
      <c r="P114" s="7">
        <f t="shared" si="5"/>
        <v>64.197530864197532</v>
      </c>
      <c r="Q114" t="s">
        <v>8308</v>
      </c>
      <c r="R114" t="s">
        <v>8310</v>
      </c>
      <c r="S114" s="11">
        <f t="shared" si="6"/>
        <v>41718.043032407411</v>
      </c>
      <c r="T114" s="11">
        <f t="shared" si="7"/>
        <v>41742.083333333336</v>
      </c>
    </row>
    <row r="115" spans="1:20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1">
        <f t="shared" si="4"/>
        <v>141</v>
      </c>
      <c r="P115" s="7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29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1">
        <f t="shared" si="4"/>
        <v>103.33333333333334</v>
      </c>
      <c r="P116" s="7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1">
        <f t="shared" si="4"/>
        <v>140.44444444444443</v>
      </c>
      <c r="P117" s="7">
        <f t="shared" si="5"/>
        <v>28.727272727272727</v>
      </c>
      <c r="Q117" t="s">
        <v>8308</v>
      </c>
      <c r="R117" t="s">
        <v>8310</v>
      </c>
      <c r="S117" s="11">
        <f t="shared" si="6"/>
        <v>40918.738935185189</v>
      </c>
      <c r="T117" s="11">
        <f t="shared" si="7"/>
        <v>40943.738935185189</v>
      </c>
    </row>
    <row r="118" spans="1:20" ht="29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1">
        <f t="shared" si="4"/>
        <v>113.65714285714286</v>
      </c>
      <c r="P118" s="7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29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1">
        <f t="shared" si="4"/>
        <v>100.49377777777779</v>
      </c>
      <c r="P119" s="7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1">
        <f t="shared" si="4"/>
        <v>113.03159999999998</v>
      </c>
      <c r="P120" s="7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29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1">
        <f t="shared" si="4"/>
        <v>104.55692307692308</v>
      </c>
      <c r="P121" s="7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29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1">
        <f t="shared" si="4"/>
        <v>1.4285714285714287E-2</v>
      </c>
      <c r="P122" s="7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29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1">
        <f t="shared" si="4"/>
        <v>3.3333333333333333E-2</v>
      </c>
      <c r="P123" s="7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1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29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1">
        <f t="shared" si="4"/>
        <v>0.27454545454545454</v>
      </c>
      <c r="P125" s="7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29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1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29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1">
        <f t="shared" si="4"/>
        <v>14.000000000000002</v>
      </c>
      <c r="P127" s="7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29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1">
        <f t="shared" si="4"/>
        <v>5.548</v>
      </c>
      <c r="P128" s="7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29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1">
        <f t="shared" si="4"/>
        <v>2.375</v>
      </c>
      <c r="P129" s="7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1">
        <f t="shared" si="4"/>
        <v>1.867</v>
      </c>
      <c r="P130" s="7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29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1">
        <f t="shared" ref="O131:O194" si="8">(E131/D131)*100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(J131/86400)+25569</f>
        <v>41882.937303240738</v>
      </c>
      <c r="T131" s="11">
        <f t="shared" ref="T131:T194" si="11">(I131/86400)+25569</f>
        <v>41942.937303240738</v>
      </c>
    </row>
    <row r="132" spans="1:20" ht="29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1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1">
        <f t="shared" si="10"/>
        <v>41778.91541666667</v>
      </c>
      <c r="T132" s="11">
        <f t="shared" si="11"/>
        <v>41806.844444444447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1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29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1">
        <f t="shared" si="8"/>
        <v>9.5687499999999996</v>
      </c>
      <c r="P134" s="7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1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1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29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1">
        <f t="shared" si="8"/>
        <v>13.433333333333334</v>
      </c>
      <c r="P137" s="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29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1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29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1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29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1">
        <f t="shared" si="8"/>
        <v>3.1413333333333333</v>
      </c>
      <c r="P140" s="7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1">
        <f t="shared" si="8"/>
        <v>100</v>
      </c>
      <c r="P141" s="7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29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1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29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1">
        <f t="shared" si="8"/>
        <v>10.775</v>
      </c>
      <c r="P143" s="7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29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1">
        <f t="shared" si="8"/>
        <v>0.33333333333333337</v>
      </c>
      <c r="P144" s="7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29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1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1">
        <f t="shared" si="10"/>
        <v>42559.064143518517</v>
      </c>
      <c r="T145" s="11">
        <f t="shared" si="11"/>
        <v>42616.246527777781</v>
      </c>
    </row>
    <row r="146" spans="1:20" ht="29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1">
        <f t="shared" si="8"/>
        <v>27.6</v>
      </c>
      <c r="P146" s="7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29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1">
        <f t="shared" si="8"/>
        <v>7.5111111111111111</v>
      </c>
      <c r="P147" s="7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29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1">
        <f t="shared" si="8"/>
        <v>0.57499999999999996</v>
      </c>
      <c r="P148" s="7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1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29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1">
        <f t="shared" si="8"/>
        <v>0.08</v>
      </c>
      <c r="P150" s="7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29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1">
        <f t="shared" si="8"/>
        <v>0.91999999999999993</v>
      </c>
      <c r="P151" s="7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29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1">
        <f t="shared" si="8"/>
        <v>23.163076923076922</v>
      </c>
      <c r="P152" s="7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29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1">
        <f t="shared" si="8"/>
        <v>5.5999999999999994E-2</v>
      </c>
      <c r="P153" s="7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1">
        <f t="shared" si="8"/>
        <v>7.8947368421052634E-3</v>
      </c>
      <c r="P154" s="7">
        <f t="shared" si="9"/>
        <v>15</v>
      </c>
      <c r="Q154" t="s">
        <v>8308</v>
      </c>
      <c r="R154" t="s">
        <v>8311</v>
      </c>
      <c r="S154" s="11">
        <f t="shared" si="10"/>
        <v>41875.077546296292</v>
      </c>
      <c r="T154" s="11">
        <f t="shared" si="11"/>
        <v>41905.077546296292</v>
      </c>
    </row>
    <row r="155" spans="1:20" ht="29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1">
        <f t="shared" si="8"/>
        <v>0.71799999999999997</v>
      </c>
      <c r="P155" s="7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1">
        <f t="shared" si="8"/>
        <v>2.666666666666667</v>
      </c>
      <c r="P156" s="7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29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1">
        <f t="shared" si="8"/>
        <v>6.0000000000000001E-3</v>
      </c>
      <c r="P157" s="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29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1">
        <f t="shared" si="8"/>
        <v>5.0999999999999996</v>
      </c>
      <c r="P158" s="7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29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1">
        <f t="shared" si="8"/>
        <v>0.26711185308848079</v>
      </c>
      <c r="P159" s="7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29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1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29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1">
        <f t="shared" si="8"/>
        <v>2E-3</v>
      </c>
      <c r="P161" s="7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29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1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1">
        <f t="shared" si="10"/>
        <v>42171.913090277776</v>
      </c>
      <c r="T162" s="11">
        <f t="shared" si="11"/>
        <v>42231.913090277776</v>
      </c>
    </row>
    <row r="163" spans="1:20" ht="29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1">
        <f t="shared" si="8"/>
        <v>0.01</v>
      </c>
      <c r="P163" s="7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29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1">
        <f t="shared" si="8"/>
        <v>15.535714285714286</v>
      </c>
      <c r="P164" s="7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29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1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29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1">
        <f t="shared" si="8"/>
        <v>0.53333333333333333</v>
      </c>
      <c r="P166" s="7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1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29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1">
        <f t="shared" si="8"/>
        <v>60</v>
      </c>
      <c r="P168" s="7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29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1">
        <f t="shared" si="8"/>
        <v>0.01</v>
      </c>
      <c r="P169" s="7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29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1">
        <f t="shared" si="8"/>
        <v>4.0625</v>
      </c>
      <c r="P170" s="7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29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1">
        <f t="shared" si="8"/>
        <v>22.400000000000002</v>
      </c>
      <c r="P171" s="7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29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1">
        <f t="shared" si="8"/>
        <v>3.25</v>
      </c>
      <c r="P172" s="7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29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1">
        <f t="shared" si="8"/>
        <v>2E-3</v>
      </c>
      <c r="P173" s="7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29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1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42082.353275462963</v>
      </c>
    </row>
    <row r="175" spans="1:20" ht="29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1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29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1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29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1">
        <f t="shared" si="8"/>
        <v>6.4850000000000003</v>
      </c>
      <c r="P177" s="7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29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1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1">
        <f t="shared" si="8"/>
        <v>40</v>
      </c>
      <c r="P179" s="7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1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1">
        <f t="shared" si="8"/>
        <v>20</v>
      </c>
      <c r="P181" s="7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29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1">
        <f t="shared" si="8"/>
        <v>33.416666666666664</v>
      </c>
      <c r="P182" s="7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29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1">
        <f t="shared" si="8"/>
        <v>21.092608822670172</v>
      </c>
      <c r="P183" s="7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29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1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1">
        <f t="shared" si="8"/>
        <v>35.856000000000002</v>
      </c>
      <c r="P185" s="7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29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1">
        <f t="shared" si="8"/>
        <v>3.4000000000000004</v>
      </c>
      <c r="P186" s="7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1">
        <f t="shared" si="8"/>
        <v>5.5</v>
      </c>
      <c r="P187" s="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29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1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1">
        <f t="shared" si="8"/>
        <v>16</v>
      </c>
      <c r="P189" s="7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29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1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29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1">
        <f t="shared" si="8"/>
        <v>6.8999999999999992E-2</v>
      </c>
      <c r="P191" s="7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1">
        <f t="shared" si="8"/>
        <v>0.41666666666666669</v>
      </c>
      <c r="P192" s="7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29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1">
        <f t="shared" si="8"/>
        <v>5</v>
      </c>
      <c r="P193" s="7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29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1">
        <f t="shared" si="8"/>
        <v>1.6999999999999999E-3</v>
      </c>
      <c r="P194" s="7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29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1">
        <f t="shared" ref="O195:O258" si="12">(E195/D195)*100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(J195/86400)+25569</f>
        <v>41911.934791666667</v>
      </c>
      <c r="T195" s="11">
        <f t="shared" ref="T195:T258" si="15">(I195/86400)+25569</f>
        <v>41971.976458333331</v>
      </c>
    </row>
    <row r="196" spans="1:20" ht="29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1">
        <f t="shared" si="12"/>
        <v>0.12</v>
      </c>
      <c r="P196" s="7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29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1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29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1">
        <f t="shared" si="12"/>
        <v>41.857142857142861</v>
      </c>
      <c r="P198" s="7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29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1">
        <f t="shared" si="12"/>
        <v>10.48</v>
      </c>
      <c r="P199" s="7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29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1">
        <f t="shared" si="12"/>
        <v>1.1159999999999999</v>
      </c>
      <c r="P200" s="7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29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1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1">
        <f t="shared" si="12"/>
        <v>26.192500000000003</v>
      </c>
      <c r="P202" s="7">
        <f t="shared" si="13"/>
        <v>87.308333333333337</v>
      </c>
      <c r="Q202" t="s">
        <v>8308</v>
      </c>
      <c r="R202" t="s">
        <v>8312</v>
      </c>
      <c r="S202" s="11">
        <f t="shared" si="14"/>
        <v>41867.083368055552</v>
      </c>
      <c r="T202" s="11">
        <f t="shared" si="15"/>
        <v>41897.083368055552</v>
      </c>
    </row>
    <row r="203" spans="1:20" ht="29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1">
        <f t="shared" si="12"/>
        <v>58.461538461538467</v>
      </c>
      <c r="P203" s="7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1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29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1">
        <f t="shared" si="12"/>
        <v>29.84</v>
      </c>
      <c r="P205" s="7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29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1">
        <f t="shared" si="12"/>
        <v>50.721666666666664</v>
      </c>
      <c r="P206" s="7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29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1">
        <f t="shared" si="12"/>
        <v>16.25</v>
      </c>
      <c r="P207" s="7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1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29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1">
        <f t="shared" si="12"/>
        <v>15.214285714285714</v>
      </c>
      <c r="P209" s="7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29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1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29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1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29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1">
        <f t="shared" si="12"/>
        <v>25.25</v>
      </c>
      <c r="P212" s="7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29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1">
        <f t="shared" si="12"/>
        <v>44.6</v>
      </c>
      <c r="P213" s="7">
        <f t="shared" si="13"/>
        <v>185.83333333333334</v>
      </c>
      <c r="Q213" t="s">
        <v>8308</v>
      </c>
      <c r="R213" t="s">
        <v>8312</v>
      </c>
      <c r="S213" s="11">
        <f t="shared" si="14"/>
        <v>42236.159918981481</v>
      </c>
      <c r="T213" s="11">
        <f t="shared" si="15"/>
        <v>42266.159918981481</v>
      </c>
    </row>
    <row r="214" spans="1:20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1">
        <f t="shared" si="12"/>
        <v>1.5873015873015872E-2</v>
      </c>
      <c r="P214" s="7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1">
        <f t="shared" si="12"/>
        <v>0.04</v>
      </c>
      <c r="P215" s="7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29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1">
        <f t="shared" si="12"/>
        <v>8.0000000000000002E-3</v>
      </c>
      <c r="P216" s="7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29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1">
        <f t="shared" si="12"/>
        <v>0.22727272727272727</v>
      </c>
      <c r="P217" s="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29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1">
        <f t="shared" si="12"/>
        <v>55.698440000000005</v>
      </c>
      <c r="P218" s="7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1">
        <f t="shared" si="12"/>
        <v>11.943</v>
      </c>
      <c r="P219" s="7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29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1">
        <f t="shared" si="12"/>
        <v>2</v>
      </c>
      <c r="P220" s="7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1">
        <f t="shared" si="12"/>
        <v>17.630000000000003</v>
      </c>
      <c r="P221" s="7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29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1">
        <f t="shared" si="12"/>
        <v>0.72</v>
      </c>
      <c r="P222" s="7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42236.837500000001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1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29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1">
        <f t="shared" si="12"/>
        <v>13</v>
      </c>
      <c r="P224" s="7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29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1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29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1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29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1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1">
        <f t="shared" si="12"/>
        <v>0.86206896551724133</v>
      </c>
      <c r="P228" s="7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29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1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1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29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1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29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1">
        <f t="shared" si="12"/>
        <v>0.4</v>
      </c>
      <c r="P232" s="7">
        <f t="shared" si="13"/>
        <v>30</v>
      </c>
      <c r="Q232" t="s">
        <v>8308</v>
      </c>
      <c r="R232" t="s">
        <v>8312</v>
      </c>
      <c r="S232" s="11">
        <f t="shared" si="14"/>
        <v>42129.77721064815</v>
      </c>
      <c r="T232" s="11">
        <f t="shared" si="15"/>
        <v>42159.77721064815</v>
      </c>
    </row>
    <row r="233" spans="1:20" ht="29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1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1">
        <f t="shared" si="14"/>
        <v>42341.958923611106</v>
      </c>
      <c r="T233" s="11">
        <f t="shared" si="15"/>
        <v>42371.958923611106</v>
      </c>
    </row>
    <row r="234" spans="1:20" ht="29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1">
        <f t="shared" si="12"/>
        <v>2.75</v>
      </c>
      <c r="P234" s="7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29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1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29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1">
        <f t="shared" si="12"/>
        <v>40.1</v>
      </c>
      <c r="P236" s="7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1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29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1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1">
        <f t="shared" si="14"/>
        <v>42321.084479166668</v>
      </c>
      <c r="T238" s="11">
        <f t="shared" si="15"/>
        <v>42374</v>
      </c>
    </row>
    <row r="239" spans="1:20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1">
        <f t="shared" si="12"/>
        <v>0.33333333333333337</v>
      </c>
      <c r="P239" s="7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29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1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1">
        <f t="shared" si="14"/>
        <v>42713.962500000001</v>
      </c>
      <c r="T240" s="11">
        <f t="shared" si="15"/>
        <v>42734.375</v>
      </c>
    </row>
    <row r="241" spans="1:20" ht="29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1">
        <f t="shared" si="12"/>
        <v>25</v>
      </c>
      <c r="P241" s="7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29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1">
        <f t="shared" si="12"/>
        <v>107.63413333333334</v>
      </c>
      <c r="P242" s="7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29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1">
        <f t="shared" si="12"/>
        <v>112.63736263736264</v>
      </c>
      <c r="P243" s="7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29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1">
        <f t="shared" si="12"/>
        <v>113.46153846153845</v>
      </c>
      <c r="P244" s="7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29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1">
        <f t="shared" si="12"/>
        <v>102.592</v>
      </c>
      <c r="P245" s="7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29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1">
        <f t="shared" si="12"/>
        <v>113.75714285714287</v>
      </c>
      <c r="P246" s="7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40253.295833333337</v>
      </c>
    </row>
    <row r="247" spans="1:20" ht="29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1">
        <f t="shared" si="12"/>
        <v>103.71999999999998</v>
      </c>
      <c r="P247" s="7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29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1">
        <f t="shared" si="12"/>
        <v>305.46000000000004</v>
      </c>
      <c r="P248" s="7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43.5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1">
        <f t="shared" si="12"/>
        <v>134.1</v>
      </c>
      <c r="P249" s="7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29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1">
        <f t="shared" si="12"/>
        <v>101.33294117647058</v>
      </c>
      <c r="P250" s="7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29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1">
        <f t="shared" si="12"/>
        <v>112.92</v>
      </c>
      <c r="P251" s="7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29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1">
        <f t="shared" si="12"/>
        <v>105.58333333333334</v>
      </c>
      <c r="P252" s="7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29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1">
        <f t="shared" si="12"/>
        <v>125.57142857142858</v>
      </c>
      <c r="P253" s="7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29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1">
        <f t="shared" si="12"/>
        <v>184.56</v>
      </c>
      <c r="P254" s="7">
        <f t="shared" si="13"/>
        <v>85.444444444444443</v>
      </c>
      <c r="Q254" t="s">
        <v>8308</v>
      </c>
      <c r="R254" t="s">
        <v>8313</v>
      </c>
      <c r="S254" s="11">
        <f t="shared" si="14"/>
        <v>40266.66270833333</v>
      </c>
      <c r="T254" s="11">
        <f t="shared" si="15"/>
        <v>40330.165972222225</v>
      </c>
    </row>
    <row r="255" spans="1:20" ht="29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1">
        <f t="shared" si="12"/>
        <v>100.73333333333335</v>
      </c>
      <c r="P255" s="7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29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1">
        <f t="shared" si="12"/>
        <v>116.94725</v>
      </c>
      <c r="P256" s="7">
        <f t="shared" si="13"/>
        <v>89.38643312101911</v>
      </c>
      <c r="Q256" t="s">
        <v>8308</v>
      </c>
      <c r="R256" t="s">
        <v>8313</v>
      </c>
      <c r="S256" s="11">
        <f t="shared" si="14"/>
        <v>42263.952662037038</v>
      </c>
      <c r="T256" s="11">
        <f t="shared" si="15"/>
        <v>42294.083333333328</v>
      </c>
    </row>
    <row r="257" spans="1:20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1">
        <f t="shared" si="12"/>
        <v>106.73325</v>
      </c>
      <c r="P257" s="7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29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1">
        <f t="shared" si="12"/>
        <v>139.1</v>
      </c>
      <c r="P258" s="7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29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1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(J259/86400)+25569</f>
        <v>42479.626875000002</v>
      </c>
      <c r="T259" s="11">
        <f t="shared" ref="T259:T322" si="19">(I259/86400)+25569</f>
        <v>42509.626875000002</v>
      </c>
    </row>
    <row r="260" spans="1:20" ht="29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1">
        <f t="shared" si="16"/>
        <v>191.14</v>
      </c>
      <c r="P260" s="7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29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1">
        <f t="shared" si="16"/>
        <v>131.93789333333334</v>
      </c>
      <c r="P261" s="7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1">
        <f t="shared" si="16"/>
        <v>106.4</v>
      </c>
      <c r="P262" s="7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1">
        <f t="shared" si="16"/>
        <v>107.4</v>
      </c>
      <c r="P263" s="7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1">
        <f t="shared" si="16"/>
        <v>240</v>
      </c>
      <c r="P264" s="7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29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1">
        <f t="shared" si="16"/>
        <v>118.08108</v>
      </c>
      <c r="P265" s="7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29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1">
        <f t="shared" si="16"/>
        <v>118.19999999999999</v>
      </c>
      <c r="P266" s="7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29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1">
        <f t="shared" si="16"/>
        <v>111.1</v>
      </c>
      <c r="P267" s="7">
        <f t="shared" si="17"/>
        <v>95.775862068965523</v>
      </c>
      <c r="Q267" t="s">
        <v>8308</v>
      </c>
      <c r="R267" t="s">
        <v>8313</v>
      </c>
      <c r="S267" s="11">
        <f t="shared" si="18"/>
        <v>40267.245717592596</v>
      </c>
      <c r="T267" s="11">
        <f t="shared" si="19"/>
        <v>40308.844444444447</v>
      </c>
    </row>
    <row r="268" spans="1:20" ht="29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1">
        <f t="shared" si="16"/>
        <v>145.5</v>
      </c>
      <c r="P268" s="7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29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1">
        <f t="shared" si="16"/>
        <v>131.62883248730967</v>
      </c>
      <c r="P269" s="7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29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1">
        <f t="shared" si="16"/>
        <v>111.4</v>
      </c>
      <c r="P270" s="7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29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1">
        <f t="shared" si="16"/>
        <v>147.23376999999999</v>
      </c>
      <c r="P271" s="7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29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1">
        <f t="shared" si="16"/>
        <v>152.60869565217391</v>
      </c>
      <c r="P272" s="7">
        <f t="shared" si="17"/>
        <v>57.540983606557376</v>
      </c>
      <c r="Q272" t="s">
        <v>8308</v>
      </c>
      <c r="R272" t="s">
        <v>8313</v>
      </c>
      <c r="S272" s="11">
        <f t="shared" si="18"/>
        <v>40637.86655092593</v>
      </c>
      <c r="T272" s="11">
        <f t="shared" si="19"/>
        <v>40688.166666666664</v>
      </c>
    </row>
    <row r="273" spans="1:20" ht="29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1">
        <f t="shared" si="16"/>
        <v>104.67999999999999</v>
      </c>
      <c r="P273" s="7">
        <f t="shared" si="17"/>
        <v>109.42160278745645</v>
      </c>
      <c r="Q273" t="s">
        <v>8308</v>
      </c>
      <c r="R273" t="s">
        <v>8313</v>
      </c>
      <c r="S273" s="11">
        <f t="shared" si="18"/>
        <v>41612.100243055553</v>
      </c>
      <c r="T273" s="11">
        <f t="shared" si="19"/>
        <v>41641.333333333336</v>
      </c>
    </row>
    <row r="274" spans="1:20" ht="29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1">
        <f t="shared" si="16"/>
        <v>177.43366666666668</v>
      </c>
      <c r="P274" s="7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29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1">
        <f t="shared" si="16"/>
        <v>107.7758</v>
      </c>
      <c r="P275" s="7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29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1">
        <f t="shared" si="16"/>
        <v>156</v>
      </c>
      <c r="P276" s="7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29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1">
        <f t="shared" si="16"/>
        <v>108.395</v>
      </c>
      <c r="P277" s="7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29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1">
        <f t="shared" si="16"/>
        <v>147.6</v>
      </c>
      <c r="P278" s="7">
        <f t="shared" si="17"/>
        <v>95.225806451612897</v>
      </c>
      <c r="Q278" t="s">
        <v>8308</v>
      </c>
      <c r="R278" t="s">
        <v>8313</v>
      </c>
      <c r="S278" s="11">
        <f t="shared" si="18"/>
        <v>40967.081875000003</v>
      </c>
      <c r="T278" s="11">
        <f t="shared" si="19"/>
        <v>41027.040208333332</v>
      </c>
    </row>
    <row r="279" spans="1:20" ht="29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1">
        <f t="shared" si="16"/>
        <v>110.38153846153847</v>
      </c>
      <c r="P279" s="7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1">
        <f t="shared" si="16"/>
        <v>150.34814814814814</v>
      </c>
      <c r="P280" s="7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29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1">
        <f t="shared" si="16"/>
        <v>157.31829411764707</v>
      </c>
      <c r="P281" s="7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29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1">
        <f t="shared" si="16"/>
        <v>156.14400000000001</v>
      </c>
      <c r="P282" s="7">
        <f t="shared" si="17"/>
        <v>54.748948106591868</v>
      </c>
      <c r="Q282" t="s">
        <v>8308</v>
      </c>
      <c r="R282" t="s">
        <v>8313</v>
      </c>
      <c r="S282" s="11">
        <f t="shared" si="18"/>
        <v>41744.590682870374</v>
      </c>
      <c r="T282" s="11">
        <f t="shared" si="19"/>
        <v>41789.590682870374</v>
      </c>
    </row>
    <row r="283" spans="1:20" ht="29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1">
        <f t="shared" si="16"/>
        <v>120.58763636363636</v>
      </c>
      <c r="P283" s="7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29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1">
        <f t="shared" si="16"/>
        <v>101.18888888888888</v>
      </c>
      <c r="P284" s="7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1">
        <f t="shared" si="16"/>
        <v>114.27249999999999</v>
      </c>
      <c r="P285" s="7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29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1">
        <f t="shared" si="16"/>
        <v>104.62615</v>
      </c>
      <c r="P286" s="7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29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1">
        <f t="shared" si="16"/>
        <v>228.82507142857142</v>
      </c>
      <c r="P287" s="7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29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1">
        <f t="shared" si="16"/>
        <v>109.15333333333332</v>
      </c>
      <c r="P288" s="7">
        <f t="shared" si="17"/>
        <v>121.28148148148148</v>
      </c>
      <c r="Q288" t="s">
        <v>8308</v>
      </c>
      <c r="R288" t="s">
        <v>8313</v>
      </c>
      <c r="S288" s="11">
        <f t="shared" si="18"/>
        <v>41313.816250000003</v>
      </c>
      <c r="T288" s="11">
        <f t="shared" si="19"/>
        <v>41358.774583333332</v>
      </c>
    </row>
    <row r="289" spans="1:20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1">
        <f t="shared" si="16"/>
        <v>176.29999999999998</v>
      </c>
      <c r="P289" s="7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29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1">
        <f t="shared" si="16"/>
        <v>103.21061999999999</v>
      </c>
      <c r="P290" s="7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29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1">
        <f t="shared" si="16"/>
        <v>104.82000000000001</v>
      </c>
      <c r="P291" s="7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1">
        <f t="shared" si="16"/>
        <v>106.68444444444445</v>
      </c>
      <c r="P292" s="7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29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1">
        <f t="shared" si="16"/>
        <v>120.02</v>
      </c>
      <c r="P293" s="7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29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1">
        <f t="shared" si="16"/>
        <v>101.50693333333334</v>
      </c>
      <c r="P294" s="7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29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1">
        <f t="shared" si="16"/>
        <v>101.38461538461539</v>
      </c>
      <c r="P295" s="7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3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1">
        <f t="shared" si="16"/>
        <v>100</v>
      </c>
      <c r="P296" s="7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29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1">
        <f t="shared" si="16"/>
        <v>133.10911999999999</v>
      </c>
      <c r="P297" s="7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29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1">
        <f t="shared" si="16"/>
        <v>118.72620000000001</v>
      </c>
      <c r="P298" s="7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29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1">
        <f t="shared" si="16"/>
        <v>100.64</v>
      </c>
      <c r="P299" s="7">
        <f t="shared" si="17"/>
        <v>141.74647887323943</v>
      </c>
      <c r="Q299" t="s">
        <v>8308</v>
      </c>
      <c r="R299" t="s">
        <v>8313</v>
      </c>
      <c r="S299" s="11">
        <f t="shared" si="18"/>
        <v>42089.728020833332</v>
      </c>
      <c r="T299" s="11">
        <f t="shared" si="19"/>
        <v>42125.165972222225</v>
      </c>
    </row>
    <row r="300" spans="1:20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1">
        <f t="shared" si="16"/>
        <v>108.93241269841269</v>
      </c>
      <c r="P300" s="7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29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1">
        <f t="shared" si="16"/>
        <v>178.95250000000001</v>
      </c>
      <c r="P301" s="7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29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1">
        <f t="shared" si="16"/>
        <v>101.72264</v>
      </c>
      <c r="P302" s="7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29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1">
        <f t="shared" si="16"/>
        <v>118.73499999999999</v>
      </c>
      <c r="P303" s="7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29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1">
        <f t="shared" si="16"/>
        <v>100.46</v>
      </c>
      <c r="P304" s="7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29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1">
        <f t="shared" si="16"/>
        <v>137.46666666666667</v>
      </c>
      <c r="P305" s="7">
        <f t="shared" si="17"/>
        <v>50.292682926829265</v>
      </c>
      <c r="Q305" t="s">
        <v>8308</v>
      </c>
      <c r="R305" t="s">
        <v>8313</v>
      </c>
      <c r="S305" s="11">
        <f t="shared" si="18"/>
        <v>41032.071134259255</v>
      </c>
      <c r="T305" s="11">
        <f t="shared" si="19"/>
        <v>41062.071134259255</v>
      </c>
    </row>
    <row r="306" spans="1:20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1">
        <f t="shared" si="16"/>
        <v>231.64705882352939</v>
      </c>
      <c r="P306" s="7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1">
        <f t="shared" si="16"/>
        <v>130.33333333333331</v>
      </c>
      <c r="P307" s="7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1">
        <f t="shared" si="16"/>
        <v>292.89999999999998</v>
      </c>
      <c r="P308" s="7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1">
        <f t="shared" si="16"/>
        <v>111.31818181818183</v>
      </c>
      <c r="P309" s="7">
        <f t="shared" si="17"/>
        <v>42.517361111111114</v>
      </c>
      <c r="Q309" t="s">
        <v>8308</v>
      </c>
      <c r="R309" t="s">
        <v>8313</v>
      </c>
      <c r="S309" s="11">
        <f t="shared" si="18"/>
        <v>41282.944456018522</v>
      </c>
      <c r="T309" s="11">
        <f t="shared" si="19"/>
        <v>41312.944456018522</v>
      </c>
    </row>
    <row r="310" spans="1:20" ht="29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1">
        <f t="shared" si="16"/>
        <v>105.56666666666668</v>
      </c>
      <c r="P310" s="7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29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1">
        <f t="shared" si="16"/>
        <v>118.94444444444446</v>
      </c>
      <c r="P311" s="7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29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1">
        <f t="shared" si="16"/>
        <v>104.129</v>
      </c>
      <c r="P312" s="7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1">
        <f t="shared" si="16"/>
        <v>104.10165000000001</v>
      </c>
      <c r="P313" s="7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29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1">
        <f t="shared" si="16"/>
        <v>111.87499999999999</v>
      </c>
      <c r="P314" s="7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29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1">
        <f t="shared" si="16"/>
        <v>104.73529411764706</v>
      </c>
      <c r="P315" s="7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29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1">
        <f t="shared" si="16"/>
        <v>385.15000000000003</v>
      </c>
      <c r="P316" s="7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29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1">
        <f t="shared" si="16"/>
        <v>101.248</v>
      </c>
      <c r="P317" s="7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1">
        <f t="shared" si="16"/>
        <v>113.77333333333333</v>
      </c>
      <c r="P318" s="7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1">
        <f t="shared" si="16"/>
        <v>100.80333333333333</v>
      </c>
      <c r="P319" s="7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29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1">
        <f t="shared" si="16"/>
        <v>283.32</v>
      </c>
      <c r="P320" s="7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29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1">
        <f t="shared" si="16"/>
        <v>112.68</v>
      </c>
      <c r="P321" s="7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29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1">
        <f t="shared" si="16"/>
        <v>106.58000000000001</v>
      </c>
      <c r="P322" s="7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29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1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(J323/86400)+25569</f>
        <v>42647.446597222224</v>
      </c>
      <c r="T323" s="11">
        <f t="shared" ref="T323:T386" si="23">(I323/86400)+25569</f>
        <v>42682.488263888888</v>
      </c>
    </row>
    <row r="324" spans="1:20" ht="29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1">
        <f t="shared" si="20"/>
        <v>107.91200000000001</v>
      </c>
      <c r="P324" s="7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29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1">
        <f t="shared" si="20"/>
        <v>123.07407407407408</v>
      </c>
      <c r="P325" s="7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29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1">
        <f t="shared" si="20"/>
        <v>101.6</v>
      </c>
      <c r="P326" s="7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29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1">
        <f t="shared" si="20"/>
        <v>104.396</v>
      </c>
      <c r="P327" s="7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29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1">
        <f t="shared" si="20"/>
        <v>112.92973333333333</v>
      </c>
      <c r="P328" s="7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29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1">
        <f t="shared" si="20"/>
        <v>136.4</v>
      </c>
      <c r="P329" s="7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29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1">
        <f t="shared" si="20"/>
        <v>103.61439999999999</v>
      </c>
      <c r="P330" s="7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29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1">
        <f t="shared" si="20"/>
        <v>105.5</v>
      </c>
      <c r="P331" s="7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29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1">
        <f t="shared" si="20"/>
        <v>101.82857142857142</v>
      </c>
      <c r="P332" s="7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29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1">
        <f t="shared" si="20"/>
        <v>106.60499999999999</v>
      </c>
      <c r="P333" s="7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29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1">
        <f t="shared" si="20"/>
        <v>113.015</v>
      </c>
      <c r="P334" s="7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29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1">
        <f t="shared" si="20"/>
        <v>125.22750000000001</v>
      </c>
      <c r="P335" s="7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29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1">
        <f t="shared" si="20"/>
        <v>101.19</v>
      </c>
      <c r="P336" s="7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29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1">
        <f t="shared" si="20"/>
        <v>102.76470588235294</v>
      </c>
      <c r="P337" s="7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29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1">
        <f t="shared" si="20"/>
        <v>116.83911999999998</v>
      </c>
      <c r="P338" s="7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29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1">
        <f t="shared" si="20"/>
        <v>101.16833333333335</v>
      </c>
      <c r="P339" s="7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29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1">
        <f t="shared" si="20"/>
        <v>110.13360000000002</v>
      </c>
      <c r="P340" s="7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29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1">
        <f t="shared" si="20"/>
        <v>108.08333333333333</v>
      </c>
      <c r="P341" s="7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29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1">
        <f t="shared" si="20"/>
        <v>125.02285714285715</v>
      </c>
      <c r="P342" s="7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29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1">
        <f t="shared" si="20"/>
        <v>106.71428571428572</v>
      </c>
      <c r="P343" s="7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1">
        <f t="shared" si="20"/>
        <v>100.36639999999998</v>
      </c>
      <c r="P344" s="7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29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1">
        <f t="shared" si="20"/>
        <v>102.02863333333335</v>
      </c>
      <c r="P345" s="7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29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1">
        <f t="shared" si="20"/>
        <v>102.08358208955224</v>
      </c>
      <c r="P346" s="7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29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1">
        <f t="shared" si="20"/>
        <v>123.27586206896552</v>
      </c>
      <c r="P347" s="7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29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1">
        <f t="shared" si="20"/>
        <v>170.28880000000001</v>
      </c>
      <c r="P348" s="7">
        <f t="shared" si="21"/>
        <v>90.579148936170213</v>
      </c>
      <c r="Q348" t="s">
        <v>8308</v>
      </c>
      <c r="R348" t="s">
        <v>8313</v>
      </c>
      <c r="S348" s="11">
        <f t="shared" si="22"/>
        <v>42261.500243055554</v>
      </c>
      <c r="T348" s="11">
        <f t="shared" si="23"/>
        <v>42291.500243055554</v>
      </c>
    </row>
    <row r="349" spans="1:20" ht="29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1">
        <f t="shared" si="20"/>
        <v>111.59049999999999</v>
      </c>
      <c r="P349" s="7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29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1">
        <f t="shared" si="20"/>
        <v>103</v>
      </c>
      <c r="P350" s="7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1">
        <f t="shared" si="20"/>
        <v>106.63570159857905</v>
      </c>
      <c r="P351" s="7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29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1">
        <f t="shared" si="20"/>
        <v>114.75999999999999</v>
      </c>
      <c r="P352" s="7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29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1">
        <f t="shared" si="20"/>
        <v>127.34117647058822</v>
      </c>
      <c r="P353" s="7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29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1">
        <f t="shared" si="20"/>
        <v>116.56</v>
      </c>
      <c r="P354" s="7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29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1">
        <f t="shared" si="20"/>
        <v>108.61819426615318</v>
      </c>
      <c r="P355" s="7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29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1">
        <f t="shared" si="20"/>
        <v>103.94285714285714</v>
      </c>
      <c r="P356" s="7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1">
        <f t="shared" si="20"/>
        <v>116.25714285714285</v>
      </c>
      <c r="P357" s="7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1">
        <f t="shared" si="20"/>
        <v>102.69239999999999</v>
      </c>
      <c r="P358" s="7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29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1">
        <f t="shared" si="20"/>
        <v>174</v>
      </c>
      <c r="P359" s="7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29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1">
        <f t="shared" si="20"/>
        <v>103.08800000000001</v>
      </c>
      <c r="P360" s="7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29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1">
        <f t="shared" si="20"/>
        <v>104.85537190082646</v>
      </c>
      <c r="P361" s="7">
        <f t="shared" si="21"/>
        <v>84.023178807947019</v>
      </c>
      <c r="Q361" t="s">
        <v>8308</v>
      </c>
      <c r="R361" t="s">
        <v>8313</v>
      </c>
      <c r="S361" s="11">
        <f t="shared" si="22"/>
        <v>41935.070486111115</v>
      </c>
      <c r="T361" s="11">
        <f t="shared" si="23"/>
        <v>41957.216666666667</v>
      </c>
    </row>
    <row r="362" spans="1:20" ht="29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1">
        <f t="shared" si="20"/>
        <v>101.375</v>
      </c>
      <c r="P362" s="7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29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1">
        <f t="shared" si="20"/>
        <v>111.07699999999998</v>
      </c>
      <c r="P363" s="7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29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1">
        <f t="shared" si="20"/>
        <v>124.15933781686496</v>
      </c>
      <c r="P364" s="7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29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1">
        <f t="shared" si="20"/>
        <v>101.33333333333334</v>
      </c>
      <c r="P365" s="7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29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1">
        <f t="shared" si="20"/>
        <v>110.16142857142856</v>
      </c>
      <c r="P366" s="7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29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1">
        <f t="shared" si="20"/>
        <v>103.97333333333334</v>
      </c>
      <c r="P367" s="7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29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1">
        <f t="shared" si="20"/>
        <v>101.31578947368421</v>
      </c>
      <c r="P368" s="7">
        <f t="shared" si="21"/>
        <v>287.31343283582089</v>
      </c>
      <c r="Q368" t="s">
        <v>8308</v>
      </c>
      <c r="R368" t="s">
        <v>8313</v>
      </c>
      <c r="S368" s="11">
        <f t="shared" si="22"/>
        <v>41019.793032407411</v>
      </c>
      <c r="T368" s="11">
        <f t="shared" si="23"/>
        <v>41049.793032407411</v>
      </c>
    </row>
    <row r="369" spans="1:20" ht="29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1">
        <f t="shared" si="20"/>
        <v>103.3501</v>
      </c>
      <c r="P369" s="7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29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1">
        <f t="shared" si="20"/>
        <v>104.11200000000001</v>
      </c>
      <c r="P370" s="7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29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1">
        <f t="shared" si="20"/>
        <v>110.15569230769231</v>
      </c>
      <c r="P371" s="7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29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1">
        <f t="shared" si="20"/>
        <v>122.02</v>
      </c>
      <c r="P372" s="7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29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1">
        <f t="shared" si="20"/>
        <v>114.16866666666667</v>
      </c>
      <c r="P373" s="7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1">
        <f t="shared" si="20"/>
        <v>125.33333333333334</v>
      </c>
      <c r="P374" s="7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29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1">
        <f t="shared" si="20"/>
        <v>106.66666666666667</v>
      </c>
      <c r="P375" s="7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29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1">
        <f t="shared" si="20"/>
        <v>130.65</v>
      </c>
      <c r="P376" s="7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29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1">
        <f t="shared" si="20"/>
        <v>120</v>
      </c>
      <c r="P377" s="7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29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1">
        <f t="shared" si="20"/>
        <v>105.9591836734694</v>
      </c>
      <c r="P378" s="7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29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1">
        <f t="shared" si="20"/>
        <v>114.39999999999999</v>
      </c>
      <c r="P379" s="7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29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1">
        <f t="shared" si="20"/>
        <v>111.76666666666665</v>
      </c>
      <c r="P380" s="7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29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1">
        <f t="shared" si="20"/>
        <v>116.08000000000001</v>
      </c>
      <c r="P381" s="7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29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1">
        <f t="shared" si="20"/>
        <v>141.5</v>
      </c>
      <c r="P382" s="7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29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1">
        <f t="shared" si="20"/>
        <v>104.72999999999999</v>
      </c>
      <c r="P383" s="7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29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1">
        <f t="shared" si="20"/>
        <v>255.83333333333331</v>
      </c>
      <c r="P384" s="7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29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1">
        <f t="shared" si="20"/>
        <v>206.70670670670671</v>
      </c>
      <c r="P385" s="7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29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1">
        <f t="shared" si="20"/>
        <v>112.105</v>
      </c>
      <c r="P386" s="7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29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1">
        <f t="shared" ref="O387:O450" si="24">(E387/D387)*100</f>
        <v>105.982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(J387/86400)+25569</f>
        <v>41934.584502314814</v>
      </c>
      <c r="T387" s="11">
        <f t="shared" ref="T387:T450" si="27">(I387/86400)+25569</f>
        <v>41964.626168981486</v>
      </c>
    </row>
    <row r="388" spans="1:20" ht="29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1">
        <f t="shared" si="24"/>
        <v>100.16666666666667</v>
      </c>
      <c r="P388" s="7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29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1">
        <f t="shared" si="24"/>
        <v>213.98947368421051</v>
      </c>
      <c r="P389" s="7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29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1">
        <f t="shared" si="24"/>
        <v>126.16000000000001</v>
      </c>
      <c r="P390" s="7">
        <f t="shared" si="25"/>
        <v>88.845070422535215</v>
      </c>
      <c r="Q390" t="s">
        <v>8308</v>
      </c>
      <c r="R390" t="s">
        <v>8313</v>
      </c>
      <c r="S390" s="11">
        <f t="shared" si="26"/>
        <v>42549.076157407406</v>
      </c>
      <c r="T390" s="11">
        <f t="shared" si="27"/>
        <v>42579.076157407406</v>
      </c>
    </row>
    <row r="391" spans="1:20" ht="29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1">
        <f t="shared" si="24"/>
        <v>181.53547058823528</v>
      </c>
      <c r="P391" s="7">
        <f t="shared" si="25"/>
        <v>81.75107284768211</v>
      </c>
      <c r="Q391" t="s">
        <v>8308</v>
      </c>
      <c r="R391" t="s">
        <v>8313</v>
      </c>
      <c r="S391" s="11">
        <f t="shared" si="26"/>
        <v>41674.063078703708</v>
      </c>
      <c r="T391" s="11">
        <f t="shared" si="27"/>
        <v>41705.957638888889</v>
      </c>
    </row>
    <row r="392" spans="1:20" ht="29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1">
        <f t="shared" si="24"/>
        <v>100</v>
      </c>
      <c r="P392" s="7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29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1">
        <f t="shared" si="24"/>
        <v>100.61</v>
      </c>
      <c r="P393" s="7">
        <f t="shared" si="25"/>
        <v>104.25906735751295</v>
      </c>
      <c r="Q393" t="s">
        <v>8308</v>
      </c>
      <c r="R393" t="s">
        <v>8313</v>
      </c>
      <c r="S393" s="11">
        <f t="shared" si="26"/>
        <v>40865.042256944442</v>
      </c>
      <c r="T393" s="11">
        <f t="shared" si="27"/>
        <v>40895.040972222225</v>
      </c>
    </row>
    <row r="394" spans="1:20" ht="29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1">
        <f t="shared" si="24"/>
        <v>100.9027027027027</v>
      </c>
      <c r="P394" s="7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1">
        <f t="shared" si="24"/>
        <v>110.446</v>
      </c>
      <c r="P395" s="7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29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1">
        <f t="shared" si="24"/>
        <v>111.8936170212766</v>
      </c>
      <c r="P396" s="7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29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1">
        <f t="shared" si="24"/>
        <v>108.04450000000001</v>
      </c>
      <c r="P397" s="7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29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1">
        <f t="shared" si="24"/>
        <v>106.66666666666667</v>
      </c>
      <c r="P398" s="7">
        <f t="shared" si="25"/>
        <v>81.632653061224488</v>
      </c>
      <c r="Q398" t="s">
        <v>8308</v>
      </c>
      <c r="R398" t="s">
        <v>8313</v>
      </c>
      <c r="S398" s="11">
        <f t="shared" si="26"/>
        <v>41082.564884259264</v>
      </c>
      <c r="T398" s="11">
        <f t="shared" si="27"/>
        <v>41097.564884259264</v>
      </c>
    </row>
    <row r="399" spans="1:20" ht="29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1">
        <f t="shared" si="24"/>
        <v>103.90027322404372</v>
      </c>
      <c r="P399" s="7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29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1">
        <f t="shared" si="24"/>
        <v>125.16000000000001</v>
      </c>
      <c r="P400" s="7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29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1">
        <f t="shared" si="24"/>
        <v>106.80499999999999</v>
      </c>
      <c r="P401" s="7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29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1">
        <f t="shared" si="24"/>
        <v>112.30249999999999</v>
      </c>
      <c r="P402" s="7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29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1">
        <f t="shared" si="24"/>
        <v>103.812</v>
      </c>
      <c r="P403" s="7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29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1">
        <f t="shared" si="24"/>
        <v>141.65</v>
      </c>
      <c r="P404" s="7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29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1">
        <f t="shared" si="24"/>
        <v>105.25999999999999</v>
      </c>
      <c r="P405" s="7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29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1">
        <f t="shared" si="24"/>
        <v>103.09142857142857</v>
      </c>
      <c r="P406" s="7">
        <f t="shared" si="25"/>
        <v>133.14391143911439</v>
      </c>
      <c r="Q406" t="s">
        <v>8308</v>
      </c>
      <c r="R406" t="s">
        <v>8313</v>
      </c>
      <c r="S406" s="11">
        <f t="shared" si="26"/>
        <v>41646.628032407403</v>
      </c>
      <c r="T406" s="11">
        <f t="shared" si="27"/>
        <v>41675.961111111115</v>
      </c>
    </row>
    <row r="407" spans="1:20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1">
        <f t="shared" si="24"/>
        <v>107.65957446808511</v>
      </c>
      <c r="P407" s="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29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1">
        <f t="shared" si="24"/>
        <v>107.70464285714286</v>
      </c>
      <c r="P408" s="7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29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1">
        <f t="shared" si="24"/>
        <v>101.55000000000001</v>
      </c>
      <c r="P409" s="7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29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1">
        <f t="shared" si="24"/>
        <v>101.43766666666667</v>
      </c>
      <c r="P410" s="7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29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1">
        <f t="shared" si="24"/>
        <v>136.80000000000001</v>
      </c>
      <c r="P411" s="7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29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1">
        <f t="shared" si="24"/>
        <v>128.29999999999998</v>
      </c>
      <c r="P412" s="7">
        <f t="shared" si="25"/>
        <v>183.28571428571428</v>
      </c>
      <c r="Q412" t="s">
        <v>8308</v>
      </c>
      <c r="R412" t="s">
        <v>8313</v>
      </c>
      <c r="S412" s="11">
        <f t="shared" si="26"/>
        <v>42113.981446759259</v>
      </c>
      <c r="T412" s="11">
        <f t="shared" si="27"/>
        <v>42173.981446759259</v>
      </c>
    </row>
    <row r="413" spans="1:20" ht="29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1">
        <f t="shared" si="24"/>
        <v>101.05</v>
      </c>
      <c r="P413" s="7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29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1">
        <f t="shared" si="24"/>
        <v>126.84</v>
      </c>
      <c r="P414" s="7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29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1">
        <f t="shared" si="24"/>
        <v>105.0859375</v>
      </c>
      <c r="P415" s="7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29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1">
        <f t="shared" si="24"/>
        <v>102.85405405405406</v>
      </c>
      <c r="P416" s="7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29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1">
        <f t="shared" si="24"/>
        <v>102.14714285714285</v>
      </c>
      <c r="P417" s="7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1">
        <f t="shared" si="24"/>
        <v>120.21700000000001</v>
      </c>
      <c r="P418" s="7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29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1">
        <f t="shared" si="24"/>
        <v>100.24761904761905</v>
      </c>
      <c r="P419" s="7">
        <f t="shared" si="25"/>
        <v>202.42307692307693</v>
      </c>
      <c r="Q419" t="s">
        <v>8308</v>
      </c>
      <c r="R419" t="s">
        <v>8313</v>
      </c>
      <c r="S419" s="11">
        <f t="shared" si="26"/>
        <v>41360.970601851848</v>
      </c>
      <c r="T419" s="11">
        <f t="shared" si="27"/>
        <v>41372.189583333333</v>
      </c>
    </row>
    <row r="420" spans="1:20" ht="29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1">
        <f t="shared" si="24"/>
        <v>100.63392857142857</v>
      </c>
      <c r="P420" s="7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29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1">
        <f t="shared" si="24"/>
        <v>100.4375</v>
      </c>
      <c r="P421" s="7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29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1">
        <f t="shared" si="24"/>
        <v>0.43939393939393934</v>
      </c>
      <c r="P422" s="7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29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1">
        <f t="shared" si="24"/>
        <v>2.0066666666666668</v>
      </c>
      <c r="P423" s="7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29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1">
        <f t="shared" si="24"/>
        <v>1.075</v>
      </c>
      <c r="P424" s="7">
        <f t="shared" si="25"/>
        <v>35.833333333333336</v>
      </c>
      <c r="Q424" t="s">
        <v>8308</v>
      </c>
      <c r="R424" t="s">
        <v>8314</v>
      </c>
      <c r="S424" s="11">
        <f t="shared" si="26"/>
        <v>41863.260381944448</v>
      </c>
      <c r="T424" s="11">
        <f t="shared" si="27"/>
        <v>41893.260381944448</v>
      </c>
    </row>
    <row r="425" spans="1:20" ht="29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1">
        <f t="shared" si="24"/>
        <v>0.76500000000000001</v>
      </c>
      <c r="P425" s="7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29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1">
        <f t="shared" si="24"/>
        <v>6.7966666666666677</v>
      </c>
      <c r="P426" s="7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29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1">
        <f t="shared" si="24"/>
        <v>1.2E-2</v>
      </c>
      <c r="P427" s="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29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1">
        <f t="shared" si="24"/>
        <v>1.3299999999999998</v>
      </c>
      <c r="P428" s="7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29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1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1">
        <f t="shared" si="26"/>
        <v>42285.90902777778</v>
      </c>
      <c r="T429" s="11">
        <f t="shared" si="27"/>
        <v>42299.790972222225</v>
      </c>
    </row>
    <row r="430" spans="1:20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1">
        <f t="shared" si="24"/>
        <v>5.6333333333333329</v>
      </c>
      <c r="P430" s="7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29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1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1">
        <f t="shared" si="24"/>
        <v>2.4</v>
      </c>
      <c r="P432" s="7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29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1">
        <f t="shared" si="24"/>
        <v>13.833333333333334</v>
      </c>
      <c r="P433" s="7">
        <f t="shared" si="25"/>
        <v>51.875</v>
      </c>
      <c r="Q433" t="s">
        <v>8308</v>
      </c>
      <c r="R433" t="s">
        <v>8314</v>
      </c>
      <c r="S433" s="11">
        <f t="shared" si="26"/>
        <v>42526.871331018519</v>
      </c>
      <c r="T433" s="11">
        <f t="shared" si="27"/>
        <v>42556.871331018519</v>
      </c>
    </row>
    <row r="434" spans="1:20" ht="29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1">
        <f t="shared" si="24"/>
        <v>9.5</v>
      </c>
      <c r="P434" s="7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1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1">
        <f t="shared" si="26"/>
        <v>42228.629884259259</v>
      </c>
      <c r="T435" s="11">
        <f t="shared" si="27"/>
        <v>42288.629884259259</v>
      </c>
    </row>
    <row r="436" spans="1:20" ht="29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1">
        <f t="shared" si="24"/>
        <v>5</v>
      </c>
      <c r="P436" s="7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29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1">
        <f t="shared" si="24"/>
        <v>2.7272727272727275E-3</v>
      </c>
      <c r="P437" s="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29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1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29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1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29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1">
        <f t="shared" si="24"/>
        <v>9.379999999999999</v>
      </c>
      <c r="P440" s="7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29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1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1">
        <f t="shared" si="26"/>
        <v>41919.761782407411</v>
      </c>
      <c r="T441" s="11">
        <f t="shared" si="27"/>
        <v>41929.761782407411</v>
      </c>
    </row>
    <row r="442" spans="1:20" ht="29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1">
        <f t="shared" si="24"/>
        <v>0.1</v>
      </c>
      <c r="P442" s="7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29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1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1">
        <f t="shared" si="24"/>
        <v>39.358823529411765</v>
      </c>
      <c r="P444" s="7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29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1">
        <f t="shared" si="24"/>
        <v>0.1</v>
      </c>
      <c r="P445" s="7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1">
        <f t="shared" si="24"/>
        <v>5</v>
      </c>
      <c r="P446" s="7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29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1">
        <f t="shared" si="24"/>
        <v>3.3333333333333335E-3</v>
      </c>
      <c r="P447" s="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29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1">
        <f t="shared" si="24"/>
        <v>7.2952380952380951</v>
      </c>
      <c r="P448" s="7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29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1">
        <f t="shared" si="24"/>
        <v>1.6666666666666666E-2</v>
      </c>
      <c r="P449" s="7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29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1">
        <f t="shared" si="24"/>
        <v>3.2804000000000002</v>
      </c>
      <c r="P450" s="7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29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1">
        <f t="shared" ref="O451:O514" si="28">(E451/D451)*100</f>
        <v>2.25</v>
      </c>
      <c r="P451" s="7">
        <f t="shared" ref="P451:P514" si="29">E451/L451</f>
        <v>9</v>
      </c>
      <c r="Q451" t="s">
        <v>8308</v>
      </c>
      <c r="R451" t="s">
        <v>8314</v>
      </c>
      <c r="S451" s="11">
        <f t="shared" ref="S451:S514" si="30">(J451/86400)+25569</f>
        <v>41534.568113425928</v>
      </c>
      <c r="T451" s="11">
        <f t="shared" ref="T451:T514" si="31">(I451/86400)+25569</f>
        <v>41564.568113425928</v>
      </c>
    </row>
    <row r="452" spans="1:20" ht="29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1">
        <f t="shared" si="28"/>
        <v>0.79200000000000004</v>
      </c>
      <c r="P452" s="7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29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1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1">
        <f t="shared" si="28"/>
        <v>64</v>
      </c>
      <c r="P454" s="7">
        <f t="shared" si="29"/>
        <v>40</v>
      </c>
      <c r="Q454" t="s">
        <v>8308</v>
      </c>
      <c r="R454" t="s">
        <v>8314</v>
      </c>
      <c r="S454" s="11">
        <f t="shared" si="30"/>
        <v>42107.703877314816</v>
      </c>
      <c r="T454" s="11">
        <f t="shared" si="31"/>
        <v>42137.703877314816</v>
      </c>
    </row>
    <row r="455" spans="1:20" ht="29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1">
        <f t="shared" si="28"/>
        <v>2.7404479578392621E-2</v>
      </c>
      <c r="P455" s="7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29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1">
        <f t="shared" si="28"/>
        <v>0.82000000000000006</v>
      </c>
      <c r="P456" s="7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29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1">
        <f t="shared" si="28"/>
        <v>6.9230769230769221E-2</v>
      </c>
      <c r="P457" s="7">
        <f t="shared" si="29"/>
        <v>22.5</v>
      </c>
      <c r="Q457" t="s">
        <v>8308</v>
      </c>
      <c r="R457" t="s">
        <v>8314</v>
      </c>
      <c r="S457" s="11">
        <f t="shared" si="30"/>
        <v>40971.002569444448</v>
      </c>
      <c r="T457" s="11">
        <f t="shared" si="31"/>
        <v>41016.021527777775</v>
      </c>
    </row>
    <row r="458" spans="1:20" ht="29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1">
        <f t="shared" si="28"/>
        <v>0.68631863186318631</v>
      </c>
      <c r="P458" s="7">
        <f t="shared" si="29"/>
        <v>20.333333333333332</v>
      </c>
      <c r="Q458" t="s">
        <v>8308</v>
      </c>
      <c r="R458" t="s">
        <v>8314</v>
      </c>
      <c r="S458" s="11">
        <f t="shared" si="30"/>
        <v>41547.694456018522</v>
      </c>
      <c r="T458" s="11">
        <f t="shared" si="31"/>
        <v>41569.165972222225</v>
      </c>
    </row>
    <row r="459" spans="1:20" ht="29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1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29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1">
        <f t="shared" si="28"/>
        <v>8.2100000000000009</v>
      </c>
      <c r="P460" s="7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29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1">
        <f t="shared" si="28"/>
        <v>6.4102564102564097E-2</v>
      </c>
      <c r="P461" s="7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1">
        <f t="shared" si="28"/>
        <v>0.29411764705882354</v>
      </c>
      <c r="P462" s="7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29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1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29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1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1">
        <f t="shared" si="30"/>
        <v>40705.12663194444</v>
      </c>
      <c r="T464" s="11">
        <f t="shared" si="31"/>
        <v>40765.12663194444</v>
      </c>
    </row>
    <row r="465" spans="1:20" ht="29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1">
        <f t="shared" si="28"/>
        <v>2.2727272727272729</v>
      </c>
      <c r="P465" s="7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1">
        <f t="shared" si="28"/>
        <v>9.9009900990099015E-2</v>
      </c>
      <c r="P466" s="7">
        <f t="shared" si="29"/>
        <v>1</v>
      </c>
      <c r="Q466" t="s">
        <v>8308</v>
      </c>
      <c r="R466" t="s">
        <v>8314</v>
      </c>
      <c r="S466" s="11">
        <f t="shared" si="30"/>
        <v>42488.84878472222</v>
      </c>
      <c r="T466" s="11">
        <f t="shared" si="31"/>
        <v>42508.84878472222</v>
      </c>
    </row>
    <row r="467" spans="1:20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1">
        <f t="shared" si="28"/>
        <v>26.953125</v>
      </c>
      <c r="P467" s="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29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1">
        <f t="shared" si="28"/>
        <v>0.76</v>
      </c>
      <c r="P468" s="7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29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1">
        <f t="shared" si="28"/>
        <v>21.574999999999999</v>
      </c>
      <c r="P469" s="7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29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1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1">
        <f t="shared" si="30"/>
        <v>41041.167627314819</v>
      </c>
      <c r="T470" s="11">
        <f t="shared" si="31"/>
        <v>41101.160474537035</v>
      </c>
    </row>
    <row r="471" spans="1:20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1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29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1">
        <f t="shared" si="28"/>
        <v>1.02</v>
      </c>
      <c r="P472" s="7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43.5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1">
        <f t="shared" si="28"/>
        <v>11.892727272727273</v>
      </c>
      <c r="P473" s="7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29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1">
        <f t="shared" si="28"/>
        <v>17.625</v>
      </c>
      <c r="P474" s="7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29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1">
        <f t="shared" si="28"/>
        <v>2.87</v>
      </c>
      <c r="P475" s="7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29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1">
        <f t="shared" si="28"/>
        <v>3.0303030303030304E-2</v>
      </c>
      <c r="P476" s="7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29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1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1">
        <f t="shared" si="28"/>
        <v>2.230268181818182</v>
      </c>
      <c r="P478" s="7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29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1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29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1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29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1">
        <f t="shared" si="28"/>
        <v>32.56</v>
      </c>
      <c r="P481" s="7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29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1">
        <f t="shared" si="28"/>
        <v>19.41</v>
      </c>
      <c r="P482" s="7">
        <f t="shared" si="29"/>
        <v>55.457142857142856</v>
      </c>
      <c r="Q482" t="s">
        <v>8308</v>
      </c>
      <c r="R482" t="s">
        <v>8314</v>
      </c>
      <c r="S482" s="11">
        <f t="shared" si="30"/>
        <v>41465.500173611115</v>
      </c>
      <c r="T482" s="11">
        <f t="shared" si="31"/>
        <v>41495.500173611115</v>
      </c>
    </row>
    <row r="483" spans="1:20" ht="29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1">
        <f t="shared" si="28"/>
        <v>6.1</v>
      </c>
      <c r="P483" s="7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29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1">
        <f t="shared" si="28"/>
        <v>0.1</v>
      </c>
      <c r="P484" s="7">
        <f t="shared" si="29"/>
        <v>10</v>
      </c>
      <c r="Q484" t="s">
        <v>8308</v>
      </c>
      <c r="R484" t="s">
        <v>8314</v>
      </c>
      <c r="S484" s="11">
        <f t="shared" si="30"/>
        <v>42447.896874999999</v>
      </c>
      <c r="T484" s="11">
        <f t="shared" si="31"/>
        <v>42474.606944444444</v>
      </c>
    </row>
    <row r="485" spans="1:20" ht="29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1">
        <f t="shared" si="28"/>
        <v>50.2</v>
      </c>
      <c r="P485" s="7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29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1">
        <f t="shared" si="28"/>
        <v>0.18625</v>
      </c>
      <c r="P486" s="7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1">
        <f t="shared" si="28"/>
        <v>21.906971229845084</v>
      </c>
      <c r="P487" s="7">
        <f t="shared" si="29"/>
        <v>66.520080000000007</v>
      </c>
      <c r="Q487" t="s">
        <v>8308</v>
      </c>
      <c r="R487" t="s">
        <v>8314</v>
      </c>
      <c r="S487" s="11">
        <f t="shared" si="30"/>
        <v>41381.505775462967</v>
      </c>
      <c r="T487" s="11">
        <f t="shared" si="31"/>
        <v>41411.505775462967</v>
      </c>
    </row>
    <row r="488" spans="1:20" ht="29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1">
        <f t="shared" si="28"/>
        <v>9.0909090909090905E-3</v>
      </c>
      <c r="P488" s="7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29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1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1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29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1">
        <f t="shared" si="28"/>
        <v>0.28667813379201834</v>
      </c>
      <c r="P491" s="7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1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1">
        <f t="shared" si="30"/>
        <v>41113.968576388885</v>
      </c>
      <c r="T492" s="11">
        <f t="shared" si="31"/>
        <v>41143.968576388885</v>
      </c>
    </row>
    <row r="493" spans="1:20" ht="29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1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1">
        <f t="shared" si="30"/>
        <v>42366.982627314814</v>
      </c>
      <c r="T493" s="11">
        <f t="shared" si="31"/>
        <v>42396.982627314814</v>
      </c>
    </row>
    <row r="494" spans="1:20" ht="29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1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29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1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1">
        <f t="shared" si="30"/>
        <v>42114.726134259261</v>
      </c>
      <c r="T495" s="11">
        <f t="shared" si="31"/>
        <v>42144.726134259261</v>
      </c>
    </row>
    <row r="496" spans="1:20" ht="29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1">
        <f t="shared" si="28"/>
        <v>0.155</v>
      </c>
      <c r="P496" s="7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29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1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1">
        <f t="shared" si="28"/>
        <v>1.6666666666666668E-3</v>
      </c>
      <c r="P498" s="7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1">
        <f t="shared" si="28"/>
        <v>0.6696428571428571</v>
      </c>
      <c r="P499" s="7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29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1">
        <f t="shared" si="28"/>
        <v>4.5985132395404564</v>
      </c>
      <c r="P500" s="7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29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1">
        <f t="shared" si="28"/>
        <v>9.5500000000000007</v>
      </c>
      <c r="P501" s="7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29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1">
        <f t="shared" si="28"/>
        <v>3.3076923076923079</v>
      </c>
      <c r="P502" s="7">
        <f t="shared" si="29"/>
        <v>53.75</v>
      </c>
      <c r="Q502" t="s">
        <v>8308</v>
      </c>
      <c r="R502" t="s">
        <v>8314</v>
      </c>
      <c r="S502" s="11">
        <f t="shared" si="30"/>
        <v>40247.886006944442</v>
      </c>
      <c r="T502" s="11">
        <f t="shared" si="31"/>
        <v>40306.927777777775</v>
      </c>
    </row>
    <row r="503" spans="1:20" ht="29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1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29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1">
        <f t="shared" si="28"/>
        <v>1.1499999999999999</v>
      </c>
      <c r="P504" s="7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29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1">
        <f t="shared" si="28"/>
        <v>1.7538461538461538</v>
      </c>
      <c r="P505" s="7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29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1">
        <f t="shared" si="28"/>
        <v>1.3673469387755102</v>
      </c>
      <c r="P506" s="7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29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1">
        <f t="shared" si="28"/>
        <v>0.43333333333333329</v>
      </c>
      <c r="P507" s="7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29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1">
        <f t="shared" si="28"/>
        <v>0.125</v>
      </c>
      <c r="P508" s="7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29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1">
        <f t="shared" si="28"/>
        <v>3.2</v>
      </c>
      <c r="P509" s="7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29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1">
        <f t="shared" si="28"/>
        <v>0.8</v>
      </c>
      <c r="P510" s="7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29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1">
        <f t="shared" si="28"/>
        <v>0.2</v>
      </c>
      <c r="P511" s="7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29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1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29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1">
        <f t="shared" si="28"/>
        <v>3</v>
      </c>
      <c r="P513" s="7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29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1">
        <f t="shared" si="28"/>
        <v>0.13749999999999998</v>
      </c>
      <c r="P514" s="7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1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(J515/86400)+25569</f>
        <v>42552.653993055559</v>
      </c>
      <c r="T515" s="11">
        <f t="shared" ref="T515:T578" si="35">(I515/86400)+25569</f>
        <v>42597.291666666672</v>
      </c>
    </row>
    <row r="516" spans="1:20" ht="29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1">
        <f t="shared" si="32"/>
        <v>3.3333333333333335</v>
      </c>
      <c r="P516" s="7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29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1">
        <f t="shared" si="32"/>
        <v>25.41340206185567</v>
      </c>
      <c r="P517" s="7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1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29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1">
        <f t="shared" si="32"/>
        <v>1.3666666666666667</v>
      </c>
      <c r="P519" s="7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29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1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29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1">
        <f t="shared" si="32"/>
        <v>22.881426547787683</v>
      </c>
      <c r="P521" s="7">
        <f t="shared" si="33"/>
        <v>39.228571428571428</v>
      </c>
      <c r="Q521" t="s">
        <v>8308</v>
      </c>
      <c r="R521" t="s">
        <v>8314</v>
      </c>
      <c r="S521" s="11">
        <f t="shared" si="34"/>
        <v>41218.391446759255</v>
      </c>
      <c r="T521" s="11">
        <f t="shared" si="35"/>
        <v>41248.391446759255</v>
      </c>
    </row>
    <row r="522" spans="1:20" ht="29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1">
        <f t="shared" si="32"/>
        <v>102.1</v>
      </c>
      <c r="P522" s="7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29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1">
        <f t="shared" si="32"/>
        <v>104.64</v>
      </c>
      <c r="P523" s="7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29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1">
        <f t="shared" si="32"/>
        <v>114.66666666666667</v>
      </c>
      <c r="P524" s="7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29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1">
        <f t="shared" si="32"/>
        <v>120.6</v>
      </c>
      <c r="P525" s="7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29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1">
        <f t="shared" si="32"/>
        <v>108.67285714285715</v>
      </c>
      <c r="P526" s="7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29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1">
        <f t="shared" si="32"/>
        <v>100</v>
      </c>
      <c r="P527" s="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29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1">
        <f t="shared" si="32"/>
        <v>113.99999999999999</v>
      </c>
      <c r="P528" s="7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29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1">
        <f t="shared" si="32"/>
        <v>100.85</v>
      </c>
      <c r="P529" s="7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1">
        <f t="shared" si="32"/>
        <v>115.65217391304347</v>
      </c>
      <c r="P530" s="7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29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1">
        <f t="shared" si="32"/>
        <v>130.41666666666666</v>
      </c>
      <c r="P531" s="7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29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1">
        <f t="shared" si="32"/>
        <v>107.78267254038178</v>
      </c>
      <c r="P532" s="7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29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1">
        <f t="shared" si="32"/>
        <v>100</v>
      </c>
      <c r="P533" s="7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29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1">
        <f t="shared" si="32"/>
        <v>123.25</v>
      </c>
      <c r="P534" s="7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29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1">
        <f t="shared" si="32"/>
        <v>100.2</v>
      </c>
      <c r="P535" s="7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29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1">
        <f t="shared" si="32"/>
        <v>104.66666666666666</v>
      </c>
      <c r="P536" s="7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1">
        <f t="shared" si="32"/>
        <v>102.49999999999999</v>
      </c>
      <c r="P537" s="7">
        <f t="shared" si="33"/>
        <v>34.745762711864408</v>
      </c>
      <c r="Q537" t="s">
        <v>8315</v>
      </c>
      <c r="R537" t="s">
        <v>8316</v>
      </c>
      <c r="S537" s="11">
        <f t="shared" si="34"/>
        <v>42711.54519675926</v>
      </c>
      <c r="T537" s="11">
        <f t="shared" si="35"/>
        <v>42741.54519675926</v>
      </c>
    </row>
    <row r="538" spans="1:20" ht="29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1">
        <f t="shared" si="32"/>
        <v>118.25757575757576</v>
      </c>
      <c r="P538" s="7">
        <f t="shared" si="33"/>
        <v>100.06410256410257</v>
      </c>
      <c r="Q538" t="s">
        <v>8315</v>
      </c>
      <c r="R538" t="s">
        <v>8316</v>
      </c>
      <c r="S538" s="11">
        <f t="shared" si="34"/>
        <v>42179.344988425924</v>
      </c>
      <c r="T538" s="11">
        <f t="shared" si="35"/>
        <v>42219.75</v>
      </c>
    </row>
    <row r="539" spans="1:20" ht="29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1">
        <f t="shared" si="32"/>
        <v>120.5</v>
      </c>
      <c r="P539" s="7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29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1">
        <f t="shared" si="32"/>
        <v>302.42</v>
      </c>
      <c r="P540" s="7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29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1">
        <f t="shared" si="32"/>
        <v>100.64400000000001</v>
      </c>
      <c r="P541" s="7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29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1">
        <f t="shared" si="32"/>
        <v>6.6666666666666671E-3</v>
      </c>
      <c r="P542" s="7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29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1">
        <f t="shared" si="32"/>
        <v>0.55555555555555558</v>
      </c>
      <c r="P543" s="7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29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1">
        <f t="shared" si="32"/>
        <v>3.9999999999999996E-4</v>
      </c>
      <c r="P544" s="7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29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1">
        <f t="shared" si="32"/>
        <v>0.31818181818181818</v>
      </c>
      <c r="P545" s="7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29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1">
        <f t="shared" si="32"/>
        <v>1.2</v>
      </c>
      <c r="P546" s="7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29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1">
        <f t="shared" si="32"/>
        <v>27.383999999999997</v>
      </c>
      <c r="P547" s="7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29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1">
        <f t="shared" si="32"/>
        <v>8.666666666666667E-2</v>
      </c>
      <c r="P548" s="7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29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1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29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1">
        <f t="shared" si="32"/>
        <v>0.09</v>
      </c>
      <c r="P550" s="7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29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1">
        <f t="shared" si="32"/>
        <v>2.7199999999999998</v>
      </c>
      <c r="P551" s="7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29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1">
        <f t="shared" si="32"/>
        <v>0.70000000000000007</v>
      </c>
      <c r="P552" s="7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29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1">
        <f t="shared" si="32"/>
        <v>5.0413333333333332</v>
      </c>
      <c r="P553" s="7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29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1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29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1">
        <f t="shared" si="32"/>
        <v>0.49199999999999999</v>
      </c>
      <c r="P555" s="7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29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1">
        <f t="shared" si="32"/>
        <v>36.589147286821706</v>
      </c>
      <c r="P556" s="7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29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1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1">
        <f t="shared" si="32"/>
        <v>2.5</v>
      </c>
      <c r="P558" s="7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29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1">
        <f t="shared" si="32"/>
        <v>0.91066666666666674</v>
      </c>
      <c r="P559" s="7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29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1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29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1">
        <f t="shared" si="32"/>
        <v>2.0833333333333336E-2</v>
      </c>
      <c r="P561" s="7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29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1">
        <f t="shared" si="32"/>
        <v>1.2E-2</v>
      </c>
      <c r="P562" s="7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29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1">
        <f t="shared" si="32"/>
        <v>0.36666666666666664</v>
      </c>
      <c r="P563" s="7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29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1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1">
        <f t="shared" si="34"/>
        <v>42692.389062499999</v>
      </c>
      <c r="T564" s="11">
        <f t="shared" si="35"/>
        <v>42722.389062499999</v>
      </c>
    </row>
    <row r="565" spans="1:20" ht="29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1">
        <f t="shared" si="32"/>
        <v>9.0666666666666659E-2</v>
      </c>
      <c r="P565" s="7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29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1">
        <f t="shared" si="32"/>
        <v>5.5555555555555558E-3</v>
      </c>
      <c r="P566" s="7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29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1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1">
        <f t="shared" si="34"/>
        <v>42165.78528935185</v>
      </c>
      <c r="T567" s="11">
        <f t="shared" si="35"/>
        <v>42195.78528935185</v>
      </c>
    </row>
    <row r="568" spans="1:20" ht="29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1">
        <f t="shared" si="32"/>
        <v>0.02</v>
      </c>
      <c r="P568" s="7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29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1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43.5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1">
        <f t="shared" si="32"/>
        <v>1</v>
      </c>
      <c r="P570" s="7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29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1">
        <f t="shared" si="32"/>
        <v>0.8</v>
      </c>
      <c r="P571" s="7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1">
        <f t="shared" si="32"/>
        <v>0.16705882352941176</v>
      </c>
      <c r="P572" s="7">
        <f t="shared" si="33"/>
        <v>142</v>
      </c>
      <c r="Q572" t="s">
        <v>8317</v>
      </c>
      <c r="R572" t="s">
        <v>8318</v>
      </c>
      <c r="S572" s="11">
        <f t="shared" si="34"/>
        <v>42388.798252314809</v>
      </c>
      <c r="T572" s="11">
        <f t="shared" si="35"/>
        <v>42418.798252314809</v>
      </c>
    </row>
    <row r="573" spans="1:20" ht="29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1">
        <f t="shared" si="32"/>
        <v>0.42399999999999999</v>
      </c>
      <c r="P573" s="7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29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1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1">
        <f t="shared" si="34"/>
        <v>42282.716296296298</v>
      </c>
      <c r="T574" s="11">
        <f t="shared" si="35"/>
        <v>42312.757962962962</v>
      </c>
    </row>
    <row r="575" spans="1:20" ht="29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1">
        <f t="shared" si="32"/>
        <v>0.38925389253892539</v>
      </c>
      <c r="P575" s="7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29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1">
        <f t="shared" si="32"/>
        <v>0.7155635062611807</v>
      </c>
      <c r="P576" s="7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29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1">
        <f t="shared" si="32"/>
        <v>0.43166666666666664</v>
      </c>
      <c r="P577" s="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29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1">
        <f t="shared" si="32"/>
        <v>1.25E-3</v>
      </c>
      <c r="P578" s="7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29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1">
        <f t="shared" ref="O579:O642" si="36">(E579/D579)*100</f>
        <v>0.2</v>
      </c>
      <c r="P579" s="7">
        <f t="shared" ref="P579:P642" si="37">E579/L579</f>
        <v>10</v>
      </c>
      <c r="Q579" t="s">
        <v>8317</v>
      </c>
      <c r="R579" t="s">
        <v>8318</v>
      </c>
      <c r="S579" s="11">
        <f t="shared" ref="S579:S642" si="38">(J579/86400)+25569</f>
        <v>42450.589143518519</v>
      </c>
      <c r="T579" s="11">
        <f t="shared" ref="T579:T642" si="39">(I579/86400)+25569</f>
        <v>42510.589143518519</v>
      </c>
    </row>
    <row r="580" spans="1:20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1">
        <f t="shared" si="36"/>
        <v>1.12E-2</v>
      </c>
      <c r="P580" s="7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1">
        <f t="shared" si="36"/>
        <v>1.4583333333333333</v>
      </c>
      <c r="P581" s="7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29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1">
        <f t="shared" si="36"/>
        <v>3.3333333333333333E-2</v>
      </c>
      <c r="P582" s="7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29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1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29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1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1">
        <f t="shared" si="36"/>
        <v>1.1111111111111112E-2</v>
      </c>
      <c r="P585" s="7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1">
        <f t="shared" si="36"/>
        <v>1</v>
      </c>
      <c r="P586" s="7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1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29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1">
        <f t="shared" si="36"/>
        <v>0.55999999999999994</v>
      </c>
      <c r="P588" s="7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58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1">
        <f t="shared" si="36"/>
        <v>9.0833333333333339</v>
      </c>
      <c r="P589" s="7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29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1">
        <f t="shared" si="36"/>
        <v>3.3444444444444441</v>
      </c>
      <c r="P590" s="7">
        <f t="shared" si="37"/>
        <v>150.5</v>
      </c>
      <c r="Q590" t="s">
        <v>8317</v>
      </c>
      <c r="R590" t="s">
        <v>8318</v>
      </c>
      <c r="S590" s="11">
        <f t="shared" si="38"/>
        <v>42631.769513888888</v>
      </c>
      <c r="T590" s="11">
        <f t="shared" si="39"/>
        <v>42691.811180555553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1">
        <f t="shared" si="36"/>
        <v>1.3333333333333334E-2</v>
      </c>
      <c r="P591" s="7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29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1">
        <f t="shared" si="36"/>
        <v>4.46</v>
      </c>
      <c r="P592" s="7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29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1">
        <f t="shared" si="36"/>
        <v>6.0999999999999999E-2</v>
      </c>
      <c r="P593" s="7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29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1">
        <f t="shared" si="36"/>
        <v>3.3333333333333335</v>
      </c>
      <c r="P594" s="7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29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1">
        <f t="shared" si="36"/>
        <v>23</v>
      </c>
      <c r="P595" s="7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1">
        <f t="shared" si="36"/>
        <v>0.104</v>
      </c>
      <c r="P596" s="7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29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1">
        <f t="shared" si="36"/>
        <v>0.42599999999999999</v>
      </c>
      <c r="P597" s="7">
        <f t="shared" si="37"/>
        <v>53.25</v>
      </c>
      <c r="Q597" t="s">
        <v>8317</v>
      </c>
      <c r="R597" t="s">
        <v>8318</v>
      </c>
      <c r="S597" s="11">
        <f t="shared" si="38"/>
        <v>42083.069884259261</v>
      </c>
      <c r="T597" s="11">
        <f t="shared" si="39"/>
        <v>42128.069884259261</v>
      </c>
    </row>
    <row r="598" spans="1:20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1">
        <f t="shared" si="36"/>
        <v>0.03</v>
      </c>
      <c r="P598" s="7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29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1">
        <f t="shared" si="36"/>
        <v>0.26666666666666666</v>
      </c>
      <c r="P599" s="7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1">
        <f t="shared" si="36"/>
        <v>34</v>
      </c>
      <c r="P600" s="7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29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1">
        <f t="shared" si="36"/>
        <v>6.2E-2</v>
      </c>
      <c r="P601" s="7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1">
        <f t="shared" si="36"/>
        <v>2</v>
      </c>
      <c r="P602" s="7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29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1">
        <f t="shared" si="36"/>
        <v>1.4000000000000001</v>
      </c>
      <c r="P603" s="7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29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1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29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1">
        <f t="shared" si="36"/>
        <v>3.9334666666666664</v>
      </c>
      <c r="P605" s="7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29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1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1">
        <f t="shared" si="36"/>
        <v>2.62</v>
      </c>
      <c r="P607" s="7">
        <f t="shared" si="37"/>
        <v>16.375</v>
      </c>
      <c r="Q607" t="s">
        <v>8317</v>
      </c>
      <c r="R607" t="s">
        <v>8318</v>
      </c>
      <c r="S607" s="11">
        <f t="shared" si="38"/>
        <v>42194.357731481483</v>
      </c>
      <c r="T607" s="11">
        <f t="shared" si="39"/>
        <v>42239.357731481483</v>
      </c>
    </row>
    <row r="608" spans="1:20" ht="29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1">
        <f t="shared" si="36"/>
        <v>0.2</v>
      </c>
      <c r="P608" s="7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29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1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29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1">
        <f t="shared" si="36"/>
        <v>0.97400000000000009</v>
      </c>
      <c r="P610" s="7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29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1">
        <f t="shared" si="36"/>
        <v>0.64102564102564097</v>
      </c>
      <c r="P611" s="7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29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1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29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1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1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1">
        <f t="shared" si="38"/>
        <v>42585.031782407408</v>
      </c>
      <c r="T614" s="11">
        <f t="shared" si="39"/>
        <v>42615.031782407408</v>
      </c>
    </row>
    <row r="615" spans="1:20" ht="29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1">
        <f t="shared" si="36"/>
        <v>21.363333333333333</v>
      </c>
      <c r="P615" s="7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29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1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29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1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29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1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1">
        <f t="shared" si="38"/>
        <v>42761.376238425924</v>
      </c>
      <c r="T618" s="11">
        <f t="shared" si="39"/>
        <v>42791.376238425924</v>
      </c>
    </row>
    <row r="619" spans="1:20" ht="29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1">
        <f t="shared" si="36"/>
        <v>3</v>
      </c>
      <c r="P619" s="7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29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1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1">
        <f t="shared" si="36"/>
        <v>3.9999999999999996E-5</v>
      </c>
      <c r="P621" s="7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29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1">
        <f t="shared" si="36"/>
        <v>1</v>
      </c>
      <c r="P622" s="7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29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1">
        <f t="shared" si="36"/>
        <v>1.044</v>
      </c>
      <c r="P623" s="7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29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1">
        <f t="shared" si="36"/>
        <v>5.6833333333333336</v>
      </c>
      <c r="P624" s="7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29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1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29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1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29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1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29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1">
        <f t="shared" si="36"/>
        <v>17.380000000000003</v>
      </c>
      <c r="P628" s="7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29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1">
        <f t="shared" si="36"/>
        <v>0.02</v>
      </c>
      <c r="P629" s="7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29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1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29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1">
        <f t="shared" si="36"/>
        <v>0.17500000000000002</v>
      </c>
      <c r="P631" s="7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29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1">
        <f t="shared" si="36"/>
        <v>8.3340278356529712E-2</v>
      </c>
      <c r="P632" s="7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1">
        <f t="shared" si="36"/>
        <v>1.38</v>
      </c>
      <c r="P633" s="7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1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29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1">
        <f t="shared" si="36"/>
        <v>12.45</v>
      </c>
      <c r="P635" s="7">
        <f t="shared" si="37"/>
        <v>49.8</v>
      </c>
      <c r="Q635" t="s">
        <v>8317</v>
      </c>
      <c r="R635" t="s">
        <v>8318</v>
      </c>
      <c r="S635" s="11">
        <f t="shared" si="38"/>
        <v>42507.299328703702</v>
      </c>
      <c r="T635" s="11">
        <f t="shared" si="39"/>
        <v>42538.958333333328</v>
      </c>
    </row>
    <row r="636" spans="1:20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1">
        <f t="shared" si="36"/>
        <v>0.02</v>
      </c>
      <c r="P636" s="7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1">
        <f t="shared" si="36"/>
        <v>8.0000000000000002E-3</v>
      </c>
      <c r="P637" s="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1">
        <f t="shared" si="36"/>
        <v>0.2</v>
      </c>
      <c r="P638" s="7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29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1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1">
        <f t="shared" si="36"/>
        <v>9.0000000000000011E-3</v>
      </c>
      <c r="P640" s="7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1">
        <f t="shared" si="36"/>
        <v>9.9999999999999991E-5</v>
      </c>
      <c r="P641" s="7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29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1">
        <f t="shared" si="36"/>
        <v>144.28571428571428</v>
      </c>
      <c r="P642" s="7">
        <f t="shared" si="37"/>
        <v>50.5</v>
      </c>
      <c r="Q642" t="s">
        <v>8317</v>
      </c>
      <c r="R642" t="s">
        <v>8319</v>
      </c>
      <c r="S642" s="11">
        <f t="shared" si="38"/>
        <v>42683.420312499999</v>
      </c>
      <c r="T642" s="11">
        <f t="shared" si="39"/>
        <v>42698.958333333328</v>
      </c>
    </row>
    <row r="643" spans="1:20" ht="29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1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(J643/86400)+25569</f>
        <v>42199.57</v>
      </c>
      <c r="T643" s="11">
        <f t="shared" ref="T643:T706" si="43">(I643/86400)+25569</f>
        <v>42229.57</v>
      </c>
    </row>
    <row r="644" spans="1:20" ht="29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1">
        <f t="shared" si="40"/>
        <v>1460.4850000000001</v>
      </c>
      <c r="P644" s="7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1">
        <f t="shared" si="40"/>
        <v>105.80799999999999</v>
      </c>
      <c r="P645" s="7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29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1">
        <f t="shared" si="40"/>
        <v>300.11791999999997</v>
      </c>
      <c r="P646" s="7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1">
        <f t="shared" si="40"/>
        <v>278.7</v>
      </c>
      <c r="P647" s="7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29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1">
        <f t="shared" si="40"/>
        <v>131.87625</v>
      </c>
      <c r="P648" s="7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29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1">
        <f t="shared" si="40"/>
        <v>107.05</v>
      </c>
      <c r="P649" s="7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1">
        <f t="shared" si="40"/>
        <v>126.82285714285715</v>
      </c>
      <c r="P650" s="7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29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1">
        <f t="shared" si="40"/>
        <v>139.96</v>
      </c>
      <c r="P651" s="7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29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1">
        <f t="shared" si="40"/>
        <v>112.4</v>
      </c>
      <c r="P652" s="7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29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1">
        <f t="shared" si="40"/>
        <v>100.52799999999999</v>
      </c>
      <c r="P653" s="7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29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1">
        <f t="shared" si="40"/>
        <v>100.46666666666665</v>
      </c>
      <c r="P654" s="7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29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1">
        <f t="shared" si="40"/>
        <v>141.446</v>
      </c>
      <c r="P655" s="7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29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1">
        <f t="shared" si="40"/>
        <v>267.29166666666669</v>
      </c>
      <c r="P656" s="7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29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1">
        <f t="shared" si="40"/>
        <v>146.88749999999999</v>
      </c>
      <c r="P657" s="7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29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1">
        <f t="shared" si="40"/>
        <v>213.56</v>
      </c>
      <c r="P658" s="7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42477.76295138889</v>
      </c>
    </row>
    <row r="659" spans="1:20" ht="29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1">
        <f t="shared" si="40"/>
        <v>125.69999999999999</v>
      </c>
      <c r="P659" s="7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29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1">
        <f t="shared" si="40"/>
        <v>104.46206037108834</v>
      </c>
      <c r="P660" s="7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1">
        <f t="shared" si="40"/>
        <v>100.56666666666668</v>
      </c>
      <c r="P661" s="7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29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1">
        <f t="shared" si="40"/>
        <v>3.0579999999999998</v>
      </c>
      <c r="P662" s="7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41952.783321759256</v>
      </c>
    </row>
    <row r="663" spans="1:20" ht="29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1">
        <f t="shared" si="40"/>
        <v>0.95</v>
      </c>
      <c r="P663" s="7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1">
        <f t="shared" si="40"/>
        <v>0.4</v>
      </c>
      <c r="P664" s="7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29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1">
        <f t="shared" si="40"/>
        <v>0.35000000000000003</v>
      </c>
      <c r="P665" s="7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29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1">
        <f t="shared" si="40"/>
        <v>7.5333333333333332</v>
      </c>
      <c r="P666" s="7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29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1">
        <f t="shared" si="40"/>
        <v>18.64</v>
      </c>
      <c r="P667" s="7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29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1">
        <f t="shared" si="40"/>
        <v>4.0000000000000001E-3</v>
      </c>
      <c r="P668" s="7">
        <f t="shared" si="41"/>
        <v>2</v>
      </c>
      <c r="Q668" t="s">
        <v>8317</v>
      </c>
      <c r="R668" t="s">
        <v>8319</v>
      </c>
      <c r="S668" s="11">
        <f t="shared" si="42"/>
        <v>41838.832152777773</v>
      </c>
      <c r="T668" s="11">
        <f t="shared" si="43"/>
        <v>41868.832152777773</v>
      </c>
    </row>
    <row r="669" spans="1:20" ht="29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1">
        <f t="shared" si="40"/>
        <v>10.02</v>
      </c>
      <c r="P669" s="7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29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1">
        <f t="shared" si="40"/>
        <v>4.5600000000000005</v>
      </c>
      <c r="P670" s="7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29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1">
        <f t="shared" si="40"/>
        <v>21.5075</v>
      </c>
      <c r="P671" s="7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29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1">
        <f t="shared" si="40"/>
        <v>29.276666666666667</v>
      </c>
      <c r="P672" s="7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29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1">
        <f t="shared" si="40"/>
        <v>39.426666666666662</v>
      </c>
      <c r="P673" s="7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29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1">
        <f t="shared" si="40"/>
        <v>21.628</v>
      </c>
      <c r="P674" s="7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29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1">
        <f t="shared" si="40"/>
        <v>0.20500000000000002</v>
      </c>
      <c r="P675" s="7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1">
        <f t="shared" si="40"/>
        <v>0.03</v>
      </c>
      <c r="P676" s="7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29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1">
        <f t="shared" si="40"/>
        <v>14.85</v>
      </c>
      <c r="P677" s="7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29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1">
        <f t="shared" si="40"/>
        <v>1.4710000000000001</v>
      </c>
      <c r="P678" s="7">
        <f t="shared" si="41"/>
        <v>61.291666666666664</v>
      </c>
      <c r="Q678" t="s">
        <v>8317</v>
      </c>
      <c r="R678" t="s">
        <v>8319</v>
      </c>
      <c r="S678" s="11">
        <f t="shared" si="42"/>
        <v>42012.76829861111</v>
      </c>
      <c r="T678" s="11">
        <f t="shared" si="43"/>
        <v>42042.76829861111</v>
      </c>
    </row>
    <row r="679" spans="1:20" ht="29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1">
        <f t="shared" si="40"/>
        <v>25.584</v>
      </c>
      <c r="P679" s="7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29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1">
        <f t="shared" si="40"/>
        <v>3.8206896551724134</v>
      </c>
      <c r="P680" s="7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29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1">
        <f t="shared" si="40"/>
        <v>15.485964912280703</v>
      </c>
      <c r="P681" s="7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29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1">
        <f t="shared" si="40"/>
        <v>25.912000000000003</v>
      </c>
      <c r="P682" s="7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29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1">
        <f t="shared" si="40"/>
        <v>0.04</v>
      </c>
      <c r="P683" s="7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29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1">
        <f t="shared" si="40"/>
        <v>0.106</v>
      </c>
      <c r="P684" s="7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42808.723634259259</v>
      </c>
    </row>
    <row r="685" spans="1:20" ht="29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1">
        <f t="shared" si="40"/>
        <v>0.85142857142857142</v>
      </c>
      <c r="P685" s="7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1">
        <f t="shared" si="40"/>
        <v>7.4837500000000006</v>
      </c>
      <c r="P686" s="7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29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1">
        <f t="shared" si="40"/>
        <v>27.650000000000002</v>
      </c>
      <c r="P687" s="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29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1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29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1">
        <f t="shared" si="40"/>
        <v>3.55</v>
      </c>
      <c r="P689" s="7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29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1">
        <f t="shared" si="40"/>
        <v>72.989999999999995</v>
      </c>
      <c r="P690" s="7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29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1">
        <f t="shared" si="40"/>
        <v>57.648750000000007</v>
      </c>
      <c r="P691" s="7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1">
        <f t="shared" si="40"/>
        <v>12.34</v>
      </c>
      <c r="P692" s="7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29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1">
        <f t="shared" si="40"/>
        <v>0.52</v>
      </c>
      <c r="P693" s="7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29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1">
        <f t="shared" si="40"/>
        <v>6.5299999999999994</v>
      </c>
      <c r="P694" s="7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1">
        <f t="shared" si="40"/>
        <v>35.338000000000001</v>
      </c>
      <c r="P695" s="7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29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1">
        <f t="shared" si="40"/>
        <v>0.39333333333333331</v>
      </c>
      <c r="P696" s="7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29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1">
        <f t="shared" si="40"/>
        <v>1.06</v>
      </c>
      <c r="P697" s="7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1">
        <f t="shared" si="40"/>
        <v>5.7142857142857147E-4</v>
      </c>
      <c r="P698" s="7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29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1">
        <f t="shared" si="40"/>
        <v>46.379999999999995</v>
      </c>
      <c r="P699" s="7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29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1">
        <f t="shared" si="40"/>
        <v>15.39</v>
      </c>
      <c r="P700" s="7">
        <f t="shared" si="41"/>
        <v>530.68965517241384</v>
      </c>
      <c r="Q700" t="s">
        <v>8317</v>
      </c>
      <c r="R700" t="s">
        <v>8319</v>
      </c>
      <c r="S700" s="11">
        <f t="shared" si="42"/>
        <v>41866.931076388893</v>
      </c>
      <c r="T700" s="11">
        <f t="shared" si="43"/>
        <v>41900.083333333336</v>
      </c>
    </row>
    <row r="701" spans="1:20" ht="29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1">
        <f t="shared" si="40"/>
        <v>82.422107692307705</v>
      </c>
      <c r="P701" s="7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29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1">
        <f t="shared" si="40"/>
        <v>2.6866666666666665</v>
      </c>
      <c r="P702" s="7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29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1">
        <f t="shared" si="40"/>
        <v>26.6</v>
      </c>
      <c r="P703" s="7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29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1">
        <f t="shared" si="40"/>
        <v>30.813400000000001</v>
      </c>
      <c r="P704" s="7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42698.768368055556</v>
      </c>
    </row>
    <row r="705" spans="1:20" ht="29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1">
        <f t="shared" si="40"/>
        <v>5.58</v>
      </c>
      <c r="P705" s="7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29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1">
        <f t="shared" si="40"/>
        <v>0.87454545454545463</v>
      </c>
      <c r="P706" s="7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1">
        <f t="shared" ref="O707:O770" si="44">(E707/D707)*100</f>
        <v>0.97699999999999987</v>
      </c>
      <c r="P707" s="7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(J707/86400)+25569</f>
        <v>42726.491643518515</v>
      </c>
      <c r="T707" s="11">
        <f t="shared" ref="T707:T770" si="47">(I707/86400)+25569</f>
        <v>42756.491643518515</v>
      </c>
    </row>
    <row r="708" spans="1:20" ht="29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1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29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1">
        <f t="shared" si="44"/>
        <v>78.927352941176466</v>
      </c>
      <c r="P709" s="7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29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1">
        <f t="shared" si="44"/>
        <v>22.092500000000001</v>
      </c>
      <c r="P710" s="7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1">
        <f t="shared" si="44"/>
        <v>0.40666666666666662</v>
      </c>
      <c r="P711" s="7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1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29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1">
        <f t="shared" si="44"/>
        <v>33.790999999999997</v>
      </c>
      <c r="P713" s="7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29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1">
        <f t="shared" si="44"/>
        <v>0.21649484536082475</v>
      </c>
      <c r="P714" s="7">
        <f t="shared" si="45"/>
        <v>26.25</v>
      </c>
      <c r="Q714" t="s">
        <v>8317</v>
      </c>
      <c r="R714" t="s">
        <v>8319</v>
      </c>
      <c r="S714" s="11">
        <f t="shared" si="46"/>
        <v>42384.680925925924</v>
      </c>
      <c r="T714" s="11">
        <f t="shared" si="47"/>
        <v>42414.680925925924</v>
      </c>
    </row>
    <row r="715" spans="1:20" ht="29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1">
        <f t="shared" si="44"/>
        <v>0.79600000000000004</v>
      </c>
      <c r="P715" s="7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29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1">
        <f t="shared" si="44"/>
        <v>14.993333333333334</v>
      </c>
      <c r="P716" s="7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29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1">
        <f t="shared" si="44"/>
        <v>5.0509090909090908</v>
      </c>
      <c r="P717" s="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29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1">
        <f t="shared" si="44"/>
        <v>10.214285714285715</v>
      </c>
      <c r="P718" s="7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1">
        <f t="shared" si="44"/>
        <v>0.30499999999999999</v>
      </c>
      <c r="P719" s="7">
        <f t="shared" si="45"/>
        <v>76.25</v>
      </c>
      <c r="Q719" t="s">
        <v>8317</v>
      </c>
      <c r="R719" t="s">
        <v>8319</v>
      </c>
      <c r="S719" s="11">
        <f t="shared" si="46"/>
        <v>41857.854189814811</v>
      </c>
      <c r="T719" s="11">
        <f t="shared" si="47"/>
        <v>41887.854189814811</v>
      </c>
    </row>
    <row r="720" spans="1:20" ht="29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1">
        <f t="shared" si="44"/>
        <v>0.75</v>
      </c>
      <c r="P720" s="7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29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1">
        <f t="shared" si="44"/>
        <v>1.2933333333333332</v>
      </c>
      <c r="P721" s="7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29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1">
        <f t="shared" si="44"/>
        <v>143.94736842105263</v>
      </c>
      <c r="P722" s="7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29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1">
        <f t="shared" si="44"/>
        <v>122.10975609756099</v>
      </c>
      <c r="P723" s="7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29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1">
        <f t="shared" si="44"/>
        <v>132.024</v>
      </c>
      <c r="P724" s="7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1">
        <f t="shared" si="44"/>
        <v>109.38000000000001</v>
      </c>
      <c r="P725" s="7">
        <f t="shared" si="45"/>
        <v>54.69</v>
      </c>
      <c r="Q725" t="s">
        <v>8320</v>
      </c>
      <c r="R725" t="s">
        <v>8321</v>
      </c>
      <c r="S725" s="11">
        <f t="shared" si="46"/>
        <v>42184.81653935185</v>
      </c>
      <c r="T725" s="11">
        <f t="shared" si="47"/>
        <v>42215.165972222225</v>
      </c>
    </row>
    <row r="726" spans="1:20" ht="29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1">
        <f t="shared" si="44"/>
        <v>105.47157142857144</v>
      </c>
      <c r="P726" s="7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29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1">
        <f t="shared" si="44"/>
        <v>100.35000000000001</v>
      </c>
      <c r="P727" s="7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29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1">
        <f t="shared" si="44"/>
        <v>101.4</v>
      </c>
      <c r="P728" s="7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29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1">
        <f t="shared" si="44"/>
        <v>155.51428571428571</v>
      </c>
      <c r="P729" s="7">
        <f t="shared" si="45"/>
        <v>36.530201342281877</v>
      </c>
      <c r="Q729" t="s">
        <v>8320</v>
      </c>
      <c r="R729" t="s">
        <v>8321</v>
      </c>
      <c r="S729" s="11">
        <f t="shared" si="46"/>
        <v>41247.020243055558</v>
      </c>
      <c r="T729" s="11">
        <f t="shared" si="47"/>
        <v>41288.888888888891</v>
      </c>
    </row>
    <row r="730" spans="1:20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1">
        <f t="shared" si="44"/>
        <v>105.566</v>
      </c>
      <c r="P730" s="7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29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1">
        <f t="shared" si="44"/>
        <v>130.65</v>
      </c>
      <c r="P731" s="7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1">
        <f t="shared" si="44"/>
        <v>132.19</v>
      </c>
      <c r="P732" s="7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29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1">
        <f t="shared" si="44"/>
        <v>126</v>
      </c>
      <c r="P733" s="7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29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1">
        <f t="shared" si="44"/>
        <v>160</v>
      </c>
      <c r="P734" s="7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29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1">
        <f t="shared" si="44"/>
        <v>120.48</v>
      </c>
      <c r="P735" s="7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1">
        <f t="shared" si="44"/>
        <v>125.52941176470588</v>
      </c>
      <c r="P736" s="7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29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1">
        <f t="shared" si="44"/>
        <v>114.40638297872341</v>
      </c>
      <c r="P737" s="7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29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1">
        <f t="shared" si="44"/>
        <v>315.13888888888891</v>
      </c>
      <c r="P738" s="7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29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1">
        <f t="shared" si="44"/>
        <v>122.39999999999999</v>
      </c>
      <c r="P739" s="7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1">
        <f t="shared" si="44"/>
        <v>106.73333333333332</v>
      </c>
      <c r="P740" s="7">
        <f t="shared" si="45"/>
        <v>39.048780487804876</v>
      </c>
      <c r="Q740" t="s">
        <v>8320</v>
      </c>
      <c r="R740" t="s">
        <v>8321</v>
      </c>
      <c r="S740" s="11">
        <f t="shared" si="46"/>
        <v>41943.604097222225</v>
      </c>
      <c r="T740" s="11">
        <f t="shared" si="47"/>
        <v>41974.207638888889</v>
      </c>
    </row>
    <row r="741" spans="1:20" ht="29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1">
        <f t="shared" si="44"/>
        <v>158.33333333333331</v>
      </c>
      <c r="P741" s="7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29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1">
        <f t="shared" si="44"/>
        <v>107.4</v>
      </c>
      <c r="P742" s="7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1">
        <f t="shared" si="44"/>
        <v>102.25999999999999</v>
      </c>
      <c r="P743" s="7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29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1">
        <f t="shared" si="44"/>
        <v>110.71428571428572</v>
      </c>
      <c r="P744" s="7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29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1">
        <f t="shared" si="44"/>
        <v>148</v>
      </c>
      <c r="P745" s="7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1">
        <f t="shared" si="44"/>
        <v>102.32000000000001</v>
      </c>
      <c r="P746" s="7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29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1">
        <f t="shared" si="44"/>
        <v>179.09909909909908</v>
      </c>
      <c r="P747" s="7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1">
        <f t="shared" si="44"/>
        <v>111.08135252761969</v>
      </c>
      <c r="P748" s="7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29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1">
        <f t="shared" si="44"/>
        <v>100.04285714285714</v>
      </c>
      <c r="P749" s="7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29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1">
        <f t="shared" si="44"/>
        <v>100.25</v>
      </c>
      <c r="P750" s="7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29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1">
        <f t="shared" si="44"/>
        <v>105.56</v>
      </c>
      <c r="P751" s="7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29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1">
        <f t="shared" si="44"/>
        <v>102.58775877587757</v>
      </c>
      <c r="P752" s="7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29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1">
        <f t="shared" si="44"/>
        <v>118.5</v>
      </c>
      <c r="P753" s="7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29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1">
        <f t="shared" si="44"/>
        <v>111.7</v>
      </c>
      <c r="P754" s="7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29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1">
        <f t="shared" si="44"/>
        <v>128</v>
      </c>
      <c r="P755" s="7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29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1">
        <f t="shared" si="44"/>
        <v>103.75000000000001</v>
      </c>
      <c r="P756" s="7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29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1">
        <f t="shared" si="44"/>
        <v>101.9076</v>
      </c>
      <c r="P757" s="7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29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1">
        <f t="shared" si="44"/>
        <v>117.71428571428571</v>
      </c>
      <c r="P758" s="7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29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1">
        <f t="shared" si="44"/>
        <v>238</v>
      </c>
      <c r="P759" s="7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1">
        <f t="shared" si="44"/>
        <v>102</v>
      </c>
      <c r="P760" s="7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29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1">
        <f t="shared" si="44"/>
        <v>101.92000000000002</v>
      </c>
      <c r="P761" s="7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29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1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42700.805706018524</v>
      </c>
    </row>
    <row r="763" spans="1:20" ht="29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1">
        <f t="shared" si="44"/>
        <v>4.7</v>
      </c>
      <c r="P763" s="7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29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1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29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1">
        <f t="shared" si="44"/>
        <v>0.11655011655011654</v>
      </c>
      <c r="P765" s="7">
        <f t="shared" si="45"/>
        <v>5</v>
      </c>
      <c r="Q765" t="s">
        <v>8320</v>
      </c>
      <c r="R765" t="s">
        <v>8322</v>
      </c>
      <c r="S765" s="11">
        <f t="shared" si="46"/>
        <v>41471.446851851855</v>
      </c>
      <c r="T765" s="11">
        <f t="shared" si="47"/>
        <v>41501.446851851855</v>
      </c>
    </row>
    <row r="766" spans="1:20" ht="29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1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29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1">
        <f t="shared" si="44"/>
        <v>36.014285714285712</v>
      </c>
      <c r="P767" s="7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29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1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58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1">
        <f t="shared" si="44"/>
        <v>3.54</v>
      </c>
      <c r="P769" s="7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29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1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29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1">
        <f t="shared" ref="O771:O834" si="48">(E771/D771)*100</f>
        <v>41.4</v>
      </c>
      <c r="P771" s="7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(J771/86400)+25569</f>
        <v>41604.996458333335</v>
      </c>
      <c r="T771" s="11">
        <f t="shared" ref="T771:T834" si="51">(I771/86400)+25569</f>
        <v>41634.996458333335</v>
      </c>
    </row>
    <row r="772" spans="1:20" ht="29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1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1">
        <f t="shared" si="50"/>
        <v>41289.9996412037</v>
      </c>
      <c r="T772" s="11">
        <f t="shared" si="51"/>
        <v>41329.9996412037</v>
      </c>
    </row>
    <row r="773" spans="1:20" ht="29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1">
        <f t="shared" si="48"/>
        <v>2.6315789473684209E-2</v>
      </c>
      <c r="P773" s="7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29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1">
        <f t="shared" si="48"/>
        <v>3.3333333333333335</v>
      </c>
      <c r="P774" s="7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29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1">
        <f t="shared" si="48"/>
        <v>0.85129023676509719</v>
      </c>
      <c r="P775" s="7">
        <f t="shared" si="49"/>
        <v>16</v>
      </c>
      <c r="Q775" t="s">
        <v>8320</v>
      </c>
      <c r="R775" t="s">
        <v>8322</v>
      </c>
      <c r="S775" s="11">
        <f t="shared" si="50"/>
        <v>42100.735937500001</v>
      </c>
      <c r="T775" s="11">
        <f t="shared" si="51"/>
        <v>42134.959027777775</v>
      </c>
    </row>
    <row r="776" spans="1:20" ht="29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1">
        <f t="shared" si="48"/>
        <v>70.199999999999989</v>
      </c>
      <c r="P776" s="7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29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1">
        <f t="shared" si="48"/>
        <v>1.7000000000000002</v>
      </c>
      <c r="P777" s="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29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1">
        <f t="shared" si="48"/>
        <v>51.4</v>
      </c>
      <c r="P778" s="7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29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1">
        <f t="shared" si="48"/>
        <v>0.70000000000000007</v>
      </c>
      <c r="P779" s="7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29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1">
        <f t="shared" si="48"/>
        <v>0.4</v>
      </c>
      <c r="P780" s="7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29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1">
        <f t="shared" si="48"/>
        <v>2.666666666666667</v>
      </c>
      <c r="P781" s="7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1">
        <f t="shared" si="48"/>
        <v>104</v>
      </c>
      <c r="P782" s="7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29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1">
        <f t="shared" si="48"/>
        <v>133.15375</v>
      </c>
      <c r="P783" s="7">
        <f t="shared" si="49"/>
        <v>42.609200000000001</v>
      </c>
      <c r="Q783" t="s">
        <v>8323</v>
      </c>
      <c r="R783" t="s">
        <v>8324</v>
      </c>
      <c r="S783" s="11">
        <f t="shared" si="50"/>
        <v>41403.000856481478</v>
      </c>
      <c r="T783" s="11">
        <f t="shared" si="51"/>
        <v>41433.000856481478</v>
      </c>
    </row>
    <row r="784" spans="1:20" ht="29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1">
        <f t="shared" si="48"/>
        <v>100</v>
      </c>
      <c r="P784" s="7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29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1">
        <f t="shared" si="48"/>
        <v>148.13333333333333</v>
      </c>
      <c r="P785" s="7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29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1">
        <f t="shared" si="48"/>
        <v>102.49999999999999</v>
      </c>
      <c r="P786" s="7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29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1">
        <f t="shared" si="48"/>
        <v>180.62799999999999</v>
      </c>
      <c r="P787" s="7">
        <f t="shared" si="49"/>
        <v>31.142758620689655</v>
      </c>
      <c r="Q787" t="s">
        <v>8323</v>
      </c>
      <c r="R787" t="s">
        <v>8324</v>
      </c>
      <c r="S787" s="11">
        <f t="shared" si="50"/>
        <v>41303.593923611115</v>
      </c>
      <c r="T787" s="11">
        <f t="shared" si="51"/>
        <v>41333.593923611115</v>
      </c>
    </row>
    <row r="788" spans="1:20" ht="29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1">
        <f t="shared" si="48"/>
        <v>142.79999999999998</v>
      </c>
      <c r="P788" s="7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41040.657638888893</v>
      </c>
    </row>
    <row r="789" spans="1:20" ht="29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1">
        <f t="shared" si="48"/>
        <v>114.16666666666666</v>
      </c>
      <c r="P789" s="7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29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1">
        <f t="shared" si="48"/>
        <v>203.505</v>
      </c>
      <c r="P790" s="7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29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1">
        <f t="shared" si="48"/>
        <v>109.41176470588236</v>
      </c>
      <c r="P791" s="7">
        <f t="shared" si="49"/>
        <v>132.85714285714286</v>
      </c>
      <c r="Q791" t="s">
        <v>8323</v>
      </c>
      <c r="R791" t="s">
        <v>8324</v>
      </c>
      <c r="S791" s="11">
        <f t="shared" si="50"/>
        <v>41277.186111111107</v>
      </c>
      <c r="T791" s="11">
        <f t="shared" si="51"/>
        <v>41295.332638888889</v>
      </c>
    </row>
    <row r="792" spans="1:20" ht="29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1">
        <f t="shared" si="48"/>
        <v>144.37459999999999</v>
      </c>
      <c r="P792" s="7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29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1">
        <f t="shared" si="48"/>
        <v>103.86666666666666</v>
      </c>
      <c r="P793" s="7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1">
        <f t="shared" si="48"/>
        <v>100.44440000000002</v>
      </c>
      <c r="P794" s="7">
        <f t="shared" si="49"/>
        <v>41.851833333333339</v>
      </c>
      <c r="Q794" t="s">
        <v>8323</v>
      </c>
      <c r="R794" t="s">
        <v>8324</v>
      </c>
      <c r="S794" s="11">
        <f t="shared" si="50"/>
        <v>41555.87364583333</v>
      </c>
      <c r="T794" s="11">
        <f t="shared" si="51"/>
        <v>41585.915312500001</v>
      </c>
    </row>
    <row r="795" spans="1:20" ht="29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1">
        <f t="shared" si="48"/>
        <v>102.77927272727271</v>
      </c>
      <c r="P795" s="7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29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1">
        <f t="shared" si="48"/>
        <v>105.31250000000001</v>
      </c>
      <c r="P796" s="7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29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1">
        <f t="shared" si="48"/>
        <v>111.78571428571429</v>
      </c>
      <c r="P797" s="7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29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1">
        <f t="shared" si="48"/>
        <v>101.35000000000001</v>
      </c>
      <c r="P798" s="7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29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1">
        <f t="shared" si="48"/>
        <v>107.53333333333333</v>
      </c>
      <c r="P799" s="7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29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1">
        <f t="shared" si="48"/>
        <v>114.88571428571429</v>
      </c>
      <c r="P800" s="7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29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1">
        <f t="shared" si="48"/>
        <v>100.02</v>
      </c>
      <c r="P801" s="7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29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1">
        <f t="shared" si="48"/>
        <v>152.13333333333335</v>
      </c>
      <c r="P802" s="7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29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1">
        <f t="shared" si="48"/>
        <v>111.52149999999999</v>
      </c>
      <c r="P803" s="7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29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1">
        <f t="shared" si="48"/>
        <v>101.33333333333334</v>
      </c>
      <c r="P804" s="7">
        <f t="shared" si="49"/>
        <v>81.066666666666663</v>
      </c>
      <c r="Q804" t="s">
        <v>8323</v>
      </c>
      <c r="R804" t="s">
        <v>8324</v>
      </c>
      <c r="S804" s="11">
        <f t="shared" si="50"/>
        <v>41123.022268518514</v>
      </c>
      <c r="T804" s="11">
        <f t="shared" si="51"/>
        <v>41169.170138888891</v>
      </c>
    </row>
    <row r="805" spans="1:20" ht="29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1">
        <f t="shared" si="48"/>
        <v>123.2608695652174</v>
      </c>
      <c r="P805" s="7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29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1">
        <f t="shared" si="48"/>
        <v>100</v>
      </c>
      <c r="P806" s="7">
        <f t="shared" si="49"/>
        <v>305.55555555555554</v>
      </c>
      <c r="Q806" t="s">
        <v>8323</v>
      </c>
      <c r="R806" t="s">
        <v>8324</v>
      </c>
      <c r="S806" s="11">
        <f t="shared" si="50"/>
        <v>40730.105624999997</v>
      </c>
      <c r="T806" s="11">
        <f t="shared" si="51"/>
        <v>40747.165972222225</v>
      </c>
    </row>
    <row r="807" spans="1:20" ht="29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1">
        <f t="shared" si="48"/>
        <v>105</v>
      </c>
      <c r="P807" s="7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1">
        <f t="shared" si="48"/>
        <v>104.4375</v>
      </c>
      <c r="P808" s="7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1">
        <f t="shared" si="48"/>
        <v>105.125</v>
      </c>
      <c r="P809" s="7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29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1">
        <f t="shared" si="48"/>
        <v>100</v>
      </c>
      <c r="P810" s="7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1">
        <f t="shared" si="48"/>
        <v>103.77499999999999</v>
      </c>
      <c r="P811" s="7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29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1">
        <f t="shared" si="48"/>
        <v>105</v>
      </c>
      <c r="P812" s="7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1">
        <f t="shared" si="48"/>
        <v>104</v>
      </c>
      <c r="P813" s="7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29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1">
        <f t="shared" si="48"/>
        <v>151.83333333333334</v>
      </c>
      <c r="P814" s="7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1">
        <f t="shared" si="48"/>
        <v>159.99600000000001</v>
      </c>
      <c r="P815" s="7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29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1">
        <f t="shared" si="48"/>
        <v>127.3</v>
      </c>
      <c r="P816" s="7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1">
        <f t="shared" si="48"/>
        <v>107</v>
      </c>
      <c r="P817" s="7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1">
        <f t="shared" si="48"/>
        <v>115.12214285714286</v>
      </c>
      <c r="P818" s="7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29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1">
        <f t="shared" si="48"/>
        <v>137.11066666666665</v>
      </c>
      <c r="P819" s="7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29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1">
        <f t="shared" si="48"/>
        <v>155.71428571428572</v>
      </c>
      <c r="P820" s="7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1">
        <f t="shared" si="48"/>
        <v>108.74999999999999</v>
      </c>
      <c r="P821" s="7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29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1">
        <f t="shared" si="48"/>
        <v>134.05000000000001</v>
      </c>
      <c r="P822" s="7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29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1">
        <f t="shared" si="48"/>
        <v>100</v>
      </c>
      <c r="P823" s="7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1">
        <f t="shared" si="48"/>
        <v>119.16666666666667</v>
      </c>
      <c r="P824" s="7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29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1">
        <f t="shared" si="48"/>
        <v>179.5</v>
      </c>
      <c r="P825" s="7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29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1">
        <f t="shared" si="48"/>
        <v>134.38124999999999</v>
      </c>
      <c r="P826" s="7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1">
        <f t="shared" si="48"/>
        <v>100.43200000000002</v>
      </c>
      <c r="P827" s="7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29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1">
        <f t="shared" si="48"/>
        <v>101.45454545454547</v>
      </c>
      <c r="P828" s="7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29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1">
        <f t="shared" si="48"/>
        <v>103.33333333333334</v>
      </c>
      <c r="P829" s="7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29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1">
        <f t="shared" si="48"/>
        <v>107</v>
      </c>
      <c r="P830" s="7">
        <f t="shared" si="49"/>
        <v>36.60526315789474</v>
      </c>
      <c r="Q830" t="s">
        <v>8323</v>
      </c>
      <c r="R830" t="s">
        <v>8324</v>
      </c>
      <c r="S830" s="11">
        <f t="shared" si="50"/>
        <v>41073.050717592589</v>
      </c>
      <c r="T830" s="11">
        <f t="shared" si="51"/>
        <v>41085.683333333334</v>
      </c>
    </row>
    <row r="831" spans="1:20" ht="29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1">
        <f t="shared" si="48"/>
        <v>104</v>
      </c>
      <c r="P831" s="7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29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1">
        <f t="shared" si="48"/>
        <v>107.83333333333334</v>
      </c>
      <c r="P832" s="7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1">
        <f t="shared" si="48"/>
        <v>233.33333333333334</v>
      </c>
      <c r="P833" s="7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29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1">
        <f t="shared" si="48"/>
        <v>100.60706666666665</v>
      </c>
      <c r="P834" s="7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40929.342361111107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1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(J835/86400)+25569</f>
        <v>41718.878182870372</v>
      </c>
      <c r="T835" s="11">
        <f t="shared" ref="T835:T898" si="55">(I835/86400)+25569</f>
        <v>41748.878182870372</v>
      </c>
    </row>
    <row r="836" spans="1:20" ht="29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1">
        <f t="shared" si="52"/>
        <v>131.0181818181818</v>
      </c>
      <c r="P836" s="7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29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1">
        <f t="shared" si="52"/>
        <v>117.25000000000001</v>
      </c>
      <c r="P837" s="7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1">
        <f t="shared" si="52"/>
        <v>100.93039999999999</v>
      </c>
      <c r="P838" s="7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1">
        <f t="shared" si="52"/>
        <v>121.8</v>
      </c>
      <c r="P839" s="7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29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1">
        <f t="shared" si="52"/>
        <v>145.4</v>
      </c>
      <c r="P840" s="7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29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1">
        <f t="shared" si="52"/>
        <v>116.61660000000001</v>
      </c>
      <c r="P841" s="7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1">
        <f t="shared" si="52"/>
        <v>120.4166</v>
      </c>
      <c r="P842" s="7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29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1">
        <f t="shared" si="52"/>
        <v>101.32000000000001</v>
      </c>
      <c r="P843" s="7">
        <f t="shared" si="53"/>
        <v>53.893617021276597</v>
      </c>
      <c r="Q843" t="s">
        <v>8323</v>
      </c>
      <c r="R843" t="s">
        <v>8325</v>
      </c>
      <c r="S843" s="11">
        <f t="shared" si="54"/>
        <v>41923.838692129633</v>
      </c>
      <c r="T843" s="11">
        <f t="shared" si="55"/>
        <v>41953.880358796298</v>
      </c>
    </row>
    <row r="844" spans="1:20" ht="29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1">
        <f t="shared" si="52"/>
        <v>104.32</v>
      </c>
      <c r="P844" s="7">
        <f t="shared" si="53"/>
        <v>66.871794871794876</v>
      </c>
      <c r="Q844" t="s">
        <v>8323</v>
      </c>
      <c r="R844" t="s">
        <v>8325</v>
      </c>
      <c r="S844" s="11">
        <f t="shared" si="54"/>
        <v>41526.59239583333</v>
      </c>
      <c r="T844" s="11">
        <f t="shared" si="55"/>
        <v>41561.165972222225</v>
      </c>
    </row>
    <row r="845" spans="1:20" ht="29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1">
        <f t="shared" si="52"/>
        <v>267.13333333333333</v>
      </c>
      <c r="P845" s="7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29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1">
        <f t="shared" si="52"/>
        <v>194.13333333333333</v>
      </c>
      <c r="P846" s="7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29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1">
        <f t="shared" si="52"/>
        <v>120.3802</v>
      </c>
      <c r="P847" s="7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1">
        <f t="shared" si="52"/>
        <v>122.00090909090908</v>
      </c>
      <c r="P848" s="7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1">
        <f t="shared" si="52"/>
        <v>100</v>
      </c>
      <c r="P849" s="7">
        <f t="shared" si="53"/>
        <v>10</v>
      </c>
      <c r="Q849" t="s">
        <v>8323</v>
      </c>
      <c r="R849" t="s">
        <v>8325</v>
      </c>
      <c r="S849" s="11">
        <f t="shared" si="54"/>
        <v>42165.798333333332</v>
      </c>
      <c r="T849" s="11">
        <f t="shared" si="55"/>
        <v>42195.798333333332</v>
      </c>
    </row>
    <row r="850" spans="1:20" ht="29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1">
        <f t="shared" si="52"/>
        <v>100</v>
      </c>
      <c r="P850" s="7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29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1">
        <f t="shared" si="52"/>
        <v>119.9</v>
      </c>
      <c r="P851" s="7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1">
        <f t="shared" si="52"/>
        <v>155.17499999999998</v>
      </c>
      <c r="P852" s="7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1">
        <f t="shared" si="52"/>
        <v>130.44999999999999</v>
      </c>
      <c r="P853" s="7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1">
        <f t="shared" si="52"/>
        <v>104.97142857142859</v>
      </c>
      <c r="P854" s="7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29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1">
        <f t="shared" si="52"/>
        <v>100</v>
      </c>
      <c r="P855" s="7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1">
        <f t="shared" si="52"/>
        <v>118.2205035971223</v>
      </c>
      <c r="P856" s="7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1">
        <f t="shared" si="52"/>
        <v>103.44827586206897</v>
      </c>
      <c r="P857" s="7">
        <f t="shared" si="53"/>
        <v>31.914893617021278</v>
      </c>
      <c r="Q857" t="s">
        <v>8323</v>
      </c>
      <c r="R857" t="s">
        <v>8325</v>
      </c>
      <c r="S857" s="11">
        <f t="shared" si="54"/>
        <v>42545.125196759254</v>
      </c>
      <c r="T857" s="11">
        <f t="shared" si="55"/>
        <v>42575.125196759254</v>
      </c>
    </row>
    <row r="858" spans="1:20" ht="29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1">
        <f t="shared" si="52"/>
        <v>218.00000000000003</v>
      </c>
      <c r="P858" s="7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1">
        <f t="shared" si="52"/>
        <v>100</v>
      </c>
      <c r="P859" s="7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29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1">
        <f t="shared" si="52"/>
        <v>144.00583333333333</v>
      </c>
      <c r="P860" s="7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1">
        <f t="shared" si="52"/>
        <v>104.67500000000001</v>
      </c>
      <c r="P861" s="7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29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1">
        <f t="shared" si="52"/>
        <v>18.142857142857142</v>
      </c>
      <c r="P862" s="7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29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1">
        <f t="shared" si="52"/>
        <v>2.2444444444444445</v>
      </c>
      <c r="P863" s="7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29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1">
        <f t="shared" si="52"/>
        <v>0.33999999999999997</v>
      </c>
      <c r="P864" s="7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1">
        <f t="shared" si="52"/>
        <v>4.5</v>
      </c>
      <c r="P865" s="7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29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1">
        <f t="shared" si="52"/>
        <v>41.53846153846154</v>
      </c>
      <c r="P866" s="7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29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1">
        <f t="shared" si="52"/>
        <v>2.0454545454545454</v>
      </c>
      <c r="P867" s="7">
        <f t="shared" si="53"/>
        <v>22.5</v>
      </c>
      <c r="Q867" t="s">
        <v>8323</v>
      </c>
      <c r="R867" t="s">
        <v>8326</v>
      </c>
      <c r="S867" s="11">
        <f t="shared" si="54"/>
        <v>41230.773113425923</v>
      </c>
      <c r="T867" s="11">
        <f t="shared" si="55"/>
        <v>41290.773113425923</v>
      </c>
    </row>
    <row r="868" spans="1:20" ht="29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1">
        <f t="shared" si="52"/>
        <v>18.285714285714285</v>
      </c>
      <c r="P868" s="7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29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1">
        <f t="shared" si="52"/>
        <v>24.02</v>
      </c>
      <c r="P869" s="7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29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1">
        <f t="shared" si="52"/>
        <v>0.1111111111111111</v>
      </c>
      <c r="P870" s="7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29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1">
        <f t="shared" si="52"/>
        <v>11.818181818181818</v>
      </c>
      <c r="P871" s="7">
        <f t="shared" si="53"/>
        <v>346.66666666666669</v>
      </c>
      <c r="Q871" t="s">
        <v>8323</v>
      </c>
      <c r="R871" t="s">
        <v>8326</v>
      </c>
      <c r="S871" s="11">
        <f t="shared" si="54"/>
        <v>41342.845567129625</v>
      </c>
      <c r="T871" s="11">
        <f t="shared" si="55"/>
        <v>41372.803900462961</v>
      </c>
    </row>
    <row r="872" spans="1:20" ht="29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1">
        <f t="shared" si="52"/>
        <v>0.31</v>
      </c>
      <c r="P872" s="7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29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1">
        <f t="shared" si="52"/>
        <v>5.416666666666667</v>
      </c>
      <c r="P873" s="7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41607.602951388893</v>
      </c>
    </row>
    <row r="874" spans="1:20" ht="29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1">
        <f t="shared" si="52"/>
        <v>0.8125</v>
      </c>
      <c r="P874" s="7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1">
        <f t="shared" si="52"/>
        <v>1.2857142857142856</v>
      </c>
      <c r="P875" s="7">
        <f t="shared" si="53"/>
        <v>9</v>
      </c>
      <c r="Q875" t="s">
        <v>8323</v>
      </c>
      <c r="R875" t="s">
        <v>8326</v>
      </c>
      <c r="S875" s="11">
        <f t="shared" si="54"/>
        <v>41184.167129629626</v>
      </c>
      <c r="T875" s="11">
        <f t="shared" si="55"/>
        <v>41224.208796296298</v>
      </c>
    </row>
    <row r="876" spans="1:20" ht="29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1">
        <f t="shared" si="52"/>
        <v>24.333333333333336</v>
      </c>
      <c r="P876" s="7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29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1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1">
        <f t="shared" si="52"/>
        <v>40.799492385786799</v>
      </c>
      <c r="P878" s="7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29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1">
        <f t="shared" si="52"/>
        <v>67.55</v>
      </c>
      <c r="P879" s="7">
        <f t="shared" si="53"/>
        <v>46.586206896551722</v>
      </c>
      <c r="Q879" t="s">
        <v>8323</v>
      </c>
      <c r="R879" t="s">
        <v>8326</v>
      </c>
      <c r="S879" s="11">
        <f t="shared" si="54"/>
        <v>41597.788888888885</v>
      </c>
      <c r="T879" s="11">
        <f t="shared" si="55"/>
        <v>41627.788888888885</v>
      </c>
    </row>
    <row r="880" spans="1:20" ht="29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1">
        <f t="shared" si="52"/>
        <v>1.3</v>
      </c>
      <c r="P880" s="7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29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1">
        <f t="shared" si="52"/>
        <v>30.666666666666664</v>
      </c>
      <c r="P881" s="7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29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1">
        <f t="shared" si="52"/>
        <v>2.9894179894179893</v>
      </c>
      <c r="P882" s="7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1">
        <f t="shared" si="52"/>
        <v>0.8</v>
      </c>
      <c r="P883" s="7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29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1">
        <f t="shared" si="52"/>
        <v>20.133333333333333</v>
      </c>
      <c r="P884" s="7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29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1">
        <f t="shared" si="52"/>
        <v>40.020000000000003</v>
      </c>
      <c r="P885" s="7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1">
        <f t="shared" si="52"/>
        <v>1</v>
      </c>
      <c r="P886" s="7">
        <f t="shared" si="53"/>
        <v>10</v>
      </c>
      <c r="Q886" t="s">
        <v>8323</v>
      </c>
      <c r="R886" t="s">
        <v>8327</v>
      </c>
      <c r="S886" s="11">
        <f t="shared" si="54"/>
        <v>40981.802615740744</v>
      </c>
      <c r="T886" s="11">
        <f t="shared" si="55"/>
        <v>41041.104861111111</v>
      </c>
    </row>
    <row r="887" spans="1:20" ht="29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1">
        <f t="shared" si="52"/>
        <v>75</v>
      </c>
      <c r="P887" s="7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29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1">
        <f t="shared" si="52"/>
        <v>41</v>
      </c>
      <c r="P888" s="7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29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1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29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1">
        <f t="shared" si="52"/>
        <v>7.1999999999999993</v>
      </c>
      <c r="P890" s="7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29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1">
        <f t="shared" si="52"/>
        <v>9.4412800000000008</v>
      </c>
      <c r="P891" s="7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29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1">
        <f t="shared" si="52"/>
        <v>4.1666666666666661</v>
      </c>
      <c r="P892" s="7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29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1">
        <f t="shared" si="52"/>
        <v>3.25</v>
      </c>
      <c r="P893" s="7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29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1">
        <f t="shared" si="52"/>
        <v>40.75</v>
      </c>
      <c r="P894" s="7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29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1">
        <f t="shared" si="52"/>
        <v>10</v>
      </c>
      <c r="P895" s="7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29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1">
        <f t="shared" si="52"/>
        <v>39.17</v>
      </c>
      <c r="P896" s="7">
        <f t="shared" si="53"/>
        <v>147.81132075471697</v>
      </c>
      <c r="Q896" t="s">
        <v>8323</v>
      </c>
      <c r="R896" t="s">
        <v>8327</v>
      </c>
      <c r="S896" s="11">
        <f t="shared" si="54"/>
        <v>42496.98159722222</v>
      </c>
      <c r="T896" s="11">
        <f t="shared" si="55"/>
        <v>42526.98159722222</v>
      </c>
    </row>
    <row r="897" spans="1:20" ht="29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1">
        <f t="shared" si="52"/>
        <v>2.4375</v>
      </c>
      <c r="P897" s="7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29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1">
        <f t="shared" si="52"/>
        <v>40</v>
      </c>
      <c r="P898" s="7">
        <f t="shared" si="53"/>
        <v>44.444444444444443</v>
      </c>
      <c r="Q898" t="s">
        <v>8323</v>
      </c>
      <c r="R898" t="s">
        <v>8327</v>
      </c>
      <c r="S898" s="11">
        <f t="shared" si="54"/>
        <v>42218.872986111106</v>
      </c>
      <c r="T898" s="11">
        <f t="shared" si="55"/>
        <v>42244.166666666672</v>
      </c>
    </row>
    <row r="899" spans="1:20" ht="29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1">
        <f t="shared" ref="O899:O962" si="56">(E899/D899)*100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(J899/86400)+25569</f>
        <v>41211.688750000001</v>
      </c>
      <c r="T899" s="11">
        <f t="shared" ref="T899:T962" si="59">(I899/86400)+25569</f>
        <v>41241.730416666665</v>
      </c>
    </row>
    <row r="900" spans="1:20" ht="29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1">
        <f t="shared" si="56"/>
        <v>2.8000000000000003</v>
      </c>
      <c r="P900" s="7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1">
        <f t="shared" si="56"/>
        <v>37.333333333333336</v>
      </c>
      <c r="P901" s="7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1">
        <f t="shared" si="56"/>
        <v>0.42</v>
      </c>
      <c r="P902" s="7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29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1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29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1">
        <f t="shared" si="56"/>
        <v>0.3</v>
      </c>
      <c r="P904" s="7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29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1">
        <f t="shared" si="56"/>
        <v>3.2</v>
      </c>
      <c r="P905" s="7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29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1">
        <f t="shared" si="56"/>
        <v>0.30199999999999999</v>
      </c>
      <c r="P906" s="7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29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1">
        <f t="shared" si="56"/>
        <v>3.0153846153846153</v>
      </c>
      <c r="P907" s="7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1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1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1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29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1">
        <f t="shared" si="56"/>
        <v>3.25</v>
      </c>
      <c r="P911" s="7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29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1">
        <f t="shared" si="56"/>
        <v>22.363636363636363</v>
      </c>
      <c r="P912" s="7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29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1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29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1">
        <f t="shared" si="56"/>
        <v>0.85714285714285721</v>
      </c>
      <c r="P914" s="7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41254.151006944448</v>
      </c>
    </row>
    <row r="915" spans="1:20" ht="29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1">
        <f t="shared" si="56"/>
        <v>6.6066666666666665</v>
      </c>
      <c r="P915" s="7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29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1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1">
        <f t="shared" si="58"/>
        <v>41116.763275462959</v>
      </c>
      <c r="T916" s="11">
        <f t="shared" si="59"/>
        <v>41146.763275462959</v>
      </c>
    </row>
    <row r="917" spans="1:20" ht="29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1">
        <f t="shared" si="56"/>
        <v>5.7692307692307692</v>
      </c>
      <c r="P917" s="7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29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1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29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1">
        <f t="shared" si="56"/>
        <v>0.6</v>
      </c>
      <c r="P919" s="7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29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1">
        <f t="shared" si="56"/>
        <v>5.0256410256410255</v>
      </c>
      <c r="P920" s="7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1">
        <f t="shared" si="56"/>
        <v>0.5</v>
      </c>
      <c r="P921" s="7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29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1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1">
        <f t="shared" si="58"/>
        <v>41562.671550925923</v>
      </c>
      <c r="T922" s="11">
        <f t="shared" si="59"/>
        <v>41592.713217592594</v>
      </c>
    </row>
    <row r="923" spans="1:20" ht="29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1">
        <f t="shared" si="56"/>
        <v>30.9</v>
      </c>
      <c r="P923" s="7">
        <f t="shared" si="57"/>
        <v>231.75</v>
      </c>
      <c r="Q923" t="s">
        <v>8323</v>
      </c>
      <c r="R923" t="s">
        <v>8326</v>
      </c>
      <c r="S923" s="11">
        <f t="shared" si="58"/>
        <v>40847.171018518522</v>
      </c>
      <c r="T923" s="11">
        <f t="shared" si="59"/>
        <v>40889.212685185186</v>
      </c>
    </row>
    <row r="924" spans="1:20" ht="29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1">
        <f t="shared" si="56"/>
        <v>21.037037037037038</v>
      </c>
      <c r="P924" s="7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29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1">
        <f t="shared" si="56"/>
        <v>2.1999999999999997</v>
      </c>
      <c r="P925" s="7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29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1">
        <f t="shared" si="56"/>
        <v>10.9</v>
      </c>
      <c r="P926" s="7">
        <f t="shared" si="57"/>
        <v>21.8</v>
      </c>
      <c r="Q926" t="s">
        <v>8323</v>
      </c>
      <c r="R926" t="s">
        <v>8326</v>
      </c>
      <c r="S926" s="11">
        <f t="shared" si="58"/>
        <v>41288.942928240736</v>
      </c>
      <c r="T926" s="11">
        <f t="shared" si="59"/>
        <v>41318.942928240736</v>
      </c>
    </row>
    <row r="927" spans="1:20" ht="29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1">
        <f t="shared" si="56"/>
        <v>2.666666666666667</v>
      </c>
      <c r="P927" s="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29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1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1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29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1">
        <f t="shared" si="56"/>
        <v>10.86206896551724</v>
      </c>
      <c r="P930" s="7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29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1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29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1">
        <f t="shared" si="56"/>
        <v>38.333333333333336</v>
      </c>
      <c r="P932" s="7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29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1">
        <f t="shared" si="56"/>
        <v>6.5500000000000007</v>
      </c>
      <c r="P933" s="7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1">
        <f t="shared" si="56"/>
        <v>14.536842105263158</v>
      </c>
      <c r="P934" s="7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29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1">
        <f t="shared" si="56"/>
        <v>6</v>
      </c>
      <c r="P935" s="7">
        <f t="shared" si="57"/>
        <v>60</v>
      </c>
      <c r="Q935" t="s">
        <v>8323</v>
      </c>
      <c r="R935" t="s">
        <v>8326</v>
      </c>
      <c r="S935" s="11">
        <f t="shared" si="58"/>
        <v>41711.169085648144</v>
      </c>
      <c r="T935" s="11">
        <f t="shared" si="59"/>
        <v>41771.169085648144</v>
      </c>
    </row>
    <row r="936" spans="1:20" ht="29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1">
        <f t="shared" si="56"/>
        <v>30.4</v>
      </c>
      <c r="P936" s="7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29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1">
        <f t="shared" si="56"/>
        <v>1.4285714285714286</v>
      </c>
      <c r="P937" s="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1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29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1">
        <f t="shared" si="56"/>
        <v>1.1428571428571428</v>
      </c>
      <c r="P939" s="7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41581.839780092589</v>
      </c>
    </row>
    <row r="940" spans="1:20" ht="29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1">
        <f t="shared" si="56"/>
        <v>0.35714285714285715</v>
      </c>
      <c r="P940" s="7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29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1">
        <f t="shared" si="56"/>
        <v>1.4545454545454546</v>
      </c>
      <c r="P941" s="7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29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1">
        <f t="shared" si="56"/>
        <v>17.155555555555555</v>
      </c>
      <c r="P942" s="7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29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1">
        <f t="shared" si="56"/>
        <v>2.3220000000000001</v>
      </c>
      <c r="P943" s="7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29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1">
        <f t="shared" si="56"/>
        <v>8.9066666666666663</v>
      </c>
      <c r="P944" s="7">
        <f t="shared" si="57"/>
        <v>41.75</v>
      </c>
      <c r="Q944" t="s">
        <v>8317</v>
      </c>
      <c r="R944" t="s">
        <v>8319</v>
      </c>
      <c r="S944" s="11">
        <f t="shared" si="58"/>
        <v>42382.843287037038</v>
      </c>
      <c r="T944" s="11">
        <f t="shared" si="59"/>
        <v>42418.843287037038</v>
      </c>
    </row>
    <row r="945" spans="1:20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1">
        <f t="shared" si="56"/>
        <v>9.6333333333333346</v>
      </c>
      <c r="P945" s="7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29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1">
        <f t="shared" si="56"/>
        <v>13.325999999999999</v>
      </c>
      <c r="P946" s="7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29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1">
        <f t="shared" si="56"/>
        <v>2.484</v>
      </c>
      <c r="P947" s="7">
        <f t="shared" si="57"/>
        <v>155.25</v>
      </c>
      <c r="Q947" t="s">
        <v>8317</v>
      </c>
      <c r="R947" t="s">
        <v>8319</v>
      </c>
      <c r="S947" s="11">
        <f t="shared" si="58"/>
        <v>42732.872986111106</v>
      </c>
      <c r="T947" s="11">
        <f t="shared" si="59"/>
        <v>42784.999305555553</v>
      </c>
    </row>
    <row r="948" spans="1:20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1">
        <f t="shared" si="56"/>
        <v>1.9066666666666665</v>
      </c>
      <c r="P948" s="7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29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1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29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1">
        <f t="shared" si="56"/>
        <v>12</v>
      </c>
      <c r="P950" s="7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29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1">
        <f t="shared" si="56"/>
        <v>1.365</v>
      </c>
      <c r="P951" s="7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29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1">
        <f t="shared" si="56"/>
        <v>28.04</v>
      </c>
      <c r="P952" s="7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1">
        <f t="shared" si="56"/>
        <v>38.39</v>
      </c>
      <c r="P953" s="7">
        <f t="shared" si="57"/>
        <v>158.63636363636363</v>
      </c>
      <c r="Q953" t="s">
        <v>8317</v>
      </c>
      <c r="R953" t="s">
        <v>8319</v>
      </c>
      <c r="S953" s="11">
        <f t="shared" si="58"/>
        <v>42480.653611111113</v>
      </c>
      <c r="T953" s="11">
        <f t="shared" si="59"/>
        <v>42525.653611111113</v>
      </c>
    </row>
    <row r="954" spans="1:20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1">
        <f t="shared" si="56"/>
        <v>39.942857142857143</v>
      </c>
      <c r="P954" s="7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42692.655231481476</v>
      </c>
    </row>
    <row r="955" spans="1:20" ht="29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1">
        <f t="shared" si="56"/>
        <v>0.84</v>
      </c>
      <c r="P955" s="7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29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1">
        <f t="shared" si="56"/>
        <v>43.406666666666666</v>
      </c>
      <c r="P956" s="7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29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1">
        <f t="shared" si="56"/>
        <v>5.6613333333333333</v>
      </c>
      <c r="P957" s="7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43.5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1">
        <f t="shared" si="56"/>
        <v>1.722</v>
      </c>
      <c r="P958" s="7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1">
        <f t="shared" si="56"/>
        <v>1.9416666666666664</v>
      </c>
      <c r="P959" s="7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29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1">
        <f t="shared" si="56"/>
        <v>11.328275684711327</v>
      </c>
      <c r="P960" s="7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29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1">
        <f t="shared" si="56"/>
        <v>38.86</v>
      </c>
      <c r="P961" s="7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29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1">
        <f t="shared" si="56"/>
        <v>46.100628930817614</v>
      </c>
      <c r="P962" s="7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29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1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(J963/86400)+25569</f>
        <v>42740.693692129629</v>
      </c>
      <c r="T963" s="11">
        <f t="shared" ref="T963:T1026" si="63">(I963/86400)+25569</f>
        <v>42786.791666666672</v>
      </c>
    </row>
    <row r="964" spans="1:20" ht="29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1">
        <f t="shared" si="60"/>
        <v>28.48</v>
      </c>
      <c r="P964" s="7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1">
        <f t="shared" si="60"/>
        <v>1.077142857142857</v>
      </c>
      <c r="P965" s="7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29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1">
        <f t="shared" si="60"/>
        <v>0.79909090909090907</v>
      </c>
      <c r="P966" s="7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29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1">
        <f t="shared" si="60"/>
        <v>1.1919999999999999</v>
      </c>
      <c r="P967" s="7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29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1">
        <f t="shared" si="60"/>
        <v>14.799999999999999</v>
      </c>
      <c r="P968" s="7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1">
        <f t="shared" si="60"/>
        <v>17.810000000000002</v>
      </c>
      <c r="P969" s="7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29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1">
        <f t="shared" si="60"/>
        <v>1.325</v>
      </c>
      <c r="P970" s="7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1">
        <f t="shared" si="60"/>
        <v>46.666666666666664</v>
      </c>
      <c r="P971" s="7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29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1">
        <f t="shared" si="60"/>
        <v>45.92</v>
      </c>
      <c r="P972" s="7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29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1">
        <f t="shared" si="60"/>
        <v>0.22599999999999998</v>
      </c>
      <c r="P973" s="7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29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1">
        <f t="shared" si="60"/>
        <v>34.625</v>
      </c>
      <c r="P974" s="7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29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1">
        <f t="shared" si="60"/>
        <v>2.0549999999999997</v>
      </c>
      <c r="P975" s="7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29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1">
        <f t="shared" si="60"/>
        <v>0.55999999999999994</v>
      </c>
      <c r="P976" s="7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29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1">
        <f t="shared" si="60"/>
        <v>2.6069999999999998</v>
      </c>
      <c r="P977" s="7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29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1">
        <f t="shared" si="60"/>
        <v>1.9259999999999999</v>
      </c>
      <c r="P978" s="7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29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1">
        <f t="shared" si="60"/>
        <v>33.666666666666664</v>
      </c>
      <c r="P979" s="7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29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1">
        <f t="shared" si="60"/>
        <v>56.263267182990241</v>
      </c>
      <c r="P980" s="7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29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1">
        <f t="shared" si="60"/>
        <v>82.817599999999999</v>
      </c>
      <c r="P981" s="7">
        <f t="shared" si="61"/>
        <v>301.93916666666667</v>
      </c>
      <c r="Q981" t="s">
        <v>8317</v>
      </c>
      <c r="R981" t="s">
        <v>8319</v>
      </c>
      <c r="S981" s="11">
        <f t="shared" si="62"/>
        <v>42506.416990740741</v>
      </c>
      <c r="T981" s="11">
        <f t="shared" si="63"/>
        <v>42541.790972222225</v>
      </c>
    </row>
    <row r="982" spans="1:20" ht="29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1">
        <f t="shared" si="60"/>
        <v>14.860000000000001</v>
      </c>
      <c r="P982" s="7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29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1">
        <f t="shared" si="60"/>
        <v>1.2375123751237513E-2</v>
      </c>
      <c r="P983" s="7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1">
        <f t="shared" si="60"/>
        <v>1.7142857142857144E-2</v>
      </c>
      <c r="P984" s="7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29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1">
        <f t="shared" si="60"/>
        <v>29.506136117214709</v>
      </c>
      <c r="P985" s="7">
        <f t="shared" si="61"/>
        <v>171.79329608938548</v>
      </c>
      <c r="Q985" t="s">
        <v>8317</v>
      </c>
      <c r="R985" t="s">
        <v>8319</v>
      </c>
      <c r="S985" s="11">
        <f t="shared" si="62"/>
        <v>42574.667650462958</v>
      </c>
      <c r="T985" s="11">
        <f t="shared" si="63"/>
        <v>42605.870833333334</v>
      </c>
    </row>
    <row r="986" spans="1:20" ht="58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1">
        <f t="shared" si="60"/>
        <v>1.06</v>
      </c>
      <c r="P986" s="7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42091.074166666665</v>
      </c>
    </row>
    <row r="987" spans="1:20" ht="29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1">
        <f t="shared" si="60"/>
        <v>6.293333333333333</v>
      </c>
      <c r="P987" s="7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29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1">
        <f t="shared" si="60"/>
        <v>12.75</v>
      </c>
      <c r="P988" s="7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29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1">
        <f t="shared" si="60"/>
        <v>13.22</v>
      </c>
      <c r="P989" s="7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29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1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1">
        <f t="shared" si="60"/>
        <v>16.77</v>
      </c>
      <c r="P991" s="7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29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1">
        <f t="shared" si="60"/>
        <v>0.104</v>
      </c>
      <c r="P992" s="7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58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1">
        <f t="shared" si="60"/>
        <v>4.24</v>
      </c>
      <c r="P993" s="7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1">
        <f t="shared" si="60"/>
        <v>0.46699999999999997</v>
      </c>
      <c r="P994" s="7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29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1">
        <f t="shared" si="60"/>
        <v>25.087142857142858</v>
      </c>
      <c r="P995" s="7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1">
        <f t="shared" si="60"/>
        <v>2.3345000000000002</v>
      </c>
      <c r="P996" s="7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29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1">
        <f t="shared" si="60"/>
        <v>7.26</v>
      </c>
      <c r="P997" s="7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1">
        <f t="shared" si="60"/>
        <v>1.625</v>
      </c>
      <c r="P998" s="7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1">
        <f t="shared" si="60"/>
        <v>1.3</v>
      </c>
      <c r="P999" s="7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1">
        <f t="shared" si="60"/>
        <v>58.558333333333337</v>
      </c>
      <c r="P1000" s="7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29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1">
        <f t="shared" si="60"/>
        <v>7.7886666666666677</v>
      </c>
      <c r="P1001" s="7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29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1">
        <f t="shared" si="60"/>
        <v>2.2157147647256061</v>
      </c>
      <c r="P1002" s="7">
        <f t="shared" si="61"/>
        <v>3304</v>
      </c>
      <c r="Q1002" t="s">
        <v>8317</v>
      </c>
      <c r="R1002" t="s">
        <v>8319</v>
      </c>
      <c r="S1002" s="11">
        <f t="shared" si="62"/>
        <v>42749.05972222222</v>
      </c>
      <c r="T1002" s="11">
        <f t="shared" si="63"/>
        <v>42809.018055555556</v>
      </c>
    </row>
    <row r="1003" spans="1:20" ht="29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1">
        <f t="shared" si="60"/>
        <v>104</v>
      </c>
      <c r="P1003" s="7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29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1">
        <f t="shared" si="60"/>
        <v>29.6029602960296</v>
      </c>
      <c r="P1004" s="7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1">
        <f t="shared" si="60"/>
        <v>16.055</v>
      </c>
      <c r="P1005" s="7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1">
        <f t="shared" si="60"/>
        <v>82.207999999999998</v>
      </c>
      <c r="P1006" s="7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1">
        <f t="shared" si="60"/>
        <v>75.051000000000002</v>
      </c>
      <c r="P1007" s="7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42276.624803240746</v>
      </c>
      <c r="T1007" s="11">
        <f t="shared" si="63"/>
        <v>42307.624803240746</v>
      </c>
    </row>
    <row r="1008" spans="1:20" ht="29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1">
        <f t="shared" si="60"/>
        <v>5.8500000000000005</v>
      </c>
      <c r="P1008" s="7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29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1">
        <f t="shared" si="60"/>
        <v>44.32</v>
      </c>
      <c r="P1009" s="7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29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1">
        <f t="shared" si="60"/>
        <v>0.26737967914438499</v>
      </c>
      <c r="P1010" s="7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29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1">
        <f t="shared" si="60"/>
        <v>13.13</v>
      </c>
      <c r="P1011" s="7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29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1">
        <f t="shared" si="60"/>
        <v>0.19088937093275488</v>
      </c>
      <c r="P1012" s="7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29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1">
        <f t="shared" si="60"/>
        <v>0.375</v>
      </c>
      <c r="P1013" s="7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29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1">
        <f t="shared" si="60"/>
        <v>21535.021000000001</v>
      </c>
      <c r="P1014" s="7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29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1">
        <f t="shared" si="60"/>
        <v>34.527999999999999</v>
      </c>
      <c r="P1015" s="7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1">
        <f t="shared" si="60"/>
        <v>30.599999999999998</v>
      </c>
      <c r="P1016" s="7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1">
        <f t="shared" si="60"/>
        <v>2.666666666666667</v>
      </c>
      <c r="P1017" s="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29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1">
        <f t="shared" si="60"/>
        <v>2.8420000000000001</v>
      </c>
      <c r="P1018" s="7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42467.065462962964</v>
      </c>
    </row>
    <row r="1019" spans="1:20" ht="29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1">
        <f t="shared" si="60"/>
        <v>22.878799999999998</v>
      </c>
      <c r="P1019" s="7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29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1">
        <f t="shared" si="60"/>
        <v>3.105</v>
      </c>
      <c r="P1020" s="7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1">
        <f t="shared" si="60"/>
        <v>47.333333333333336</v>
      </c>
      <c r="P1021" s="7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29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1">
        <f t="shared" si="60"/>
        <v>205.54838709677421</v>
      </c>
      <c r="P1022" s="7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1">
        <f t="shared" si="60"/>
        <v>351.80366666666669</v>
      </c>
      <c r="P1023" s="7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1">
        <f t="shared" si="60"/>
        <v>114.9</v>
      </c>
      <c r="P1024" s="7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42111.646724537037</v>
      </c>
      <c r="T1024" s="11">
        <f t="shared" si="63"/>
        <v>42141.646724537037</v>
      </c>
    </row>
    <row r="1025" spans="1:20" ht="29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1">
        <f t="shared" si="60"/>
        <v>237.15</v>
      </c>
      <c r="P1025" s="7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29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1">
        <f t="shared" si="60"/>
        <v>118.63774999999998</v>
      </c>
      <c r="P1026" s="7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1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(J1027/86400)+25569</f>
        <v>42049.833761574075</v>
      </c>
      <c r="T1027" s="11">
        <f t="shared" ref="T1027:T1090" si="67">(I1027/86400)+25569</f>
        <v>42079.792094907403</v>
      </c>
    </row>
    <row r="1028" spans="1:20" ht="29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1">
        <f t="shared" si="64"/>
        <v>100.00828571428571</v>
      </c>
      <c r="P1028" s="7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29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1">
        <f t="shared" si="64"/>
        <v>103.09292094387415</v>
      </c>
      <c r="P1029" s="7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29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1">
        <f t="shared" si="64"/>
        <v>117.27000000000001</v>
      </c>
      <c r="P1030" s="7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1">
        <f t="shared" si="64"/>
        <v>111.75999999999999</v>
      </c>
      <c r="P1031" s="7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1">
        <f t="shared" si="64"/>
        <v>342.09999999999997</v>
      </c>
      <c r="P1032" s="7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29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1">
        <f t="shared" si="64"/>
        <v>107.4</v>
      </c>
      <c r="P1033" s="7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1">
        <f t="shared" si="64"/>
        <v>108.49703703703703</v>
      </c>
      <c r="P1034" s="7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29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1">
        <f t="shared" si="64"/>
        <v>102.86144578313252</v>
      </c>
      <c r="P1035" s="7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42688.732407407406</v>
      </c>
      <c r="T1035" s="11">
        <f t="shared" si="67"/>
        <v>42716.732407407406</v>
      </c>
    </row>
    <row r="1036" spans="1:20" ht="29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1">
        <f t="shared" si="64"/>
        <v>130.0018</v>
      </c>
      <c r="P1036" s="7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29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1">
        <f t="shared" si="64"/>
        <v>107.65217391304347</v>
      </c>
      <c r="P1037" s="7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1">
        <f t="shared" si="64"/>
        <v>112.36044444444444</v>
      </c>
      <c r="P1038" s="7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29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1">
        <f t="shared" si="64"/>
        <v>102.1</v>
      </c>
      <c r="P1039" s="7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29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1">
        <f t="shared" si="64"/>
        <v>145.33333333333334</v>
      </c>
      <c r="P1040" s="7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29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1">
        <f t="shared" si="64"/>
        <v>128.19999999999999</v>
      </c>
      <c r="P1041" s="7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29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1">
        <f t="shared" si="64"/>
        <v>0.29411764705882354</v>
      </c>
      <c r="P1042" s="7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1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1">
        <f t="shared" si="66"/>
        <v>41831.06009259259</v>
      </c>
      <c r="T1043" s="11">
        <f t="shared" si="67"/>
        <v>41851.06009259259</v>
      </c>
    </row>
    <row r="1044" spans="1:20" ht="29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1">
        <f t="shared" si="64"/>
        <v>1.5384615384615385</v>
      </c>
      <c r="P1044" s="7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29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1">
        <f t="shared" si="64"/>
        <v>8.5370000000000008</v>
      </c>
      <c r="P1045" s="7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29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1">
        <f t="shared" si="64"/>
        <v>8.5714285714285715E-2</v>
      </c>
      <c r="P1046" s="7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29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1">
        <f t="shared" si="64"/>
        <v>2.6599999999999997</v>
      </c>
      <c r="P1047" s="7">
        <f t="shared" si="65"/>
        <v>33.25</v>
      </c>
      <c r="Q1047" t="s">
        <v>8329</v>
      </c>
      <c r="R1047" t="s">
        <v>8330</v>
      </c>
      <c r="S1047" s="11">
        <f t="shared" si="66"/>
        <v>41844.874421296292</v>
      </c>
      <c r="T1047" s="11">
        <f t="shared" si="67"/>
        <v>41874.874421296292</v>
      </c>
    </row>
    <row r="1048" spans="1:20" ht="29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1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29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1">
        <f t="shared" si="64"/>
        <v>0.05</v>
      </c>
      <c r="P1049" s="7">
        <f t="shared" si="65"/>
        <v>1</v>
      </c>
      <c r="Q1049" t="s">
        <v>8329</v>
      </c>
      <c r="R1049" t="s">
        <v>8330</v>
      </c>
      <c r="S1049" s="11">
        <f t="shared" si="66"/>
        <v>41918.818460648152</v>
      </c>
      <c r="T1049" s="11">
        <f t="shared" si="67"/>
        <v>41948.860127314816</v>
      </c>
    </row>
    <row r="1050" spans="1:20" ht="29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1">
        <f t="shared" si="64"/>
        <v>1.4133333333333333</v>
      </c>
      <c r="P1050" s="7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1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1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29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1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29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1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29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1">
        <f t="shared" si="64"/>
        <v>1</v>
      </c>
      <c r="P1055" s="7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29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1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29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1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29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1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42118.677974537037</v>
      </c>
    </row>
    <row r="1059" spans="1:20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1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1">
        <f t="shared" si="66"/>
        <v>42678.871331018519</v>
      </c>
      <c r="T1059" s="11">
        <f t="shared" si="67"/>
        <v>42708.912997685184</v>
      </c>
    </row>
    <row r="1060" spans="1:20" ht="29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1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1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29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1">
        <f t="shared" si="64"/>
        <v>1</v>
      </c>
      <c r="P1062" s="7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1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1">
        <f t="shared" si="64"/>
        <v>95.477386934673376</v>
      </c>
      <c r="P1064" s="7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29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1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29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1">
        <f t="shared" si="64"/>
        <v>8.974444444444444</v>
      </c>
      <c r="P1066" s="7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29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1">
        <f t="shared" si="64"/>
        <v>2.7</v>
      </c>
      <c r="P1067" s="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29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1">
        <f t="shared" si="64"/>
        <v>3.3673333333333333</v>
      </c>
      <c r="P1068" s="7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41445.962754629625</v>
      </c>
      <c r="T1068" s="11">
        <f t="shared" si="67"/>
        <v>41490.962754629625</v>
      </c>
    </row>
    <row r="1069" spans="1:20" ht="29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1">
        <f t="shared" si="64"/>
        <v>26</v>
      </c>
      <c r="P1069" s="7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29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1">
        <f t="shared" si="64"/>
        <v>0.15</v>
      </c>
      <c r="P1070" s="7">
        <f t="shared" si="65"/>
        <v>11.25</v>
      </c>
      <c r="Q1070" t="s">
        <v>8331</v>
      </c>
      <c r="R1070" t="s">
        <v>8332</v>
      </c>
      <c r="S1070" s="11">
        <f t="shared" si="66"/>
        <v>42440.371111111112</v>
      </c>
      <c r="T1070" s="11">
        <f t="shared" si="67"/>
        <v>42470.329444444447</v>
      </c>
    </row>
    <row r="1071" spans="1:20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1">
        <f t="shared" si="64"/>
        <v>38.636363636363633</v>
      </c>
      <c r="P1071" s="7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29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1">
        <f t="shared" si="64"/>
        <v>0.70000000000000007</v>
      </c>
      <c r="P1072" s="7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29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1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29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1">
        <f t="shared" si="64"/>
        <v>6.8000000000000005E-2</v>
      </c>
      <c r="P1074" s="7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1">
        <f t="shared" si="64"/>
        <v>1.3333333333333335</v>
      </c>
      <c r="P1075" s="7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29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1">
        <f t="shared" si="64"/>
        <v>6.3092592592592585</v>
      </c>
      <c r="P1076" s="7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1">
        <f t="shared" si="64"/>
        <v>4.5</v>
      </c>
      <c r="P1077" s="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29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1">
        <f t="shared" si="64"/>
        <v>62.765333333333331</v>
      </c>
      <c r="P1078" s="7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29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1">
        <f t="shared" si="64"/>
        <v>29.376000000000001</v>
      </c>
      <c r="P1079" s="7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29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1">
        <f t="shared" si="64"/>
        <v>7.5</v>
      </c>
      <c r="P1080" s="7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29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1">
        <f t="shared" si="64"/>
        <v>2.6076923076923078</v>
      </c>
      <c r="P1081" s="7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42479.566388888888</v>
      </c>
      <c r="T1081" s="11">
        <f t="shared" si="67"/>
        <v>42504.566388888888</v>
      </c>
    </row>
    <row r="1082" spans="1:20" ht="29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1">
        <f t="shared" si="64"/>
        <v>9.1050000000000004</v>
      </c>
      <c r="P1082" s="7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29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1">
        <f t="shared" si="64"/>
        <v>1.7647058823529412E-2</v>
      </c>
      <c r="P1083" s="7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1">
        <f t="shared" si="64"/>
        <v>0.55999999999999994</v>
      </c>
      <c r="P1084" s="7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41101.906111111108</v>
      </c>
      <c r="T1084" s="11">
        <f t="shared" si="67"/>
        <v>41131.906111111108</v>
      </c>
    </row>
    <row r="1085" spans="1:20" ht="29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1">
        <f t="shared" si="64"/>
        <v>0.82000000000000006</v>
      </c>
      <c r="P1085" s="7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1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1">
        <f t="shared" si="64"/>
        <v>3.42</v>
      </c>
      <c r="P1087" s="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1">
        <f t="shared" si="64"/>
        <v>8.3333333333333343E-2</v>
      </c>
      <c r="P1088" s="7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29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1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1">
        <f t="shared" si="66"/>
        <v>41775.713969907403</v>
      </c>
      <c r="T1089" s="11">
        <f t="shared" si="67"/>
        <v>41805.713969907403</v>
      </c>
    </row>
    <row r="1090" spans="1:20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1">
        <f t="shared" si="64"/>
        <v>14.182977777777777</v>
      </c>
      <c r="P1090" s="7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1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(J1091/86400)+25569</f>
        <v>42151.189525462964</v>
      </c>
      <c r="T1091" s="11">
        <f t="shared" ref="T1091:T1154" si="71">(I1091/86400)+25569</f>
        <v>42181.189525462964</v>
      </c>
    </row>
    <row r="1092" spans="1:20" ht="29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1">
        <f t="shared" si="68"/>
        <v>3.8464497269020695E-2</v>
      </c>
      <c r="P1092" s="7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29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1">
        <f t="shared" si="68"/>
        <v>12.5</v>
      </c>
      <c r="P1093" s="7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42470.778611111113</v>
      </c>
    </row>
    <row r="1094" spans="1:20" ht="29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1">
        <f t="shared" si="68"/>
        <v>1.05</v>
      </c>
      <c r="P1094" s="7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29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1">
        <f t="shared" si="68"/>
        <v>14.083333333333334</v>
      </c>
      <c r="P1095" s="7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29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1">
        <f t="shared" si="68"/>
        <v>18.300055555555556</v>
      </c>
      <c r="P1096" s="7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40795.71334490741</v>
      </c>
      <c r="T1096" s="11">
        <f t="shared" si="71"/>
        <v>40825.71334490741</v>
      </c>
    </row>
    <row r="1097" spans="1:20" ht="29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1">
        <f t="shared" si="68"/>
        <v>5.0347999999999997</v>
      </c>
      <c r="P1097" s="7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29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1">
        <f t="shared" si="68"/>
        <v>17.933333333333334</v>
      </c>
      <c r="P1098" s="7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29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1">
        <f t="shared" si="68"/>
        <v>4.7E-2</v>
      </c>
      <c r="P1099" s="7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1">
        <f t="shared" si="68"/>
        <v>7.2120000000000006</v>
      </c>
      <c r="P1100" s="7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29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1">
        <f t="shared" si="68"/>
        <v>0.5</v>
      </c>
      <c r="P1101" s="7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29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1">
        <f t="shared" si="68"/>
        <v>2.5</v>
      </c>
      <c r="P1102" s="7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1">
        <f t="shared" si="68"/>
        <v>4.1000000000000002E-2</v>
      </c>
      <c r="P1103" s="7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29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1">
        <f t="shared" si="68"/>
        <v>5.3125</v>
      </c>
      <c r="P1104" s="7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29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1">
        <f t="shared" si="68"/>
        <v>1.6199999999999999</v>
      </c>
      <c r="P1105" s="7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29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1">
        <f t="shared" si="68"/>
        <v>4.9516666666666671</v>
      </c>
      <c r="P1106" s="7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29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1">
        <f t="shared" si="68"/>
        <v>0.159</v>
      </c>
      <c r="P1107" s="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29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1">
        <f t="shared" si="68"/>
        <v>41.25</v>
      </c>
      <c r="P1108" s="7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29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1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29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1">
        <f t="shared" si="68"/>
        <v>2.93</v>
      </c>
      <c r="P1110" s="7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29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1">
        <f t="shared" si="68"/>
        <v>0.44999999999999996</v>
      </c>
      <c r="P1111" s="7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29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1">
        <f t="shared" si="68"/>
        <v>0.51</v>
      </c>
      <c r="P1112" s="7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29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1">
        <f t="shared" si="68"/>
        <v>0.04</v>
      </c>
      <c r="P1113" s="7">
        <f t="shared" si="69"/>
        <v>1</v>
      </c>
      <c r="Q1113" t="s">
        <v>8331</v>
      </c>
      <c r="R1113" t="s">
        <v>8332</v>
      </c>
      <c r="S1113" s="11">
        <f t="shared" si="70"/>
        <v>42347.203587962962</v>
      </c>
      <c r="T1113" s="11">
        <f t="shared" si="71"/>
        <v>42377.203587962962</v>
      </c>
    </row>
    <row r="1114" spans="1:20" ht="29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1">
        <f t="shared" si="68"/>
        <v>35.537409090909087</v>
      </c>
      <c r="P1114" s="7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29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1">
        <f t="shared" si="68"/>
        <v>0.5</v>
      </c>
      <c r="P1115" s="7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29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1">
        <f t="shared" si="68"/>
        <v>0.16666666666666669</v>
      </c>
      <c r="P1116" s="7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29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1">
        <f t="shared" si="68"/>
        <v>0.13250000000000001</v>
      </c>
      <c r="P1117" s="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1">
        <f t="shared" si="68"/>
        <v>3.5704000000000007E-2</v>
      </c>
      <c r="P1118" s="7">
        <f t="shared" si="69"/>
        <v>17.852</v>
      </c>
      <c r="Q1118" t="s">
        <v>8331</v>
      </c>
      <c r="R1118" t="s">
        <v>8332</v>
      </c>
      <c r="S1118" s="11">
        <f t="shared" si="70"/>
        <v>41009.847314814819</v>
      </c>
      <c r="T1118" s="11">
        <f t="shared" si="71"/>
        <v>41069.847314814819</v>
      </c>
    </row>
    <row r="1119" spans="1:20" ht="29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1">
        <f t="shared" si="68"/>
        <v>8.3000000000000007</v>
      </c>
      <c r="P1119" s="7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29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1">
        <f t="shared" si="68"/>
        <v>2.4222222222222221</v>
      </c>
      <c r="P1120" s="7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29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1">
        <f t="shared" si="68"/>
        <v>0.23809523809523811</v>
      </c>
      <c r="P1121" s="7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1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29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1">
        <f t="shared" si="68"/>
        <v>1.1599999999999999E-2</v>
      </c>
      <c r="P1123" s="7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29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1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29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1">
        <f t="shared" si="68"/>
        <v>0.22</v>
      </c>
      <c r="P1125" s="7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29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1">
        <f t="shared" si="68"/>
        <v>0.47222222222222221</v>
      </c>
      <c r="P1126" s="7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29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1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1">
        <f t="shared" si="68"/>
        <v>0.5</v>
      </c>
      <c r="P1128" s="7">
        <f t="shared" si="69"/>
        <v>5</v>
      </c>
      <c r="Q1128" t="s">
        <v>8331</v>
      </c>
      <c r="R1128" t="s">
        <v>8333</v>
      </c>
      <c r="S1128" s="11">
        <f t="shared" si="70"/>
        <v>42535.327476851853</v>
      </c>
      <c r="T1128" s="11">
        <f t="shared" si="71"/>
        <v>42565.327476851853</v>
      </c>
    </row>
    <row r="1129" spans="1:20" ht="29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1">
        <f t="shared" si="68"/>
        <v>1.6714285714285713</v>
      </c>
      <c r="P1129" s="7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1">
        <f t="shared" si="68"/>
        <v>0.1</v>
      </c>
      <c r="P1130" s="7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29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1">
        <f t="shared" si="68"/>
        <v>0.105</v>
      </c>
      <c r="P1131" s="7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29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1">
        <f t="shared" si="68"/>
        <v>0.22</v>
      </c>
      <c r="P1132" s="7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29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1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29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1">
        <f t="shared" si="68"/>
        <v>14.38</v>
      </c>
      <c r="P1134" s="7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29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1">
        <f t="shared" si="68"/>
        <v>0.66666666666666674</v>
      </c>
      <c r="P1135" s="7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29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1">
        <f t="shared" si="68"/>
        <v>4.0000000000000001E-3</v>
      </c>
      <c r="P1136" s="7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29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1">
        <f t="shared" si="68"/>
        <v>5</v>
      </c>
      <c r="P1137" s="7">
        <f t="shared" si="69"/>
        <v>50</v>
      </c>
      <c r="Q1137" t="s">
        <v>8331</v>
      </c>
      <c r="R1137" t="s">
        <v>8333</v>
      </c>
      <c r="S1137" s="11">
        <f t="shared" si="70"/>
        <v>42558.98951388889</v>
      </c>
      <c r="T1137" s="11">
        <f t="shared" si="71"/>
        <v>42588.98951388889</v>
      </c>
    </row>
    <row r="1138" spans="1:20" ht="29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1">
        <f t="shared" si="68"/>
        <v>6.4439140811455857</v>
      </c>
      <c r="P1138" s="7">
        <f t="shared" si="69"/>
        <v>45</v>
      </c>
      <c r="Q1138" t="s">
        <v>8331</v>
      </c>
      <c r="R1138" t="s">
        <v>8333</v>
      </c>
      <c r="S1138" s="11">
        <f t="shared" si="70"/>
        <v>42327.671631944446</v>
      </c>
      <c r="T1138" s="11">
        <f t="shared" si="71"/>
        <v>42357.671631944446</v>
      </c>
    </row>
    <row r="1139" spans="1:20" ht="29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1">
        <f t="shared" si="68"/>
        <v>39.5</v>
      </c>
      <c r="P1139" s="7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29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1">
        <f t="shared" si="68"/>
        <v>0.35714285714285715</v>
      </c>
      <c r="P1140" s="7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29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1">
        <f t="shared" si="68"/>
        <v>6.25E-2</v>
      </c>
      <c r="P1141" s="7">
        <f t="shared" si="69"/>
        <v>5</v>
      </c>
      <c r="Q1141" t="s">
        <v>8331</v>
      </c>
      <c r="R1141" t="s">
        <v>8333</v>
      </c>
      <c r="S1141" s="11">
        <f t="shared" si="70"/>
        <v>41975.34752314815</v>
      </c>
      <c r="T1141" s="11">
        <f t="shared" si="71"/>
        <v>42005.34752314815</v>
      </c>
    </row>
    <row r="1142" spans="1:20" ht="29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1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1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29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1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1">
        <f t="shared" si="70"/>
        <v>42022.006099537037</v>
      </c>
      <c r="T1144" s="11">
        <f t="shared" si="71"/>
        <v>42052.006099537037</v>
      </c>
    </row>
    <row r="1145" spans="1:20" ht="29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1">
        <f t="shared" si="68"/>
        <v>0.41333333333333333</v>
      </c>
      <c r="P1145" s="7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29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1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1">
        <f t="shared" si="68"/>
        <v>0.125</v>
      </c>
      <c r="P1147" s="7">
        <f t="shared" si="69"/>
        <v>100</v>
      </c>
      <c r="Q1147" t="s">
        <v>8334</v>
      </c>
      <c r="R1147" t="s">
        <v>8335</v>
      </c>
      <c r="S1147" s="11">
        <f t="shared" si="70"/>
        <v>41854.74759259259</v>
      </c>
      <c r="T1147" s="11">
        <f t="shared" si="71"/>
        <v>41914.74759259259</v>
      </c>
    </row>
    <row r="1148" spans="1:20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1">
        <f t="shared" si="68"/>
        <v>8.8333333333333339</v>
      </c>
      <c r="P1148" s="7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29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1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1">
        <f t="shared" si="68"/>
        <v>0.48666666666666669</v>
      </c>
      <c r="P1150" s="7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1">
        <f t="shared" si="68"/>
        <v>0.15</v>
      </c>
      <c r="P1151" s="7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1">
        <f t="shared" si="68"/>
        <v>10.08</v>
      </c>
      <c r="P1152" s="7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29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1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1">
        <f t="shared" si="70"/>
        <v>42224.102581018524</v>
      </c>
      <c r="T1153" s="11">
        <f t="shared" si="71"/>
        <v>42254.102581018524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1">
        <f t="shared" si="68"/>
        <v>5.6937500000000005</v>
      </c>
      <c r="P1154" s="7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1">
        <f t="shared" ref="O1155:O1218" si="72">(E1155/D1155)*100</f>
        <v>0.625</v>
      </c>
      <c r="P1155" s="7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(J1155/86400)+25569</f>
        <v>42143.714178240742</v>
      </c>
      <c r="T1155" s="11">
        <f t="shared" ref="T1155:T1218" si="75">(I1155/86400)+25569</f>
        <v>42173.714178240742</v>
      </c>
    </row>
    <row r="1156" spans="1:20" ht="29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1">
        <f t="shared" si="72"/>
        <v>6.5</v>
      </c>
      <c r="P1156" s="7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29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1">
        <f t="shared" si="72"/>
        <v>0.752</v>
      </c>
      <c r="P1157" s="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29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1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29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1">
        <f t="shared" si="72"/>
        <v>1.51</v>
      </c>
      <c r="P1159" s="7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41978.669907407406</v>
      </c>
    </row>
    <row r="1160" spans="1:20" ht="29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1">
        <f t="shared" si="72"/>
        <v>0.46666666666666673</v>
      </c>
      <c r="P1160" s="7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29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1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29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1">
        <f t="shared" si="72"/>
        <v>3.85</v>
      </c>
      <c r="P1162" s="7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42091.113263888888</v>
      </c>
    </row>
    <row r="1163" spans="1:20" ht="29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1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29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1">
        <f t="shared" si="72"/>
        <v>5.8333333333333341E-2</v>
      </c>
      <c r="P1164" s="7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29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1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1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29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1">
        <f t="shared" si="72"/>
        <v>20.705000000000002</v>
      </c>
      <c r="P1167" s="7">
        <f t="shared" si="73"/>
        <v>82.82</v>
      </c>
      <c r="Q1167" t="s">
        <v>8334</v>
      </c>
      <c r="R1167" t="s">
        <v>8335</v>
      </c>
      <c r="S1167" s="11">
        <f t="shared" si="74"/>
        <v>41792.214467592596</v>
      </c>
      <c r="T1167" s="11">
        <f t="shared" si="75"/>
        <v>41826.214467592596</v>
      </c>
    </row>
    <row r="1168" spans="1:20" ht="29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1">
        <f t="shared" si="72"/>
        <v>19.139999999999997</v>
      </c>
      <c r="P1168" s="7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1">
        <f t="shared" si="72"/>
        <v>1.6316666666666666</v>
      </c>
      <c r="P1169" s="7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29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1">
        <f t="shared" si="72"/>
        <v>5.6666666666666661</v>
      </c>
      <c r="P1170" s="7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29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1">
        <f t="shared" si="72"/>
        <v>0.16999999999999998</v>
      </c>
      <c r="P1171" s="7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29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1">
        <f t="shared" si="72"/>
        <v>0.4</v>
      </c>
      <c r="P1172" s="7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1">
        <f t="shared" si="72"/>
        <v>0.1</v>
      </c>
      <c r="P1173" s="7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1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1">
        <f t="shared" si="74"/>
        <v>41841.682314814811</v>
      </c>
      <c r="T1174" s="11">
        <f t="shared" si="75"/>
        <v>41871.682314814811</v>
      </c>
    </row>
    <row r="1175" spans="1:20" ht="29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1">
        <f t="shared" si="72"/>
        <v>2.4E-2</v>
      </c>
      <c r="P1175" s="7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29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1">
        <f t="shared" si="72"/>
        <v>5.9066666666666672</v>
      </c>
      <c r="P1176" s="7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29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1">
        <f t="shared" si="72"/>
        <v>2.9250000000000003</v>
      </c>
      <c r="P1177" s="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43.5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1">
        <f t="shared" si="72"/>
        <v>5.7142857142857143E-3</v>
      </c>
      <c r="P1178" s="7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29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1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29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1">
        <f t="shared" si="72"/>
        <v>6.6666666666666671E-3</v>
      </c>
      <c r="P1180" s="7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29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1">
        <f t="shared" si="72"/>
        <v>5.3333333333333339</v>
      </c>
      <c r="P1181" s="7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1">
        <f t="shared" si="72"/>
        <v>11.75</v>
      </c>
      <c r="P1182" s="7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1">
        <f t="shared" si="72"/>
        <v>8.0000000000000002E-3</v>
      </c>
      <c r="P1183" s="7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29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1">
        <f t="shared" si="72"/>
        <v>4.2</v>
      </c>
      <c r="P1184" s="7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29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1">
        <f t="shared" si="72"/>
        <v>4</v>
      </c>
      <c r="P1185" s="7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29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1">
        <f t="shared" si="72"/>
        <v>104.93636363636362</v>
      </c>
      <c r="P1186" s="7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29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1">
        <f t="shared" si="72"/>
        <v>105.44</v>
      </c>
      <c r="P1187" s="7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29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1">
        <f t="shared" si="72"/>
        <v>106.73333333333332</v>
      </c>
      <c r="P1188" s="7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29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1">
        <f t="shared" si="72"/>
        <v>104.12571428571428</v>
      </c>
      <c r="P1189" s="7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29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1">
        <f t="shared" si="72"/>
        <v>160.54999999999998</v>
      </c>
      <c r="P1190" s="7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29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1">
        <f t="shared" si="72"/>
        <v>107.77777777777777</v>
      </c>
      <c r="P1191" s="7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1">
        <f t="shared" si="72"/>
        <v>135</v>
      </c>
      <c r="P1192" s="7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29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1">
        <f t="shared" si="72"/>
        <v>109.07407407407408</v>
      </c>
      <c r="P1193" s="7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42449.562037037038</v>
      </c>
    </row>
    <row r="1194" spans="1:20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1">
        <f t="shared" si="72"/>
        <v>290</v>
      </c>
      <c r="P1194" s="7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29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1">
        <f t="shared" si="72"/>
        <v>103.95714285714286</v>
      </c>
      <c r="P1195" s="7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42409.776076388887</v>
      </c>
      <c r="T1195" s="11">
        <f t="shared" si="75"/>
        <v>42469.734409722223</v>
      </c>
    </row>
    <row r="1196" spans="1:20" ht="29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1">
        <f t="shared" si="72"/>
        <v>322.24</v>
      </c>
      <c r="P1196" s="7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43.5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1">
        <f t="shared" si="72"/>
        <v>135</v>
      </c>
      <c r="P1197" s="7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1">
        <f t="shared" si="72"/>
        <v>269.91034482758624</v>
      </c>
      <c r="P1198" s="7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29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1">
        <f t="shared" si="72"/>
        <v>253.29333333333332</v>
      </c>
      <c r="P1199" s="7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29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1">
        <f t="shared" si="72"/>
        <v>260.59999999999997</v>
      </c>
      <c r="P1200" s="7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29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1">
        <f t="shared" si="72"/>
        <v>101.31677953348381</v>
      </c>
      <c r="P1201" s="7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29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1">
        <f t="shared" si="72"/>
        <v>125.60416666666667</v>
      </c>
      <c r="P1202" s="7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29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1">
        <f t="shared" si="72"/>
        <v>102.43783333333334</v>
      </c>
      <c r="P1203" s="7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29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1">
        <f t="shared" si="72"/>
        <v>199.244</v>
      </c>
      <c r="P1204" s="7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42152.288819444446</v>
      </c>
      <c r="T1204" s="11">
        <f t="shared" si="75"/>
        <v>42182.288819444446</v>
      </c>
    </row>
    <row r="1205" spans="1:20" ht="29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1">
        <f t="shared" si="72"/>
        <v>102.45398773006136</v>
      </c>
      <c r="P1205" s="7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29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1">
        <f t="shared" si="72"/>
        <v>102.94615384615385</v>
      </c>
      <c r="P1206" s="7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29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1">
        <f t="shared" si="72"/>
        <v>100.86153846153847</v>
      </c>
      <c r="P1207" s="7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29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1">
        <f t="shared" si="72"/>
        <v>114.99999999999999</v>
      </c>
      <c r="P1208" s="7">
        <f t="shared" si="73"/>
        <v>32.34375</v>
      </c>
      <c r="Q1208" t="s">
        <v>8336</v>
      </c>
      <c r="R1208" t="s">
        <v>8337</v>
      </c>
      <c r="S1208" s="11">
        <f t="shared" si="74"/>
        <v>42772.776076388887</v>
      </c>
      <c r="T1208" s="11">
        <f t="shared" si="75"/>
        <v>42805.561805555553</v>
      </c>
    </row>
    <row r="1209" spans="1:20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1">
        <f t="shared" si="72"/>
        <v>104.16766467065868</v>
      </c>
      <c r="P1209" s="7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29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1">
        <f t="shared" si="72"/>
        <v>155.29999999999998</v>
      </c>
      <c r="P1210" s="7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29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1">
        <f t="shared" si="72"/>
        <v>106</v>
      </c>
      <c r="P1211" s="7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1">
        <f t="shared" si="72"/>
        <v>254.31499999999997</v>
      </c>
      <c r="P1212" s="7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29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1">
        <f t="shared" si="72"/>
        <v>101.1</v>
      </c>
      <c r="P1213" s="7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29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1">
        <f t="shared" si="72"/>
        <v>129.04</v>
      </c>
      <c r="P1214" s="7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29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1">
        <f t="shared" si="72"/>
        <v>102.23076923076924</v>
      </c>
      <c r="P1215" s="7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29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1">
        <f t="shared" si="72"/>
        <v>131.80000000000001</v>
      </c>
      <c r="P1216" s="7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29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1">
        <f t="shared" si="72"/>
        <v>786.0802000000001</v>
      </c>
      <c r="P1217" s="7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1">
        <f t="shared" si="72"/>
        <v>145.70000000000002</v>
      </c>
      <c r="P1218" s="7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29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1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(J1219/86400)+25569</f>
        <v>42535.809490740736</v>
      </c>
      <c r="T1219" s="11">
        <f t="shared" ref="T1219:T1282" si="79">(I1219/86400)+25569</f>
        <v>42565.809490740736</v>
      </c>
    </row>
    <row r="1220" spans="1:20" ht="29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1">
        <f t="shared" si="76"/>
        <v>172.27777777777777</v>
      </c>
      <c r="P1220" s="7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1">
        <f t="shared" si="76"/>
        <v>159.16819571865443</v>
      </c>
      <c r="P1221" s="7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42633.461956018524</v>
      </c>
      <c r="T1221" s="11">
        <f t="shared" si="79"/>
        <v>42663.461956018524</v>
      </c>
    </row>
    <row r="1222" spans="1:20" ht="29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1">
        <f t="shared" si="76"/>
        <v>103.76666666666668</v>
      </c>
      <c r="P1222" s="7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29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1">
        <f t="shared" si="76"/>
        <v>111.40954545454547</v>
      </c>
      <c r="P1223" s="7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1">
        <f t="shared" si="76"/>
        <v>280.375</v>
      </c>
      <c r="P1224" s="7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1">
        <f t="shared" si="76"/>
        <v>112.10606060606061</v>
      </c>
      <c r="P1225" s="7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1">
        <f t="shared" si="76"/>
        <v>7.0666666666666673</v>
      </c>
      <c r="P1226" s="7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29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1">
        <f t="shared" si="76"/>
        <v>4.3999999999999995</v>
      </c>
      <c r="P1227" s="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29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1">
        <f t="shared" si="76"/>
        <v>3.8739999999999997</v>
      </c>
      <c r="P1228" s="7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29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1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1">
        <f t="shared" si="76"/>
        <v>29.299999999999997</v>
      </c>
      <c r="P1230" s="7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29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1">
        <f t="shared" si="76"/>
        <v>0.90909090909090906</v>
      </c>
      <c r="P1231" s="7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29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1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29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1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29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1">
        <f t="shared" si="76"/>
        <v>0.8</v>
      </c>
      <c r="P1234" s="7">
        <f t="shared" si="77"/>
        <v>40</v>
      </c>
      <c r="Q1234" t="s">
        <v>8323</v>
      </c>
      <c r="R1234" t="s">
        <v>8338</v>
      </c>
      <c r="S1234" s="11">
        <f t="shared" si="78"/>
        <v>41506.848032407404</v>
      </c>
      <c r="T1234" s="11">
        <f t="shared" si="79"/>
        <v>41553.848032407404</v>
      </c>
    </row>
    <row r="1235" spans="1:20" ht="29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1">
        <f t="shared" si="76"/>
        <v>11.600000000000001</v>
      </c>
      <c r="P1235" s="7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29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1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29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1">
        <f t="shared" si="76"/>
        <v>2.7873639500929119</v>
      </c>
      <c r="P1237" s="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1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29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1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29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1">
        <f t="shared" si="76"/>
        <v>17.8</v>
      </c>
      <c r="P1240" s="7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1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1">
        <f t="shared" si="76"/>
        <v>3.0124999999999997</v>
      </c>
      <c r="P1242" s="7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29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1">
        <f t="shared" si="76"/>
        <v>50.739999999999995</v>
      </c>
      <c r="P1243" s="7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29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1">
        <f t="shared" si="76"/>
        <v>0.54884742041712409</v>
      </c>
      <c r="P1244" s="7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29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1">
        <f t="shared" si="76"/>
        <v>14.091666666666667</v>
      </c>
      <c r="P1245" s="7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29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1">
        <f t="shared" si="76"/>
        <v>103.8</v>
      </c>
      <c r="P1246" s="7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41355.825497685189</v>
      </c>
      <c r="T1246" s="11">
        <f t="shared" si="79"/>
        <v>41386.875</v>
      </c>
    </row>
    <row r="1247" spans="1:20" ht="29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1">
        <f t="shared" si="76"/>
        <v>120.24999999999999</v>
      </c>
      <c r="P1247" s="7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41774.59993055556</v>
      </c>
      <c r="T1247" s="11">
        <f t="shared" si="79"/>
        <v>41804.59993055556</v>
      </c>
    </row>
    <row r="1248" spans="1:20" ht="29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1">
        <f t="shared" si="76"/>
        <v>117</v>
      </c>
      <c r="P1248" s="7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1">
        <f t="shared" si="76"/>
        <v>122.14285714285715</v>
      </c>
      <c r="P1249" s="7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1">
        <f t="shared" si="76"/>
        <v>151.63999999999999</v>
      </c>
      <c r="P1250" s="7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1">
        <f t="shared" si="76"/>
        <v>104.44</v>
      </c>
      <c r="P1251" s="7">
        <f t="shared" si="77"/>
        <v>64.46913580246914</v>
      </c>
      <c r="Q1251" t="s">
        <v>8323</v>
      </c>
      <c r="R1251" t="s">
        <v>8324</v>
      </c>
      <c r="S1251" s="11">
        <f t="shared" si="78"/>
        <v>41067.740868055553</v>
      </c>
      <c r="T1251" s="11">
        <f t="shared" si="79"/>
        <v>41097.740868055553</v>
      </c>
    </row>
    <row r="1252" spans="1:20" ht="29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1">
        <f t="shared" si="76"/>
        <v>200.15333333333331</v>
      </c>
      <c r="P1252" s="7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1">
        <f t="shared" si="76"/>
        <v>101.8</v>
      </c>
      <c r="P1253" s="7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29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1">
        <f t="shared" si="76"/>
        <v>137.65714285714284</v>
      </c>
      <c r="P1254" s="7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29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1">
        <f t="shared" si="76"/>
        <v>303833.2</v>
      </c>
      <c r="P1255" s="7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29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1">
        <f t="shared" si="76"/>
        <v>198.85074626865671</v>
      </c>
      <c r="P1256" s="7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29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1">
        <f t="shared" si="76"/>
        <v>202.36666666666667</v>
      </c>
      <c r="P1257" s="7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29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1">
        <f t="shared" si="76"/>
        <v>117.96376666666666</v>
      </c>
      <c r="P1258" s="7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40921.919340277775</v>
      </c>
      <c r="T1258" s="11">
        <f t="shared" si="79"/>
        <v>40951.919340277775</v>
      </c>
    </row>
    <row r="1259" spans="1:20" ht="29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1">
        <f t="shared" si="76"/>
        <v>294.72727272727275</v>
      </c>
      <c r="P1259" s="7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29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1">
        <f t="shared" si="76"/>
        <v>213.14633333333336</v>
      </c>
      <c r="P1260" s="7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1">
        <f t="shared" si="76"/>
        <v>104.24</v>
      </c>
      <c r="P1261" s="7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29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1">
        <f t="shared" si="76"/>
        <v>113.66666666666667</v>
      </c>
      <c r="P1262" s="7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1">
        <f t="shared" si="76"/>
        <v>101.25</v>
      </c>
      <c r="P1263" s="7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29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1">
        <f t="shared" si="76"/>
        <v>125.41538461538462</v>
      </c>
      <c r="P1264" s="7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1">
        <f t="shared" si="76"/>
        <v>119</v>
      </c>
      <c r="P1265" s="7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29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1">
        <f t="shared" si="76"/>
        <v>166.46153846153845</v>
      </c>
      <c r="P1266" s="7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29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1">
        <f t="shared" si="76"/>
        <v>119.14771428571429</v>
      </c>
      <c r="P1267" s="7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1">
        <f t="shared" si="76"/>
        <v>100.47368421052632</v>
      </c>
      <c r="P1268" s="7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29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1">
        <f t="shared" si="76"/>
        <v>101.8</v>
      </c>
      <c r="P1269" s="7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1">
        <f t="shared" si="76"/>
        <v>116.66666666666667</v>
      </c>
      <c r="P1270" s="7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29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1">
        <f t="shared" si="76"/>
        <v>108.64893617021276</v>
      </c>
      <c r="P1271" s="7">
        <f t="shared" si="77"/>
        <v>99.15533980582525</v>
      </c>
      <c r="Q1271" t="s">
        <v>8323</v>
      </c>
      <c r="R1271" t="s">
        <v>8324</v>
      </c>
      <c r="S1271" s="11">
        <f t="shared" si="78"/>
        <v>42445.823055555556</v>
      </c>
      <c r="T1271" s="11">
        <f t="shared" si="79"/>
        <v>42476</v>
      </c>
    </row>
    <row r="1272" spans="1:20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1">
        <f t="shared" si="76"/>
        <v>114.72</v>
      </c>
      <c r="P1272" s="7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</v>
      </c>
      <c r="T1272" s="11">
        <f t="shared" si="79"/>
        <v>40993.815300925926</v>
      </c>
    </row>
    <row r="1273" spans="1:20" ht="29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1">
        <f t="shared" si="76"/>
        <v>101.8</v>
      </c>
      <c r="P1273" s="7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29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1">
        <f t="shared" si="76"/>
        <v>106</v>
      </c>
      <c r="P1274" s="7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1">
        <f t="shared" si="76"/>
        <v>103.49999999999999</v>
      </c>
      <c r="P1275" s="7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29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1">
        <f t="shared" si="76"/>
        <v>154.97535999999999</v>
      </c>
      <c r="P1276" s="7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29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1">
        <f t="shared" si="76"/>
        <v>162.14066666666668</v>
      </c>
      <c r="P1277" s="7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1">
        <f t="shared" si="76"/>
        <v>104.42100000000001</v>
      </c>
      <c r="P1278" s="7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29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1">
        <f t="shared" si="76"/>
        <v>106.12433333333333</v>
      </c>
      <c r="P1279" s="7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29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1">
        <f t="shared" si="76"/>
        <v>154.93846153846152</v>
      </c>
      <c r="P1280" s="7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29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1">
        <f t="shared" si="76"/>
        <v>110.77157238734421</v>
      </c>
      <c r="P1281" s="7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29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1">
        <f t="shared" si="76"/>
        <v>110.91186666666665</v>
      </c>
      <c r="P1282" s="7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29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1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(J1283/86400)+25569</f>
        <v>41463.743472222224</v>
      </c>
      <c r="T1283" s="11">
        <f t="shared" ref="T1283:T1346" si="83">(I1283/86400)+25569</f>
        <v>41483.743472222224</v>
      </c>
    </row>
    <row r="1284" spans="1:20" ht="29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1">
        <f t="shared" si="80"/>
        <v>123.61333333333333</v>
      </c>
      <c r="P1284" s="7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41586.475173611107</v>
      </c>
      <c r="T1284" s="11">
        <f t="shared" si="83"/>
        <v>41617.207638888889</v>
      </c>
    </row>
    <row r="1285" spans="1:20" ht="29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1">
        <f t="shared" si="80"/>
        <v>211.05</v>
      </c>
      <c r="P1285" s="7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29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1">
        <f t="shared" si="80"/>
        <v>101</v>
      </c>
      <c r="P1286" s="7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29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1">
        <f t="shared" si="80"/>
        <v>101.64999999999999</v>
      </c>
      <c r="P1287" s="7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29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1">
        <f t="shared" si="80"/>
        <v>108.33333333333333</v>
      </c>
      <c r="P1288" s="7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43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1">
        <f t="shared" si="80"/>
        <v>242</v>
      </c>
      <c r="P1289" s="7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29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1">
        <f t="shared" si="80"/>
        <v>100.44999999999999</v>
      </c>
      <c r="P1290" s="7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29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1">
        <f t="shared" si="80"/>
        <v>125.06666666666666</v>
      </c>
      <c r="P1291" s="7">
        <f t="shared" si="81"/>
        <v>36.07692307692308</v>
      </c>
      <c r="Q1291" t="s">
        <v>8315</v>
      </c>
      <c r="R1291" t="s">
        <v>8316</v>
      </c>
      <c r="S1291" s="11">
        <f t="shared" si="82"/>
        <v>42709.134780092594</v>
      </c>
      <c r="T1291" s="11">
        <f t="shared" si="83"/>
        <v>42739.134780092594</v>
      </c>
    </row>
    <row r="1292" spans="1:20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1">
        <f t="shared" si="80"/>
        <v>108.57142857142857</v>
      </c>
      <c r="P1292" s="7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29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1">
        <f t="shared" si="80"/>
        <v>145.70000000000002</v>
      </c>
      <c r="P1293" s="7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29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1">
        <f t="shared" si="80"/>
        <v>110.00000000000001</v>
      </c>
      <c r="P1294" s="7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29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1">
        <f t="shared" si="80"/>
        <v>102.23333333333333</v>
      </c>
      <c r="P1295" s="7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42322.742719907408</v>
      </c>
    </row>
    <row r="1296" spans="1:20" ht="29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1">
        <f t="shared" si="80"/>
        <v>122</v>
      </c>
      <c r="P1296" s="7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29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1">
        <f t="shared" si="80"/>
        <v>101.96000000000001</v>
      </c>
      <c r="P1297" s="7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29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1">
        <f t="shared" si="80"/>
        <v>141.1764705882353</v>
      </c>
      <c r="P1298" s="7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29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1">
        <f t="shared" si="80"/>
        <v>109.52500000000001</v>
      </c>
      <c r="P1299" s="7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29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1">
        <f t="shared" si="80"/>
        <v>104.65</v>
      </c>
      <c r="P1300" s="7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42458.680925925924</v>
      </c>
      <c r="T1300" s="11">
        <f t="shared" si="83"/>
        <v>42488.680925925924</v>
      </c>
    </row>
    <row r="1301" spans="1:20" ht="29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1">
        <f t="shared" si="80"/>
        <v>124</v>
      </c>
      <c r="P1301" s="7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29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1">
        <f t="shared" si="80"/>
        <v>135</v>
      </c>
      <c r="P1302" s="7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29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1">
        <f t="shared" si="80"/>
        <v>102.75000000000001</v>
      </c>
      <c r="P1303" s="7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29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1">
        <f t="shared" si="80"/>
        <v>100</v>
      </c>
      <c r="P1304" s="7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1">
        <f t="shared" si="80"/>
        <v>130.26085714285716</v>
      </c>
      <c r="P1305" s="7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29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1">
        <f t="shared" si="80"/>
        <v>39.627499999999998</v>
      </c>
      <c r="P1306" s="7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29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1">
        <f t="shared" si="80"/>
        <v>25.976666666666663</v>
      </c>
      <c r="P1307" s="7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29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1">
        <f t="shared" si="80"/>
        <v>65.24636363636364</v>
      </c>
      <c r="P1308" s="7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1">
        <f t="shared" si="80"/>
        <v>11.514000000000001</v>
      </c>
      <c r="P1309" s="7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42387.503229166672</v>
      </c>
      <c r="T1309" s="11">
        <f t="shared" si="83"/>
        <v>42417.503229166672</v>
      </c>
    </row>
    <row r="1310" spans="1:20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1">
        <f t="shared" si="80"/>
        <v>11.360000000000001</v>
      </c>
      <c r="P1310" s="7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1">
        <f t="shared" si="80"/>
        <v>111.99130434782609</v>
      </c>
      <c r="P1311" s="7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1">
        <f t="shared" si="80"/>
        <v>15.5</v>
      </c>
      <c r="P1312" s="7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29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1">
        <f t="shared" si="80"/>
        <v>32.027999999999999</v>
      </c>
      <c r="P1313" s="7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29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1">
        <f t="shared" si="80"/>
        <v>0.60869565217391308</v>
      </c>
      <c r="P1314" s="7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29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1">
        <f t="shared" si="80"/>
        <v>31.114999999999998</v>
      </c>
      <c r="P1315" s="7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29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1">
        <f t="shared" si="80"/>
        <v>1.1266666666666667</v>
      </c>
      <c r="P1316" s="7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1">
        <f t="shared" si="80"/>
        <v>40.404000000000003</v>
      </c>
      <c r="P1317" s="7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29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1">
        <f t="shared" si="80"/>
        <v>1.3333333333333333E-3</v>
      </c>
      <c r="P1318" s="7">
        <f t="shared" si="81"/>
        <v>1</v>
      </c>
      <c r="Q1318" t="s">
        <v>8317</v>
      </c>
      <c r="R1318" t="s">
        <v>8319</v>
      </c>
      <c r="S1318" s="11">
        <f t="shared" si="82"/>
        <v>42393.961909722224</v>
      </c>
      <c r="T1318" s="11">
        <f t="shared" si="83"/>
        <v>42428.961909722224</v>
      </c>
    </row>
    <row r="1319" spans="1:20" ht="29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1">
        <f t="shared" si="80"/>
        <v>5.7334999999999994</v>
      </c>
      <c r="P1319" s="7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29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1">
        <f t="shared" si="80"/>
        <v>15.324999999999999</v>
      </c>
      <c r="P1320" s="7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29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1">
        <f t="shared" si="80"/>
        <v>15.103448275862069</v>
      </c>
      <c r="P1321" s="7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29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1">
        <f t="shared" si="80"/>
        <v>0.503</v>
      </c>
      <c r="P1322" s="7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29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1">
        <f t="shared" si="80"/>
        <v>1.3028138528138529</v>
      </c>
      <c r="P1323" s="7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29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1">
        <f t="shared" si="80"/>
        <v>0.30285714285714288</v>
      </c>
      <c r="P1324" s="7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29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1">
        <f t="shared" si="80"/>
        <v>8.8800000000000008</v>
      </c>
      <c r="P1325" s="7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29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1">
        <f t="shared" si="80"/>
        <v>9.84</v>
      </c>
      <c r="P1326" s="7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29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1">
        <f t="shared" si="80"/>
        <v>2.4299999999999997</v>
      </c>
      <c r="P1327" s="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29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1">
        <f t="shared" si="80"/>
        <v>1.1299999999999999</v>
      </c>
      <c r="P1328" s="7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41974.791990740741</v>
      </c>
      <c r="T1328" s="11">
        <f t="shared" si="83"/>
        <v>42019.791990740741</v>
      </c>
    </row>
    <row r="1329" spans="1:20" ht="29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1">
        <f t="shared" si="80"/>
        <v>3.5520833333333335</v>
      </c>
      <c r="P1329" s="7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29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1">
        <f t="shared" si="80"/>
        <v>2.3306666666666667</v>
      </c>
      <c r="P1330" s="7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29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1">
        <f t="shared" si="80"/>
        <v>0.81600000000000006</v>
      </c>
      <c r="P1331" s="7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29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1">
        <f t="shared" si="80"/>
        <v>22.494285714285713</v>
      </c>
      <c r="P1332" s="7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29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1">
        <f t="shared" si="80"/>
        <v>1.3668</v>
      </c>
      <c r="P1333" s="7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29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1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29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1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29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1">
        <f t="shared" si="80"/>
        <v>10.754135338345865</v>
      </c>
      <c r="P1336" s="7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29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1">
        <f t="shared" si="80"/>
        <v>19.759999999999998</v>
      </c>
      <c r="P1337" s="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29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1">
        <f t="shared" si="80"/>
        <v>84.946999999999989</v>
      </c>
      <c r="P1338" s="7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29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1">
        <f t="shared" si="80"/>
        <v>49.381999999999998</v>
      </c>
      <c r="P1339" s="7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29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1">
        <f t="shared" si="80"/>
        <v>3.3033333333333332</v>
      </c>
      <c r="P1340" s="7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1">
        <f t="shared" si="80"/>
        <v>6.6339999999999995</v>
      </c>
      <c r="P1341" s="7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29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1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29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1">
        <f t="shared" si="80"/>
        <v>70.36</v>
      </c>
      <c r="P1343" s="7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29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1">
        <f t="shared" si="80"/>
        <v>0.2</v>
      </c>
      <c r="P1344" s="7">
        <f t="shared" si="81"/>
        <v>100</v>
      </c>
      <c r="Q1344" t="s">
        <v>8317</v>
      </c>
      <c r="R1344" t="s">
        <v>8319</v>
      </c>
      <c r="S1344" s="11">
        <f t="shared" si="82"/>
        <v>42172.816423611112</v>
      </c>
      <c r="T1344" s="11">
        <f t="shared" si="83"/>
        <v>42202.816423611112</v>
      </c>
    </row>
    <row r="1345" spans="1:20" ht="29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1">
        <f t="shared" si="80"/>
        <v>102.298</v>
      </c>
      <c r="P1345" s="7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29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1">
        <f t="shared" si="80"/>
        <v>377.73333333333335</v>
      </c>
      <c r="P1346" s="7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29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1">
        <f t="shared" ref="O1347:O1410" si="84">(E1347/D1347)*100</f>
        <v>125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(J1347/86400)+25569</f>
        <v>41799.814340277779</v>
      </c>
      <c r="T1347" s="11">
        <f t="shared" ref="T1347:T1410" si="87">(I1347/86400)+25569</f>
        <v>41834.814340277779</v>
      </c>
    </row>
    <row r="1348" spans="1:20" ht="29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1">
        <f t="shared" si="84"/>
        <v>147.32653061224491</v>
      </c>
      <c r="P1348" s="7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29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1">
        <f t="shared" si="84"/>
        <v>102.2</v>
      </c>
      <c r="P1349" s="7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29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1">
        <f t="shared" si="84"/>
        <v>101.8723404255319</v>
      </c>
      <c r="P1350" s="7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41963.506168981483</v>
      </c>
      <c r="T1350" s="11">
        <f t="shared" si="87"/>
        <v>41991.506168981483</v>
      </c>
    </row>
    <row r="1351" spans="1:20" ht="29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1">
        <f t="shared" si="84"/>
        <v>204.2</v>
      </c>
      <c r="P1351" s="7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29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1">
        <f t="shared" si="84"/>
        <v>104.05</v>
      </c>
      <c r="P1352" s="7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1">
        <f t="shared" si="84"/>
        <v>101.265</v>
      </c>
      <c r="P1353" s="7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29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1">
        <f t="shared" si="84"/>
        <v>136.13999999999999</v>
      </c>
      <c r="P1354" s="7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1">
        <f t="shared" si="84"/>
        <v>133.6</v>
      </c>
      <c r="P1355" s="7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29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1">
        <f t="shared" si="84"/>
        <v>130.25</v>
      </c>
      <c r="P1356" s="7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29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1">
        <f t="shared" si="84"/>
        <v>122.67999999999999</v>
      </c>
      <c r="P1357" s="7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29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1">
        <f t="shared" si="84"/>
        <v>182.81058823529412</v>
      </c>
      <c r="P1358" s="7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41430.038888888885</v>
      </c>
      <c r="T1358" s="11">
        <f t="shared" si="87"/>
        <v>41460.038888888885</v>
      </c>
    </row>
    <row r="1359" spans="1:20" ht="29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1">
        <f t="shared" si="84"/>
        <v>125.29999999999998</v>
      </c>
      <c r="P1359" s="7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29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1">
        <f t="shared" si="84"/>
        <v>111.66666666666667</v>
      </c>
      <c r="P1360" s="7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29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1">
        <f t="shared" si="84"/>
        <v>115.75757575757575</v>
      </c>
      <c r="P1361" s="7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1">
        <f t="shared" si="84"/>
        <v>173.2</v>
      </c>
      <c r="P1362" s="7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29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1">
        <f t="shared" si="84"/>
        <v>125.98333333333333</v>
      </c>
      <c r="P1363" s="7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1">
        <f t="shared" si="84"/>
        <v>109.1</v>
      </c>
      <c r="P1364" s="7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29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1">
        <f t="shared" si="84"/>
        <v>100</v>
      </c>
      <c r="P1365" s="7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29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1">
        <f t="shared" si="84"/>
        <v>118.64285714285714</v>
      </c>
      <c r="P1366" s="7">
        <f t="shared" si="85"/>
        <v>346.04166666666669</v>
      </c>
      <c r="Q1366" t="s">
        <v>8323</v>
      </c>
      <c r="R1366" t="s">
        <v>8324</v>
      </c>
      <c r="S1366" s="11">
        <f t="shared" si="86"/>
        <v>41951.6956712963</v>
      </c>
      <c r="T1366" s="11">
        <f t="shared" si="87"/>
        <v>42011.6956712963</v>
      </c>
    </row>
    <row r="1367" spans="1:20" ht="29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1">
        <f t="shared" si="84"/>
        <v>100.26666666666667</v>
      </c>
      <c r="P1367" s="7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1">
        <f t="shared" si="84"/>
        <v>126.48920000000001</v>
      </c>
      <c r="P1368" s="7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29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1">
        <f t="shared" si="84"/>
        <v>114.26</v>
      </c>
      <c r="P1369" s="7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29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1">
        <f t="shared" si="84"/>
        <v>110.7</v>
      </c>
      <c r="P1370" s="7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29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1">
        <f t="shared" si="84"/>
        <v>105.34805315203954</v>
      </c>
      <c r="P1371" s="7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1">
        <f t="shared" si="84"/>
        <v>103.66666666666666</v>
      </c>
      <c r="P1372" s="7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29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1">
        <f t="shared" si="84"/>
        <v>107.08672667523933</v>
      </c>
      <c r="P1373" s="7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1">
        <f t="shared" si="84"/>
        <v>124</v>
      </c>
      <c r="P1374" s="7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1">
        <f t="shared" si="84"/>
        <v>105.01</v>
      </c>
      <c r="P1375" s="7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29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1">
        <f t="shared" si="84"/>
        <v>189.46666666666667</v>
      </c>
      <c r="P1376" s="7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29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1">
        <f t="shared" si="84"/>
        <v>171.32499999999999</v>
      </c>
      <c r="P1377" s="7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1">
        <f t="shared" si="84"/>
        <v>252.48648648648651</v>
      </c>
      <c r="P1378" s="7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29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1">
        <f t="shared" si="84"/>
        <v>116.15384615384616</v>
      </c>
      <c r="P1379" s="7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1">
        <f t="shared" si="84"/>
        <v>203.35000000000002</v>
      </c>
      <c r="P1380" s="7">
        <f t="shared" si="85"/>
        <v>30.578947368421051</v>
      </c>
      <c r="Q1380" t="s">
        <v>8323</v>
      </c>
      <c r="R1380" t="s">
        <v>8324</v>
      </c>
      <c r="S1380" s="11">
        <f t="shared" si="86"/>
        <v>42568.759375000001</v>
      </c>
      <c r="T1380" s="11">
        <f t="shared" si="87"/>
        <v>42583.759375000001</v>
      </c>
    </row>
    <row r="1381" spans="1:20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1">
        <f t="shared" si="84"/>
        <v>111.60000000000001</v>
      </c>
      <c r="P1381" s="7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42130.491620370369</v>
      </c>
      <c r="T1381" s="11">
        <f t="shared" si="87"/>
        <v>42160.491620370369</v>
      </c>
    </row>
    <row r="1382" spans="1:20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1">
        <f t="shared" si="84"/>
        <v>424</v>
      </c>
      <c r="P1382" s="7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29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1">
        <f t="shared" si="84"/>
        <v>107.1</v>
      </c>
      <c r="P1383" s="7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29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1">
        <f t="shared" si="84"/>
        <v>104.3625</v>
      </c>
      <c r="P1384" s="7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29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1">
        <f t="shared" si="84"/>
        <v>212.40909090909091</v>
      </c>
      <c r="P1385" s="7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29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1">
        <f t="shared" si="84"/>
        <v>124.08571428571429</v>
      </c>
      <c r="P1386" s="7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29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1">
        <f t="shared" si="84"/>
        <v>110.406125</v>
      </c>
      <c r="P1387" s="7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1">
        <f t="shared" si="84"/>
        <v>218.75</v>
      </c>
      <c r="P1388" s="7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29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1">
        <f t="shared" si="84"/>
        <v>136.625</v>
      </c>
      <c r="P1389" s="7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29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1">
        <f t="shared" si="84"/>
        <v>134.8074</v>
      </c>
      <c r="P1390" s="7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1">
        <f t="shared" si="84"/>
        <v>145.4</v>
      </c>
      <c r="P1391" s="7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29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1">
        <f t="shared" si="84"/>
        <v>109.10714285714285</v>
      </c>
      <c r="P1392" s="7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42087.803310185191</v>
      </c>
      <c r="T1392" s="11">
        <f t="shared" si="87"/>
        <v>42121.716666666667</v>
      </c>
    </row>
    <row r="1393" spans="1:20" ht="29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1">
        <f t="shared" si="84"/>
        <v>110.2</v>
      </c>
      <c r="P1393" s="7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1">
        <f t="shared" si="84"/>
        <v>113.64000000000001</v>
      </c>
      <c r="P1394" s="7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1">
        <f t="shared" si="84"/>
        <v>102.35000000000001</v>
      </c>
      <c r="P1395" s="7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29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1">
        <f t="shared" si="84"/>
        <v>122.13333333333334</v>
      </c>
      <c r="P1396" s="7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1">
        <f t="shared" si="84"/>
        <v>111.88571428571427</v>
      </c>
      <c r="P1397" s="7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29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1">
        <f t="shared" si="84"/>
        <v>107.3</v>
      </c>
      <c r="P1398" s="7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29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1">
        <f t="shared" si="84"/>
        <v>113.85000000000001</v>
      </c>
      <c r="P1399" s="7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29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1">
        <f t="shared" si="84"/>
        <v>109.68181818181819</v>
      </c>
      <c r="P1400" s="7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29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1">
        <f t="shared" si="84"/>
        <v>126.14444444444443</v>
      </c>
      <c r="P1401" s="7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29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1">
        <f t="shared" si="84"/>
        <v>167.42857142857144</v>
      </c>
      <c r="P1402" s="7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29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1">
        <f t="shared" si="84"/>
        <v>496.52000000000004</v>
      </c>
      <c r="P1403" s="7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29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1">
        <f t="shared" si="84"/>
        <v>109.16</v>
      </c>
      <c r="P1404" s="7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42125.011701388888</v>
      </c>
    </row>
    <row r="1405" spans="1:20" ht="29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1">
        <f t="shared" si="84"/>
        <v>102.57499999999999</v>
      </c>
      <c r="P1405" s="7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29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1">
        <f t="shared" si="84"/>
        <v>1.6620689655172414</v>
      </c>
      <c r="P1406" s="7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1">
        <f t="shared" si="84"/>
        <v>0.42</v>
      </c>
      <c r="P1407" s="7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1">
        <f t="shared" si="84"/>
        <v>0.125</v>
      </c>
      <c r="P1408" s="7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29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1">
        <f t="shared" si="84"/>
        <v>0.5</v>
      </c>
      <c r="P1409" s="7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29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1">
        <f t="shared" si="84"/>
        <v>7.1999999999999993</v>
      </c>
      <c r="P1410" s="7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29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1">
        <f t="shared" ref="O1411:O1474" si="88">(E1411/D1411)*100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(J1411/86400)+25569</f>
        <v>41945.133506944447</v>
      </c>
      <c r="T1411" s="11">
        <f t="shared" ref="T1411:T1474" si="91">(I1411/86400)+25569</f>
        <v>42005.175173611111</v>
      </c>
    </row>
    <row r="1412" spans="1:20" ht="29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1">
        <f t="shared" si="88"/>
        <v>1.6666666666666666E-2</v>
      </c>
      <c r="P1412" s="7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29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1">
        <f t="shared" si="88"/>
        <v>0.23333333333333336</v>
      </c>
      <c r="P1413" s="7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1">
        <f t="shared" si="88"/>
        <v>4.5714285714285712</v>
      </c>
      <c r="P1414" s="7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29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1">
        <f t="shared" si="88"/>
        <v>5</v>
      </c>
      <c r="P1415" s="7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29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1">
        <f t="shared" si="88"/>
        <v>0.2</v>
      </c>
      <c r="P1416" s="7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29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1">
        <f t="shared" si="88"/>
        <v>18.181818181818183</v>
      </c>
      <c r="P1417" s="7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29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1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29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1">
        <f t="shared" si="88"/>
        <v>1.2222222222222223</v>
      </c>
      <c r="P1419" s="7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</v>
      </c>
    </row>
    <row r="1420" spans="1:20" ht="29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1">
        <f t="shared" si="88"/>
        <v>0.2</v>
      </c>
      <c r="P1420" s="7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29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1">
        <f t="shared" si="88"/>
        <v>7.0634920634920633</v>
      </c>
      <c r="P1421" s="7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1">
        <f t="shared" si="88"/>
        <v>2.7272727272727271</v>
      </c>
      <c r="P1422" s="7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29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1">
        <f t="shared" si="88"/>
        <v>0.1</v>
      </c>
      <c r="P1423" s="7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29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1">
        <f t="shared" si="88"/>
        <v>0.104</v>
      </c>
      <c r="P1424" s="7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29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1">
        <f t="shared" si="88"/>
        <v>0.33333333333333337</v>
      </c>
      <c r="P1425" s="7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29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1">
        <f t="shared" si="88"/>
        <v>20.36</v>
      </c>
      <c r="P1426" s="7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29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1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29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1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29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1">
        <f t="shared" si="88"/>
        <v>8.3800000000000008</v>
      </c>
      <c r="P1429" s="7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29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1">
        <f t="shared" si="88"/>
        <v>4.5</v>
      </c>
      <c r="P1430" s="7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1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1">
        <f t="shared" si="90"/>
        <v>42074.060671296298</v>
      </c>
      <c r="T1431" s="11">
        <f t="shared" si="91"/>
        <v>42104.060671296298</v>
      </c>
    </row>
    <row r="1432" spans="1:20" ht="29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1">
        <f t="shared" si="88"/>
        <v>8.06</v>
      </c>
      <c r="P1432" s="7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41961.813518518524</v>
      </c>
      <c r="T1432" s="11">
        <f t="shared" si="91"/>
        <v>41992.813518518524</v>
      </c>
    </row>
    <row r="1433" spans="1:20" ht="29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1">
        <f t="shared" si="88"/>
        <v>31.94705882352941</v>
      </c>
      <c r="P1433" s="7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29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1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29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1">
        <f t="shared" si="88"/>
        <v>6.708333333333333</v>
      </c>
      <c r="P1435" s="7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29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1">
        <f t="shared" si="88"/>
        <v>9.9878048780487809</v>
      </c>
      <c r="P1436" s="7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1">
        <f t="shared" si="88"/>
        <v>0.1</v>
      </c>
      <c r="P1437" s="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29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1">
        <f t="shared" si="88"/>
        <v>0.77</v>
      </c>
      <c r="P1438" s="7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29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1">
        <f t="shared" si="88"/>
        <v>26.900000000000002</v>
      </c>
      <c r="P1439" s="7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29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1">
        <f t="shared" si="88"/>
        <v>3</v>
      </c>
      <c r="P1440" s="7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29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1">
        <f t="shared" si="88"/>
        <v>6.6055045871559637</v>
      </c>
      <c r="P1441" s="7">
        <f t="shared" si="89"/>
        <v>30</v>
      </c>
      <c r="Q1441" t="s">
        <v>8320</v>
      </c>
      <c r="R1441" t="s">
        <v>8339</v>
      </c>
      <c r="S1441" s="11">
        <f t="shared" si="90"/>
        <v>42040.829872685186</v>
      </c>
      <c r="T1441" s="11">
        <f t="shared" si="91"/>
        <v>42070.829872685186</v>
      </c>
    </row>
    <row r="1442" spans="1:20" ht="29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1">
        <f t="shared" si="88"/>
        <v>7.6923076923076927E-3</v>
      </c>
      <c r="P1442" s="7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29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1">
        <f t="shared" si="88"/>
        <v>1.1222222222222222</v>
      </c>
      <c r="P1443" s="7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29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1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29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1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1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29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1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29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1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1">
        <f t="shared" si="88"/>
        <v>1.4999999999999999E-2</v>
      </c>
      <c r="P1449" s="7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29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1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29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1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29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1">
        <f t="shared" si="88"/>
        <v>1E-3</v>
      </c>
      <c r="P1452" s="7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1">
        <f t="shared" si="88"/>
        <v>1.0554089709762533E-2</v>
      </c>
      <c r="P1453" s="7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1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29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1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29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1">
        <f t="shared" si="88"/>
        <v>0.85714285714285721</v>
      </c>
      <c r="P1456" s="7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29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1">
        <f t="shared" si="88"/>
        <v>10.5</v>
      </c>
      <c r="P1457" s="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1">
        <f t="shared" si="88"/>
        <v>2.9000000000000004</v>
      </c>
      <c r="P1458" s="7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1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29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1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29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1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29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1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1">
        <f t="shared" si="88"/>
        <v>101.24459999999999</v>
      </c>
      <c r="P1463" s="7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1">
        <f t="shared" si="88"/>
        <v>108.5175</v>
      </c>
      <c r="P1464" s="7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29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1">
        <f t="shared" si="88"/>
        <v>147.66666666666666</v>
      </c>
      <c r="P1465" s="7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1">
        <f t="shared" si="88"/>
        <v>163.19999999999999</v>
      </c>
      <c r="P1466" s="7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29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1">
        <f t="shared" si="88"/>
        <v>456.41449999999998</v>
      </c>
      <c r="P1467" s="7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29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1">
        <f t="shared" si="88"/>
        <v>107.87731249999999</v>
      </c>
      <c r="P1468" s="7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1">
        <f t="shared" si="88"/>
        <v>115.08</v>
      </c>
      <c r="P1469" s="7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29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1">
        <f t="shared" si="88"/>
        <v>102.36842105263158</v>
      </c>
      <c r="P1470" s="7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40646.014456018514</v>
      </c>
      <c r="T1470" s="11">
        <f t="shared" si="91"/>
        <v>40706.014456018514</v>
      </c>
    </row>
    <row r="1471" spans="1:20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1">
        <f t="shared" si="88"/>
        <v>108.42485875706214</v>
      </c>
      <c r="P1471" s="7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29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1">
        <f t="shared" si="88"/>
        <v>125.13333333333334</v>
      </c>
      <c r="P1472" s="7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29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1">
        <f t="shared" si="88"/>
        <v>103.840625</v>
      </c>
      <c r="P1473" s="7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29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1">
        <f t="shared" si="88"/>
        <v>138.70400000000001</v>
      </c>
      <c r="P1474" s="7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1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(J1475/86400)+25569</f>
        <v>40939.979618055557</v>
      </c>
      <c r="T1475" s="11">
        <f t="shared" ref="T1475:T1538" si="95">(I1475/86400)+25569</f>
        <v>40969.979618055557</v>
      </c>
    </row>
    <row r="1476" spans="1:20" ht="29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1">
        <f t="shared" si="92"/>
        <v>112.26666666666667</v>
      </c>
      <c r="P1476" s="7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41500.72791666667</v>
      </c>
      <c r="T1476" s="11">
        <f t="shared" si="95"/>
        <v>41530.72791666667</v>
      </c>
    </row>
    <row r="1477" spans="1:20" ht="29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1">
        <f t="shared" si="92"/>
        <v>188.66966666666667</v>
      </c>
      <c r="P1477" s="7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1">
        <f t="shared" si="92"/>
        <v>661.55466666666666</v>
      </c>
      <c r="P1478" s="7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29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1">
        <f t="shared" si="92"/>
        <v>111.31</v>
      </c>
      <c r="P1479" s="7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29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1">
        <f t="shared" si="92"/>
        <v>1181.6142199999999</v>
      </c>
      <c r="P1480" s="7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29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1">
        <f t="shared" si="92"/>
        <v>137.375</v>
      </c>
      <c r="P1481" s="7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29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1">
        <f t="shared" si="92"/>
        <v>117.04040000000001</v>
      </c>
      <c r="P1482" s="7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29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1">
        <f t="shared" si="92"/>
        <v>2.1</v>
      </c>
      <c r="P1483" s="7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1">
        <f t="shared" si="92"/>
        <v>0.1</v>
      </c>
      <c r="P1484" s="7">
        <f t="shared" si="93"/>
        <v>5</v>
      </c>
      <c r="Q1484" t="s">
        <v>8320</v>
      </c>
      <c r="R1484" t="s">
        <v>8322</v>
      </c>
      <c r="S1484" s="11">
        <f t="shared" si="94"/>
        <v>41136.858055555553</v>
      </c>
      <c r="T1484" s="11">
        <f t="shared" si="95"/>
        <v>41159.327083333337</v>
      </c>
    </row>
    <row r="1485" spans="1:20" ht="29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1">
        <f t="shared" si="92"/>
        <v>0.7142857142857143</v>
      </c>
      <c r="P1485" s="7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1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29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1">
        <f t="shared" si="92"/>
        <v>2.2388059701492535</v>
      </c>
      <c r="P1487" s="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29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1">
        <f t="shared" si="92"/>
        <v>0.24</v>
      </c>
      <c r="P1488" s="7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29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1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29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1">
        <f t="shared" si="92"/>
        <v>2.4</v>
      </c>
      <c r="P1490" s="7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29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1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29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1">
        <f t="shared" si="92"/>
        <v>30.862068965517242</v>
      </c>
      <c r="P1492" s="7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1">
        <f t="shared" si="92"/>
        <v>8.3333333333333321</v>
      </c>
      <c r="P1493" s="7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29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1">
        <f t="shared" si="92"/>
        <v>0.75</v>
      </c>
      <c r="P1494" s="7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1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1">
        <f t="shared" si="94"/>
        <v>41411.866608796292</v>
      </c>
      <c r="T1495" s="11">
        <f t="shared" si="95"/>
        <v>41441.866608796292</v>
      </c>
    </row>
    <row r="1496" spans="1:20" ht="29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1">
        <f t="shared" si="92"/>
        <v>8.9</v>
      </c>
      <c r="P1496" s="7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1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29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1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29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1">
        <f t="shared" si="92"/>
        <v>6.6666666666666671E-3</v>
      </c>
      <c r="P1499" s="7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29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1">
        <f t="shared" si="92"/>
        <v>1.9</v>
      </c>
      <c r="P1500" s="7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29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1">
        <f t="shared" si="92"/>
        <v>0.25</v>
      </c>
      <c r="P1501" s="7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29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1">
        <f t="shared" si="92"/>
        <v>25.035714285714285</v>
      </c>
      <c r="P1502" s="7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1">
        <f t="shared" si="92"/>
        <v>166.33076923076925</v>
      </c>
      <c r="P1503" s="7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29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1">
        <f t="shared" si="92"/>
        <v>101.44545454545455</v>
      </c>
      <c r="P1504" s="7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29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1">
        <f t="shared" si="92"/>
        <v>107.89146666666667</v>
      </c>
      <c r="P1505" s="7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1">
        <f t="shared" si="92"/>
        <v>277.93846153846158</v>
      </c>
      <c r="P1506" s="7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29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1">
        <f t="shared" si="92"/>
        <v>103.58125</v>
      </c>
      <c r="P1507" s="7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29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1">
        <f t="shared" si="92"/>
        <v>111.4</v>
      </c>
      <c r="P1508" s="7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29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1">
        <f t="shared" si="92"/>
        <v>215</v>
      </c>
      <c r="P1509" s="7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40254.450335648144</v>
      </c>
      <c r="T1509" s="11">
        <f t="shared" si="95"/>
        <v>40313.340277777781</v>
      </c>
    </row>
    <row r="1510" spans="1:20" ht="29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1">
        <f t="shared" si="92"/>
        <v>110.76216216216217</v>
      </c>
      <c r="P1510" s="7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29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1">
        <f t="shared" si="92"/>
        <v>123.64125714285714</v>
      </c>
      <c r="P1511" s="7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29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1">
        <f t="shared" si="92"/>
        <v>101.03500000000001</v>
      </c>
      <c r="P1512" s="7">
        <f t="shared" si="93"/>
        <v>39.91506172839506</v>
      </c>
      <c r="Q1512" t="s">
        <v>8336</v>
      </c>
      <c r="R1512" t="s">
        <v>8337</v>
      </c>
      <c r="S1512" s="11">
        <f t="shared" si="94"/>
        <v>41809.385162037041</v>
      </c>
      <c r="T1512" s="11">
        <f t="shared" si="95"/>
        <v>41839.385162037041</v>
      </c>
    </row>
    <row r="1513" spans="1:20" ht="29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1">
        <f t="shared" si="92"/>
        <v>111.79285714285714</v>
      </c>
      <c r="P1513" s="7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29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1">
        <f t="shared" si="92"/>
        <v>558.7714285714286</v>
      </c>
      <c r="P1514" s="7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29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1">
        <f t="shared" si="92"/>
        <v>150.01875000000001</v>
      </c>
      <c r="P1515" s="7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29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1">
        <f t="shared" si="92"/>
        <v>106.476</v>
      </c>
      <c r="P1516" s="7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29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1">
        <f t="shared" si="92"/>
        <v>157.18899999999999</v>
      </c>
      <c r="P1517" s="7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29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1">
        <f t="shared" si="92"/>
        <v>108.65882352941176</v>
      </c>
      <c r="P1518" s="7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29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1">
        <f t="shared" si="92"/>
        <v>161.97999999999999</v>
      </c>
      <c r="P1519" s="7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1">
        <f t="shared" si="92"/>
        <v>205.36666666666665</v>
      </c>
      <c r="P1520" s="7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29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1">
        <f t="shared" si="92"/>
        <v>103.36388888888889</v>
      </c>
      <c r="P1521" s="7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1">
        <f t="shared" si="92"/>
        <v>103.47222222222223</v>
      </c>
      <c r="P1522" s="7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29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1">
        <f t="shared" si="92"/>
        <v>106.81333333333333</v>
      </c>
      <c r="P1523" s="7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29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1">
        <f t="shared" si="92"/>
        <v>138.96574712643678</v>
      </c>
      <c r="P1524" s="7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29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1">
        <f t="shared" si="92"/>
        <v>124.84324324324325</v>
      </c>
      <c r="P1525" s="7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1">
        <f t="shared" si="92"/>
        <v>206.99999999999997</v>
      </c>
      <c r="P1526" s="7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29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1">
        <f t="shared" si="92"/>
        <v>174.00576923076923</v>
      </c>
      <c r="P1527" s="7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29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1">
        <f t="shared" si="92"/>
        <v>120.32608695652173</v>
      </c>
      <c r="P1528" s="7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1">
        <f t="shared" si="92"/>
        <v>110.44428571428573</v>
      </c>
      <c r="P1529" s="7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42808.558865740742</v>
      </c>
    </row>
    <row r="1530" spans="1:20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1">
        <f t="shared" si="92"/>
        <v>281.56666666666666</v>
      </c>
      <c r="P1530" s="7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1">
        <f t="shared" si="92"/>
        <v>100.67894736842105</v>
      </c>
      <c r="P1531" s="7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29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1">
        <f t="shared" si="92"/>
        <v>134.82571428571427</v>
      </c>
      <c r="P1532" s="7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</v>
      </c>
      <c r="T1532" s="11">
        <f t="shared" si="95"/>
        <v>42300.76730324074</v>
      </c>
    </row>
    <row r="1533" spans="1:20" ht="29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1">
        <f t="shared" si="92"/>
        <v>175.95744680851064</v>
      </c>
      <c r="P1533" s="7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29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1">
        <f t="shared" si="92"/>
        <v>484.02000000000004</v>
      </c>
      <c r="P1534" s="7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1">
        <f t="shared" si="92"/>
        <v>145.14000000000001</v>
      </c>
      <c r="P1535" s="7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29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1">
        <f t="shared" si="92"/>
        <v>417.73333333333335</v>
      </c>
      <c r="P1536" s="7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42221.674328703702</v>
      </c>
      <c r="T1536" s="11">
        <f t="shared" si="95"/>
        <v>42251.674328703702</v>
      </c>
    </row>
    <row r="1537" spans="1:20" ht="29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1">
        <f t="shared" si="92"/>
        <v>132.42499999999998</v>
      </c>
      <c r="P1537" s="7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29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1">
        <f t="shared" si="92"/>
        <v>250.30841666666666</v>
      </c>
      <c r="P1538" s="7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1">
        <f t="shared" ref="O1539:O1602" si="96">(E1539/D1539)*100</f>
        <v>179.9</v>
      </c>
      <c r="P1539" s="7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(J1539/86400)+25569</f>
        <v>42552.315127314811</v>
      </c>
      <c r="T1539" s="11">
        <f t="shared" ref="T1539:T1602" si="99">(I1539/86400)+25569</f>
        <v>42588.75</v>
      </c>
    </row>
    <row r="1540" spans="1:20" ht="29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1">
        <f t="shared" si="96"/>
        <v>102.62857142857142</v>
      </c>
      <c r="P1540" s="7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29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1">
        <f t="shared" si="96"/>
        <v>135.98609999999999</v>
      </c>
      <c r="P1541" s="7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42705.91920138889</v>
      </c>
      <c r="T1541" s="11">
        <f t="shared" si="99"/>
        <v>42738.91920138889</v>
      </c>
    </row>
    <row r="1542" spans="1:20" ht="29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1">
        <f t="shared" si="96"/>
        <v>117.86666666666667</v>
      </c>
      <c r="P1542" s="7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29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1">
        <f t="shared" si="96"/>
        <v>3.3333333333333333E-2</v>
      </c>
      <c r="P1543" s="7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29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1">
        <f t="shared" si="96"/>
        <v>4</v>
      </c>
      <c r="P1544" s="7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29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1">
        <f t="shared" si="96"/>
        <v>0.44444444444444442</v>
      </c>
      <c r="P1545" s="7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29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1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29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1">
        <f t="shared" si="96"/>
        <v>3.3333333333333333E-2</v>
      </c>
      <c r="P1547" s="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29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1">
        <f t="shared" si="96"/>
        <v>28.9</v>
      </c>
      <c r="P1548" s="7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29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1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1">
        <f t="shared" si="96"/>
        <v>8.5714285714285712</v>
      </c>
      <c r="P1550" s="7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42316.923842592594</v>
      </c>
    </row>
    <row r="1551" spans="1:20" ht="29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1">
        <f t="shared" si="96"/>
        <v>34</v>
      </c>
      <c r="P1551" s="7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29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1">
        <f t="shared" si="96"/>
        <v>13.466666666666665</v>
      </c>
      <c r="P1552" s="7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29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1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29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1">
        <f t="shared" si="96"/>
        <v>49.186046511627907</v>
      </c>
      <c r="P1554" s="7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29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1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29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1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29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1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29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1">
        <f t="shared" si="96"/>
        <v>45.133333333333333</v>
      </c>
      <c r="P1558" s="7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29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1">
        <f t="shared" si="96"/>
        <v>4</v>
      </c>
      <c r="P1559" s="7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1">
        <f t="shared" si="96"/>
        <v>4.666666666666667</v>
      </c>
      <c r="P1560" s="7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1">
        <f t="shared" si="96"/>
        <v>0.33333333333333337</v>
      </c>
      <c r="P1561" s="7">
        <f t="shared" si="97"/>
        <v>50</v>
      </c>
      <c r="Q1561" t="s">
        <v>8336</v>
      </c>
      <c r="R1561" t="s">
        <v>8341</v>
      </c>
      <c r="S1561" s="11">
        <f t="shared" si="98"/>
        <v>42108.053229166668</v>
      </c>
      <c r="T1561" s="11">
        <f t="shared" si="99"/>
        <v>42123.053229166668</v>
      </c>
    </row>
    <row r="1562" spans="1:20" ht="29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1">
        <f t="shared" si="96"/>
        <v>3.7600000000000002</v>
      </c>
      <c r="P1562" s="7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29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1">
        <f t="shared" si="96"/>
        <v>0.67</v>
      </c>
      <c r="P1563" s="7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41585.083368055552</v>
      </c>
    </row>
    <row r="1564" spans="1:20" ht="29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1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29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1">
        <f t="shared" si="96"/>
        <v>1.4166666666666665</v>
      </c>
      <c r="P1565" s="7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29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1">
        <f t="shared" si="96"/>
        <v>0.1</v>
      </c>
      <c r="P1566" s="7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29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1">
        <f t="shared" si="96"/>
        <v>2.5</v>
      </c>
      <c r="P1567" s="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29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1">
        <f t="shared" si="96"/>
        <v>21.25</v>
      </c>
      <c r="P1568" s="7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29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1">
        <f t="shared" si="96"/>
        <v>4.117647058823529</v>
      </c>
      <c r="P1569" s="7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41671.93686342593</v>
      </c>
      <c r="T1569" s="11">
        <f t="shared" si="99"/>
        <v>41687</v>
      </c>
    </row>
    <row r="1570" spans="1:20" ht="29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1">
        <f t="shared" si="96"/>
        <v>13.639999999999999</v>
      </c>
      <c r="P1570" s="7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1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1">
        <f t="shared" si="96"/>
        <v>41.4</v>
      </c>
      <c r="P1572" s="7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29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1">
        <f t="shared" si="96"/>
        <v>0.66115702479338845</v>
      </c>
      <c r="P1573" s="7">
        <f t="shared" si="97"/>
        <v>20</v>
      </c>
      <c r="Q1573" t="s">
        <v>8320</v>
      </c>
      <c r="R1573" t="s">
        <v>8342</v>
      </c>
      <c r="S1573" s="11">
        <f t="shared" si="98"/>
        <v>42144.769479166665</v>
      </c>
      <c r="T1573" s="11">
        <f t="shared" si="99"/>
        <v>42174.769479166665</v>
      </c>
    </row>
    <row r="1574" spans="1:20" ht="29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1">
        <f t="shared" si="96"/>
        <v>5</v>
      </c>
      <c r="P1574" s="7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29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1">
        <f t="shared" si="96"/>
        <v>2.4777777777777779</v>
      </c>
      <c r="P1575" s="7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29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1">
        <f t="shared" si="96"/>
        <v>5.0599999999999996</v>
      </c>
      <c r="P1576" s="7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29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1">
        <f t="shared" si="96"/>
        <v>22.91</v>
      </c>
      <c r="P1577" s="7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41799.524259259255</v>
      </c>
      <c r="T1577" s="11">
        <f t="shared" si="99"/>
        <v>41829.524259259255</v>
      </c>
    </row>
    <row r="1578" spans="1:20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1">
        <f t="shared" si="96"/>
        <v>13</v>
      </c>
      <c r="P1578" s="7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29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1">
        <f t="shared" si="96"/>
        <v>0.54999999999999993</v>
      </c>
      <c r="P1579" s="7">
        <f t="shared" si="97"/>
        <v>27.5</v>
      </c>
      <c r="Q1579" t="s">
        <v>8320</v>
      </c>
      <c r="R1579" t="s">
        <v>8342</v>
      </c>
      <c r="S1579" s="11">
        <f t="shared" si="98"/>
        <v>41054.847777777773</v>
      </c>
      <c r="T1579" s="11">
        <f t="shared" si="99"/>
        <v>41114.847777777773</v>
      </c>
    </row>
    <row r="1580" spans="1:20" ht="29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1">
        <f t="shared" si="96"/>
        <v>10.806536636794938</v>
      </c>
      <c r="P1580" s="7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1">
        <f t="shared" si="96"/>
        <v>0.84008400840084008</v>
      </c>
      <c r="P1581" s="7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29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1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1">
        <f t="shared" si="98"/>
        <v>40990.050069444442</v>
      </c>
      <c r="T1582" s="11">
        <f t="shared" si="99"/>
        <v>41050.050069444442</v>
      </c>
    </row>
    <row r="1583" spans="1:20" ht="29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1">
        <f t="shared" si="96"/>
        <v>0.5</v>
      </c>
      <c r="P1583" s="7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1">
        <f t="shared" si="96"/>
        <v>9.3000000000000007</v>
      </c>
      <c r="P1584" s="7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29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1">
        <f t="shared" si="96"/>
        <v>7.4999999999999997E-2</v>
      </c>
      <c r="P1585" s="7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29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1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29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1">
        <f t="shared" si="96"/>
        <v>79</v>
      </c>
      <c r="P1587" s="7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1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1">
        <f t="shared" si="98"/>
        <v>42069.104421296295</v>
      </c>
      <c r="T1588" s="11">
        <f t="shared" si="99"/>
        <v>42099.062754629631</v>
      </c>
    </row>
    <row r="1589" spans="1:20" ht="29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1">
        <f t="shared" si="96"/>
        <v>1.3333333333333334E-2</v>
      </c>
      <c r="P1589" s="7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1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1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1">
        <f t="shared" si="96"/>
        <v>1.7000000000000002</v>
      </c>
      <c r="P1592" s="7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29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1">
        <f t="shared" si="96"/>
        <v>29.228571428571428</v>
      </c>
      <c r="P1593" s="7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1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1">
        <f t="shared" si="96"/>
        <v>1.3636363636363637E-2</v>
      </c>
      <c r="P1595" s="7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1">
        <f t="shared" si="96"/>
        <v>20.5</v>
      </c>
      <c r="P1596" s="7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42505.681250000001</v>
      </c>
    </row>
    <row r="1597" spans="1:20" ht="29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1">
        <f t="shared" si="96"/>
        <v>0.27999999999999997</v>
      </c>
      <c r="P1597" s="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41808.842361111107</v>
      </c>
    </row>
    <row r="1598" spans="1:20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1">
        <f t="shared" si="96"/>
        <v>2.3076923076923079</v>
      </c>
      <c r="P1598" s="7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29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1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29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1">
        <f t="shared" si="96"/>
        <v>0.125</v>
      </c>
      <c r="P1600" s="7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1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29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1">
        <f t="shared" si="96"/>
        <v>7.3400000000000007</v>
      </c>
      <c r="P1602" s="7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41791.057314814811</v>
      </c>
      <c r="T1602" s="11">
        <f t="shared" si="99"/>
        <v>41835.21597222222</v>
      </c>
    </row>
    <row r="1603" spans="1:20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1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(J1603/86400)+25569</f>
        <v>40638.092974537038</v>
      </c>
      <c r="T1603" s="11">
        <f t="shared" ref="T1603:T1666" si="103">(I1603/86400)+25569</f>
        <v>40668.092974537038</v>
      </c>
    </row>
    <row r="1604" spans="1:20" ht="29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1">
        <f t="shared" si="100"/>
        <v>100.16666666666667</v>
      </c>
      <c r="P1604" s="7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1">
        <f t="shared" si="100"/>
        <v>100.03299999999999</v>
      </c>
      <c r="P1605" s="7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29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1">
        <f t="shared" si="100"/>
        <v>122.10714285714286</v>
      </c>
      <c r="P1606" s="7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40985.803645833337</v>
      </c>
    </row>
    <row r="1607" spans="1:20" ht="29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1">
        <f t="shared" si="100"/>
        <v>100.69333333333334</v>
      </c>
      <c r="P1607" s="7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29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1">
        <f t="shared" si="100"/>
        <v>101.004125</v>
      </c>
      <c r="P1608" s="7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29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1">
        <f t="shared" si="100"/>
        <v>145.11000000000001</v>
      </c>
      <c r="P1609" s="7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1">
        <f t="shared" si="100"/>
        <v>101.25</v>
      </c>
      <c r="P1610" s="7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41640.226388888885</v>
      </c>
    </row>
    <row r="1611" spans="1:20" ht="29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1">
        <f t="shared" si="100"/>
        <v>118.33333333333333</v>
      </c>
      <c r="P1611" s="7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1">
        <f t="shared" si="100"/>
        <v>271.85000000000002</v>
      </c>
      <c r="P1612" s="7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1">
        <f t="shared" si="100"/>
        <v>125.125</v>
      </c>
      <c r="P1613" s="7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1">
        <f t="shared" si="100"/>
        <v>110.00000000000001</v>
      </c>
      <c r="P1614" s="7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29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1">
        <f t="shared" si="100"/>
        <v>101.49999999999999</v>
      </c>
      <c r="P1615" s="7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29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1">
        <f t="shared" si="100"/>
        <v>102.69999999999999</v>
      </c>
      <c r="P1616" s="7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41794.981122685189</v>
      </c>
      <c r="T1616" s="11">
        <f t="shared" si="103"/>
        <v>41854.708333333336</v>
      </c>
    </row>
    <row r="1617" spans="1:20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1">
        <f t="shared" si="100"/>
        <v>114.12500000000001</v>
      </c>
      <c r="P1617" s="7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29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1">
        <f t="shared" si="100"/>
        <v>104.2</v>
      </c>
      <c r="P1618" s="7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1">
        <f t="shared" si="100"/>
        <v>145.85714285714286</v>
      </c>
      <c r="P1619" s="7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1">
        <f t="shared" si="100"/>
        <v>105.06666666666666</v>
      </c>
      <c r="P1620" s="7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29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1">
        <f t="shared" si="100"/>
        <v>133.33333333333331</v>
      </c>
      <c r="P1621" s="7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41876.186180555553</v>
      </c>
      <c r="T1621" s="11">
        <f t="shared" si="103"/>
        <v>41897.186180555553</v>
      </c>
    </row>
    <row r="1622" spans="1:20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1">
        <f t="shared" si="100"/>
        <v>112.99999999999999</v>
      </c>
      <c r="P1622" s="7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29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1">
        <f t="shared" si="100"/>
        <v>121.2</v>
      </c>
      <c r="P1623" s="7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29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1">
        <f t="shared" si="100"/>
        <v>101.72463768115942</v>
      </c>
      <c r="P1624" s="7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41950.294837962967</v>
      </c>
      <c r="T1624" s="11">
        <f t="shared" si="103"/>
        <v>41990.332638888889</v>
      </c>
    </row>
    <row r="1625" spans="1:20" ht="29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1">
        <f t="shared" si="100"/>
        <v>101.06666666666666</v>
      </c>
      <c r="P1625" s="7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1">
        <f t="shared" si="100"/>
        <v>118</v>
      </c>
      <c r="P1626" s="7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29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1">
        <f t="shared" si="100"/>
        <v>155.33333333333331</v>
      </c>
      <c r="P1627" s="7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29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1">
        <f t="shared" si="100"/>
        <v>101.18750000000001</v>
      </c>
      <c r="P1628" s="7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41579.847997685181</v>
      </c>
      <c r="T1628" s="11">
        <f t="shared" si="103"/>
        <v>41609.889664351853</v>
      </c>
    </row>
    <row r="1629" spans="1:20" ht="29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1">
        <f t="shared" si="100"/>
        <v>117</v>
      </c>
      <c r="P1629" s="7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1">
        <f t="shared" si="100"/>
        <v>100.925</v>
      </c>
      <c r="P1630" s="7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1">
        <f t="shared" si="100"/>
        <v>103.66666666666666</v>
      </c>
      <c r="P1631" s="7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29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1">
        <f t="shared" si="100"/>
        <v>265.25</v>
      </c>
      <c r="P1632" s="7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29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1">
        <f t="shared" si="100"/>
        <v>155.91</v>
      </c>
      <c r="P1633" s="7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29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1">
        <f t="shared" si="100"/>
        <v>101.62500000000001</v>
      </c>
      <c r="P1634" s="7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40750.340902777782</v>
      </c>
      <c r="T1634" s="11">
        <f t="shared" si="103"/>
        <v>40810.340902777782</v>
      </c>
    </row>
    <row r="1635" spans="1:20" ht="29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1">
        <f t="shared" si="100"/>
        <v>100</v>
      </c>
      <c r="P1635" s="7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1">
        <f t="shared" si="100"/>
        <v>100.49999999999999</v>
      </c>
      <c r="P1636" s="7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29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1">
        <f t="shared" si="100"/>
        <v>125.29999999999998</v>
      </c>
      <c r="P1637" s="7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29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1">
        <f t="shared" si="100"/>
        <v>103.55555555555556</v>
      </c>
      <c r="P1638" s="7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29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1">
        <f t="shared" si="100"/>
        <v>103.8</v>
      </c>
      <c r="P1639" s="7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40178.985416666663</v>
      </c>
    </row>
    <row r="1640" spans="1:20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1">
        <f t="shared" si="100"/>
        <v>105</v>
      </c>
      <c r="P1640" s="7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29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1">
        <f t="shared" si="100"/>
        <v>100</v>
      </c>
      <c r="P1641" s="7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29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1">
        <f t="shared" si="100"/>
        <v>169.86</v>
      </c>
      <c r="P1642" s="7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1">
        <f t="shared" si="100"/>
        <v>101.4</v>
      </c>
      <c r="P1643" s="7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29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1">
        <f t="shared" si="100"/>
        <v>100</v>
      </c>
      <c r="P1644" s="7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1">
        <f t="shared" si="100"/>
        <v>124.70000000000002</v>
      </c>
      <c r="P1645" s="7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29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1">
        <f t="shared" si="100"/>
        <v>109.5</v>
      </c>
      <c r="P1646" s="7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41235.101388888885</v>
      </c>
    </row>
    <row r="1647" spans="1:20" ht="29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1">
        <f t="shared" si="100"/>
        <v>110.80000000000001</v>
      </c>
      <c r="P1647" s="7">
        <f t="shared" si="101"/>
        <v>554</v>
      </c>
      <c r="Q1647" t="s">
        <v>8323</v>
      </c>
      <c r="R1647" t="s">
        <v>8344</v>
      </c>
      <c r="S1647" s="11">
        <f t="shared" si="102"/>
        <v>41521.617361111115</v>
      </c>
      <c r="T1647" s="11">
        <f t="shared" si="103"/>
        <v>41535.617361111115</v>
      </c>
    </row>
    <row r="1648" spans="1:20" ht="29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1">
        <f t="shared" si="100"/>
        <v>110.2</v>
      </c>
      <c r="P1648" s="7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41865.757638888885</v>
      </c>
    </row>
    <row r="1649" spans="1:20" ht="29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1">
        <f t="shared" si="100"/>
        <v>104.71999999999998</v>
      </c>
      <c r="P1649" s="7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29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1">
        <f t="shared" si="100"/>
        <v>125.26086956521738</v>
      </c>
      <c r="P1650" s="7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29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1">
        <f t="shared" si="100"/>
        <v>100.58763157894737</v>
      </c>
      <c r="P1651" s="7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1">
        <f t="shared" si="100"/>
        <v>141.55000000000001</v>
      </c>
      <c r="P1652" s="7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29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1">
        <f t="shared" si="100"/>
        <v>100.75</v>
      </c>
      <c r="P1653" s="7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29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1">
        <f t="shared" si="100"/>
        <v>100.66666666666666</v>
      </c>
      <c r="P1654" s="7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29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1">
        <f t="shared" si="100"/>
        <v>174.2304</v>
      </c>
      <c r="P1655" s="7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29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1">
        <f t="shared" si="100"/>
        <v>119.90909090909089</v>
      </c>
      <c r="P1656" s="7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1">
        <f t="shared" si="100"/>
        <v>142.86666666666667</v>
      </c>
      <c r="P1657" s="7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29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1">
        <f t="shared" si="100"/>
        <v>100.33493333333334</v>
      </c>
      <c r="P1658" s="7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29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1">
        <f t="shared" si="100"/>
        <v>104.93380000000001</v>
      </c>
      <c r="P1659" s="7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29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1">
        <f t="shared" si="100"/>
        <v>132.23333333333335</v>
      </c>
      <c r="P1660" s="7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29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1">
        <f t="shared" si="100"/>
        <v>112.79999999999998</v>
      </c>
      <c r="P1661" s="7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29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1">
        <f t="shared" si="100"/>
        <v>1253.75</v>
      </c>
      <c r="P1662" s="7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29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1">
        <f t="shared" si="100"/>
        <v>102.50632911392405</v>
      </c>
      <c r="P1663" s="7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29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1">
        <f t="shared" si="100"/>
        <v>102.6375</v>
      </c>
      <c r="P1664" s="7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1">
        <f t="shared" si="100"/>
        <v>108</v>
      </c>
      <c r="P1665" s="7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29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1">
        <f t="shared" si="100"/>
        <v>122.40879999999999</v>
      </c>
      <c r="P1666" s="7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40939.761782407411</v>
      </c>
      <c r="T1666" s="11">
        <f t="shared" si="103"/>
        <v>40984.165972222225</v>
      </c>
    </row>
    <row r="1667" spans="1:20" ht="29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1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(J1667/86400)+25569</f>
        <v>40564.649456018517</v>
      </c>
      <c r="T1667" s="11">
        <f t="shared" ref="T1667:T1730" si="107">(I1667/86400)+25569</f>
        <v>40596.125</v>
      </c>
    </row>
    <row r="1668" spans="1:20" ht="29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1">
        <f t="shared" si="104"/>
        <v>160.88</v>
      </c>
      <c r="P1668" s="7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29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1">
        <f t="shared" si="104"/>
        <v>126.85294117647059</v>
      </c>
      <c r="P1669" s="7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29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1">
        <f t="shared" si="104"/>
        <v>102.6375</v>
      </c>
      <c r="P1670" s="7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40845.149756944447</v>
      </c>
      <c r="T1670" s="11">
        <f t="shared" si="107"/>
        <v>40875.191423611112</v>
      </c>
    </row>
    <row r="1671" spans="1:20" ht="29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1">
        <f t="shared" si="104"/>
        <v>139.75</v>
      </c>
      <c r="P1671" s="7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29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1">
        <f t="shared" si="104"/>
        <v>102.60000000000001</v>
      </c>
      <c r="P1672" s="7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40313.930543981478</v>
      </c>
      <c r="T1672" s="11">
        <f t="shared" si="107"/>
        <v>40364.166666666664</v>
      </c>
    </row>
    <row r="1673" spans="1:20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1">
        <f t="shared" si="104"/>
        <v>100.67349999999999</v>
      </c>
      <c r="P1673" s="7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1">
        <f t="shared" si="104"/>
        <v>112.94117647058823</v>
      </c>
      <c r="P1674" s="7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29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1">
        <f t="shared" si="104"/>
        <v>128.09523809523807</v>
      </c>
      <c r="P1675" s="7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29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1">
        <f t="shared" si="104"/>
        <v>201.7</v>
      </c>
      <c r="P1676" s="7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1">
        <f t="shared" si="104"/>
        <v>137.416</v>
      </c>
      <c r="P1677" s="7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1">
        <f t="shared" si="104"/>
        <v>115.33333333333333</v>
      </c>
      <c r="P1678" s="7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40973.726238425923</v>
      </c>
      <c r="T1678" s="11">
        <f t="shared" si="107"/>
        <v>41020.165972222225</v>
      </c>
    </row>
    <row r="1679" spans="1:20" ht="29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1">
        <f t="shared" si="104"/>
        <v>111.66666666666667</v>
      </c>
      <c r="P1679" s="7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1">
        <f t="shared" si="104"/>
        <v>118.39999999999999</v>
      </c>
      <c r="P1680" s="7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29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1">
        <f t="shared" si="104"/>
        <v>175</v>
      </c>
      <c r="P1681" s="7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1">
        <f t="shared" si="104"/>
        <v>117.5</v>
      </c>
      <c r="P1682" s="7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29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1">
        <f t="shared" si="104"/>
        <v>101.42212307692309</v>
      </c>
      <c r="P1683" s="7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1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29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1">
        <f t="shared" si="104"/>
        <v>21.714285714285715</v>
      </c>
      <c r="P1685" s="7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1">
        <f t="shared" si="104"/>
        <v>109.125</v>
      </c>
      <c r="P1686" s="7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29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1">
        <f t="shared" si="104"/>
        <v>102.85714285714285</v>
      </c>
      <c r="P1687" s="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29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1">
        <f t="shared" si="104"/>
        <v>0.36</v>
      </c>
      <c r="P1688" s="7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29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1">
        <f t="shared" si="104"/>
        <v>31.25</v>
      </c>
      <c r="P1689" s="7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29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1">
        <f t="shared" si="104"/>
        <v>44.3</v>
      </c>
      <c r="P1690" s="7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1">
        <f t="shared" si="104"/>
        <v>100</v>
      </c>
      <c r="P1691" s="7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29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1">
        <f t="shared" si="104"/>
        <v>25.4</v>
      </c>
      <c r="P1692" s="7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29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1">
        <f t="shared" si="104"/>
        <v>33.473333333333329</v>
      </c>
      <c r="P1693" s="7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42795.701481481483</v>
      </c>
      <c r="T1693" s="11">
        <f t="shared" si="107"/>
        <v>42828.041666666672</v>
      </c>
    </row>
    <row r="1694" spans="1:20" ht="29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1">
        <f t="shared" si="104"/>
        <v>47.8</v>
      </c>
      <c r="P1694" s="7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29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1">
        <f t="shared" si="104"/>
        <v>9.3333333333333339</v>
      </c>
      <c r="P1695" s="7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29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1">
        <f t="shared" si="104"/>
        <v>0.05</v>
      </c>
      <c r="P1696" s="7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29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1">
        <f t="shared" si="104"/>
        <v>11.708333333333334</v>
      </c>
      <c r="P1697" s="7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29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1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29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1">
        <f t="shared" si="104"/>
        <v>20.208000000000002</v>
      </c>
      <c r="P1699" s="7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42805.032962962963</v>
      </c>
      <c r="T1699" s="11">
        <f t="shared" si="107"/>
        <v>42834.991296296299</v>
      </c>
    </row>
    <row r="1700" spans="1:20" ht="43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1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29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1">
        <f t="shared" si="104"/>
        <v>4.2311459353574925</v>
      </c>
      <c r="P1701" s="7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29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1">
        <f t="shared" si="104"/>
        <v>26.06</v>
      </c>
      <c r="P1702" s="7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29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1">
        <f t="shared" si="104"/>
        <v>0.19801980198019803</v>
      </c>
      <c r="P1703" s="7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1">
        <f t="shared" si="104"/>
        <v>6.0606060606060606E-3</v>
      </c>
      <c r="P1704" s="7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29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1">
        <f t="shared" si="104"/>
        <v>1.02</v>
      </c>
      <c r="P1705" s="7">
        <f t="shared" si="105"/>
        <v>25.5</v>
      </c>
      <c r="Q1705" t="s">
        <v>8323</v>
      </c>
      <c r="R1705" t="s">
        <v>8345</v>
      </c>
      <c r="S1705" s="11">
        <f t="shared" si="106"/>
        <v>42187.281678240739</v>
      </c>
      <c r="T1705" s="11">
        <f t="shared" si="107"/>
        <v>42247.281678240739</v>
      </c>
    </row>
    <row r="1706" spans="1:20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1">
        <f t="shared" si="104"/>
        <v>65.100000000000009</v>
      </c>
      <c r="P1706" s="7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29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1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29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1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29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1">
        <f t="shared" si="104"/>
        <v>9.74</v>
      </c>
      <c r="P1709" s="7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29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1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29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1">
        <f t="shared" si="104"/>
        <v>4.8571428571428568</v>
      </c>
      <c r="P1711" s="7">
        <f t="shared" si="105"/>
        <v>21.25</v>
      </c>
      <c r="Q1711" t="s">
        <v>8323</v>
      </c>
      <c r="R1711" t="s">
        <v>8345</v>
      </c>
      <c r="S1711" s="11">
        <f t="shared" si="106"/>
        <v>41841.563819444447</v>
      </c>
      <c r="T1711" s="11">
        <f t="shared" si="107"/>
        <v>41882.818749999999</v>
      </c>
    </row>
    <row r="1712" spans="1:20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1">
        <f t="shared" si="104"/>
        <v>0.67999999999999994</v>
      </c>
      <c r="P1712" s="7">
        <f t="shared" si="105"/>
        <v>34</v>
      </c>
      <c r="Q1712" t="s">
        <v>8323</v>
      </c>
      <c r="R1712" t="s">
        <v>8345</v>
      </c>
      <c r="S1712" s="11">
        <f t="shared" si="106"/>
        <v>42341.591296296298</v>
      </c>
      <c r="T1712" s="11">
        <f t="shared" si="107"/>
        <v>42387.541666666672</v>
      </c>
    </row>
    <row r="1713" spans="1:20" ht="29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1">
        <f t="shared" si="104"/>
        <v>10.5</v>
      </c>
      <c r="P1713" s="7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29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1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29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1">
        <f t="shared" si="104"/>
        <v>1.6666666666666667</v>
      </c>
      <c r="P1715" s="7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29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1">
        <f t="shared" si="104"/>
        <v>7.8680000000000003</v>
      </c>
      <c r="P1716" s="7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29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1">
        <f t="shared" si="104"/>
        <v>0.22</v>
      </c>
      <c r="P1717" s="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29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1">
        <f t="shared" si="104"/>
        <v>7.5</v>
      </c>
      <c r="P1718" s="7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42713.619201388894</v>
      </c>
    </row>
    <row r="1719" spans="1:20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1">
        <f t="shared" si="104"/>
        <v>42.725880551301685</v>
      </c>
      <c r="P1719" s="7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42460.981921296298</v>
      </c>
      <c r="T1719" s="11">
        <f t="shared" si="107"/>
        <v>42481.166666666672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1">
        <f t="shared" si="104"/>
        <v>0.2142857142857143</v>
      </c>
      <c r="P1720" s="7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29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1">
        <f t="shared" si="104"/>
        <v>0.87500000000000011</v>
      </c>
      <c r="P1721" s="7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29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1">
        <f t="shared" si="104"/>
        <v>5.625</v>
      </c>
      <c r="P1722" s="7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29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1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29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1">
        <f t="shared" si="104"/>
        <v>3.4722222222222224E-2</v>
      </c>
      <c r="P1724" s="7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29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1">
        <f t="shared" si="104"/>
        <v>6.5</v>
      </c>
      <c r="P1725" s="7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29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1">
        <f t="shared" si="104"/>
        <v>0.58333333333333337</v>
      </c>
      <c r="P1726" s="7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29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1">
        <f t="shared" si="104"/>
        <v>10.181818181818182</v>
      </c>
      <c r="P1727" s="7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1">
        <f t="shared" si="104"/>
        <v>33.784615384615385</v>
      </c>
      <c r="P1728" s="7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29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1">
        <f t="shared" si="104"/>
        <v>3.3333333333333333E-2</v>
      </c>
      <c r="P1729" s="7">
        <f t="shared" si="105"/>
        <v>1</v>
      </c>
      <c r="Q1729" t="s">
        <v>8323</v>
      </c>
      <c r="R1729" t="s">
        <v>8345</v>
      </c>
      <c r="S1729" s="11">
        <f t="shared" si="106"/>
        <v>42044.927974537037</v>
      </c>
      <c r="T1729" s="11">
        <f t="shared" si="107"/>
        <v>42099.458333333328</v>
      </c>
    </row>
    <row r="1730" spans="1:20" ht="29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1">
        <f t="shared" si="104"/>
        <v>68.400000000000006</v>
      </c>
      <c r="P1730" s="7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29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1">
        <f t="shared" ref="O1731:O1794" si="108">(E1731/D1731)*100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(J1731/86400)+25569</f>
        <v>42471.052152777775</v>
      </c>
      <c r="T1731" s="11">
        <f t="shared" ref="T1731:T1794" si="111">(I1731/86400)+25569</f>
        <v>42531.052152777775</v>
      </c>
    </row>
    <row r="1732" spans="1:20" ht="29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1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1">
        <f t="shared" si="110"/>
        <v>42272.087766203702</v>
      </c>
      <c r="T1732" s="11">
        <f t="shared" si="111"/>
        <v>42302.087766203702</v>
      </c>
    </row>
    <row r="1733" spans="1:20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1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29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1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29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1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29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1">
        <f t="shared" si="108"/>
        <v>2.2222222222222223E-2</v>
      </c>
      <c r="P1736" s="7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29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1">
        <f t="shared" si="108"/>
        <v>11</v>
      </c>
      <c r="P1737" s="7">
        <f t="shared" si="109"/>
        <v>55</v>
      </c>
      <c r="Q1737" t="s">
        <v>8323</v>
      </c>
      <c r="R1737" t="s">
        <v>8345</v>
      </c>
      <c r="S1737" s="11">
        <f t="shared" si="110"/>
        <v>42559.81417824074</v>
      </c>
      <c r="T1737" s="11">
        <f t="shared" si="111"/>
        <v>42589.81417824074</v>
      </c>
    </row>
    <row r="1738" spans="1:20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1">
        <f t="shared" si="108"/>
        <v>0.73333333333333328</v>
      </c>
      <c r="P1738" s="7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29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1">
        <f t="shared" si="108"/>
        <v>21.25</v>
      </c>
      <c r="P1739" s="7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42175.948981481481</v>
      </c>
      <c r="T1739" s="11">
        <f t="shared" si="111"/>
        <v>42205.948981481481</v>
      </c>
    </row>
    <row r="1740" spans="1:20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1">
        <f t="shared" si="108"/>
        <v>0.4</v>
      </c>
      <c r="P1740" s="7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29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1">
        <f t="shared" si="108"/>
        <v>0.1</v>
      </c>
      <c r="P1741" s="7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29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1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1">
        <f t="shared" si="110"/>
        <v>42171.817384259259</v>
      </c>
      <c r="T1742" s="11">
        <f t="shared" si="111"/>
        <v>42201.817384259259</v>
      </c>
    </row>
    <row r="1743" spans="1:20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1">
        <f t="shared" si="108"/>
        <v>110.83333333333334</v>
      </c>
      <c r="P1743" s="7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29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1">
        <f t="shared" si="108"/>
        <v>108.74999999999999</v>
      </c>
      <c r="P1744" s="7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42710.876967592594</v>
      </c>
      <c r="T1744" s="11">
        <f t="shared" si="111"/>
        <v>42742.875</v>
      </c>
    </row>
    <row r="1745" spans="1:20" ht="29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1">
        <f t="shared" si="108"/>
        <v>100.41666666666667</v>
      </c>
      <c r="P1745" s="7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29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1">
        <f t="shared" si="108"/>
        <v>118.45454545454545</v>
      </c>
      <c r="P1746" s="7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29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1">
        <f t="shared" si="108"/>
        <v>114.01428571428571</v>
      </c>
      <c r="P1747" s="7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29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1">
        <f t="shared" si="108"/>
        <v>148.10000000000002</v>
      </c>
      <c r="P1748" s="7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29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1">
        <f t="shared" si="108"/>
        <v>104.95555555555556</v>
      </c>
      <c r="P1749" s="7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42292.435532407406</v>
      </c>
      <c r="T1749" s="11">
        <f t="shared" si="111"/>
        <v>42321.625</v>
      </c>
    </row>
    <row r="1750" spans="1:20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1">
        <f t="shared" si="108"/>
        <v>129.94800000000001</v>
      </c>
      <c r="P1750" s="7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1">
        <f t="shared" si="108"/>
        <v>123.48756218905473</v>
      </c>
      <c r="P1751" s="7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29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1">
        <f t="shared" si="108"/>
        <v>201.62</v>
      </c>
      <c r="P1752" s="7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1">
        <f t="shared" si="108"/>
        <v>102.89999999999999</v>
      </c>
      <c r="P1753" s="7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1">
        <f t="shared" si="108"/>
        <v>260.16666666666663</v>
      </c>
      <c r="P1754" s="7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29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1">
        <f t="shared" si="108"/>
        <v>108</v>
      </c>
      <c r="P1755" s="7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29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1">
        <f t="shared" si="108"/>
        <v>110.52941176470587</v>
      </c>
      <c r="P1756" s="7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29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1">
        <f t="shared" si="108"/>
        <v>120</v>
      </c>
      <c r="P1757" s="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29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1">
        <f t="shared" si="108"/>
        <v>102.82909090909091</v>
      </c>
      <c r="P1758" s="7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1">
        <f t="shared" si="108"/>
        <v>115.99999999999999</v>
      </c>
      <c r="P1759" s="7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29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1">
        <f t="shared" si="108"/>
        <v>114.7</v>
      </c>
      <c r="P1760" s="7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1">
        <f t="shared" si="108"/>
        <v>106.60000000000001</v>
      </c>
      <c r="P1761" s="7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29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1">
        <f t="shared" si="108"/>
        <v>165.44</v>
      </c>
      <c r="P1762" s="7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1">
        <f t="shared" si="108"/>
        <v>155</v>
      </c>
      <c r="P1763" s="7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1">
        <f t="shared" si="108"/>
        <v>885</v>
      </c>
      <c r="P1764" s="7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29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1">
        <f t="shared" si="108"/>
        <v>101.90833333333333</v>
      </c>
      <c r="P1765" s="7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29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1">
        <f t="shared" si="108"/>
        <v>19.600000000000001</v>
      </c>
      <c r="P1766" s="7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29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1">
        <f t="shared" si="108"/>
        <v>59.467839999999995</v>
      </c>
      <c r="P1767" s="7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1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1">
        <f t="shared" si="108"/>
        <v>45.72</v>
      </c>
      <c r="P1769" s="7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29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1">
        <f t="shared" si="108"/>
        <v>3.74</v>
      </c>
      <c r="P1770" s="7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29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1">
        <f t="shared" si="108"/>
        <v>2.7025000000000001</v>
      </c>
      <c r="P1771" s="7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29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1">
        <f t="shared" si="108"/>
        <v>56.51428571428572</v>
      </c>
      <c r="P1772" s="7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29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1">
        <f t="shared" si="108"/>
        <v>21.30952380952381</v>
      </c>
      <c r="P1773" s="7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41905.979629629626</v>
      </c>
      <c r="T1773" s="11">
        <f t="shared" si="111"/>
        <v>41935.979629629626</v>
      </c>
    </row>
    <row r="1774" spans="1:20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1">
        <f t="shared" si="108"/>
        <v>15.6</v>
      </c>
      <c r="P1774" s="7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29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1">
        <f t="shared" si="108"/>
        <v>6.2566666666666677</v>
      </c>
      <c r="P1775" s="7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29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1">
        <f t="shared" si="108"/>
        <v>45.92</v>
      </c>
      <c r="P1776" s="7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29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1">
        <f t="shared" si="108"/>
        <v>65.101538461538468</v>
      </c>
      <c r="P1777" s="7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41891.976388888885</v>
      </c>
      <c r="T1777" s="11">
        <f t="shared" si="111"/>
        <v>41936.976388888885</v>
      </c>
    </row>
    <row r="1778" spans="1:20" ht="29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1">
        <f t="shared" si="108"/>
        <v>6.7</v>
      </c>
      <c r="P1778" s="7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29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1">
        <f t="shared" si="108"/>
        <v>13.5625</v>
      </c>
      <c r="P1779" s="7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29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1">
        <f t="shared" si="108"/>
        <v>1.9900000000000002</v>
      </c>
      <c r="P1780" s="7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29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1">
        <f t="shared" si="108"/>
        <v>36.236363636363642</v>
      </c>
      <c r="P1781" s="7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29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1">
        <f t="shared" si="108"/>
        <v>39.743333333333339</v>
      </c>
      <c r="P1782" s="7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42493.600810185184</v>
      </c>
      <c r="T1782" s="11">
        <f t="shared" si="111"/>
        <v>42553.600810185184</v>
      </c>
    </row>
    <row r="1783" spans="1:20" ht="29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1">
        <f t="shared" si="108"/>
        <v>25.763636363636365</v>
      </c>
      <c r="P1783" s="7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29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1">
        <f t="shared" si="108"/>
        <v>15.491428571428573</v>
      </c>
      <c r="P1784" s="7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29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1">
        <f t="shared" si="108"/>
        <v>23.692499999999999</v>
      </c>
      <c r="P1785" s="7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29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1">
        <f t="shared" si="108"/>
        <v>39.76</v>
      </c>
      <c r="P1786" s="7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29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1">
        <f t="shared" si="108"/>
        <v>20.220833333333331</v>
      </c>
      <c r="P1787" s="7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29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1">
        <f t="shared" si="108"/>
        <v>47.631578947368418</v>
      </c>
      <c r="P1788" s="7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29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1">
        <f t="shared" si="108"/>
        <v>15.329999999999998</v>
      </c>
      <c r="P1789" s="7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1">
        <f t="shared" si="108"/>
        <v>1.3818181818181818</v>
      </c>
      <c r="P1790" s="7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29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1">
        <f t="shared" si="108"/>
        <v>0.5</v>
      </c>
      <c r="P1791" s="7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29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1">
        <f t="shared" si="108"/>
        <v>4.957575757575758</v>
      </c>
      <c r="P1792" s="7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42010.674513888887</v>
      </c>
      <c r="T1792" s="11">
        <f t="shared" si="111"/>
        <v>42040.674513888887</v>
      </c>
    </row>
    <row r="1793" spans="1:20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1">
        <f t="shared" si="108"/>
        <v>3.5666666666666664</v>
      </c>
      <c r="P1793" s="7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1">
        <f t="shared" si="108"/>
        <v>61.124000000000002</v>
      </c>
      <c r="P1794" s="7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29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1">
        <f t="shared" ref="O1795:O1858" si="112">(E1795/D1795)*100</f>
        <v>1.3333333333333335</v>
      </c>
      <c r="P1795" s="7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(J1795/86400)+25569</f>
        <v>41940.891666666663</v>
      </c>
      <c r="T1795" s="11">
        <f t="shared" ref="T1795:T1858" si="115">(I1795/86400)+25569</f>
        <v>41970.933333333334</v>
      </c>
    </row>
    <row r="1796" spans="1:20" ht="29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1">
        <f t="shared" si="112"/>
        <v>11.077777777777778</v>
      </c>
      <c r="P1796" s="7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29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1">
        <f t="shared" si="112"/>
        <v>38.735714285714288</v>
      </c>
      <c r="P1797" s="7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29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1">
        <f t="shared" si="112"/>
        <v>22.05263157894737</v>
      </c>
      <c r="P1798" s="7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29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1">
        <f t="shared" si="112"/>
        <v>67.55</v>
      </c>
      <c r="P1799" s="7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29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1">
        <f t="shared" si="112"/>
        <v>13.637499999999999</v>
      </c>
      <c r="P1800" s="7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1">
        <f t="shared" si="112"/>
        <v>1.7457500000000001</v>
      </c>
      <c r="P1801" s="7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29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1">
        <f t="shared" si="112"/>
        <v>20.44963251188932</v>
      </c>
      <c r="P1802" s="7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29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1">
        <f t="shared" si="112"/>
        <v>13.852941176470587</v>
      </c>
      <c r="P1803" s="7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1">
        <f t="shared" si="112"/>
        <v>48.485714285714288</v>
      </c>
      <c r="P1804" s="7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29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1">
        <f t="shared" si="112"/>
        <v>30.8</v>
      </c>
      <c r="P1805" s="7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42018.071550925924</v>
      </c>
      <c r="T1805" s="11">
        <f t="shared" si="115"/>
        <v>42049.071550925924</v>
      </c>
    </row>
    <row r="1806" spans="1:20" ht="29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1">
        <f t="shared" si="112"/>
        <v>35.174193548387095</v>
      </c>
      <c r="P1806" s="7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29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1">
        <f t="shared" si="112"/>
        <v>36.404444444444444</v>
      </c>
      <c r="P1807" s="7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29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1">
        <f t="shared" si="112"/>
        <v>2.9550000000000001</v>
      </c>
      <c r="P1808" s="7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1">
        <f t="shared" si="112"/>
        <v>11.06</v>
      </c>
      <c r="P1809" s="7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29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1">
        <f t="shared" si="112"/>
        <v>41.407142857142858</v>
      </c>
      <c r="P1810" s="7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29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1">
        <f t="shared" si="112"/>
        <v>10.857142857142858</v>
      </c>
      <c r="P1811" s="7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1">
        <f t="shared" si="112"/>
        <v>3.3333333333333335</v>
      </c>
      <c r="P1812" s="7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1">
        <f t="shared" si="112"/>
        <v>7.407407407407407E-2</v>
      </c>
      <c r="P1813" s="7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29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1">
        <f t="shared" si="112"/>
        <v>13.307692307692307</v>
      </c>
      <c r="P1814" s="7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1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29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1">
        <f t="shared" si="112"/>
        <v>49.183333333333337</v>
      </c>
      <c r="P1816" s="7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29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1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1">
        <f t="shared" si="114"/>
        <v>42172.906678240739</v>
      </c>
      <c r="T1817" s="11">
        <f t="shared" si="115"/>
        <v>42186.906678240739</v>
      </c>
    </row>
    <row r="1818" spans="1:20" ht="29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1">
        <f t="shared" si="112"/>
        <v>2.036</v>
      </c>
      <c r="P1818" s="7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1">
        <f t="shared" si="112"/>
        <v>52.327777777777776</v>
      </c>
      <c r="P1819" s="7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1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29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1">
        <f t="shared" si="112"/>
        <v>2.083333333333333</v>
      </c>
      <c r="P1821" s="7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29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1">
        <f t="shared" si="112"/>
        <v>6.565384615384616</v>
      </c>
      <c r="P1822" s="7">
        <f t="shared" si="113"/>
        <v>213.375</v>
      </c>
      <c r="Q1822" t="s">
        <v>8336</v>
      </c>
      <c r="R1822" t="s">
        <v>8337</v>
      </c>
      <c r="S1822" s="11">
        <f t="shared" si="114"/>
        <v>42065.084374999999</v>
      </c>
      <c r="T1822" s="11">
        <f t="shared" si="115"/>
        <v>42095.042708333334</v>
      </c>
    </row>
    <row r="1823" spans="1:20" ht="29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1">
        <f t="shared" si="112"/>
        <v>134.88999999999999</v>
      </c>
      <c r="P1823" s="7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1">
        <f t="shared" si="112"/>
        <v>100</v>
      </c>
      <c r="P1824" s="7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41634.797013888892</v>
      </c>
      <c r="T1824" s="11">
        <f t="shared" si="115"/>
        <v>41670.792361111111</v>
      </c>
    </row>
    <row r="1825" spans="1:20" ht="29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1">
        <f t="shared" si="112"/>
        <v>115.85714285714286</v>
      </c>
      <c r="P1825" s="7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1">
        <f t="shared" si="112"/>
        <v>100.06666666666666</v>
      </c>
      <c r="P1826" s="7">
        <f t="shared" si="113"/>
        <v>75.05</v>
      </c>
      <c r="Q1826" t="s">
        <v>8323</v>
      </c>
      <c r="R1826" t="s">
        <v>8324</v>
      </c>
      <c r="S1826" s="11">
        <f t="shared" si="114"/>
        <v>41626.916284722218</v>
      </c>
      <c r="T1826" s="11">
        <f t="shared" si="115"/>
        <v>41647.088888888888</v>
      </c>
    </row>
    <row r="1827" spans="1:20" ht="29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1">
        <f t="shared" si="112"/>
        <v>105.05</v>
      </c>
      <c r="P1827" s="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1">
        <f t="shared" si="112"/>
        <v>101</v>
      </c>
      <c r="P1828" s="7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29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1">
        <f t="shared" si="112"/>
        <v>100.66250000000001</v>
      </c>
      <c r="P1829" s="7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29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1">
        <f t="shared" si="112"/>
        <v>100.16000000000001</v>
      </c>
      <c r="P1830" s="7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29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1">
        <f t="shared" si="112"/>
        <v>166.68333333333334</v>
      </c>
      <c r="P1831" s="7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29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1">
        <f t="shared" si="112"/>
        <v>101.53333333333335</v>
      </c>
      <c r="P1832" s="7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29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1">
        <f t="shared" si="112"/>
        <v>103</v>
      </c>
      <c r="P1833" s="7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29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1">
        <f t="shared" si="112"/>
        <v>142.85714285714286</v>
      </c>
      <c r="P1834" s="7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29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1">
        <f t="shared" si="112"/>
        <v>262.5</v>
      </c>
      <c r="P1835" s="7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1">
        <f t="shared" si="112"/>
        <v>118.05000000000001</v>
      </c>
      <c r="P1836" s="7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43.5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1">
        <f t="shared" si="112"/>
        <v>104</v>
      </c>
      <c r="P1837" s="7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1">
        <f t="shared" si="112"/>
        <v>200.34</v>
      </c>
      <c r="P1838" s="7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29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1">
        <f t="shared" si="112"/>
        <v>306.83333333333331</v>
      </c>
      <c r="P1839" s="7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29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1">
        <f t="shared" si="112"/>
        <v>100.149</v>
      </c>
      <c r="P1840" s="7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29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1">
        <f t="shared" si="112"/>
        <v>205.29999999999998</v>
      </c>
      <c r="P1841" s="7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29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1">
        <f t="shared" si="112"/>
        <v>108.88888888888889</v>
      </c>
      <c r="P1842" s="7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1">
        <f t="shared" si="112"/>
        <v>101.75</v>
      </c>
      <c r="P1843" s="7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29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1">
        <f t="shared" si="112"/>
        <v>125.25</v>
      </c>
      <c r="P1844" s="7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29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1">
        <f t="shared" si="112"/>
        <v>124.0061</v>
      </c>
      <c r="P1845" s="7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29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1">
        <f t="shared" si="112"/>
        <v>101.4</v>
      </c>
      <c r="P1846" s="7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72.5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1">
        <f t="shared" si="112"/>
        <v>100</v>
      </c>
      <c r="P1847" s="7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29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1">
        <f t="shared" si="112"/>
        <v>137.92666666666668</v>
      </c>
      <c r="P1848" s="7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29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1">
        <f t="shared" si="112"/>
        <v>120.88000000000001</v>
      </c>
      <c r="P1849" s="7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29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1">
        <f t="shared" si="112"/>
        <v>107.36666666666667</v>
      </c>
      <c r="P1850" s="7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1">
        <f t="shared" si="112"/>
        <v>100.33333333333334</v>
      </c>
      <c r="P1851" s="7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29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1">
        <f t="shared" si="112"/>
        <v>101.52222222222223</v>
      </c>
      <c r="P1852" s="7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29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1">
        <f t="shared" si="112"/>
        <v>100.07692307692308</v>
      </c>
      <c r="P1853" s="7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29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1">
        <f t="shared" si="112"/>
        <v>116.96666666666667</v>
      </c>
      <c r="P1854" s="7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29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1">
        <f t="shared" si="112"/>
        <v>101.875</v>
      </c>
      <c r="P1855" s="7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29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1">
        <f t="shared" si="112"/>
        <v>102.12366666666665</v>
      </c>
      <c r="P1856" s="7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29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1">
        <f t="shared" si="112"/>
        <v>154.05897142857143</v>
      </c>
      <c r="P1857" s="7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29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1">
        <f t="shared" si="112"/>
        <v>101.25</v>
      </c>
      <c r="P1858" s="7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29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1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(J1859/86400)+25569</f>
        <v>41864.76866898148</v>
      </c>
      <c r="T1859" s="11">
        <f t="shared" ref="T1859:T1922" si="119">(I1859/86400)+25569</f>
        <v>41894.76866898148</v>
      </c>
    </row>
    <row r="1860" spans="1:20" ht="29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1">
        <f t="shared" si="116"/>
        <v>108.74800874800874</v>
      </c>
      <c r="P1860" s="7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1">
        <f t="shared" si="116"/>
        <v>131.83333333333334</v>
      </c>
      <c r="P1861" s="7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29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1">
        <f t="shared" si="116"/>
        <v>133.46666666666667</v>
      </c>
      <c r="P1862" s="7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41655.70930555556</v>
      </c>
      <c r="T1862" s="11">
        <f t="shared" si="119"/>
        <v>41676.70930555556</v>
      </c>
    </row>
    <row r="1863" spans="1:20" ht="29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1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29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1">
        <f t="shared" si="116"/>
        <v>8.0833333333333321</v>
      </c>
      <c r="P1864" s="7">
        <f t="shared" si="117"/>
        <v>90.9375</v>
      </c>
      <c r="Q1864" t="s">
        <v>8331</v>
      </c>
      <c r="R1864" t="s">
        <v>8333</v>
      </c>
      <c r="S1864" s="11">
        <f t="shared" si="118"/>
        <v>42755.492754629631</v>
      </c>
      <c r="T1864" s="11">
        <f t="shared" si="119"/>
        <v>42802.3125</v>
      </c>
    </row>
    <row r="1865" spans="1:20" ht="29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1">
        <f t="shared" si="116"/>
        <v>0.4</v>
      </c>
      <c r="P1865" s="7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29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1">
        <f t="shared" si="116"/>
        <v>42.892307692307689</v>
      </c>
      <c r="P1866" s="7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29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1">
        <f t="shared" si="116"/>
        <v>3.6363636363636364E-3</v>
      </c>
      <c r="P1867" s="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42680.409108796295</v>
      </c>
    </row>
    <row r="1868" spans="1:20" ht="29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1">
        <f t="shared" si="116"/>
        <v>0.5</v>
      </c>
      <c r="P1868" s="7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29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1">
        <f t="shared" si="116"/>
        <v>0.05</v>
      </c>
      <c r="P1869" s="7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29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1">
        <f t="shared" si="116"/>
        <v>4.8680000000000003</v>
      </c>
      <c r="P1870" s="7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29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1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29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1">
        <f t="shared" si="116"/>
        <v>10.314285714285715</v>
      </c>
      <c r="P1872" s="7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29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1">
        <f t="shared" si="116"/>
        <v>71.784615384615378</v>
      </c>
      <c r="P1873" s="7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29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1">
        <f t="shared" si="116"/>
        <v>1.06</v>
      </c>
      <c r="P1874" s="7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29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1">
        <f t="shared" si="116"/>
        <v>0.44999999999999996</v>
      </c>
      <c r="P1875" s="7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29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1">
        <f t="shared" si="116"/>
        <v>1.6250000000000001E-2</v>
      </c>
      <c r="P1876" s="7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1">
        <f t="shared" si="116"/>
        <v>0.51</v>
      </c>
      <c r="P1877" s="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29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1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1">
        <f t="shared" si="118"/>
        <v>41776.284780092596</v>
      </c>
      <c r="T1878" s="11">
        <f t="shared" si="119"/>
        <v>41806.284780092596</v>
      </c>
    </row>
    <row r="1879" spans="1:20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1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29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1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29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1">
        <f t="shared" si="116"/>
        <v>0.12</v>
      </c>
      <c r="P1881" s="7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1">
        <f t="shared" si="116"/>
        <v>20.080000000000002</v>
      </c>
      <c r="P1882" s="7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29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1">
        <f t="shared" si="116"/>
        <v>172.68449999999999</v>
      </c>
      <c r="P1883" s="7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29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1">
        <f t="shared" si="116"/>
        <v>100.8955223880597</v>
      </c>
      <c r="P1884" s="7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29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1">
        <f t="shared" si="116"/>
        <v>104.8048048048048</v>
      </c>
      <c r="P1885" s="7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29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1">
        <f t="shared" si="116"/>
        <v>135.1</v>
      </c>
      <c r="P1886" s="7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29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1">
        <f t="shared" si="116"/>
        <v>116.32786885245903</v>
      </c>
      <c r="P1887" s="7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29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1">
        <f t="shared" si="116"/>
        <v>102.08333333333333</v>
      </c>
      <c r="P1888" s="7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29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1">
        <f t="shared" si="116"/>
        <v>111.16666666666666</v>
      </c>
      <c r="P1889" s="7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29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1">
        <f t="shared" si="116"/>
        <v>166.08</v>
      </c>
      <c r="P1890" s="7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29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1">
        <f t="shared" si="116"/>
        <v>106.60000000000001</v>
      </c>
      <c r="P1891" s="7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29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1">
        <f t="shared" si="116"/>
        <v>144.58441666666667</v>
      </c>
      <c r="P1892" s="7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29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1">
        <f t="shared" si="116"/>
        <v>105.55000000000001</v>
      </c>
      <c r="P1893" s="7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1">
        <f t="shared" si="116"/>
        <v>136.60000000000002</v>
      </c>
      <c r="P1894" s="7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29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1">
        <f t="shared" si="116"/>
        <v>104</v>
      </c>
      <c r="P1895" s="7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1">
        <f t="shared" si="116"/>
        <v>114.5</v>
      </c>
      <c r="P1896" s="7">
        <f t="shared" si="117"/>
        <v>57.25</v>
      </c>
      <c r="Q1896" t="s">
        <v>8323</v>
      </c>
      <c r="R1896" t="s">
        <v>8327</v>
      </c>
      <c r="S1896" s="11">
        <f t="shared" si="118"/>
        <v>40920.90489583333</v>
      </c>
      <c r="T1896" s="11">
        <f t="shared" si="119"/>
        <v>40951.90489583333</v>
      </c>
    </row>
    <row r="1897" spans="1:20" ht="29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1">
        <f t="shared" si="116"/>
        <v>101.71957671957672</v>
      </c>
      <c r="P1897" s="7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29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1">
        <f t="shared" si="116"/>
        <v>123.94678492239468</v>
      </c>
      <c r="P1898" s="7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29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1">
        <f t="shared" si="116"/>
        <v>102.45669291338582</v>
      </c>
      <c r="P1899" s="7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41680.583402777775</v>
      </c>
      <c r="T1899" s="11">
        <f t="shared" si="119"/>
        <v>41702.875</v>
      </c>
    </row>
    <row r="1900" spans="1:20" ht="29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1">
        <f t="shared" si="116"/>
        <v>144.5</v>
      </c>
      <c r="P1900" s="7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29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1">
        <f t="shared" si="116"/>
        <v>133.33333333333331</v>
      </c>
      <c r="P1901" s="7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29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1">
        <f t="shared" si="116"/>
        <v>109.3644</v>
      </c>
      <c r="P1902" s="7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29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1">
        <f t="shared" si="116"/>
        <v>2.6969696969696968</v>
      </c>
      <c r="P1903" s="7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29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1">
        <f t="shared" si="116"/>
        <v>1.2</v>
      </c>
      <c r="P1904" s="7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29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1">
        <f t="shared" si="116"/>
        <v>46.6</v>
      </c>
      <c r="P1905" s="7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29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1">
        <f t="shared" si="116"/>
        <v>0.1</v>
      </c>
      <c r="P1906" s="7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29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1">
        <f t="shared" si="116"/>
        <v>0.16800000000000001</v>
      </c>
      <c r="P1907" s="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29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1">
        <f t="shared" si="116"/>
        <v>42.76</v>
      </c>
      <c r="P1908" s="7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29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1">
        <f t="shared" si="116"/>
        <v>0.28333333333333333</v>
      </c>
      <c r="P1909" s="7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29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1">
        <f t="shared" si="116"/>
        <v>1.7319999999999998</v>
      </c>
      <c r="P1910" s="7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29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1">
        <f t="shared" si="116"/>
        <v>14.111428571428572</v>
      </c>
      <c r="P1911" s="7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29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1">
        <f t="shared" si="116"/>
        <v>39.395294117647055</v>
      </c>
      <c r="P1912" s="7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29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1">
        <f t="shared" si="116"/>
        <v>2.3529411764705882E-2</v>
      </c>
      <c r="P1913" s="7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29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1">
        <f t="shared" si="116"/>
        <v>59.3</v>
      </c>
      <c r="P1914" s="7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1">
        <f t="shared" si="116"/>
        <v>1.3270833333333334</v>
      </c>
      <c r="P1915" s="7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29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1">
        <f t="shared" si="116"/>
        <v>9.0090090090090094</v>
      </c>
      <c r="P1916" s="7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29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1">
        <f t="shared" si="116"/>
        <v>1.6</v>
      </c>
      <c r="P1917" s="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1">
        <f t="shared" si="116"/>
        <v>0.51</v>
      </c>
      <c r="P1918" s="7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1">
        <f t="shared" si="116"/>
        <v>52.570512820512818</v>
      </c>
      <c r="P1919" s="7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29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1">
        <f t="shared" si="116"/>
        <v>1.04</v>
      </c>
      <c r="P1920" s="7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29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1">
        <f t="shared" si="116"/>
        <v>47.4</v>
      </c>
      <c r="P1921" s="7">
        <f t="shared" si="117"/>
        <v>29.625</v>
      </c>
      <c r="Q1921" t="s">
        <v>8317</v>
      </c>
      <c r="R1921" t="s">
        <v>8346</v>
      </c>
      <c r="S1921" s="11">
        <f t="shared" si="118"/>
        <v>42113.875567129631</v>
      </c>
      <c r="T1921" s="11">
        <f t="shared" si="119"/>
        <v>42143.875567129631</v>
      </c>
    </row>
    <row r="1922" spans="1:20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1">
        <f t="shared" si="116"/>
        <v>43.03</v>
      </c>
      <c r="P1922" s="7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1">
        <f t="shared" ref="O1923:O1986" si="120">(E1923/D1923)*100</f>
        <v>136.80000000000001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(J1923/86400)+25569</f>
        <v>41074.221562500003</v>
      </c>
      <c r="T1923" s="11">
        <f t="shared" ref="T1923:T1986" si="123">(I1923/86400)+25569</f>
        <v>41104.221562500003</v>
      </c>
    </row>
    <row r="1924" spans="1:20" ht="29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1">
        <f t="shared" si="120"/>
        <v>115.55</v>
      </c>
      <c r="P1924" s="7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1">
        <f t="shared" si="120"/>
        <v>240.79999999999998</v>
      </c>
      <c r="P1925" s="7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43.5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1">
        <f t="shared" si="120"/>
        <v>114.39999999999999</v>
      </c>
      <c r="P1926" s="7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1">
        <f t="shared" si="120"/>
        <v>110.33333333333333</v>
      </c>
      <c r="P1927" s="7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29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1">
        <f t="shared" si="120"/>
        <v>195.37933333333334</v>
      </c>
      <c r="P1928" s="7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1">
        <f t="shared" si="120"/>
        <v>103.33333333333334</v>
      </c>
      <c r="P1929" s="7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1">
        <f t="shared" si="120"/>
        <v>103.1372549019608</v>
      </c>
      <c r="P1930" s="7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</v>
      </c>
      <c r="T1930" s="11">
        <f t="shared" si="123"/>
        <v>41401.6480787037</v>
      </c>
    </row>
    <row r="1931" spans="1:20" ht="29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1">
        <f t="shared" si="120"/>
        <v>100.3125</v>
      </c>
      <c r="P1931" s="7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1">
        <f t="shared" si="120"/>
        <v>127</v>
      </c>
      <c r="P1932" s="7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1">
        <f t="shared" si="120"/>
        <v>120.601</v>
      </c>
      <c r="P1933" s="7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29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1">
        <f t="shared" si="120"/>
        <v>106.99047619047619</v>
      </c>
      <c r="P1934" s="7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40911.809872685189</v>
      </c>
      <c r="T1934" s="11">
        <f t="shared" si="123"/>
        <v>40932.809872685189</v>
      </c>
    </row>
    <row r="1935" spans="1:20" ht="29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1">
        <f t="shared" si="120"/>
        <v>172.43333333333334</v>
      </c>
      <c r="P1935" s="7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29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1">
        <f t="shared" si="120"/>
        <v>123.61999999999999</v>
      </c>
      <c r="P1936" s="7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29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1">
        <f t="shared" si="120"/>
        <v>108.4</v>
      </c>
      <c r="P1937" s="7">
        <f t="shared" si="121"/>
        <v>54.2</v>
      </c>
      <c r="Q1937" t="s">
        <v>8323</v>
      </c>
      <c r="R1937" t="s">
        <v>8327</v>
      </c>
      <c r="S1937" s="11">
        <f t="shared" si="122"/>
        <v>41773.932534722218</v>
      </c>
      <c r="T1937" s="11">
        <f t="shared" si="123"/>
        <v>41811.207638888889</v>
      </c>
    </row>
    <row r="1938" spans="1:20" ht="29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1">
        <f t="shared" si="120"/>
        <v>116.52013333333333</v>
      </c>
      <c r="P1938" s="7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29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1">
        <f t="shared" si="120"/>
        <v>187.245</v>
      </c>
      <c r="P1939" s="7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29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1">
        <f t="shared" si="120"/>
        <v>115.93333333333334</v>
      </c>
      <c r="P1940" s="7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29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1">
        <f t="shared" si="120"/>
        <v>110.7</v>
      </c>
      <c r="P1941" s="7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29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1">
        <f t="shared" si="120"/>
        <v>170.92307692307693</v>
      </c>
      <c r="P1942" s="7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29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1">
        <f t="shared" si="120"/>
        <v>126.11835600000001</v>
      </c>
      <c r="P1943" s="7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29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1">
        <f t="shared" si="120"/>
        <v>138.44033333333334</v>
      </c>
      <c r="P1944" s="7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29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1">
        <f t="shared" si="120"/>
        <v>1705.2499999999998</v>
      </c>
      <c r="P1945" s="7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29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1">
        <f t="shared" si="120"/>
        <v>788.05550000000005</v>
      </c>
      <c r="P1946" s="7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29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1">
        <f t="shared" si="120"/>
        <v>348.01799999999997</v>
      </c>
      <c r="P1947" s="7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42157.251828703702</v>
      </c>
      <c r="T1947" s="11">
        <f t="shared" si="123"/>
        <v>42197.251828703702</v>
      </c>
    </row>
    <row r="1948" spans="1:20" ht="29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1">
        <f t="shared" si="120"/>
        <v>149.74666666666667</v>
      </c>
      <c r="P1948" s="7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41689.150011574078</v>
      </c>
      <c r="T1948" s="11">
        <f t="shared" si="123"/>
        <v>41749.108344907407</v>
      </c>
    </row>
    <row r="1949" spans="1:20" ht="29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1">
        <f t="shared" si="120"/>
        <v>100.63375000000001</v>
      </c>
      <c r="P1949" s="7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1">
        <f t="shared" si="120"/>
        <v>800.21100000000001</v>
      </c>
      <c r="P1950" s="7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29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1">
        <f t="shared" si="120"/>
        <v>106.00260000000002</v>
      </c>
      <c r="P1951" s="7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41800.423043981486</v>
      </c>
      <c r="T1951" s="11">
        <f t="shared" si="123"/>
        <v>41830.423043981486</v>
      </c>
    </row>
    <row r="1952" spans="1:20" ht="29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1">
        <f t="shared" si="120"/>
        <v>200.51866666666669</v>
      </c>
      <c r="P1952" s="7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29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1">
        <f t="shared" si="120"/>
        <v>212.44399999999999</v>
      </c>
      <c r="P1953" s="7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29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1">
        <f t="shared" si="120"/>
        <v>198.47237142857145</v>
      </c>
      <c r="P1954" s="7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29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1">
        <f t="shared" si="120"/>
        <v>225.94666666666666</v>
      </c>
      <c r="P1955" s="7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1">
        <f t="shared" si="120"/>
        <v>698.94800000000009</v>
      </c>
      <c r="P1956" s="7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29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1">
        <f t="shared" si="120"/>
        <v>398.59528571428569</v>
      </c>
      <c r="P1957" s="7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29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1">
        <f t="shared" si="120"/>
        <v>294.0333333333333</v>
      </c>
      <c r="P1958" s="7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1">
        <f t="shared" si="120"/>
        <v>167.50470000000001</v>
      </c>
      <c r="P1959" s="7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41179.098530092597</v>
      </c>
      <c r="T1959" s="11">
        <f t="shared" si="123"/>
        <v>41209.098530092597</v>
      </c>
    </row>
    <row r="1960" spans="1:20" ht="29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1">
        <f t="shared" si="120"/>
        <v>1435.5717142857143</v>
      </c>
      <c r="P1960" s="7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29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1">
        <f t="shared" si="120"/>
        <v>156.73439999999999</v>
      </c>
      <c r="P1961" s="7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41871.845601851848</v>
      </c>
      <c r="T1961" s="11">
        <f t="shared" si="123"/>
        <v>41913</v>
      </c>
    </row>
    <row r="1962" spans="1:20" ht="29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1">
        <f t="shared" si="120"/>
        <v>117.90285714285716</v>
      </c>
      <c r="P1962" s="7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29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1">
        <f t="shared" si="120"/>
        <v>1105.3811999999998</v>
      </c>
      <c r="P1963" s="7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29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1">
        <f t="shared" si="120"/>
        <v>192.92499999999998</v>
      </c>
      <c r="P1964" s="7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29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1">
        <f t="shared" si="120"/>
        <v>126.8842105263158</v>
      </c>
      <c r="P1965" s="7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29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1">
        <f t="shared" si="120"/>
        <v>259.57748878923763</v>
      </c>
      <c r="P1966" s="7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29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1">
        <f t="shared" si="120"/>
        <v>262.27999999999997</v>
      </c>
      <c r="P1967" s="7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29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1">
        <f t="shared" si="120"/>
        <v>206.74309000000002</v>
      </c>
      <c r="P1968" s="7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29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1">
        <f t="shared" si="120"/>
        <v>370.13</v>
      </c>
      <c r="P1969" s="7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1">
        <f t="shared" si="120"/>
        <v>284.96600000000001</v>
      </c>
      <c r="P1970" s="7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29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1">
        <f t="shared" si="120"/>
        <v>579.08000000000004</v>
      </c>
      <c r="P1971" s="7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29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1">
        <f t="shared" si="120"/>
        <v>1131.8</v>
      </c>
      <c r="P1972" s="7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41384.151631944442</v>
      </c>
    </row>
    <row r="1973" spans="1:20" ht="29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1">
        <f t="shared" si="120"/>
        <v>263.02771750000005</v>
      </c>
      <c r="P1973" s="7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29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1">
        <f t="shared" si="120"/>
        <v>674.48</v>
      </c>
      <c r="P1974" s="7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29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1">
        <f t="shared" si="120"/>
        <v>256.83081313131316</v>
      </c>
      <c r="P1975" s="7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29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1">
        <f t="shared" si="120"/>
        <v>375.49599999999998</v>
      </c>
      <c r="P1976" s="7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1">
        <f t="shared" si="120"/>
        <v>208.70837499999996</v>
      </c>
      <c r="P1977" s="7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1">
        <f t="shared" si="120"/>
        <v>346.6</v>
      </c>
      <c r="P1978" s="7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1">
        <f t="shared" si="120"/>
        <v>402.33</v>
      </c>
      <c r="P1979" s="7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29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1">
        <f t="shared" si="120"/>
        <v>1026.8451399999999</v>
      </c>
      <c r="P1980" s="7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1">
        <f t="shared" si="120"/>
        <v>114.901155</v>
      </c>
      <c r="P1981" s="7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1">
        <f t="shared" si="120"/>
        <v>354.82402000000002</v>
      </c>
      <c r="P1982" s="7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29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1">
        <f t="shared" si="120"/>
        <v>5.08</v>
      </c>
      <c r="P1983" s="7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1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29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1">
        <f t="shared" si="120"/>
        <v>4.3</v>
      </c>
      <c r="P1985" s="7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43.5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1">
        <f t="shared" si="120"/>
        <v>21.146666666666665</v>
      </c>
      <c r="P1986" s="7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29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1">
        <f t="shared" ref="O1987:O2050" si="124">(E1987/D1987)*100</f>
        <v>3.1875</v>
      </c>
      <c r="P1987" s="7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(J1987/86400)+25569</f>
        <v>42555.698738425926</v>
      </c>
      <c r="T1987" s="11">
        <f t="shared" ref="T1987:T2050" si="127">(I1987/86400)+25569</f>
        <v>42584.958333333328</v>
      </c>
    </row>
    <row r="1988" spans="1:20" ht="29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1">
        <f t="shared" si="124"/>
        <v>0.05</v>
      </c>
      <c r="P1988" s="7">
        <f t="shared" si="125"/>
        <v>1</v>
      </c>
      <c r="Q1988" t="s">
        <v>8336</v>
      </c>
      <c r="R1988" t="s">
        <v>8348</v>
      </c>
      <c r="S1988" s="11">
        <f t="shared" si="126"/>
        <v>42413.433831018519</v>
      </c>
      <c r="T1988" s="11">
        <f t="shared" si="127"/>
        <v>42443.392164351855</v>
      </c>
    </row>
    <row r="1989" spans="1:20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1">
        <f t="shared" si="124"/>
        <v>42.472727272727276</v>
      </c>
      <c r="P1989" s="7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1">
        <f t="shared" si="124"/>
        <v>0.41666666666666669</v>
      </c>
      <c r="P1990" s="7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29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1">
        <f t="shared" si="124"/>
        <v>1</v>
      </c>
      <c r="P1991" s="7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29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1">
        <f t="shared" si="124"/>
        <v>16.966666666666665</v>
      </c>
      <c r="P1992" s="7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1">
        <f t="shared" si="124"/>
        <v>7.0000000000000009</v>
      </c>
      <c r="P1993" s="7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1">
        <f t="shared" si="124"/>
        <v>0.13333333333333333</v>
      </c>
      <c r="P1994" s="7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29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1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1">
        <f t="shared" si="126"/>
        <v>42329.588391203702</v>
      </c>
      <c r="T1995" s="11">
        <f t="shared" si="127"/>
        <v>42359.588391203702</v>
      </c>
    </row>
    <row r="1996" spans="1:20" ht="29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1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29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1">
        <f t="shared" si="124"/>
        <v>7.8</v>
      </c>
      <c r="P1997" s="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29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1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29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1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29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1">
        <f t="shared" si="124"/>
        <v>26.200000000000003</v>
      </c>
      <c r="P2000" s="7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1">
        <f t="shared" si="124"/>
        <v>0.76129032258064511</v>
      </c>
      <c r="P2001" s="7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29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1">
        <f t="shared" si="124"/>
        <v>12.5</v>
      </c>
      <c r="P2002" s="7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1">
        <f t="shared" si="124"/>
        <v>382.12909090909091</v>
      </c>
      <c r="P2003" s="7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29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1">
        <f t="shared" si="124"/>
        <v>216.79422000000002</v>
      </c>
      <c r="P2004" s="7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29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1">
        <f t="shared" si="124"/>
        <v>312</v>
      </c>
      <c r="P2005" s="7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29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1">
        <f t="shared" si="124"/>
        <v>234.42048</v>
      </c>
      <c r="P2006" s="7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29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1">
        <f t="shared" si="124"/>
        <v>123.68010000000001</v>
      </c>
      <c r="P2007" s="7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29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1">
        <f t="shared" si="124"/>
        <v>247.84</v>
      </c>
      <c r="P2008" s="7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29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1">
        <f t="shared" si="124"/>
        <v>115.7092</v>
      </c>
      <c r="P2009" s="7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29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1">
        <f t="shared" si="124"/>
        <v>117.07484768810599</v>
      </c>
      <c r="P2010" s="7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29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1">
        <f t="shared" si="124"/>
        <v>305.15800000000002</v>
      </c>
      <c r="P2011" s="7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1">
        <f t="shared" si="124"/>
        <v>320.05299999999994</v>
      </c>
      <c r="P2012" s="7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29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1">
        <f t="shared" si="124"/>
        <v>819.56399999999996</v>
      </c>
      <c r="P2013" s="7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29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1">
        <f t="shared" si="124"/>
        <v>234.90000000000003</v>
      </c>
      <c r="P2014" s="7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29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1">
        <f t="shared" si="124"/>
        <v>494.91374999999999</v>
      </c>
      <c r="P2015" s="7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29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1">
        <f t="shared" si="124"/>
        <v>7813.7822333333334</v>
      </c>
      <c r="P2016" s="7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29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1">
        <f t="shared" si="124"/>
        <v>113.00013888888888</v>
      </c>
      <c r="P2017" s="7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1">
        <f t="shared" si="124"/>
        <v>921.54219999999998</v>
      </c>
      <c r="P2018" s="7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41312.880775462967</v>
      </c>
      <c r="T2018" s="11">
        <f t="shared" si="127"/>
        <v>41342.880775462967</v>
      </c>
    </row>
    <row r="2019" spans="1:20" ht="29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1">
        <f t="shared" si="124"/>
        <v>125.10239999999999</v>
      </c>
      <c r="P2019" s="7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29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1">
        <f t="shared" si="124"/>
        <v>102.24343076923077</v>
      </c>
      <c r="P2020" s="7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29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1">
        <f t="shared" si="124"/>
        <v>484.90975000000003</v>
      </c>
      <c r="P2021" s="7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29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1">
        <f t="shared" si="124"/>
        <v>192.33333333333334</v>
      </c>
      <c r="P2022" s="7">
        <f t="shared" si="125"/>
        <v>23.647540983606557</v>
      </c>
      <c r="Q2022" t="s">
        <v>8317</v>
      </c>
      <c r="R2022" t="s">
        <v>8347</v>
      </c>
      <c r="S2022" s="11">
        <f t="shared" si="126"/>
        <v>41737.097500000003</v>
      </c>
      <c r="T2022" s="11">
        <f t="shared" si="127"/>
        <v>41773.961111111115</v>
      </c>
    </row>
    <row r="2023" spans="1:20" ht="29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1">
        <f t="shared" si="124"/>
        <v>281.10000000000002</v>
      </c>
      <c r="P2023" s="7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29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1">
        <f t="shared" si="124"/>
        <v>125.13700000000001</v>
      </c>
      <c r="P2024" s="7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29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1">
        <f t="shared" si="124"/>
        <v>161.459</v>
      </c>
      <c r="P2025" s="7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29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1">
        <f t="shared" si="124"/>
        <v>585.35</v>
      </c>
      <c r="P2026" s="7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29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1">
        <f t="shared" si="124"/>
        <v>201.14999999999998</v>
      </c>
      <c r="P2027" s="7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1">
        <f t="shared" si="124"/>
        <v>133.48307999999997</v>
      </c>
      <c r="P2028" s="7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29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1">
        <f t="shared" si="124"/>
        <v>120.24900000000001</v>
      </c>
      <c r="P2029" s="7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42048.813877314809</v>
      </c>
      <c r="T2029" s="11">
        <f t="shared" si="127"/>
        <v>42093.772210648152</v>
      </c>
    </row>
    <row r="2030" spans="1:20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1">
        <f t="shared" si="124"/>
        <v>126.16666666666667</v>
      </c>
      <c r="P2030" s="7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1">
        <f t="shared" si="124"/>
        <v>361.2</v>
      </c>
      <c r="P2031" s="7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29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1">
        <f t="shared" si="124"/>
        <v>226.239013671875</v>
      </c>
      <c r="P2032" s="7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1">
        <f t="shared" si="124"/>
        <v>120.35</v>
      </c>
      <c r="P2033" s="7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29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1">
        <f t="shared" si="124"/>
        <v>304.18799999999999</v>
      </c>
      <c r="P2034" s="7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29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1">
        <f t="shared" si="124"/>
        <v>178.67599999999999</v>
      </c>
      <c r="P2035" s="7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29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1">
        <f t="shared" si="124"/>
        <v>386.81998717948721</v>
      </c>
      <c r="P2036" s="7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29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1">
        <f t="shared" si="124"/>
        <v>211.03642500000004</v>
      </c>
      <c r="P2037" s="7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29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1">
        <f t="shared" si="124"/>
        <v>131.66833333333335</v>
      </c>
      <c r="P2038" s="7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41738.864803240736</v>
      </c>
      <c r="T2038" s="11">
        <f t="shared" si="127"/>
        <v>41768.864803240736</v>
      </c>
    </row>
    <row r="2039" spans="1:20" ht="29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1">
        <f t="shared" si="124"/>
        <v>300.47639999999996</v>
      </c>
      <c r="P2039" s="7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29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1">
        <f t="shared" si="124"/>
        <v>420.51249999999999</v>
      </c>
      <c r="P2040" s="7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1">
        <f t="shared" si="124"/>
        <v>136.21680000000001</v>
      </c>
      <c r="P2041" s="7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1">
        <f t="shared" si="124"/>
        <v>248.17133333333334</v>
      </c>
      <c r="P2042" s="7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41578.927118055552</v>
      </c>
      <c r="T2042" s="11">
        <f t="shared" si="127"/>
        <v>41593.968784722223</v>
      </c>
    </row>
    <row r="2043" spans="1:20" ht="29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1">
        <f t="shared" si="124"/>
        <v>181.86315789473684</v>
      </c>
      <c r="P2043" s="7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29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1">
        <f t="shared" si="124"/>
        <v>123.53</v>
      </c>
      <c r="P2044" s="7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29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1">
        <f t="shared" si="124"/>
        <v>506.20938628158842</v>
      </c>
      <c r="P2045" s="7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29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1">
        <f t="shared" si="124"/>
        <v>108.21333333333334</v>
      </c>
      <c r="P2046" s="7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29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1">
        <f t="shared" si="124"/>
        <v>819.18387755102037</v>
      </c>
      <c r="P2047" s="7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41069.088506944448</v>
      </c>
      <c r="T2047" s="11">
        <f t="shared" si="127"/>
        <v>41099.088506944448</v>
      </c>
    </row>
    <row r="2048" spans="1:20" ht="29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1">
        <f t="shared" si="124"/>
        <v>121.10000000000001</v>
      </c>
      <c r="P2048" s="7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29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1">
        <f t="shared" si="124"/>
        <v>102.99897959183673</v>
      </c>
      <c r="P2049" s="7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29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1">
        <f t="shared" si="124"/>
        <v>148.33229411764705</v>
      </c>
      <c r="P2050" s="7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1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(J2051/86400)+25569</f>
        <v>41575.527349537035</v>
      </c>
      <c r="T2051" s="11">
        <f t="shared" ref="T2051:T2114" si="131">(I2051/86400)+25569</f>
        <v>41610.957638888889</v>
      </c>
    </row>
    <row r="2052" spans="1:20" ht="29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1">
        <f t="shared" si="128"/>
        <v>473.27000000000004</v>
      </c>
      <c r="P2052" s="7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29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1">
        <f t="shared" si="128"/>
        <v>130.36250000000001</v>
      </c>
      <c r="P2053" s="7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29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1">
        <f t="shared" si="128"/>
        <v>353.048</v>
      </c>
      <c r="P2054" s="7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29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1">
        <f t="shared" si="128"/>
        <v>101.02</v>
      </c>
      <c r="P2055" s="7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29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1">
        <f t="shared" si="128"/>
        <v>113.59142857142857</v>
      </c>
      <c r="P2056" s="7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29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1">
        <f t="shared" si="128"/>
        <v>167.41666666666666</v>
      </c>
      <c r="P2057" s="7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29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1">
        <f t="shared" si="128"/>
        <v>153.452</v>
      </c>
      <c r="P2058" s="7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29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1">
        <f t="shared" si="128"/>
        <v>202.23220000000001</v>
      </c>
      <c r="P2059" s="7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1">
        <f t="shared" si="128"/>
        <v>168.28125</v>
      </c>
      <c r="P2060" s="7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29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1">
        <f t="shared" si="128"/>
        <v>143.45666666666668</v>
      </c>
      <c r="P2061" s="7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29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1">
        <f t="shared" si="128"/>
        <v>196.4</v>
      </c>
      <c r="P2062" s="7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29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1">
        <f t="shared" si="128"/>
        <v>107.91999999999999</v>
      </c>
      <c r="P2063" s="7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29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1">
        <f t="shared" si="128"/>
        <v>114.97699999999999</v>
      </c>
      <c r="P2064" s="7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1">
        <f t="shared" si="128"/>
        <v>148.04999999999998</v>
      </c>
      <c r="P2065" s="7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29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1">
        <f t="shared" si="128"/>
        <v>191.16676082790633</v>
      </c>
      <c r="P2066" s="7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29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1">
        <f t="shared" si="128"/>
        <v>199.215125</v>
      </c>
      <c r="P2067" s="7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29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1">
        <f t="shared" si="128"/>
        <v>218.6</v>
      </c>
      <c r="P2068" s="7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1">
        <f t="shared" si="128"/>
        <v>126.86868686868686</v>
      </c>
      <c r="P2069" s="7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29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1">
        <f t="shared" si="128"/>
        <v>105.22388000000001</v>
      </c>
      <c r="P2070" s="7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29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1">
        <f t="shared" si="128"/>
        <v>128.40666000000002</v>
      </c>
      <c r="P2071" s="7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29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1">
        <f t="shared" si="128"/>
        <v>317.3272</v>
      </c>
      <c r="P2072" s="7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29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1">
        <f t="shared" si="128"/>
        <v>280.73</v>
      </c>
      <c r="P2073" s="7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29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1">
        <f t="shared" si="128"/>
        <v>110.73146853146854</v>
      </c>
      <c r="P2074" s="7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29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1">
        <f t="shared" si="128"/>
        <v>152.60429999999999</v>
      </c>
      <c r="P2075" s="7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1">
        <f t="shared" si="128"/>
        <v>102.49999999999999</v>
      </c>
      <c r="P2076" s="7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29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1">
        <f t="shared" si="128"/>
        <v>1678.3738373837384</v>
      </c>
      <c r="P2077" s="7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1">
        <f t="shared" si="128"/>
        <v>543.349156424581</v>
      </c>
      <c r="P2078" s="7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29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1">
        <f t="shared" si="128"/>
        <v>115.50800000000001</v>
      </c>
      <c r="P2079" s="7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29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1">
        <f t="shared" si="128"/>
        <v>131.20499999999998</v>
      </c>
      <c r="P2080" s="7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29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1">
        <f t="shared" si="128"/>
        <v>288.17</v>
      </c>
      <c r="P2081" s="7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29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1">
        <f t="shared" si="128"/>
        <v>507.8</v>
      </c>
      <c r="P2082" s="7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29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1">
        <f t="shared" si="128"/>
        <v>114.57142857142857</v>
      </c>
      <c r="P2083" s="7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</v>
      </c>
      <c r="T2083" s="11">
        <f t="shared" si="131"/>
        <v>41045.207638888889</v>
      </c>
    </row>
    <row r="2084" spans="1:20" ht="29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1">
        <f t="shared" si="128"/>
        <v>110.73333333333333</v>
      </c>
      <c r="P2084" s="7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40871.161990740744</v>
      </c>
    </row>
    <row r="2085" spans="1:20" ht="29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1">
        <f t="shared" si="128"/>
        <v>113.33333333333333</v>
      </c>
      <c r="P2085" s="7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29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1">
        <f t="shared" si="128"/>
        <v>108.33333333333333</v>
      </c>
      <c r="P2086" s="7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29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1">
        <f t="shared" si="128"/>
        <v>123.53333333333335</v>
      </c>
      <c r="P2087" s="7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1">
        <f t="shared" si="128"/>
        <v>100.69999999999999</v>
      </c>
      <c r="P2088" s="7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29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1">
        <f t="shared" si="128"/>
        <v>103.53333333333335</v>
      </c>
      <c r="P2089" s="7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29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1">
        <f t="shared" si="128"/>
        <v>115.51066666666668</v>
      </c>
      <c r="P2090" s="7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40395.714722222227</v>
      </c>
      <c r="T2090" s="11">
        <f t="shared" si="131"/>
        <v>40432.165972222225</v>
      </c>
    </row>
    <row r="2091" spans="1:20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1">
        <f t="shared" si="128"/>
        <v>120.4004</v>
      </c>
      <c r="P2091" s="7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29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1">
        <f t="shared" si="128"/>
        <v>115.040375</v>
      </c>
      <c r="P2092" s="7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41299.381423611107</v>
      </c>
      <c r="T2092" s="11">
        <f t="shared" si="131"/>
        <v>41329.381423611107</v>
      </c>
    </row>
    <row r="2093" spans="1:20" ht="29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1">
        <f t="shared" si="128"/>
        <v>120.46777777777777</v>
      </c>
      <c r="P2093" s="7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40555.322662037041</v>
      </c>
      <c r="T2093" s="11">
        <f t="shared" si="131"/>
        <v>40603.833333333336</v>
      </c>
    </row>
    <row r="2094" spans="1:20" ht="29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1">
        <f t="shared" si="128"/>
        <v>101.28333333333333</v>
      </c>
      <c r="P2094" s="7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29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1">
        <f t="shared" si="128"/>
        <v>102.46666666666667</v>
      </c>
      <c r="P2095" s="7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29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1">
        <f t="shared" si="128"/>
        <v>120.54285714285714</v>
      </c>
      <c r="P2096" s="7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29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1">
        <f t="shared" si="128"/>
        <v>100</v>
      </c>
      <c r="P2097" s="7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40758.733483796299</v>
      </c>
      <c r="T2097" s="11">
        <f t="shared" si="131"/>
        <v>40818.733483796299</v>
      </c>
    </row>
    <row r="2098" spans="1:20" ht="29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1">
        <f t="shared" si="128"/>
        <v>101.66666666666666</v>
      </c>
      <c r="P2098" s="7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29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1">
        <f t="shared" si="128"/>
        <v>100</v>
      </c>
      <c r="P2099" s="7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40818.584895833337</v>
      </c>
      <c r="T2099" s="11">
        <f t="shared" si="131"/>
        <v>40878.626562500001</v>
      </c>
    </row>
    <row r="2100" spans="1:20" ht="29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1">
        <f t="shared" si="128"/>
        <v>100.33333333333334</v>
      </c>
      <c r="P2100" s="7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1">
        <f t="shared" si="128"/>
        <v>132.36666666666667</v>
      </c>
      <c r="P2101" s="7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29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1">
        <f t="shared" si="128"/>
        <v>136.66666666666666</v>
      </c>
      <c r="P2102" s="7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29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1">
        <f t="shared" si="128"/>
        <v>113.25</v>
      </c>
      <c r="P2103" s="7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29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1">
        <f t="shared" si="128"/>
        <v>136</v>
      </c>
      <c r="P2104" s="7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1">
        <f t="shared" si="128"/>
        <v>146.12318374694613</v>
      </c>
      <c r="P2105" s="7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29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1">
        <f t="shared" si="128"/>
        <v>129.5</v>
      </c>
      <c r="P2106" s="7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1">
        <f t="shared" si="128"/>
        <v>254</v>
      </c>
      <c r="P2107" s="7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29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1">
        <f t="shared" si="128"/>
        <v>107.04545454545456</v>
      </c>
      <c r="P2108" s="7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29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1">
        <f t="shared" si="128"/>
        <v>107.73299999999999</v>
      </c>
      <c r="P2109" s="7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29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1">
        <f t="shared" si="128"/>
        <v>107.31250000000001</v>
      </c>
      <c r="P2110" s="7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1">
        <f t="shared" si="128"/>
        <v>106.52500000000001</v>
      </c>
      <c r="P2111" s="7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1">
        <f t="shared" si="128"/>
        <v>100.35000000000001</v>
      </c>
      <c r="P2112" s="7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29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1">
        <f t="shared" si="128"/>
        <v>106.5</v>
      </c>
      <c r="P2113" s="7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29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1">
        <f t="shared" si="128"/>
        <v>100</v>
      </c>
      <c r="P2114" s="7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1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(J2115/86400)+25569</f>
        <v>41870.86546296296</v>
      </c>
      <c r="T2115" s="11">
        <f t="shared" ref="T2115:T2178" si="135">(I2115/86400)+25569</f>
        <v>41905.86546296296</v>
      </c>
    </row>
    <row r="2116" spans="1:20" ht="29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1">
        <f t="shared" si="132"/>
        <v>104.69999999999999</v>
      </c>
      <c r="P2116" s="7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29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1">
        <f t="shared" si="132"/>
        <v>225.66666666666669</v>
      </c>
      <c r="P2117" s="7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29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1">
        <f t="shared" si="132"/>
        <v>100.90416666666667</v>
      </c>
      <c r="P2118" s="7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29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1">
        <f t="shared" si="132"/>
        <v>147.75</v>
      </c>
      <c r="P2119" s="7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1">
        <f t="shared" si="132"/>
        <v>134.61099999999999</v>
      </c>
      <c r="P2120" s="7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29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1">
        <f t="shared" si="132"/>
        <v>100.75</v>
      </c>
      <c r="P2121" s="7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29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1">
        <f t="shared" si="132"/>
        <v>100.880375</v>
      </c>
      <c r="P2122" s="7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1">
        <f t="shared" si="132"/>
        <v>0.56800000000000006</v>
      </c>
      <c r="P2123" s="7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1">
        <f t="shared" si="132"/>
        <v>0.38750000000000001</v>
      </c>
      <c r="P2124" s="7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29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1">
        <f t="shared" si="132"/>
        <v>10</v>
      </c>
      <c r="P2125" s="7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29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1">
        <f t="shared" si="132"/>
        <v>10.454545454545453</v>
      </c>
      <c r="P2126" s="7">
        <f t="shared" si="133"/>
        <v>23</v>
      </c>
      <c r="Q2126" t="s">
        <v>8331</v>
      </c>
      <c r="R2126" t="s">
        <v>8332</v>
      </c>
      <c r="S2126" s="11">
        <f t="shared" si="134"/>
        <v>40464.028182870374</v>
      </c>
      <c r="T2126" s="11">
        <f t="shared" si="135"/>
        <v>40512.208333333336</v>
      </c>
    </row>
    <row r="2127" spans="1:20" ht="29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1">
        <f t="shared" si="132"/>
        <v>1.4200000000000002</v>
      </c>
      <c r="P2127" s="7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29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1">
        <f t="shared" si="132"/>
        <v>0.05</v>
      </c>
      <c r="P2128" s="7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1">
        <f t="shared" si="132"/>
        <v>28.842857142857142</v>
      </c>
      <c r="P2129" s="7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42045.505358796298</v>
      </c>
      <c r="T2129" s="11">
        <f t="shared" si="135"/>
        <v>42075.463692129633</v>
      </c>
    </row>
    <row r="2130" spans="1:20" ht="29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1">
        <f t="shared" si="132"/>
        <v>0.16666666666666669</v>
      </c>
      <c r="P2130" s="7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29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1">
        <f t="shared" si="132"/>
        <v>11.799999999999999</v>
      </c>
      <c r="P2131" s="7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1">
        <f t="shared" si="132"/>
        <v>0.20238095238095236</v>
      </c>
      <c r="P2132" s="7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29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1">
        <f t="shared" si="132"/>
        <v>5</v>
      </c>
      <c r="P2133" s="7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29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1">
        <f t="shared" si="132"/>
        <v>2.1129899999999995</v>
      </c>
      <c r="P2134" s="7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29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1">
        <f t="shared" si="132"/>
        <v>1.6</v>
      </c>
      <c r="P2135" s="7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29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1">
        <f t="shared" si="132"/>
        <v>1.7333333333333332</v>
      </c>
      <c r="P2136" s="7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29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1">
        <f t="shared" si="132"/>
        <v>9.56</v>
      </c>
      <c r="P2137" s="7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41156.96334490741</v>
      </c>
      <c r="T2137" s="11">
        <f t="shared" si="135"/>
        <v>41186.96334490741</v>
      </c>
    </row>
    <row r="2138" spans="1:20" ht="29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1">
        <f t="shared" si="132"/>
        <v>5.9612499999999999E-2</v>
      </c>
      <c r="P2138" s="7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29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1">
        <f t="shared" si="132"/>
        <v>28.405999999999999</v>
      </c>
      <c r="P2139" s="7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1">
        <f t="shared" si="132"/>
        <v>12.8</v>
      </c>
      <c r="P2140" s="7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29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1">
        <f t="shared" si="132"/>
        <v>5.42</v>
      </c>
      <c r="P2141" s="7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29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1">
        <f t="shared" si="132"/>
        <v>0.11199999999999999</v>
      </c>
      <c r="P2142" s="7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29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1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29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1">
        <f t="shared" si="132"/>
        <v>5.7238095238095239</v>
      </c>
      <c r="P2144" s="7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29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1">
        <f t="shared" si="132"/>
        <v>11.25</v>
      </c>
      <c r="P2145" s="7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1">
        <f t="shared" si="132"/>
        <v>1.7098591549295776</v>
      </c>
      <c r="P2146" s="7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29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1">
        <f t="shared" si="132"/>
        <v>30.433333333333334</v>
      </c>
      <c r="P2147" s="7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29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1">
        <f t="shared" si="132"/>
        <v>0.02</v>
      </c>
      <c r="P2148" s="7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1">
        <f t="shared" si="132"/>
        <v>0.69641025641025645</v>
      </c>
      <c r="P2149" s="7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29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1">
        <f t="shared" si="132"/>
        <v>2</v>
      </c>
      <c r="P2150" s="7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29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1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1">
        <f t="shared" si="132"/>
        <v>0.80999999999999994</v>
      </c>
      <c r="P2152" s="7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29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1">
        <f t="shared" si="132"/>
        <v>0.26222222222222225</v>
      </c>
      <c r="P2153" s="7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42520.847384259258</v>
      </c>
      <c r="T2153" s="11">
        <f t="shared" si="135"/>
        <v>42550.847384259258</v>
      </c>
    </row>
    <row r="2154" spans="1:20" ht="29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1">
        <f t="shared" si="132"/>
        <v>0.16666666666666669</v>
      </c>
      <c r="P2154" s="7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29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1">
        <f t="shared" si="132"/>
        <v>9.124454880912446E-3</v>
      </c>
      <c r="P2155" s="7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1">
        <f t="shared" si="132"/>
        <v>0.8</v>
      </c>
      <c r="P2156" s="7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29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1">
        <f t="shared" si="132"/>
        <v>2.2999999999999998</v>
      </c>
      <c r="P2157" s="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1">
        <f t="shared" si="132"/>
        <v>2.6660714285714282</v>
      </c>
      <c r="P2158" s="7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1">
        <f t="shared" si="132"/>
        <v>28.192</v>
      </c>
      <c r="P2159" s="7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29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1">
        <f t="shared" si="132"/>
        <v>6.5900366666666672</v>
      </c>
      <c r="P2160" s="7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43.5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1">
        <f t="shared" si="132"/>
        <v>0.72222222222222221</v>
      </c>
      <c r="P2161" s="7">
        <f t="shared" si="133"/>
        <v>13</v>
      </c>
      <c r="Q2161" t="s">
        <v>8331</v>
      </c>
      <c r="R2161" t="s">
        <v>8332</v>
      </c>
      <c r="S2161" s="11">
        <f t="shared" si="134"/>
        <v>40710.731180555558</v>
      </c>
      <c r="T2161" s="11">
        <f t="shared" si="135"/>
        <v>40740.731180555558</v>
      </c>
    </row>
    <row r="2162" spans="1:20" ht="29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1">
        <f t="shared" si="132"/>
        <v>0.85000000000000009</v>
      </c>
      <c r="P2162" s="7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1">
        <f t="shared" si="132"/>
        <v>115.75</v>
      </c>
      <c r="P2163" s="7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42240.852534722224</v>
      </c>
      <c r="T2163" s="11">
        <f t="shared" si="135"/>
        <v>42270.852534722224</v>
      </c>
    </row>
    <row r="2164" spans="1:20" ht="29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1">
        <f t="shared" si="132"/>
        <v>112.26666666666667</v>
      </c>
      <c r="P2164" s="7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29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1">
        <f t="shared" si="132"/>
        <v>132.20000000000002</v>
      </c>
      <c r="P2165" s="7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1">
        <f t="shared" si="132"/>
        <v>102.63636363636364</v>
      </c>
      <c r="P2166" s="7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29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1">
        <f t="shared" si="132"/>
        <v>138.64000000000001</v>
      </c>
      <c r="P2167" s="7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29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1">
        <f t="shared" si="132"/>
        <v>146.6</v>
      </c>
      <c r="P2168" s="7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1">
        <f t="shared" si="132"/>
        <v>120</v>
      </c>
      <c r="P2169" s="7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1">
        <f t="shared" si="132"/>
        <v>121.5816111111111</v>
      </c>
      <c r="P2170" s="7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29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1">
        <f t="shared" si="132"/>
        <v>100</v>
      </c>
      <c r="P2171" s="7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29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1">
        <f t="shared" si="132"/>
        <v>180.85714285714286</v>
      </c>
      <c r="P2172" s="7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29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1">
        <f t="shared" si="132"/>
        <v>106.075</v>
      </c>
      <c r="P2173" s="7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1">
        <f t="shared" si="132"/>
        <v>100</v>
      </c>
      <c r="P2174" s="7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42082.580092592594</v>
      </c>
      <c r="T2174" s="11">
        <f t="shared" si="135"/>
        <v>42112.580092592594</v>
      </c>
    </row>
    <row r="2175" spans="1:20" ht="29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1">
        <f t="shared" si="132"/>
        <v>126.92857142857143</v>
      </c>
      <c r="P2175" s="7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29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1">
        <f t="shared" si="132"/>
        <v>102.97499999999999</v>
      </c>
      <c r="P2176" s="7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29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1">
        <f t="shared" si="132"/>
        <v>250</v>
      </c>
      <c r="P2177" s="7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29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1">
        <f t="shared" si="132"/>
        <v>126.02</v>
      </c>
      <c r="P2178" s="7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43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1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(J2179/86400)+25569</f>
        <v>42502.250775462962</v>
      </c>
      <c r="T2179" s="11">
        <f t="shared" ref="T2179:T2242" si="139">(I2179/86400)+25569</f>
        <v>42527.250775462962</v>
      </c>
    </row>
    <row r="2180" spans="1:20" ht="29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1">
        <f t="shared" si="136"/>
        <v>138.64000000000001</v>
      </c>
      <c r="P2180" s="7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1">
        <f t="shared" si="136"/>
        <v>161.4</v>
      </c>
      <c r="P2181" s="7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1">
        <f t="shared" si="136"/>
        <v>107.18419999999999</v>
      </c>
      <c r="P2182" s="7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29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1">
        <f t="shared" si="136"/>
        <v>153.1</v>
      </c>
      <c r="P2183" s="7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1">
        <f t="shared" si="136"/>
        <v>524.16666666666663</v>
      </c>
      <c r="P2184" s="7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29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1">
        <f t="shared" si="136"/>
        <v>489.27777777777777</v>
      </c>
      <c r="P2185" s="7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42745.365474537037</v>
      </c>
      <c r="T2185" s="11">
        <f t="shared" si="139"/>
        <v>42775.208333333328</v>
      </c>
    </row>
    <row r="2186" spans="1:20" ht="29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1">
        <f t="shared" si="136"/>
        <v>284.74</v>
      </c>
      <c r="P2186" s="7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29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1">
        <f t="shared" si="136"/>
        <v>1856.97</v>
      </c>
      <c r="P2187" s="7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41319.349988425922</v>
      </c>
      <c r="T2187" s="11">
        <f t="shared" si="139"/>
        <v>41359.349988425922</v>
      </c>
    </row>
    <row r="2188" spans="1:20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1">
        <f t="shared" si="136"/>
        <v>109.67499999999998</v>
      </c>
      <c r="P2188" s="7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29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1">
        <f t="shared" si="136"/>
        <v>1014.6425</v>
      </c>
      <c r="P2189" s="7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29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1">
        <f t="shared" si="136"/>
        <v>412.17692027666544</v>
      </c>
      <c r="P2190" s="7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29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1">
        <f t="shared" si="136"/>
        <v>503.25</v>
      </c>
      <c r="P2191" s="7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29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1">
        <f t="shared" si="136"/>
        <v>184.61052631578946</v>
      </c>
      <c r="P2192" s="7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29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1">
        <f t="shared" si="136"/>
        <v>119.73333333333333</v>
      </c>
      <c r="P2193" s="7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29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1">
        <f t="shared" si="136"/>
        <v>1081.2401666666667</v>
      </c>
      <c r="P2194" s="7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29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1">
        <f t="shared" si="136"/>
        <v>452.37333333333333</v>
      </c>
      <c r="P2195" s="7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29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1">
        <f t="shared" si="136"/>
        <v>537.37</v>
      </c>
      <c r="P2196" s="7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1">
        <f t="shared" si="136"/>
        <v>120.32608695652173</v>
      </c>
      <c r="P2197" s="7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1">
        <f t="shared" si="136"/>
        <v>113.83571428571429</v>
      </c>
      <c r="P2198" s="7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29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1">
        <f t="shared" si="136"/>
        <v>951.03109999999992</v>
      </c>
      <c r="P2199" s="7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29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1">
        <f t="shared" si="136"/>
        <v>132.89249999999998</v>
      </c>
      <c r="P2200" s="7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1">
        <f t="shared" si="136"/>
        <v>146.97777777777779</v>
      </c>
      <c r="P2201" s="7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29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1">
        <f t="shared" si="136"/>
        <v>542.15</v>
      </c>
      <c r="P2202" s="7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29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1">
        <f t="shared" si="136"/>
        <v>382.71818181818185</v>
      </c>
      <c r="P2203" s="7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41276.846817129626</v>
      </c>
      <c r="T2203" s="11">
        <f t="shared" si="139"/>
        <v>41290.846817129626</v>
      </c>
    </row>
    <row r="2204" spans="1:20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1">
        <f t="shared" si="136"/>
        <v>704.18124999999998</v>
      </c>
      <c r="P2204" s="7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29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1">
        <f t="shared" si="136"/>
        <v>109.55</v>
      </c>
      <c r="P2205" s="7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29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1">
        <f t="shared" si="136"/>
        <v>132.86666666666667</v>
      </c>
      <c r="P2206" s="7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29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1">
        <f t="shared" si="136"/>
        <v>152</v>
      </c>
      <c r="P2207" s="7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41031.821631944447</v>
      </c>
      <c r="T2207" s="11">
        <f t="shared" si="139"/>
        <v>41061.821631944447</v>
      </c>
    </row>
    <row r="2208" spans="1:20" ht="29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1">
        <f t="shared" si="136"/>
        <v>102.72727272727273</v>
      </c>
      <c r="P2208" s="7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29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1">
        <f t="shared" si="136"/>
        <v>100</v>
      </c>
      <c r="P2209" s="7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29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1">
        <f t="shared" si="136"/>
        <v>101.6</v>
      </c>
      <c r="P2210" s="7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1">
        <f t="shared" si="136"/>
        <v>150.80000000000001</v>
      </c>
      <c r="P2211" s="7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29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1">
        <f t="shared" si="136"/>
        <v>111.425</v>
      </c>
      <c r="P2212" s="7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41013.733333333337</v>
      </c>
    </row>
    <row r="2213" spans="1:20" ht="29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1">
        <f t="shared" si="136"/>
        <v>195.6</v>
      </c>
      <c r="P2213" s="7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29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1">
        <f t="shared" si="136"/>
        <v>114.38333333333333</v>
      </c>
      <c r="P2214" s="7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29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1">
        <f t="shared" si="136"/>
        <v>200</v>
      </c>
      <c r="P2215" s="7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29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1">
        <f t="shared" si="136"/>
        <v>292.50166666666667</v>
      </c>
      <c r="P2216" s="7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1">
        <f t="shared" si="136"/>
        <v>156.36363636363637</v>
      </c>
      <c r="P2217" s="7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29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1">
        <f t="shared" si="136"/>
        <v>105.66666666666666</v>
      </c>
      <c r="P2218" s="7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</v>
      </c>
      <c r="T2218" s="11">
        <f t="shared" si="139"/>
        <v>42208.75167824074</v>
      </c>
    </row>
    <row r="2219" spans="1:20" ht="29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1">
        <f t="shared" si="136"/>
        <v>101.19047619047619</v>
      </c>
      <c r="P2219" s="7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29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1">
        <f t="shared" si="136"/>
        <v>122.833</v>
      </c>
      <c r="P2220" s="7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29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1">
        <f t="shared" si="136"/>
        <v>101.49999999999999</v>
      </c>
      <c r="P2221" s="7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29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1">
        <f t="shared" si="136"/>
        <v>101.14285714285714</v>
      </c>
      <c r="P2222" s="7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29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1">
        <f t="shared" si="136"/>
        <v>108.11999999999999</v>
      </c>
      <c r="P2223" s="7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29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1">
        <f t="shared" si="136"/>
        <v>162.6</v>
      </c>
      <c r="P2224" s="7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29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1">
        <f t="shared" si="136"/>
        <v>105.80000000000001</v>
      </c>
      <c r="P2225" s="7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29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1">
        <f t="shared" si="136"/>
        <v>243.15000000000003</v>
      </c>
      <c r="P2226" s="7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29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1">
        <f t="shared" si="136"/>
        <v>944.83338095238094</v>
      </c>
      <c r="P2227" s="7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29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1">
        <f t="shared" si="136"/>
        <v>108.46283333333334</v>
      </c>
      <c r="P2228" s="7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29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1">
        <f t="shared" si="136"/>
        <v>157.37692307692308</v>
      </c>
      <c r="P2229" s="7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29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1">
        <f t="shared" si="136"/>
        <v>1174.49</v>
      </c>
      <c r="P2230" s="7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29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1">
        <f t="shared" si="136"/>
        <v>171.04755366949576</v>
      </c>
      <c r="P2231" s="7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29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1">
        <f t="shared" si="136"/>
        <v>125.95294117647057</v>
      </c>
      <c r="P2232" s="7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29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1">
        <f t="shared" si="136"/>
        <v>1212.1296000000002</v>
      </c>
      <c r="P2233" s="7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29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1">
        <f t="shared" si="136"/>
        <v>495.8</v>
      </c>
      <c r="P2234" s="7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29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1">
        <f t="shared" si="136"/>
        <v>332.03999999999996</v>
      </c>
      <c r="P2235" s="7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42331.378923611112</v>
      </c>
      <c r="T2235" s="11">
        <f t="shared" si="139"/>
        <v>42352</v>
      </c>
    </row>
    <row r="2236" spans="1:20" ht="29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1">
        <f t="shared" si="136"/>
        <v>1165</v>
      </c>
      <c r="P2236" s="7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1">
        <f t="shared" si="136"/>
        <v>153.3153846153846</v>
      </c>
      <c r="P2237" s="7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42091.980451388888</v>
      </c>
    </row>
    <row r="2238" spans="1:20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1">
        <f t="shared" si="136"/>
        <v>537.10714285714289</v>
      </c>
      <c r="P2238" s="7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29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1">
        <f t="shared" si="136"/>
        <v>352.92777777777775</v>
      </c>
      <c r="P2239" s="7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1">
        <f t="shared" si="136"/>
        <v>137.4</v>
      </c>
      <c r="P2240" s="7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1">
        <f t="shared" si="136"/>
        <v>128.02668</v>
      </c>
      <c r="P2241" s="7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29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1">
        <f t="shared" si="136"/>
        <v>270.68</v>
      </c>
      <c r="P2242" s="7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29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1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(J2243/86400)+25569</f>
        <v>42766.827546296292</v>
      </c>
      <c r="T2243" s="11">
        <f t="shared" ref="T2243:T2306" si="143">(I2243/86400)+25569</f>
        <v>42796.827546296292</v>
      </c>
    </row>
    <row r="2244" spans="1:20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1">
        <f t="shared" si="140"/>
        <v>1360.0976000000001</v>
      </c>
      <c r="P2244" s="7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41605.126388888893</v>
      </c>
    </row>
    <row r="2245" spans="1:20" ht="29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1">
        <f t="shared" si="140"/>
        <v>930250</v>
      </c>
      <c r="P2245" s="7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29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1">
        <f t="shared" si="140"/>
        <v>377.02</v>
      </c>
      <c r="P2246" s="7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29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1">
        <f t="shared" si="140"/>
        <v>2647.0250000000001</v>
      </c>
      <c r="P2247" s="7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</v>
      </c>
      <c r="T2247" s="11">
        <f t="shared" si="143"/>
        <v>41691.75</v>
      </c>
    </row>
    <row r="2248" spans="1:20" ht="29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1">
        <f t="shared" si="140"/>
        <v>100.12</v>
      </c>
      <c r="P2248" s="7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1">
        <f t="shared" si="140"/>
        <v>104.45405405405405</v>
      </c>
      <c r="P2249" s="7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29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1">
        <f t="shared" si="140"/>
        <v>107.21428571428571</v>
      </c>
      <c r="P2250" s="7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1">
        <f t="shared" si="140"/>
        <v>168.77142857142857</v>
      </c>
      <c r="P2251" s="7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41336.703298611115</v>
      </c>
      <c r="T2251" s="11">
        <f t="shared" si="143"/>
        <v>41366.661631944444</v>
      </c>
    </row>
    <row r="2252" spans="1:20" ht="29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1">
        <f t="shared" si="140"/>
        <v>975.11200000000008</v>
      </c>
      <c r="P2252" s="7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29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1">
        <f t="shared" si="140"/>
        <v>134.44929411764704</v>
      </c>
      <c r="P2253" s="7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29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1">
        <f t="shared" si="140"/>
        <v>272.27777777777777</v>
      </c>
      <c r="P2254" s="7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29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1">
        <f t="shared" si="140"/>
        <v>112.6875</v>
      </c>
      <c r="P2255" s="7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1">
        <f t="shared" si="140"/>
        <v>459.8</v>
      </c>
      <c r="P2256" s="7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1">
        <f t="shared" si="140"/>
        <v>286.65822784810126</v>
      </c>
      <c r="P2257" s="7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29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1">
        <f t="shared" si="140"/>
        <v>222.70833333333334</v>
      </c>
      <c r="P2258" s="7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29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1">
        <f t="shared" si="140"/>
        <v>636.14</v>
      </c>
      <c r="P2259" s="7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1">
        <f t="shared" si="140"/>
        <v>146.5</v>
      </c>
      <c r="P2260" s="7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29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1">
        <f t="shared" si="140"/>
        <v>1867.1</v>
      </c>
      <c r="P2261" s="7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29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1">
        <f t="shared" si="140"/>
        <v>326.92</v>
      </c>
      <c r="P2262" s="7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29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1">
        <f t="shared" si="140"/>
        <v>779.5</v>
      </c>
      <c r="P2263" s="7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1">
        <f t="shared" si="140"/>
        <v>154.15151515151516</v>
      </c>
      <c r="P2264" s="7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29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1">
        <f t="shared" si="140"/>
        <v>115.54666666666667</v>
      </c>
      <c r="P2265" s="7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29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1">
        <f t="shared" si="140"/>
        <v>180.03333333333333</v>
      </c>
      <c r="P2266" s="7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29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1">
        <f t="shared" si="140"/>
        <v>298.5</v>
      </c>
      <c r="P2267" s="7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29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1">
        <f t="shared" si="140"/>
        <v>320.26666666666665</v>
      </c>
      <c r="P2268" s="7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29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1">
        <f t="shared" si="140"/>
        <v>380.52499999999998</v>
      </c>
      <c r="P2269" s="7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29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1">
        <f t="shared" si="140"/>
        <v>102.60000000000001</v>
      </c>
      <c r="P2270" s="7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42776.082349537042</v>
      </c>
      <c r="T2270" s="11">
        <f t="shared" si="143"/>
        <v>42806.082349537042</v>
      </c>
    </row>
    <row r="2271" spans="1:20" ht="29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1">
        <f t="shared" si="140"/>
        <v>1801.64</v>
      </c>
      <c r="P2271" s="7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29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1">
        <f t="shared" si="140"/>
        <v>720.24800000000005</v>
      </c>
      <c r="P2272" s="7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29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1">
        <f t="shared" si="140"/>
        <v>283.09000000000003</v>
      </c>
      <c r="P2273" s="7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29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1">
        <f t="shared" si="140"/>
        <v>1356.6000000000001</v>
      </c>
      <c r="P2274" s="7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42315.699490740742</v>
      </c>
      <c r="T2274" s="11">
        <f t="shared" si="143"/>
        <v>42345.699490740742</v>
      </c>
    </row>
    <row r="2275" spans="1:20" ht="29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1">
        <f t="shared" si="140"/>
        <v>220.35999999999999</v>
      </c>
      <c r="P2275" s="7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29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1">
        <f t="shared" si="140"/>
        <v>119.6</v>
      </c>
      <c r="P2276" s="7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29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1">
        <f t="shared" si="140"/>
        <v>407.76923076923077</v>
      </c>
      <c r="P2277" s="7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41965.616655092592</v>
      </c>
      <c r="T2277" s="11">
        <f t="shared" si="143"/>
        <v>41995.616655092592</v>
      </c>
    </row>
    <row r="2278" spans="1:20" ht="29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1">
        <f t="shared" si="140"/>
        <v>105.81826105905425</v>
      </c>
      <c r="P2278" s="7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29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1">
        <f t="shared" si="140"/>
        <v>141.08235294117648</v>
      </c>
      <c r="P2279" s="7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1">
        <f t="shared" si="140"/>
        <v>270.7</v>
      </c>
      <c r="P2280" s="7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42338.709108796298</v>
      </c>
      <c r="T2280" s="11">
        <f t="shared" si="143"/>
        <v>42372.957638888889</v>
      </c>
    </row>
    <row r="2281" spans="1:20" ht="29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1">
        <f t="shared" si="140"/>
        <v>153.80000000000001</v>
      </c>
      <c r="P2281" s="7">
        <f t="shared" si="141"/>
        <v>48.0625</v>
      </c>
      <c r="Q2281" t="s">
        <v>8331</v>
      </c>
      <c r="R2281" t="s">
        <v>8349</v>
      </c>
      <c r="S2281" s="11">
        <f t="shared" si="142"/>
        <v>42020.806701388894</v>
      </c>
      <c r="T2281" s="11">
        <f t="shared" si="143"/>
        <v>42039.166666666672</v>
      </c>
    </row>
    <row r="2282" spans="1:20" ht="29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1">
        <f t="shared" si="140"/>
        <v>403.57653061224488</v>
      </c>
      <c r="P2282" s="7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29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1">
        <f t="shared" si="140"/>
        <v>185</v>
      </c>
      <c r="P2283" s="7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1">
        <f t="shared" si="140"/>
        <v>185.33333333333331</v>
      </c>
      <c r="P2284" s="7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29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1">
        <f t="shared" si="140"/>
        <v>100.85533333333332</v>
      </c>
      <c r="P2285" s="7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1">
        <f t="shared" si="140"/>
        <v>106.22116666666668</v>
      </c>
      <c r="P2286" s="7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29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1">
        <f t="shared" si="140"/>
        <v>121.36666666666667</v>
      </c>
      <c r="P2287" s="7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41059.185682870375</v>
      </c>
      <c r="T2287" s="11">
        <f t="shared" si="143"/>
        <v>41089.185682870375</v>
      </c>
    </row>
    <row r="2288" spans="1:20" ht="29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1">
        <f t="shared" si="140"/>
        <v>100.06666666666666</v>
      </c>
      <c r="P2288" s="7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29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1">
        <f t="shared" si="140"/>
        <v>119.97755555555555</v>
      </c>
      <c r="P2289" s="7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29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1">
        <f t="shared" si="140"/>
        <v>100.1</v>
      </c>
      <c r="P2290" s="7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29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1">
        <f t="shared" si="140"/>
        <v>107.4</v>
      </c>
      <c r="P2291" s="7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29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1">
        <f t="shared" si="140"/>
        <v>104.06666666666666</v>
      </c>
      <c r="P2292" s="7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29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1">
        <f t="shared" si="140"/>
        <v>172.8</v>
      </c>
      <c r="P2293" s="7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29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1">
        <f t="shared" si="140"/>
        <v>107.2505</v>
      </c>
      <c r="P2294" s="7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1">
        <f t="shared" si="140"/>
        <v>108.23529411764706</v>
      </c>
      <c r="P2295" s="7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29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1">
        <f t="shared" si="140"/>
        <v>146.08079999999998</v>
      </c>
      <c r="P2296" s="7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29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1">
        <f t="shared" si="140"/>
        <v>125.25</v>
      </c>
      <c r="P2297" s="7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29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1">
        <f t="shared" si="140"/>
        <v>149.07142857142856</v>
      </c>
      <c r="P2298" s="7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1">
        <f t="shared" si="140"/>
        <v>100.6</v>
      </c>
      <c r="P2299" s="7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1">
        <f t="shared" si="140"/>
        <v>105.07333333333332</v>
      </c>
      <c r="P2300" s="7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1">
        <f t="shared" si="140"/>
        <v>350.16666666666663</v>
      </c>
      <c r="P2301" s="7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29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1">
        <f t="shared" si="140"/>
        <v>101.25</v>
      </c>
      <c r="P2302" s="7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1">
        <f t="shared" si="140"/>
        <v>133.6044</v>
      </c>
      <c r="P2303" s="7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29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1">
        <f t="shared" si="140"/>
        <v>170.65217391304347</v>
      </c>
      <c r="P2304" s="7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29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1">
        <f t="shared" si="140"/>
        <v>109.35829457364341</v>
      </c>
      <c r="P2305" s="7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29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1">
        <f t="shared" si="140"/>
        <v>100.70033333333335</v>
      </c>
      <c r="P2306" s="7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29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1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(J2307/86400)+25569</f>
        <v>41834.695277777777</v>
      </c>
      <c r="T2307" s="11">
        <f t="shared" ref="T2307:T2370" si="147">(I2307/86400)+25569</f>
        <v>41859.75</v>
      </c>
    </row>
    <row r="2308" spans="1:20" ht="29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1">
        <f t="shared" si="144"/>
        <v>106.75857142857143</v>
      </c>
      <c r="P2308" s="7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29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1">
        <f t="shared" si="144"/>
        <v>106.65777537961894</v>
      </c>
      <c r="P2309" s="7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41004.802465277782</v>
      </c>
      <c r="T2309" s="11">
        <f t="shared" si="147"/>
        <v>41034.802407407406</v>
      </c>
    </row>
    <row r="2310" spans="1:20" ht="29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1">
        <f t="shared" si="144"/>
        <v>101.30622</v>
      </c>
      <c r="P2310" s="7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29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1">
        <f t="shared" si="144"/>
        <v>106.67450000000001</v>
      </c>
      <c r="P2311" s="7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29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1">
        <f t="shared" si="144"/>
        <v>428.83978378378379</v>
      </c>
      <c r="P2312" s="7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29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1">
        <f t="shared" si="144"/>
        <v>104.11111111111111</v>
      </c>
      <c r="P2313" s="7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29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1">
        <f t="shared" si="144"/>
        <v>107.86666666666666</v>
      </c>
      <c r="P2314" s="7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1">
        <f t="shared" si="144"/>
        <v>175.84040000000002</v>
      </c>
      <c r="P2315" s="7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29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1">
        <f t="shared" si="144"/>
        <v>156.97</v>
      </c>
      <c r="P2316" s="7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1">
        <f t="shared" si="144"/>
        <v>102.60000000000001</v>
      </c>
      <c r="P2317" s="7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29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1">
        <f t="shared" si="144"/>
        <v>104.04266666666666</v>
      </c>
      <c r="P2318" s="7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40156.766666666663</v>
      </c>
    </row>
    <row r="2319" spans="1:20" ht="29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1">
        <f t="shared" si="144"/>
        <v>104</v>
      </c>
      <c r="P2319" s="7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29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1">
        <f t="shared" si="144"/>
        <v>121.05999999999999</v>
      </c>
      <c r="P2320" s="7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29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1">
        <f t="shared" si="144"/>
        <v>107.69999999999999</v>
      </c>
      <c r="P2321" s="7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29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1">
        <f t="shared" si="144"/>
        <v>108.66</v>
      </c>
      <c r="P2322" s="7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29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1">
        <f t="shared" si="144"/>
        <v>39.120962394619681</v>
      </c>
      <c r="P2323" s="7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29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1">
        <f t="shared" si="144"/>
        <v>3.1481481481481479</v>
      </c>
      <c r="P2324" s="7">
        <f t="shared" si="145"/>
        <v>21.25</v>
      </c>
      <c r="Q2324" t="s">
        <v>8334</v>
      </c>
      <c r="R2324" t="s">
        <v>8350</v>
      </c>
      <c r="S2324" s="11">
        <f t="shared" si="146"/>
        <v>42804.895474537036</v>
      </c>
      <c r="T2324" s="11">
        <f t="shared" si="147"/>
        <v>42834.853807870371</v>
      </c>
    </row>
    <row r="2325" spans="1:20" ht="29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1">
        <f t="shared" si="144"/>
        <v>48</v>
      </c>
      <c r="P2325" s="7">
        <f t="shared" si="145"/>
        <v>30</v>
      </c>
      <c r="Q2325" t="s">
        <v>8334</v>
      </c>
      <c r="R2325" t="s">
        <v>8350</v>
      </c>
      <c r="S2325" s="11">
        <f t="shared" si="146"/>
        <v>42807.755173611113</v>
      </c>
      <c r="T2325" s="11">
        <f t="shared" si="147"/>
        <v>42814.755173611113</v>
      </c>
    </row>
    <row r="2326" spans="1:20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1">
        <f t="shared" si="144"/>
        <v>20.733333333333334</v>
      </c>
      <c r="P2326" s="7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29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1">
        <f t="shared" si="144"/>
        <v>8</v>
      </c>
      <c r="P2327" s="7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29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1">
        <f t="shared" si="144"/>
        <v>0.72</v>
      </c>
      <c r="P2328" s="7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1">
        <f t="shared" si="144"/>
        <v>526.09431428571429</v>
      </c>
      <c r="P2329" s="7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41842.917129629626</v>
      </c>
      <c r="T2329" s="11">
        <f t="shared" si="147"/>
        <v>41877.917129629626</v>
      </c>
    </row>
    <row r="2330" spans="1:20" ht="43.5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1">
        <f t="shared" si="144"/>
        <v>254.45000000000002</v>
      </c>
      <c r="P2330" s="7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42139.781678240739</v>
      </c>
      <c r="T2330" s="11">
        <f t="shared" si="147"/>
        <v>42169.781678240739</v>
      </c>
    </row>
    <row r="2331" spans="1:20" ht="29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1">
        <f t="shared" si="144"/>
        <v>105.91999999999999</v>
      </c>
      <c r="P2331" s="7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29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1">
        <f t="shared" si="144"/>
        <v>102.42285714285715</v>
      </c>
      <c r="P2332" s="7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29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1">
        <f t="shared" si="144"/>
        <v>144.31375</v>
      </c>
      <c r="P2333" s="7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29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1">
        <f t="shared" si="144"/>
        <v>106.30800000000001</v>
      </c>
      <c r="P2334" s="7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29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1">
        <f t="shared" si="144"/>
        <v>212.16666666666666</v>
      </c>
      <c r="P2335" s="7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29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1">
        <f t="shared" si="144"/>
        <v>101.95</v>
      </c>
      <c r="P2336" s="7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29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1">
        <f t="shared" si="144"/>
        <v>102.27200000000001</v>
      </c>
      <c r="P2337" s="7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29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1">
        <f t="shared" si="144"/>
        <v>520.73254999999995</v>
      </c>
      <c r="P2338" s="7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1">
        <f t="shared" si="144"/>
        <v>110.65833333333333</v>
      </c>
      <c r="P2339" s="7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29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1">
        <f t="shared" si="144"/>
        <v>101.14333333333335</v>
      </c>
      <c r="P2340" s="7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41789.89680555556</v>
      </c>
      <c r="T2340" s="11">
        <f t="shared" si="147"/>
        <v>41819.89680555556</v>
      </c>
    </row>
    <row r="2341" spans="1:20" ht="29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1">
        <f t="shared" si="144"/>
        <v>294.20799999999997</v>
      </c>
      <c r="P2341" s="7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29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1">
        <f t="shared" si="144"/>
        <v>105.77749999999999</v>
      </c>
      <c r="P2342" s="7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1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29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1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29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1">
        <f t="shared" si="144"/>
        <v>3</v>
      </c>
      <c r="P2345" s="7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29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1">
        <f t="shared" si="144"/>
        <v>0.1</v>
      </c>
      <c r="P2346" s="7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29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1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29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1">
        <f t="shared" si="144"/>
        <v>6.5000000000000002E-2</v>
      </c>
      <c r="P2348" s="7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1">
        <f t="shared" si="144"/>
        <v>1.5</v>
      </c>
      <c r="P2349" s="7">
        <f t="shared" si="145"/>
        <v>15</v>
      </c>
      <c r="Q2349" t="s">
        <v>8317</v>
      </c>
      <c r="R2349" t="s">
        <v>8318</v>
      </c>
      <c r="S2349" s="11">
        <f t="shared" si="146"/>
        <v>42577.607361111106</v>
      </c>
      <c r="T2349" s="11">
        <f t="shared" si="147"/>
        <v>42607.607361111106</v>
      </c>
    </row>
    <row r="2350" spans="1:20" ht="29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1">
        <f t="shared" si="144"/>
        <v>0.38571428571428573</v>
      </c>
      <c r="P2350" s="7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29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1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1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1">
        <f t="shared" si="144"/>
        <v>0.5714285714285714</v>
      </c>
      <c r="P2353" s="7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29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1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29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1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1">
        <f t="shared" si="144"/>
        <v>7.1428571428571425E-2</v>
      </c>
      <c r="P2356" s="7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29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1">
        <f t="shared" si="144"/>
        <v>0.6875</v>
      </c>
      <c r="P2357" s="7">
        <f t="shared" si="145"/>
        <v>27.5</v>
      </c>
      <c r="Q2357" t="s">
        <v>8317</v>
      </c>
      <c r="R2357" t="s">
        <v>8318</v>
      </c>
      <c r="S2357" s="11">
        <f t="shared" si="146"/>
        <v>42096.918240740742</v>
      </c>
      <c r="T2357" s="11">
        <f t="shared" si="147"/>
        <v>42126.918240740742</v>
      </c>
    </row>
    <row r="2358" spans="1:20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1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1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1">
        <f t="shared" si="146"/>
        <v>42264.620115740741</v>
      </c>
      <c r="T2359" s="11">
        <f t="shared" si="147"/>
        <v>42294.620115740741</v>
      </c>
    </row>
    <row r="2360" spans="1:20" ht="29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1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29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1">
        <f t="shared" si="144"/>
        <v>14.680000000000001</v>
      </c>
      <c r="P2361" s="7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29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1">
        <f t="shared" si="144"/>
        <v>0.04</v>
      </c>
      <c r="P2362" s="7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29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1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1">
        <f t="shared" si="144"/>
        <v>28.571428571428569</v>
      </c>
      <c r="P2364" s="7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29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1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1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29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1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29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1">
        <f t="shared" si="144"/>
        <v>10.52</v>
      </c>
      <c r="P2368" s="7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29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1">
        <f t="shared" si="144"/>
        <v>1.34</v>
      </c>
      <c r="P2369" s="7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29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1">
        <f t="shared" si="144"/>
        <v>0.25</v>
      </c>
      <c r="P2370" s="7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42108.680150462962</v>
      </c>
    </row>
    <row r="2371" spans="1:20" ht="29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1">
        <f t="shared" ref="O2371:O2434" si="148">(E2371/D2371)*100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(J2371/86400)+25569</f>
        <v>42380.812627314815</v>
      </c>
      <c r="T2371" s="11">
        <f t="shared" ref="T2371:T2434" si="151">(I2371/86400)+25569</f>
        <v>42410.812627314815</v>
      </c>
    </row>
    <row r="2372" spans="1:20" ht="29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1">
        <f t="shared" si="148"/>
        <v>0.32800000000000001</v>
      </c>
      <c r="P2372" s="7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29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1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29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1">
        <f t="shared" si="148"/>
        <v>3.2727272727272729</v>
      </c>
      <c r="P2374" s="7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1">
        <f t="shared" si="148"/>
        <v>5.8823529411764705E-3</v>
      </c>
      <c r="P2375" s="7">
        <f t="shared" si="149"/>
        <v>50</v>
      </c>
      <c r="Q2375" t="s">
        <v>8317</v>
      </c>
      <c r="R2375" t="s">
        <v>8318</v>
      </c>
      <c r="S2375" s="11">
        <f t="shared" si="150"/>
        <v>42215.662314814814</v>
      </c>
      <c r="T2375" s="11">
        <f t="shared" si="151"/>
        <v>42245.662314814814</v>
      </c>
    </row>
    <row r="2376" spans="1:20" ht="29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1">
        <f t="shared" si="148"/>
        <v>4.5454545454545456E-2</v>
      </c>
      <c r="P2376" s="7">
        <f t="shared" si="149"/>
        <v>10</v>
      </c>
      <c r="Q2376" t="s">
        <v>8317</v>
      </c>
      <c r="R2376" t="s">
        <v>8318</v>
      </c>
      <c r="S2376" s="11">
        <f t="shared" si="150"/>
        <v>42017.843287037038</v>
      </c>
      <c r="T2376" s="11">
        <f t="shared" si="151"/>
        <v>42047.843287037038</v>
      </c>
    </row>
    <row r="2377" spans="1:20" ht="29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1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29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1">
        <f t="shared" si="148"/>
        <v>10.877666666666666</v>
      </c>
      <c r="P2378" s="7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29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1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1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1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29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1">
        <f t="shared" si="148"/>
        <v>0.36666666666666664</v>
      </c>
      <c r="P2382" s="7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1">
        <f t="shared" si="148"/>
        <v>1.8193398957730169</v>
      </c>
      <c r="P2383" s="7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29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1">
        <f t="shared" si="148"/>
        <v>2.5</v>
      </c>
      <c r="P2384" s="7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29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1">
        <f t="shared" si="148"/>
        <v>4.3499999999999996</v>
      </c>
      <c r="P2385" s="7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29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1">
        <f t="shared" si="148"/>
        <v>0.8</v>
      </c>
      <c r="P2386" s="7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29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1">
        <f t="shared" si="148"/>
        <v>1.2123076923076923</v>
      </c>
      <c r="P2387" s="7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29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1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29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1">
        <f t="shared" si="148"/>
        <v>0.68399999999999994</v>
      </c>
      <c r="P2389" s="7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29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1">
        <f t="shared" si="148"/>
        <v>1.2513513513513512</v>
      </c>
      <c r="P2390" s="7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29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1">
        <f t="shared" si="148"/>
        <v>0.1875</v>
      </c>
      <c r="P2391" s="7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29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1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1">
        <f t="shared" si="148"/>
        <v>0.125</v>
      </c>
      <c r="P2393" s="7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29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1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29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1">
        <f t="shared" si="148"/>
        <v>0.05</v>
      </c>
      <c r="P2395" s="7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29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1">
        <f t="shared" si="148"/>
        <v>0.06</v>
      </c>
      <c r="P2396" s="7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29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1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29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1">
        <f t="shared" si="148"/>
        <v>0.2</v>
      </c>
      <c r="P2398" s="7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29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1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29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1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29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1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29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1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29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1">
        <f t="shared" si="148"/>
        <v>0.71785714285714286</v>
      </c>
      <c r="P2403" s="7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1">
        <f t="shared" si="148"/>
        <v>0.43333333333333329</v>
      </c>
      <c r="P2404" s="7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29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1">
        <f t="shared" si="148"/>
        <v>16.833333333333332</v>
      </c>
      <c r="P2405" s="7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42399.882615740746</v>
      </c>
      <c r="T2405" s="11">
        <f t="shared" si="151"/>
        <v>42459.840949074074</v>
      </c>
    </row>
    <row r="2406" spans="1:20" ht="29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1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1">
        <f t="shared" si="148"/>
        <v>22.52</v>
      </c>
      <c r="P2407" s="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29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1">
        <f t="shared" si="148"/>
        <v>41.384615384615387</v>
      </c>
      <c r="P2408" s="7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29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1">
        <f t="shared" si="148"/>
        <v>25.259090909090908</v>
      </c>
      <c r="P2409" s="7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1">
        <f t="shared" si="148"/>
        <v>0.2</v>
      </c>
      <c r="P2410" s="7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1">
        <f t="shared" si="148"/>
        <v>1.8399999999999999</v>
      </c>
      <c r="P2411" s="7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29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1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29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1">
        <f t="shared" si="148"/>
        <v>0.60399999999999998</v>
      </c>
      <c r="P2413" s="7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29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1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29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1">
        <f t="shared" si="148"/>
        <v>0.83333333333333337</v>
      </c>
      <c r="P2415" s="7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29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1">
        <f t="shared" si="148"/>
        <v>3.0666666666666664</v>
      </c>
      <c r="P2416" s="7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29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1">
        <f t="shared" si="148"/>
        <v>0.55833333333333335</v>
      </c>
      <c r="P2417" s="7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29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1">
        <f t="shared" si="148"/>
        <v>2.5000000000000001E-2</v>
      </c>
      <c r="P2418" s="7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29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1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1">
        <f t="shared" si="148"/>
        <v>0.02</v>
      </c>
      <c r="P2420" s="7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29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1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1">
        <f t="shared" si="150"/>
        <v>41993.738298611112</v>
      </c>
      <c r="T2421" s="11">
        <f t="shared" si="151"/>
        <v>42053.738298611112</v>
      </c>
    </row>
    <row r="2422" spans="1:20" ht="29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1">
        <f t="shared" si="148"/>
        <v>14.825133372851216</v>
      </c>
      <c r="P2422" s="7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1">
        <f t="shared" si="148"/>
        <v>1.6666666666666666E-2</v>
      </c>
      <c r="P2423" s="7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1">
        <f t="shared" si="148"/>
        <v>0.2</v>
      </c>
      <c r="P2424" s="7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29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1">
        <f t="shared" si="148"/>
        <v>1.3333333333333334E-2</v>
      </c>
      <c r="P2425" s="7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1">
        <f t="shared" si="148"/>
        <v>1.24</v>
      </c>
      <c r="P2426" s="7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29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1">
        <f t="shared" si="148"/>
        <v>2.8571428571428574E-2</v>
      </c>
      <c r="P2427" s="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29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1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1">
        <f t="shared" si="150"/>
        <v>42164.170046296298</v>
      </c>
      <c r="T2428" s="11">
        <f t="shared" si="151"/>
        <v>42224.170046296298</v>
      </c>
    </row>
    <row r="2429" spans="1:20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1">
        <f t="shared" si="148"/>
        <v>2E-3</v>
      </c>
      <c r="P2429" s="7">
        <f t="shared" si="149"/>
        <v>1</v>
      </c>
      <c r="Q2429" t="s">
        <v>8334</v>
      </c>
      <c r="R2429" t="s">
        <v>8335</v>
      </c>
      <c r="S2429" s="11">
        <f t="shared" si="150"/>
        <v>42412.318668981483</v>
      </c>
      <c r="T2429" s="11">
        <f t="shared" si="151"/>
        <v>42452.277002314819</v>
      </c>
    </row>
    <row r="2430" spans="1:20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1">
        <f t="shared" si="148"/>
        <v>2.8571428571428571E-3</v>
      </c>
      <c r="P2430" s="7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29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1">
        <f t="shared" si="148"/>
        <v>1.4321428571428572</v>
      </c>
      <c r="P2431" s="7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29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1">
        <f t="shared" si="148"/>
        <v>0.70000000000000007</v>
      </c>
      <c r="P2432" s="7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1">
        <f t="shared" si="148"/>
        <v>2E-3</v>
      </c>
      <c r="P2433" s="7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29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1">
        <f t="shared" si="148"/>
        <v>1.4285714285714287E-2</v>
      </c>
      <c r="P2434" s="7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29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1">
        <f t="shared" ref="O2435:O2498" si="152">(E2435/D2435)*100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(J2435/86400)+25569</f>
        <v>42397.89980324074</v>
      </c>
      <c r="T2435" s="11">
        <f t="shared" ref="T2435:T2498" si="155">(I2435/86400)+25569</f>
        <v>42427.89980324074</v>
      </c>
    </row>
    <row r="2436" spans="1:20" ht="29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1">
        <f t="shared" si="152"/>
        <v>0.13</v>
      </c>
      <c r="P2436" s="7">
        <f t="shared" si="153"/>
        <v>13</v>
      </c>
      <c r="Q2436" t="s">
        <v>8334</v>
      </c>
      <c r="R2436" t="s">
        <v>8335</v>
      </c>
      <c r="S2436" s="11">
        <f t="shared" si="154"/>
        <v>42180.186041666668</v>
      </c>
      <c r="T2436" s="11">
        <f t="shared" si="155"/>
        <v>42220.186041666668</v>
      </c>
    </row>
    <row r="2437" spans="1:20" ht="29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1">
        <f t="shared" si="152"/>
        <v>0.48960000000000004</v>
      </c>
      <c r="P2437" s="7">
        <f t="shared" si="153"/>
        <v>306</v>
      </c>
      <c r="Q2437" t="s">
        <v>8334</v>
      </c>
      <c r="R2437" t="s">
        <v>8335</v>
      </c>
      <c r="S2437" s="11">
        <f t="shared" si="154"/>
        <v>42252.277615740742</v>
      </c>
      <c r="T2437" s="11">
        <f t="shared" si="155"/>
        <v>42282.277615740742</v>
      </c>
    </row>
    <row r="2438" spans="1:20" ht="29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1">
        <f t="shared" si="152"/>
        <v>3.8461538461538464E-2</v>
      </c>
      <c r="P2438" s="7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29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1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29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1">
        <f t="shared" si="152"/>
        <v>0.33333333333333337</v>
      </c>
      <c r="P2440" s="7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29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1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1">
        <f t="shared" si="152"/>
        <v>0.2</v>
      </c>
      <c r="P2442" s="7">
        <f t="shared" si="153"/>
        <v>5</v>
      </c>
      <c r="Q2442" t="s">
        <v>8334</v>
      </c>
      <c r="R2442" t="s">
        <v>8335</v>
      </c>
      <c r="S2442" s="11">
        <f t="shared" si="154"/>
        <v>42383.899456018524</v>
      </c>
      <c r="T2442" s="11">
        <f t="shared" si="155"/>
        <v>42413.899456018524</v>
      </c>
    </row>
    <row r="2443" spans="1:20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1">
        <f t="shared" si="152"/>
        <v>107.88</v>
      </c>
      <c r="P2443" s="7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1">
        <f t="shared" si="152"/>
        <v>125.94166666666666</v>
      </c>
      <c r="P2444" s="7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42052.666990740741</v>
      </c>
      <c r="T2444" s="11">
        <f t="shared" si="155"/>
        <v>42082.625324074077</v>
      </c>
    </row>
    <row r="2445" spans="1:20" ht="29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1">
        <f t="shared" si="152"/>
        <v>202.51495</v>
      </c>
      <c r="P2445" s="7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29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1">
        <f t="shared" si="152"/>
        <v>108.60000000000001</v>
      </c>
      <c r="P2446" s="7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29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1">
        <f t="shared" si="152"/>
        <v>172.8</v>
      </c>
      <c r="P2447" s="7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29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1">
        <f t="shared" si="152"/>
        <v>167.98</v>
      </c>
      <c r="P2448" s="7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29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1">
        <f t="shared" si="152"/>
        <v>427.20000000000005</v>
      </c>
      <c r="P2449" s="7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29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1">
        <f t="shared" si="152"/>
        <v>107.5</v>
      </c>
      <c r="P2450" s="7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29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1">
        <f t="shared" si="152"/>
        <v>108</v>
      </c>
      <c r="P2451" s="7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29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1">
        <f t="shared" si="152"/>
        <v>101.53353333333335</v>
      </c>
      <c r="P2452" s="7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41940.132638888885</v>
      </c>
    </row>
    <row r="2453" spans="1:20" ht="29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1">
        <f t="shared" si="152"/>
        <v>115.45</v>
      </c>
      <c r="P2453" s="7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29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1">
        <f t="shared" si="152"/>
        <v>133.5</v>
      </c>
      <c r="P2454" s="7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29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1">
        <f t="shared" si="152"/>
        <v>154.69999999999999</v>
      </c>
      <c r="P2455" s="7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29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1">
        <f t="shared" si="152"/>
        <v>100.84571428571429</v>
      </c>
      <c r="P2456" s="7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42770.201481481483</v>
      </c>
      <c r="T2456" s="11">
        <f t="shared" si="155"/>
        <v>42805.201481481483</v>
      </c>
    </row>
    <row r="2457" spans="1:20" ht="29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1">
        <f t="shared" si="152"/>
        <v>182</v>
      </c>
      <c r="P2457" s="7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29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1">
        <f t="shared" si="152"/>
        <v>180.86666666666667</v>
      </c>
      <c r="P2458" s="7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29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1">
        <f t="shared" si="152"/>
        <v>102.30434782608695</v>
      </c>
      <c r="P2459" s="7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29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1">
        <f t="shared" si="152"/>
        <v>110.17999999999999</v>
      </c>
      <c r="P2460" s="7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29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1">
        <f t="shared" si="152"/>
        <v>102.25</v>
      </c>
      <c r="P2461" s="7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29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1">
        <f t="shared" si="152"/>
        <v>100.78823529411764</v>
      </c>
      <c r="P2462" s="7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29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1">
        <f t="shared" si="152"/>
        <v>103.8</v>
      </c>
      <c r="P2463" s="7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29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1">
        <f t="shared" si="152"/>
        <v>110.70833333333334</v>
      </c>
      <c r="P2464" s="7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1">
        <f t="shared" si="152"/>
        <v>116.25000000000001</v>
      </c>
      <c r="P2465" s="7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29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1">
        <f t="shared" si="152"/>
        <v>111.1</v>
      </c>
      <c r="P2466" s="7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1">
        <f t="shared" si="152"/>
        <v>180.14285714285714</v>
      </c>
      <c r="P2467" s="7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29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1">
        <f t="shared" si="152"/>
        <v>100</v>
      </c>
      <c r="P2468" s="7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1">
        <f t="shared" si="152"/>
        <v>118.5</v>
      </c>
      <c r="P2469" s="7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1">
        <f t="shared" si="152"/>
        <v>107.21700000000001</v>
      </c>
      <c r="P2470" s="7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41174.154178240744</v>
      </c>
      <c r="T2470" s="11">
        <f t="shared" si="155"/>
        <v>41210.208333333336</v>
      </c>
    </row>
    <row r="2471" spans="1:20" ht="29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1">
        <f t="shared" si="152"/>
        <v>113.66666666666667</v>
      </c>
      <c r="P2471" s="7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29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1">
        <f t="shared" si="152"/>
        <v>103.16400000000002</v>
      </c>
      <c r="P2472" s="7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29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1">
        <f t="shared" si="152"/>
        <v>128</v>
      </c>
      <c r="P2473" s="7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29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1">
        <f t="shared" si="152"/>
        <v>135.76026666666667</v>
      </c>
      <c r="P2474" s="7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29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1">
        <f t="shared" si="152"/>
        <v>100</v>
      </c>
      <c r="P2475" s="7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29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1">
        <f t="shared" si="152"/>
        <v>100.00360000000002</v>
      </c>
      <c r="P2476" s="7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1">
        <f t="shared" si="152"/>
        <v>104.71999999999998</v>
      </c>
      <c r="P2477" s="7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40310.287673611107</v>
      </c>
      <c r="T2477" s="11">
        <f t="shared" si="155"/>
        <v>40369.916666666664</v>
      </c>
    </row>
    <row r="2478" spans="1:20" ht="29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1">
        <f t="shared" si="152"/>
        <v>105.02249999999999</v>
      </c>
      <c r="P2478" s="7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1">
        <f t="shared" si="152"/>
        <v>171.33333333333334</v>
      </c>
      <c r="P2479" s="7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29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1">
        <f t="shared" si="152"/>
        <v>127.49999999999999</v>
      </c>
      <c r="P2480" s="7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1">
        <f t="shared" si="152"/>
        <v>133.44333333333333</v>
      </c>
      <c r="P2481" s="7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29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1">
        <f t="shared" si="152"/>
        <v>100</v>
      </c>
      <c r="P2482" s="7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29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1">
        <f t="shared" si="152"/>
        <v>112.91099999999999</v>
      </c>
      <c r="P2483" s="7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29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1">
        <f t="shared" si="152"/>
        <v>100.1</v>
      </c>
      <c r="P2484" s="7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1">
        <f t="shared" si="152"/>
        <v>113.72727272727272</v>
      </c>
      <c r="P2485" s="7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41030.708368055552</v>
      </c>
    </row>
    <row r="2486" spans="1:20" ht="29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1">
        <f t="shared" si="152"/>
        <v>119.31742857142855</v>
      </c>
      <c r="P2486" s="7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29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1">
        <f t="shared" si="152"/>
        <v>103.25</v>
      </c>
      <c r="P2487" s="7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29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1">
        <f t="shared" si="152"/>
        <v>265.66666666666669</v>
      </c>
      <c r="P2488" s="7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29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1">
        <f t="shared" si="152"/>
        <v>100.05066666666667</v>
      </c>
      <c r="P2489" s="7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29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1">
        <f t="shared" si="152"/>
        <v>106.69999999999999</v>
      </c>
      <c r="P2490" s="7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29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1">
        <f t="shared" si="152"/>
        <v>133.67142857142858</v>
      </c>
      <c r="P2491" s="7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29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1">
        <f t="shared" si="152"/>
        <v>121.39999999999999</v>
      </c>
      <c r="P2492" s="7">
        <f t="shared" si="153"/>
        <v>37.9375</v>
      </c>
      <c r="Q2492" t="s">
        <v>8323</v>
      </c>
      <c r="R2492" t="s">
        <v>8327</v>
      </c>
      <c r="S2492" s="11">
        <f t="shared" si="154"/>
        <v>41023.227731481486</v>
      </c>
      <c r="T2492" s="11">
        <f t="shared" si="155"/>
        <v>41083.227731481486</v>
      </c>
    </row>
    <row r="2493" spans="1:20" ht="29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1">
        <f t="shared" si="152"/>
        <v>103.2</v>
      </c>
      <c r="P2493" s="7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40559.077083333337</v>
      </c>
    </row>
    <row r="2494" spans="1:20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1">
        <f t="shared" si="152"/>
        <v>125</v>
      </c>
      <c r="P2494" s="7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29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1">
        <f t="shared" si="152"/>
        <v>128.69999999999999</v>
      </c>
      <c r="P2495" s="7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29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1">
        <f t="shared" si="152"/>
        <v>101.00533333333333</v>
      </c>
      <c r="P2496" s="7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41022.645185185189</v>
      </c>
      <c r="T2496" s="11">
        <f t="shared" si="155"/>
        <v>41052.645185185189</v>
      </c>
    </row>
    <row r="2497" spans="1:20" ht="29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1">
        <f t="shared" si="152"/>
        <v>127.53666666666665</v>
      </c>
      <c r="P2497" s="7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1">
        <f t="shared" si="152"/>
        <v>100</v>
      </c>
      <c r="P2498" s="7">
        <f t="shared" si="153"/>
        <v>600</v>
      </c>
      <c r="Q2498" t="s">
        <v>8323</v>
      </c>
      <c r="R2498" t="s">
        <v>8327</v>
      </c>
      <c r="S2498" s="11">
        <f t="shared" si="154"/>
        <v>41327.996435185181</v>
      </c>
      <c r="T2498" s="11">
        <f t="shared" si="155"/>
        <v>41362.954768518517</v>
      </c>
    </row>
    <row r="2499" spans="1:20" ht="29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1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(J2499/86400)+25569</f>
        <v>40730.878912037035</v>
      </c>
      <c r="T2499" s="11">
        <f t="shared" ref="T2499:T2562" si="159">(I2499/86400)+25569</f>
        <v>40760.878912037035</v>
      </c>
    </row>
    <row r="2500" spans="1:20" ht="29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1">
        <f t="shared" si="156"/>
        <v>105.60000000000001</v>
      </c>
      <c r="P2500" s="7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29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1">
        <f t="shared" si="156"/>
        <v>202.625</v>
      </c>
      <c r="P2501" s="7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41226.648576388892</v>
      </c>
      <c r="T2501" s="11">
        <f t="shared" si="159"/>
        <v>41274.75</v>
      </c>
    </row>
    <row r="2502" spans="1:20" ht="29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1">
        <f t="shared" si="156"/>
        <v>113.33333333333333</v>
      </c>
      <c r="P2502" s="7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41053.772858796292</v>
      </c>
      <c r="T2502" s="11">
        <f t="shared" si="159"/>
        <v>41083.772858796292</v>
      </c>
    </row>
    <row r="2503" spans="1:20" ht="29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1">
        <f t="shared" si="156"/>
        <v>2.5545454545454547</v>
      </c>
      <c r="P2503" s="7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42244.776666666672</v>
      </c>
      <c r="T2503" s="11">
        <f t="shared" si="159"/>
        <v>42274.776666666672</v>
      </c>
    </row>
    <row r="2504" spans="1:20" ht="29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1">
        <f t="shared" si="156"/>
        <v>7.8181818181818186E-2</v>
      </c>
      <c r="P2504" s="7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29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1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1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43.5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1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29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1">
        <f t="shared" si="156"/>
        <v>0.6</v>
      </c>
      <c r="P2508" s="7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1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29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1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29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1">
        <f t="shared" si="156"/>
        <v>1.0526315789473684</v>
      </c>
      <c r="P2511" s="7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29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1">
        <f t="shared" si="156"/>
        <v>0.15</v>
      </c>
      <c r="P2512" s="7">
        <f t="shared" si="157"/>
        <v>37.5</v>
      </c>
      <c r="Q2512" t="s">
        <v>8334</v>
      </c>
      <c r="R2512" t="s">
        <v>8351</v>
      </c>
      <c r="S2512" s="11">
        <f t="shared" si="158"/>
        <v>42078.997361111113</v>
      </c>
      <c r="T2512" s="11">
        <f t="shared" si="159"/>
        <v>42138.997361111113</v>
      </c>
    </row>
    <row r="2513" spans="1:20" ht="29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1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29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1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29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1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29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1">
        <f t="shared" si="156"/>
        <v>1.7500000000000002</v>
      </c>
      <c r="P2516" s="7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29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1">
        <f t="shared" si="156"/>
        <v>18.600000000000001</v>
      </c>
      <c r="P2517" s="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29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1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29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1">
        <f t="shared" si="156"/>
        <v>9.8166666666666664</v>
      </c>
      <c r="P2519" s="7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29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1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1">
        <f t="shared" si="156"/>
        <v>4.3333333333333335E-2</v>
      </c>
      <c r="P2521" s="7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29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1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42658.806250000001</v>
      </c>
    </row>
    <row r="2523" spans="1:20" ht="29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1">
        <f t="shared" si="156"/>
        <v>109.48792</v>
      </c>
      <c r="P2523" s="7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29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1">
        <f t="shared" si="156"/>
        <v>100</v>
      </c>
      <c r="P2524" s="7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29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1">
        <f t="shared" si="156"/>
        <v>156.44444444444446</v>
      </c>
      <c r="P2525" s="7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41961.017268518517</v>
      </c>
    </row>
    <row r="2526" spans="1:20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1">
        <f t="shared" si="156"/>
        <v>101.6</v>
      </c>
      <c r="P2526" s="7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29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1">
        <f t="shared" si="156"/>
        <v>100.325</v>
      </c>
      <c r="P2527" s="7">
        <f t="shared" si="157"/>
        <v>100.325</v>
      </c>
      <c r="Q2527" t="s">
        <v>8323</v>
      </c>
      <c r="R2527" t="s">
        <v>8352</v>
      </c>
      <c r="S2527" s="11">
        <f t="shared" si="158"/>
        <v>41058.844571759255</v>
      </c>
      <c r="T2527" s="11">
        <f t="shared" si="159"/>
        <v>41088.844571759255</v>
      </c>
    </row>
    <row r="2528" spans="1:20" ht="29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1">
        <f t="shared" si="156"/>
        <v>112.94999999999999</v>
      </c>
      <c r="P2528" s="7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1">
        <f t="shared" si="156"/>
        <v>102.125</v>
      </c>
      <c r="P2529" s="7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29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1">
        <f t="shared" si="156"/>
        <v>107.24974999999999</v>
      </c>
      <c r="P2530" s="7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1">
        <f t="shared" si="156"/>
        <v>104.28333333333333</v>
      </c>
      <c r="P2531" s="7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29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1">
        <f t="shared" si="156"/>
        <v>100</v>
      </c>
      <c r="P2532" s="7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29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1">
        <f t="shared" si="156"/>
        <v>100.4</v>
      </c>
      <c r="P2533" s="7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29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1">
        <f t="shared" si="156"/>
        <v>126.125</v>
      </c>
      <c r="P2534" s="7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29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1">
        <f t="shared" si="156"/>
        <v>110.66666666666667</v>
      </c>
      <c r="P2535" s="7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29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1">
        <f t="shared" si="156"/>
        <v>105</v>
      </c>
      <c r="P2536" s="7">
        <f t="shared" si="157"/>
        <v>150</v>
      </c>
      <c r="Q2536" t="s">
        <v>8323</v>
      </c>
      <c r="R2536" t="s">
        <v>8352</v>
      </c>
      <c r="S2536" s="11">
        <f t="shared" si="158"/>
        <v>40127.700370370367</v>
      </c>
      <c r="T2536" s="11">
        <f t="shared" si="159"/>
        <v>40179.25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1">
        <f t="shared" si="156"/>
        <v>103.77499999999999</v>
      </c>
      <c r="P2537" s="7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29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1">
        <f t="shared" si="156"/>
        <v>115.99999999999999</v>
      </c>
      <c r="P2538" s="7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29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1">
        <f t="shared" si="156"/>
        <v>110.00000000000001</v>
      </c>
      <c r="P2539" s="7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1">
        <f t="shared" si="156"/>
        <v>113.01761111111111</v>
      </c>
      <c r="P2540" s="7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29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1">
        <f t="shared" si="156"/>
        <v>100.25</v>
      </c>
      <c r="P2541" s="7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29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1">
        <f t="shared" si="156"/>
        <v>103.4</v>
      </c>
      <c r="P2542" s="7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29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1">
        <f t="shared" si="156"/>
        <v>107.02857142857142</v>
      </c>
      <c r="P2543" s="7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41483.449282407411</v>
      </c>
      <c r="T2543" s="11">
        <f t="shared" si="159"/>
        <v>41543.449282407411</v>
      </c>
    </row>
    <row r="2544" spans="1:20" ht="29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1">
        <f t="shared" si="156"/>
        <v>103.57142857142858</v>
      </c>
      <c r="P2544" s="7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29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1">
        <f t="shared" si="156"/>
        <v>156.4</v>
      </c>
      <c r="P2545" s="7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1">
        <f t="shared" si="156"/>
        <v>100.82</v>
      </c>
      <c r="P2546" s="7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29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1">
        <f t="shared" si="156"/>
        <v>195.3</v>
      </c>
      <c r="P2547" s="7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42027.138171296298</v>
      </c>
      <c r="T2547" s="11">
        <f t="shared" si="159"/>
        <v>42062.020833333328</v>
      </c>
    </row>
    <row r="2548" spans="1:20" ht="29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1">
        <f t="shared" si="156"/>
        <v>111.71428571428572</v>
      </c>
      <c r="P2548" s="7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41524.858553240745</v>
      </c>
      <c r="T2548" s="11">
        <f t="shared" si="159"/>
        <v>41552.208333333336</v>
      </c>
    </row>
    <row r="2549" spans="1:20" ht="29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1">
        <f t="shared" si="156"/>
        <v>119.85454545454546</v>
      </c>
      <c r="P2549" s="7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29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1">
        <f t="shared" si="156"/>
        <v>101.85</v>
      </c>
      <c r="P2550" s="7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42618.625428240739</v>
      </c>
      <c r="T2550" s="11">
        <f t="shared" si="159"/>
        <v>42643.185416666667</v>
      </c>
    </row>
    <row r="2551" spans="1:20" ht="29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1">
        <f t="shared" si="156"/>
        <v>102.80254777070064</v>
      </c>
      <c r="P2551" s="7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29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1">
        <f t="shared" si="156"/>
        <v>100.84615384615385</v>
      </c>
      <c r="P2552" s="7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29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1">
        <f t="shared" si="156"/>
        <v>102.73469387755102</v>
      </c>
      <c r="P2553" s="7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29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1">
        <f t="shared" si="156"/>
        <v>106.5</v>
      </c>
      <c r="P2554" s="7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29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1">
        <f t="shared" si="156"/>
        <v>155.53333333333333</v>
      </c>
      <c r="P2555" s="7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41113.199155092589</v>
      </c>
      <c r="T2555" s="11">
        <f t="shared" si="159"/>
        <v>41173.199155092589</v>
      </c>
    </row>
    <row r="2556" spans="1:20" ht="29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1">
        <f t="shared" si="156"/>
        <v>122.8</v>
      </c>
      <c r="P2556" s="7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29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1">
        <f t="shared" si="156"/>
        <v>107.35</v>
      </c>
      <c r="P2557" s="7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29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1">
        <f t="shared" si="156"/>
        <v>105.50335570469798</v>
      </c>
      <c r="P2558" s="7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1">
        <f t="shared" si="156"/>
        <v>118.44444444444444</v>
      </c>
      <c r="P2559" s="7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1">
        <f t="shared" si="156"/>
        <v>108.88</v>
      </c>
      <c r="P2560" s="7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42093.860023148147</v>
      </c>
      <c r="T2560" s="11">
        <f t="shared" si="159"/>
        <v>42125.582638888889</v>
      </c>
    </row>
    <row r="2561" spans="1:20" ht="29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1">
        <f t="shared" si="156"/>
        <v>111.25</v>
      </c>
      <c r="P2561" s="7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29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1">
        <f t="shared" si="156"/>
        <v>100.1</v>
      </c>
      <c r="P2562" s="7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29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1">
        <f t="shared" ref="O2563:O2626" si="160">(E2563/D2563)*100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(J2563/86400)+25569</f>
        <v>42260.528807870374</v>
      </c>
      <c r="T2563" s="11">
        <f t="shared" ref="T2563:T2626" si="163">(I2563/86400)+25569</f>
        <v>42290.528807870374</v>
      </c>
    </row>
    <row r="2564" spans="1:20" ht="29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1">
        <f t="shared" si="160"/>
        <v>0.75</v>
      </c>
      <c r="P2564" s="7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1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29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1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29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1">
        <f t="shared" si="160"/>
        <v>1</v>
      </c>
      <c r="P2567" s="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29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1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29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1">
        <f t="shared" si="160"/>
        <v>0.26666666666666666</v>
      </c>
      <c r="P2569" s="7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29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1">
        <f t="shared" si="160"/>
        <v>0.5</v>
      </c>
      <c r="P2570" s="7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29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1">
        <f t="shared" si="160"/>
        <v>2.2307692307692308</v>
      </c>
      <c r="P2571" s="7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29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1">
        <f t="shared" si="160"/>
        <v>0.84285714285714297</v>
      </c>
      <c r="P2572" s="7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29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1">
        <f t="shared" si="160"/>
        <v>0.25</v>
      </c>
      <c r="P2573" s="7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29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1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29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1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29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1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29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1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1">
        <f t="shared" si="162"/>
        <v>41986.108726851853</v>
      </c>
      <c r="T2577" s="11">
        <f t="shared" si="163"/>
        <v>42016.108726851853</v>
      </c>
    </row>
    <row r="2578" spans="1:20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1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29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1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29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1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1">
        <f t="shared" si="162"/>
        <v>42238.022905092592</v>
      </c>
      <c r="T2580" s="11">
        <f t="shared" si="163"/>
        <v>42286.708333333328</v>
      </c>
    </row>
    <row r="2581" spans="1:20" ht="29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1">
        <f t="shared" si="160"/>
        <v>0.13849999999999998</v>
      </c>
      <c r="P2581" s="7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29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1">
        <f t="shared" si="160"/>
        <v>0.6</v>
      </c>
      <c r="P2582" s="7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29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1">
        <f t="shared" si="160"/>
        <v>10.6</v>
      </c>
      <c r="P2583" s="7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1">
        <f t="shared" si="160"/>
        <v>1.1111111111111111E-3</v>
      </c>
      <c r="P2584" s="7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1">
        <f t="shared" si="160"/>
        <v>0.5</v>
      </c>
      <c r="P2585" s="7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1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1">
        <f t="shared" si="162"/>
        <v>42140.173252314809</v>
      </c>
      <c r="T2586" s="11">
        <f t="shared" si="163"/>
        <v>42170.173252314809</v>
      </c>
    </row>
    <row r="2587" spans="1:20" ht="29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1">
        <f t="shared" si="160"/>
        <v>0.16666666666666669</v>
      </c>
      <c r="P2587" s="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1">
        <f t="shared" si="160"/>
        <v>0.16666666666666669</v>
      </c>
      <c r="P2588" s="7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29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1">
        <f t="shared" si="160"/>
        <v>2.4340000000000002</v>
      </c>
      <c r="P2589" s="7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29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1">
        <f t="shared" si="160"/>
        <v>3.8833333333333329</v>
      </c>
      <c r="P2590" s="7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29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1">
        <f t="shared" si="160"/>
        <v>0.01</v>
      </c>
      <c r="P2591" s="7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29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1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29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1">
        <f t="shared" si="160"/>
        <v>1.7333333333333332</v>
      </c>
      <c r="P2593" s="7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29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1">
        <f t="shared" si="160"/>
        <v>0.16666666666666669</v>
      </c>
      <c r="P2594" s="7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29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1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1">
        <f t="shared" si="162"/>
        <v>42089.845208333332</v>
      </c>
      <c r="T2595" s="11">
        <f t="shared" si="163"/>
        <v>42119.845208333332</v>
      </c>
    </row>
    <row r="2596" spans="1:20" ht="29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1">
        <f t="shared" si="160"/>
        <v>1.25E-3</v>
      </c>
      <c r="P2596" s="7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1">
        <f t="shared" si="160"/>
        <v>12.166666666666668</v>
      </c>
      <c r="P2597" s="7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29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1">
        <f t="shared" si="160"/>
        <v>23.588571428571427</v>
      </c>
      <c r="P2598" s="7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29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1">
        <f t="shared" si="160"/>
        <v>5.6666666666666661</v>
      </c>
      <c r="P2599" s="7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1">
        <f t="shared" si="160"/>
        <v>39</v>
      </c>
      <c r="P2600" s="7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1">
        <f t="shared" si="160"/>
        <v>0.99546510341776351</v>
      </c>
      <c r="P2601" s="7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1">
        <f t="shared" si="160"/>
        <v>6.9320000000000004</v>
      </c>
      <c r="P2602" s="7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29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1">
        <f t="shared" si="160"/>
        <v>661.4</v>
      </c>
      <c r="P2603" s="7">
        <f t="shared" si="161"/>
        <v>21.900662251655628</v>
      </c>
      <c r="Q2603" t="s">
        <v>8317</v>
      </c>
      <c r="R2603" t="s">
        <v>8353</v>
      </c>
      <c r="S2603" s="11">
        <f t="shared" si="162"/>
        <v>41150.902187500003</v>
      </c>
      <c r="T2603" s="11">
        <f t="shared" si="163"/>
        <v>41165.165972222225</v>
      </c>
    </row>
    <row r="2604" spans="1:20" ht="29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1">
        <f t="shared" si="160"/>
        <v>326.0916666666667</v>
      </c>
      <c r="P2604" s="7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1">
        <f t="shared" si="160"/>
        <v>101.48571428571429</v>
      </c>
      <c r="P2605" s="7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29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1">
        <f t="shared" si="160"/>
        <v>104.21799999999999</v>
      </c>
      <c r="P2606" s="7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29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1">
        <f t="shared" si="160"/>
        <v>107.42157000000002</v>
      </c>
      <c r="P2607" s="7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43.5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1">
        <f t="shared" si="160"/>
        <v>110.05454545454545</v>
      </c>
      <c r="P2608" s="7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41726.712754629625</v>
      </c>
      <c r="T2608" s="11">
        <f t="shared" si="163"/>
        <v>41758.712754629625</v>
      </c>
    </row>
    <row r="2609" spans="1:20" ht="29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1">
        <f t="shared" si="160"/>
        <v>407.7</v>
      </c>
      <c r="P2609" s="7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29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1">
        <f t="shared" si="160"/>
        <v>223.92500000000001</v>
      </c>
      <c r="P2610" s="7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29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1">
        <f t="shared" si="160"/>
        <v>303.80111428571428</v>
      </c>
      <c r="P2611" s="7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1">
        <f t="shared" si="160"/>
        <v>141.3251043268175</v>
      </c>
      <c r="P2612" s="7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29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1">
        <f t="shared" si="160"/>
        <v>2790.6363636363635</v>
      </c>
      <c r="P2613" s="7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29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1">
        <f t="shared" si="160"/>
        <v>171.76130000000001</v>
      </c>
      <c r="P2614" s="7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29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1">
        <f t="shared" si="160"/>
        <v>101.01333333333334</v>
      </c>
      <c r="P2615" s="7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29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1">
        <f t="shared" si="160"/>
        <v>102</v>
      </c>
      <c r="P2616" s="7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29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1">
        <f t="shared" si="160"/>
        <v>169.76511744127936</v>
      </c>
      <c r="P2617" s="7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29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1">
        <f t="shared" si="160"/>
        <v>114.53400000000001</v>
      </c>
      <c r="P2618" s="7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29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1">
        <f t="shared" si="160"/>
        <v>877.6</v>
      </c>
      <c r="P2619" s="7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1">
        <f t="shared" si="160"/>
        <v>105.38666666666667</v>
      </c>
      <c r="P2620" s="7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29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1">
        <f t="shared" si="160"/>
        <v>188.39999999999998</v>
      </c>
      <c r="P2621" s="7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29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1">
        <f t="shared" si="160"/>
        <v>143.65230769230772</v>
      </c>
      <c r="P2622" s="7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29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1">
        <f t="shared" si="160"/>
        <v>145.88</v>
      </c>
      <c r="P2623" s="7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42115.747546296298</v>
      </c>
      <c r="T2623" s="11">
        <f t="shared" si="163"/>
        <v>42145.747546296298</v>
      </c>
    </row>
    <row r="2624" spans="1:20" ht="29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1">
        <f t="shared" si="160"/>
        <v>131.184</v>
      </c>
      <c r="P2624" s="7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29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1">
        <f t="shared" si="160"/>
        <v>113.99999999999999</v>
      </c>
      <c r="P2625" s="7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29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1">
        <f t="shared" si="160"/>
        <v>1379.4206249999997</v>
      </c>
      <c r="P2626" s="7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41144.421550925923</v>
      </c>
      <c r="T2626" s="11">
        <f t="shared" si="163"/>
        <v>41165.421550925923</v>
      </c>
    </row>
    <row r="2627" spans="1:20" ht="29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1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(J2627/86400)+25569</f>
        <v>42658.810277777782</v>
      </c>
      <c r="T2627" s="11">
        <f t="shared" ref="T2627:T2690" si="167">(I2627/86400)+25569</f>
        <v>42683.851944444439</v>
      </c>
    </row>
    <row r="2628" spans="1:20" ht="29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1">
        <f t="shared" si="164"/>
        <v>112.00000000000001</v>
      </c>
      <c r="P2628" s="7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29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1">
        <f t="shared" si="164"/>
        <v>646.66666666666663</v>
      </c>
      <c r="P2629" s="7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42334.871076388888</v>
      </c>
    </row>
    <row r="2630" spans="1:20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1">
        <f t="shared" si="164"/>
        <v>110.36948748510132</v>
      </c>
      <c r="P2630" s="7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1">
        <f t="shared" si="164"/>
        <v>127.74000000000001</v>
      </c>
      <c r="P2631" s="7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29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1">
        <f t="shared" si="164"/>
        <v>157.9</v>
      </c>
      <c r="P2632" s="7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1">
        <f t="shared" si="164"/>
        <v>114.66525000000001</v>
      </c>
      <c r="P2633" s="7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1">
        <f t="shared" si="164"/>
        <v>137.00934579439252</v>
      </c>
      <c r="P2634" s="7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29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1">
        <f t="shared" si="164"/>
        <v>354.62</v>
      </c>
      <c r="P2635" s="7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29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1">
        <f t="shared" si="164"/>
        <v>106.02150537634409</v>
      </c>
      <c r="P2636" s="7">
        <f t="shared" si="165"/>
        <v>39.44</v>
      </c>
      <c r="Q2636" t="s">
        <v>8317</v>
      </c>
      <c r="R2636" t="s">
        <v>8353</v>
      </c>
      <c r="S2636" s="11">
        <f t="shared" si="166"/>
        <v>42612.656493055554</v>
      </c>
      <c r="T2636" s="11">
        <f t="shared" si="167"/>
        <v>42642.656493055554</v>
      </c>
    </row>
    <row r="2637" spans="1:20" ht="29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1">
        <f t="shared" si="164"/>
        <v>100</v>
      </c>
      <c r="P2637" s="7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29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1">
        <f t="shared" si="164"/>
        <v>187.3</v>
      </c>
      <c r="P2638" s="7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1">
        <f t="shared" si="164"/>
        <v>166.2</v>
      </c>
      <c r="P2639" s="7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29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1">
        <f t="shared" si="164"/>
        <v>101.72910662824208</v>
      </c>
      <c r="P2640" s="7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29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1">
        <f t="shared" si="164"/>
        <v>164</v>
      </c>
      <c r="P2641" s="7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43.5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1">
        <f t="shared" si="164"/>
        <v>105.66666666666666</v>
      </c>
      <c r="P2642" s="7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1">
        <f t="shared" si="164"/>
        <v>1</v>
      </c>
      <c r="P2643" s="7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29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1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29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1">
        <f t="shared" si="164"/>
        <v>33.559730999999999</v>
      </c>
      <c r="P2645" s="7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42689.582349537042</v>
      </c>
      <c r="T2645" s="11">
        <f t="shared" si="167"/>
        <v>42725.332638888889</v>
      </c>
    </row>
    <row r="2646" spans="1:20" ht="29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1">
        <f t="shared" si="164"/>
        <v>2.0529999999999999</v>
      </c>
      <c r="P2646" s="7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29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1">
        <f t="shared" si="164"/>
        <v>10.5</v>
      </c>
      <c r="P2647" s="7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29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1">
        <f t="shared" si="164"/>
        <v>8.4172840000000004</v>
      </c>
      <c r="P2648" s="7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29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1">
        <f t="shared" si="164"/>
        <v>1.44</v>
      </c>
      <c r="P2649" s="7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29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1">
        <f t="shared" si="164"/>
        <v>0.88333333333333341</v>
      </c>
      <c r="P2650" s="7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1">
        <f t="shared" si="164"/>
        <v>9.920000000000001E-2</v>
      </c>
      <c r="P2651" s="7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29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1">
        <f t="shared" si="164"/>
        <v>0.59666666666666668</v>
      </c>
      <c r="P2652" s="7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29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1">
        <f t="shared" si="164"/>
        <v>1.8689285714285715</v>
      </c>
      <c r="P2653" s="7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42327.805659722224</v>
      </c>
      <c r="T2653" s="11">
        <f t="shared" si="167"/>
        <v>42355.805659722224</v>
      </c>
    </row>
    <row r="2654" spans="1:20" ht="29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1">
        <f t="shared" si="164"/>
        <v>0.88500000000000001</v>
      </c>
      <c r="P2654" s="7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29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1">
        <f t="shared" si="164"/>
        <v>11.52156862745098</v>
      </c>
      <c r="P2655" s="7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29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1">
        <f t="shared" si="164"/>
        <v>5.1000000000000004E-2</v>
      </c>
      <c r="P2656" s="7">
        <f t="shared" si="165"/>
        <v>8.5</v>
      </c>
      <c r="Q2656" t="s">
        <v>8317</v>
      </c>
      <c r="R2656" t="s">
        <v>8353</v>
      </c>
      <c r="S2656" s="11">
        <f t="shared" si="166"/>
        <v>42055.600995370369</v>
      </c>
      <c r="T2656" s="11">
        <f t="shared" si="167"/>
        <v>42115.559328703705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1">
        <f t="shared" si="164"/>
        <v>21.033333333333335</v>
      </c>
      <c r="P2657" s="7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1">
        <f t="shared" si="164"/>
        <v>11.436666666666667</v>
      </c>
      <c r="P2658" s="7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42767.688518518524</v>
      </c>
      <c r="T2658" s="11">
        <f t="shared" si="167"/>
        <v>42806.791666666672</v>
      </c>
    </row>
    <row r="2659" spans="1:20" ht="29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1">
        <f t="shared" si="164"/>
        <v>18.737933333333334</v>
      </c>
      <c r="P2659" s="7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29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1">
        <f t="shared" si="164"/>
        <v>9.285714285714286E-2</v>
      </c>
      <c r="P2660" s="7">
        <f t="shared" si="165"/>
        <v>22.75</v>
      </c>
      <c r="Q2660" t="s">
        <v>8317</v>
      </c>
      <c r="R2660" t="s">
        <v>8353</v>
      </c>
      <c r="S2660" s="11">
        <f t="shared" si="166"/>
        <v>42551.884189814809</v>
      </c>
      <c r="T2660" s="11">
        <f t="shared" si="167"/>
        <v>42581.884189814809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1">
        <f t="shared" si="164"/>
        <v>2.7204081632653061</v>
      </c>
      <c r="P2661" s="7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42082.069560185184</v>
      </c>
      <c r="T2661" s="11">
        <f t="shared" si="167"/>
        <v>42112.069560185184</v>
      </c>
    </row>
    <row r="2662" spans="1:20" ht="29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1">
        <f t="shared" si="164"/>
        <v>9.5000000000000001E-2</v>
      </c>
      <c r="P2662" s="7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29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1">
        <f t="shared" si="164"/>
        <v>102.89999999999999</v>
      </c>
      <c r="P2663" s="7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29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1">
        <f t="shared" si="164"/>
        <v>106.80000000000001</v>
      </c>
      <c r="P2664" s="7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29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1">
        <f t="shared" si="164"/>
        <v>104.59625</v>
      </c>
      <c r="P2665" s="7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29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1">
        <f t="shared" si="164"/>
        <v>103.42857142857143</v>
      </c>
      <c r="P2666" s="7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29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1">
        <f t="shared" si="164"/>
        <v>123.14285714285715</v>
      </c>
      <c r="P2667" s="7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29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1">
        <f t="shared" si="164"/>
        <v>159.29509999999999</v>
      </c>
      <c r="P2668" s="7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29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1">
        <f t="shared" si="164"/>
        <v>110.66666666666667</v>
      </c>
      <c r="P2669" s="7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1">
        <f t="shared" si="164"/>
        <v>170.70000000000002</v>
      </c>
      <c r="P2670" s="7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42275.58871527778</v>
      </c>
      <c r="T2670" s="11">
        <f t="shared" si="167"/>
        <v>42317.60555555555</v>
      </c>
    </row>
    <row r="2671" spans="1:20" ht="29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1">
        <f t="shared" si="164"/>
        <v>125.125</v>
      </c>
      <c r="P2671" s="7">
        <f t="shared" si="165"/>
        <v>91</v>
      </c>
      <c r="Q2671" t="s">
        <v>8317</v>
      </c>
      <c r="R2671" t="s">
        <v>8354</v>
      </c>
      <c r="S2671" s="11">
        <f t="shared" si="166"/>
        <v>42319.035833333328</v>
      </c>
      <c r="T2671" s="11">
        <f t="shared" si="167"/>
        <v>42379.035833333328</v>
      </c>
    </row>
    <row r="2672" spans="1:20" ht="29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1">
        <f t="shared" si="164"/>
        <v>6.4158609339642041</v>
      </c>
      <c r="P2672" s="7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29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1">
        <f t="shared" si="164"/>
        <v>11.343999999999999</v>
      </c>
      <c r="P2673" s="7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41962.749027777776</v>
      </c>
      <c r="T2673" s="11">
        <f t="shared" si="167"/>
        <v>41992.818055555559</v>
      </c>
    </row>
    <row r="2674" spans="1:20" ht="29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1">
        <f t="shared" si="164"/>
        <v>33.19</v>
      </c>
      <c r="P2674" s="7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29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1">
        <f t="shared" si="164"/>
        <v>27.58</v>
      </c>
      <c r="P2675" s="7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29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1">
        <f t="shared" si="164"/>
        <v>62.839999999999996</v>
      </c>
      <c r="P2676" s="7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29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1">
        <f t="shared" si="164"/>
        <v>7.5880000000000001</v>
      </c>
      <c r="P2677" s="7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29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1">
        <f t="shared" si="164"/>
        <v>50.38095238095238</v>
      </c>
      <c r="P2678" s="7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29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1">
        <f t="shared" si="164"/>
        <v>17.512820512820511</v>
      </c>
      <c r="P2679" s="7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41793.029432870375</v>
      </c>
      <c r="T2679" s="11">
        <f t="shared" si="167"/>
        <v>41823.029432870375</v>
      </c>
    </row>
    <row r="2680" spans="1:20" ht="29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1">
        <f t="shared" si="164"/>
        <v>1.375E-2</v>
      </c>
      <c r="P2680" s="7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29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1">
        <f t="shared" si="164"/>
        <v>0.33</v>
      </c>
      <c r="P2681" s="7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1">
        <f t="shared" si="164"/>
        <v>0.86250000000000004</v>
      </c>
      <c r="P2682" s="7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29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1">
        <f t="shared" si="164"/>
        <v>0.6875</v>
      </c>
      <c r="P2683" s="7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29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1">
        <f t="shared" si="164"/>
        <v>28.299999999999997</v>
      </c>
      <c r="P2684" s="7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29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1">
        <f t="shared" si="164"/>
        <v>0.24</v>
      </c>
      <c r="P2685" s="7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29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1">
        <f t="shared" si="164"/>
        <v>1.1428571428571428</v>
      </c>
      <c r="P2686" s="7">
        <f t="shared" si="165"/>
        <v>200</v>
      </c>
      <c r="Q2686" t="s">
        <v>8334</v>
      </c>
      <c r="R2686" t="s">
        <v>8335</v>
      </c>
      <c r="S2686" s="11">
        <f t="shared" si="166"/>
        <v>41820.914641203708</v>
      </c>
      <c r="T2686" s="11">
        <f t="shared" si="167"/>
        <v>41860.914641203708</v>
      </c>
    </row>
    <row r="2687" spans="1:20" ht="29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1">
        <f t="shared" si="164"/>
        <v>0.02</v>
      </c>
      <c r="P2687" s="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42121.654282407406</v>
      </c>
    </row>
    <row r="2688" spans="1:20" ht="29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1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29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1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1">
        <f t="shared" si="164"/>
        <v>0.14799999999999999</v>
      </c>
      <c r="P2690" s="7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</v>
      </c>
      <c r="T2690" s="11">
        <f t="shared" si="167"/>
        <v>42059.125</v>
      </c>
    </row>
    <row r="2691" spans="1:20" ht="29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1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(J2691/86400)+25569</f>
        <v>42551.961689814816</v>
      </c>
      <c r="T2691" s="11">
        <f t="shared" ref="T2691:T2754" si="171">(I2691/86400)+25569</f>
        <v>42581.961689814816</v>
      </c>
    </row>
    <row r="2692" spans="1:20" ht="29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1">
        <f t="shared" si="168"/>
        <v>10.7325</v>
      </c>
      <c r="P2692" s="7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1">
        <f t="shared" si="168"/>
        <v>5.3846153846153842E-2</v>
      </c>
      <c r="P2693" s="7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1">
        <f t="shared" si="168"/>
        <v>0.7142857142857143</v>
      </c>
      <c r="P2694" s="7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29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1">
        <f t="shared" si="168"/>
        <v>0.8</v>
      </c>
      <c r="P2695" s="7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29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1">
        <f t="shared" si="168"/>
        <v>3.3333333333333335E-3</v>
      </c>
      <c r="P2696" s="7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1">
        <f t="shared" si="168"/>
        <v>0.47333333333333333</v>
      </c>
      <c r="P2697" s="7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29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1">
        <f t="shared" si="168"/>
        <v>5.65</v>
      </c>
      <c r="P2698" s="7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1">
        <f t="shared" si="168"/>
        <v>26.35217391304348</v>
      </c>
      <c r="P2699" s="7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29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1">
        <f t="shared" si="168"/>
        <v>0.325125</v>
      </c>
      <c r="P2700" s="7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29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1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29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1">
        <f t="shared" si="168"/>
        <v>0.7000700070007001</v>
      </c>
      <c r="P2702" s="7">
        <f t="shared" si="169"/>
        <v>17.5</v>
      </c>
      <c r="Q2702" t="s">
        <v>8334</v>
      </c>
      <c r="R2702" t="s">
        <v>8335</v>
      </c>
      <c r="S2702" s="11">
        <f t="shared" si="170"/>
        <v>41870.874675925923</v>
      </c>
      <c r="T2702" s="11">
        <f t="shared" si="171"/>
        <v>41900.874675925923</v>
      </c>
    </row>
    <row r="2703" spans="1:20" ht="29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1">
        <f t="shared" si="168"/>
        <v>46.176470588235297</v>
      </c>
      <c r="P2703" s="7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29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1">
        <f t="shared" si="168"/>
        <v>34.410000000000004</v>
      </c>
      <c r="P2704" s="7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1">
        <f t="shared" si="168"/>
        <v>103.75000000000001</v>
      </c>
      <c r="P2705" s="7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29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1">
        <f t="shared" si="168"/>
        <v>6.0263157894736841</v>
      </c>
      <c r="P2706" s="7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1">
        <f t="shared" si="168"/>
        <v>10.539393939393939</v>
      </c>
      <c r="P2707" s="7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29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1">
        <f t="shared" si="168"/>
        <v>112.29714285714284</v>
      </c>
      <c r="P2708" s="7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29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1">
        <f t="shared" si="168"/>
        <v>350.84462500000001</v>
      </c>
      <c r="P2709" s="7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29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1">
        <f t="shared" si="168"/>
        <v>233.21535</v>
      </c>
      <c r="P2710" s="7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29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1">
        <f t="shared" si="168"/>
        <v>101.60599999999999</v>
      </c>
      <c r="P2711" s="7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1">
        <f t="shared" si="168"/>
        <v>153.90035000000003</v>
      </c>
      <c r="P2712" s="7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29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1">
        <f t="shared" si="168"/>
        <v>100.7161125319693</v>
      </c>
      <c r="P2713" s="7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41780.745254629626</v>
      </c>
      <c r="T2713" s="11">
        <f t="shared" si="171"/>
        <v>41810.917361111111</v>
      </c>
    </row>
    <row r="2714" spans="1:20" ht="29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1">
        <f t="shared" si="168"/>
        <v>131.38181818181818</v>
      </c>
      <c r="P2714" s="7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29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1">
        <f t="shared" si="168"/>
        <v>102.24133333333334</v>
      </c>
      <c r="P2715" s="7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1">
        <f t="shared" si="168"/>
        <v>116.35599999999999</v>
      </c>
      <c r="P2716" s="7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29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1">
        <f t="shared" si="168"/>
        <v>264.62241666666665</v>
      </c>
      <c r="P2717" s="7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43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1">
        <f t="shared" si="168"/>
        <v>119.98010000000001</v>
      </c>
      <c r="P2718" s="7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29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1">
        <f t="shared" si="168"/>
        <v>120.10400000000001</v>
      </c>
      <c r="P2719" s="7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41934.914918981478</v>
      </c>
      <c r="T2719" s="11">
        <f t="shared" si="171"/>
        <v>41979.956585648149</v>
      </c>
    </row>
    <row r="2720" spans="1:20" ht="29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1">
        <f t="shared" si="168"/>
        <v>103.58333333333334</v>
      </c>
      <c r="P2720" s="7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29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1">
        <f t="shared" si="168"/>
        <v>108.83333333333334</v>
      </c>
      <c r="P2721" s="7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42477.98951388889</v>
      </c>
    </row>
    <row r="2722" spans="1:20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1">
        <f t="shared" si="168"/>
        <v>118.12400000000001</v>
      </c>
      <c r="P2722" s="7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42655.465891203705</v>
      </c>
      <c r="T2722" s="11">
        <f t="shared" si="171"/>
        <v>42685.507557870369</v>
      </c>
    </row>
    <row r="2723" spans="1:20" ht="29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1">
        <f t="shared" si="168"/>
        <v>1462</v>
      </c>
      <c r="P2723" s="7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29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1">
        <f t="shared" si="168"/>
        <v>252.54</v>
      </c>
      <c r="P2724" s="7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29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1">
        <f t="shared" si="168"/>
        <v>140.05000000000001</v>
      </c>
      <c r="P2725" s="7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29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1">
        <f t="shared" si="168"/>
        <v>296.87520259319291</v>
      </c>
      <c r="P2726" s="7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1">
        <f t="shared" si="168"/>
        <v>144.54249999999999</v>
      </c>
      <c r="P2727" s="7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1">
        <f t="shared" si="168"/>
        <v>105.745</v>
      </c>
      <c r="P2728" s="7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29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1">
        <f t="shared" si="168"/>
        <v>493.21000000000004</v>
      </c>
      <c r="P2729" s="7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1">
        <f t="shared" si="168"/>
        <v>201.82666666666668</v>
      </c>
      <c r="P2730" s="7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1">
        <f t="shared" si="168"/>
        <v>104.44</v>
      </c>
      <c r="P2731" s="7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1">
        <f t="shared" si="168"/>
        <v>170.29262962962963</v>
      </c>
      <c r="P2732" s="7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29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1">
        <f t="shared" si="168"/>
        <v>104.30333333333333</v>
      </c>
      <c r="P2733" s="7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29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1">
        <f t="shared" si="168"/>
        <v>118.25000000000001</v>
      </c>
      <c r="P2734" s="7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29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1">
        <f t="shared" si="168"/>
        <v>107.538</v>
      </c>
      <c r="P2735" s="7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29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1">
        <f t="shared" si="168"/>
        <v>2260300</v>
      </c>
      <c r="P2736" s="7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29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1">
        <f t="shared" si="168"/>
        <v>978.13466666666682</v>
      </c>
      <c r="P2737" s="7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43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1">
        <f t="shared" si="168"/>
        <v>122.9</v>
      </c>
      <c r="P2738" s="7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29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1">
        <f t="shared" si="168"/>
        <v>246.0608</v>
      </c>
      <c r="P2739" s="7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29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1">
        <f t="shared" si="168"/>
        <v>147.94</v>
      </c>
      <c r="P2740" s="7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29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1">
        <f t="shared" si="168"/>
        <v>384.09090909090907</v>
      </c>
      <c r="P2741" s="7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1">
        <f t="shared" si="168"/>
        <v>103.33333333333334</v>
      </c>
      <c r="P2742" s="7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1">
        <f t="shared" si="168"/>
        <v>0.43750000000000006</v>
      </c>
      <c r="P2743" s="7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29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1">
        <f t="shared" si="168"/>
        <v>29.24</v>
      </c>
      <c r="P2744" s="7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29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1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29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1">
        <f t="shared" si="168"/>
        <v>5.21875</v>
      </c>
      <c r="P2746" s="7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29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1">
        <f t="shared" si="168"/>
        <v>21.887499999999999</v>
      </c>
      <c r="P2747" s="7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29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1">
        <f t="shared" si="168"/>
        <v>26.700000000000003</v>
      </c>
      <c r="P2748" s="7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29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1">
        <f t="shared" si="168"/>
        <v>28.000000000000004</v>
      </c>
      <c r="P2749" s="7">
        <f t="shared" si="169"/>
        <v>35</v>
      </c>
      <c r="Q2749" t="s">
        <v>8320</v>
      </c>
      <c r="R2749" t="s">
        <v>8356</v>
      </c>
      <c r="S2749" s="11">
        <f t="shared" si="170"/>
        <v>41044.648113425923</v>
      </c>
      <c r="T2749" s="11">
        <f t="shared" si="171"/>
        <v>41076.131944444445</v>
      </c>
    </row>
    <row r="2750" spans="1:20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1">
        <f t="shared" si="168"/>
        <v>1.06</v>
      </c>
      <c r="P2750" s="7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1">
        <f t="shared" si="168"/>
        <v>1.0999999999999999</v>
      </c>
      <c r="P2751" s="7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29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1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1">
        <f t="shared" si="170"/>
        <v>41078.899826388893</v>
      </c>
      <c r="T2752" s="11">
        <f t="shared" si="171"/>
        <v>41090.833333333336</v>
      </c>
    </row>
    <row r="2753" spans="1:20" ht="29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1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1">
        <f t="shared" si="170"/>
        <v>41747.887060185181</v>
      </c>
      <c r="T2753" s="11">
        <f t="shared" si="171"/>
        <v>41807.887060185181</v>
      </c>
    </row>
    <row r="2754" spans="1:20" ht="29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1">
        <f t="shared" si="168"/>
        <v>11.458333333333332</v>
      </c>
      <c r="P2754" s="7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29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1">
        <f t="shared" ref="O2755:O2818" si="172">(E2755/D2755)*100</f>
        <v>19</v>
      </c>
      <c r="P2755" s="7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(J2755/86400)+25569</f>
        <v>41117.900729166664</v>
      </c>
      <c r="T2755" s="11">
        <f t="shared" ref="T2755:T2818" si="175">(I2755/86400)+25569</f>
        <v>41147.900729166664</v>
      </c>
    </row>
    <row r="2756" spans="1:20" ht="29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1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1">
        <f t="shared" si="174"/>
        <v>41863.636006944442</v>
      </c>
      <c r="T2756" s="11">
        <f t="shared" si="175"/>
        <v>41893.636006944442</v>
      </c>
    </row>
    <row r="2757" spans="1:20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1">
        <f t="shared" si="172"/>
        <v>52</v>
      </c>
      <c r="P2757" s="7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29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1">
        <f t="shared" si="172"/>
        <v>10.48</v>
      </c>
      <c r="P2758" s="7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41620.900474537033</v>
      </c>
      <c r="T2758" s="11">
        <f t="shared" si="175"/>
        <v>41650.900474537033</v>
      </c>
    </row>
    <row r="2759" spans="1:20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1">
        <f t="shared" si="172"/>
        <v>0.66666666666666674</v>
      </c>
      <c r="P2759" s="7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29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1">
        <f t="shared" si="172"/>
        <v>11.700000000000001</v>
      </c>
      <c r="P2760" s="7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29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1">
        <f t="shared" si="172"/>
        <v>10.5</v>
      </c>
      <c r="P2761" s="7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29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1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1">
        <f t="shared" si="172"/>
        <v>0.72</v>
      </c>
      <c r="P2763" s="7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29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1">
        <f t="shared" si="172"/>
        <v>0.76923076923076927</v>
      </c>
      <c r="P2764" s="7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1">
        <f t="shared" si="172"/>
        <v>0.22842639593908631</v>
      </c>
      <c r="P2765" s="7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29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1">
        <f t="shared" si="172"/>
        <v>1.125</v>
      </c>
      <c r="P2766" s="7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1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29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1">
        <f t="shared" si="172"/>
        <v>2</v>
      </c>
      <c r="P2768" s="7">
        <f t="shared" si="173"/>
        <v>25</v>
      </c>
      <c r="Q2768" t="s">
        <v>8320</v>
      </c>
      <c r="R2768" t="s">
        <v>8356</v>
      </c>
      <c r="S2768" s="11">
        <f t="shared" si="174"/>
        <v>40736.668032407411</v>
      </c>
      <c r="T2768" s="11">
        <f t="shared" si="175"/>
        <v>40766.668032407411</v>
      </c>
    </row>
    <row r="2769" spans="1:20" ht="29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1">
        <f t="shared" si="172"/>
        <v>0.85000000000000009</v>
      </c>
      <c r="P2769" s="7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29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1">
        <f t="shared" si="172"/>
        <v>14.314285714285715</v>
      </c>
      <c r="P2770" s="7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29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1">
        <f t="shared" si="172"/>
        <v>0.25</v>
      </c>
      <c r="P2771" s="7">
        <f t="shared" si="173"/>
        <v>1</v>
      </c>
      <c r="Q2771" t="s">
        <v>8320</v>
      </c>
      <c r="R2771" t="s">
        <v>8356</v>
      </c>
      <c r="S2771" s="11">
        <f t="shared" si="174"/>
        <v>41745.826273148152</v>
      </c>
      <c r="T2771" s="11">
        <f t="shared" si="175"/>
        <v>41795.826273148152</v>
      </c>
    </row>
    <row r="2772" spans="1:20" ht="29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1">
        <f t="shared" si="172"/>
        <v>10.411249999999999</v>
      </c>
      <c r="P2772" s="7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29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1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29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1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1">
        <f t="shared" si="172"/>
        <v>0.18867924528301888</v>
      </c>
      <c r="P2775" s="7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29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1">
        <f t="shared" si="172"/>
        <v>14.249999999999998</v>
      </c>
      <c r="P2776" s="7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29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1">
        <f t="shared" si="172"/>
        <v>3</v>
      </c>
      <c r="P2777" s="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29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1">
        <f t="shared" si="172"/>
        <v>7.8809523809523814</v>
      </c>
      <c r="P2778" s="7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29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1">
        <f t="shared" si="172"/>
        <v>0.33333333333333337</v>
      </c>
      <c r="P2779" s="7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29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1">
        <f t="shared" si="172"/>
        <v>25.545454545454543</v>
      </c>
      <c r="P2780" s="7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29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1">
        <f t="shared" si="172"/>
        <v>2.12</v>
      </c>
      <c r="P2781" s="7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1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1">
        <f t="shared" si="172"/>
        <v>105.28</v>
      </c>
      <c r="P2783" s="7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1">
        <f t="shared" si="172"/>
        <v>120</v>
      </c>
      <c r="P2784" s="7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29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1">
        <f t="shared" si="172"/>
        <v>114.5</v>
      </c>
      <c r="P2785" s="7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29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1">
        <f t="shared" si="172"/>
        <v>119</v>
      </c>
      <c r="P2786" s="7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1">
        <f t="shared" si="172"/>
        <v>104.67999999999999</v>
      </c>
      <c r="P2787" s="7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1">
        <f t="shared" si="172"/>
        <v>117.83999999999999</v>
      </c>
      <c r="P2788" s="7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29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1">
        <f t="shared" si="172"/>
        <v>119.7</v>
      </c>
      <c r="P2789" s="7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1">
        <f t="shared" si="172"/>
        <v>102.49999999999999</v>
      </c>
      <c r="P2790" s="7">
        <f t="shared" si="173"/>
        <v>102.5</v>
      </c>
      <c r="Q2790" t="s">
        <v>8315</v>
      </c>
      <c r="R2790" t="s">
        <v>8316</v>
      </c>
      <c r="S2790" s="11">
        <f t="shared" si="174"/>
        <v>42550.701886574076</v>
      </c>
      <c r="T2790" s="11">
        <f t="shared" si="175"/>
        <v>42580.701886574076</v>
      </c>
    </row>
    <row r="2791" spans="1:20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1">
        <f t="shared" si="172"/>
        <v>101.16666666666667</v>
      </c>
      <c r="P2791" s="7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29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1">
        <f t="shared" si="172"/>
        <v>105.33333333333333</v>
      </c>
      <c r="P2792" s="7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29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1">
        <f t="shared" si="172"/>
        <v>102.49999999999999</v>
      </c>
      <c r="P2793" s="7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29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1">
        <f t="shared" si="172"/>
        <v>107.60000000000001</v>
      </c>
      <c r="P2794" s="7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43.5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1">
        <f t="shared" si="172"/>
        <v>110.5675</v>
      </c>
      <c r="P2795" s="7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29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1">
        <f t="shared" si="172"/>
        <v>150</v>
      </c>
      <c r="P2796" s="7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29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1">
        <f t="shared" si="172"/>
        <v>104.28571428571429</v>
      </c>
      <c r="P2797" s="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29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1">
        <f t="shared" si="172"/>
        <v>115.5</v>
      </c>
      <c r="P2798" s="7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29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1">
        <f t="shared" si="172"/>
        <v>102.64512500000001</v>
      </c>
      <c r="P2799" s="7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29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1">
        <f t="shared" si="172"/>
        <v>101.4</v>
      </c>
      <c r="P2800" s="7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29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1">
        <f t="shared" si="172"/>
        <v>116.6348</v>
      </c>
      <c r="P2801" s="7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29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1">
        <f t="shared" si="172"/>
        <v>133</v>
      </c>
      <c r="P2802" s="7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1">
        <f t="shared" si="172"/>
        <v>133.20000000000002</v>
      </c>
      <c r="P2803" s="7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29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1">
        <f t="shared" si="172"/>
        <v>101.83333333333333</v>
      </c>
      <c r="P2804" s="7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29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1">
        <f t="shared" si="172"/>
        <v>127.95</v>
      </c>
      <c r="P2805" s="7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29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1">
        <f t="shared" si="172"/>
        <v>114.99999999999999</v>
      </c>
      <c r="P2806" s="7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29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1">
        <f t="shared" si="172"/>
        <v>110.00000000000001</v>
      </c>
      <c r="P2807" s="7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29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1">
        <f t="shared" si="172"/>
        <v>112.1</v>
      </c>
      <c r="P2808" s="7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1">
        <f t="shared" si="172"/>
        <v>126</v>
      </c>
      <c r="P2809" s="7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29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1">
        <f t="shared" si="172"/>
        <v>100.24444444444444</v>
      </c>
      <c r="P2810" s="7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29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1">
        <f t="shared" si="172"/>
        <v>102.4</v>
      </c>
      <c r="P2811" s="7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29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1">
        <f t="shared" si="172"/>
        <v>108.2</v>
      </c>
      <c r="P2812" s="7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29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1">
        <f t="shared" si="172"/>
        <v>100.27</v>
      </c>
      <c r="P2813" s="7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1">
        <f t="shared" si="172"/>
        <v>113.3</v>
      </c>
      <c r="P2814" s="7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29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1">
        <f t="shared" si="172"/>
        <v>127.57571428571428</v>
      </c>
      <c r="P2815" s="7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29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1">
        <f t="shared" si="172"/>
        <v>107.73333333333332</v>
      </c>
      <c r="P2816" s="7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29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1">
        <f t="shared" si="172"/>
        <v>242</v>
      </c>
      <c r="P2817" s="7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29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1">
        <f t="shared" si="172"/>
        <v>141.56666666666666</v>
      </c>
      <c r="P2818" s="7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29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1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(J2819/86400)+25569</f>
        <v>42023.634976851856</v>
      </c>
      <c r="T2819" s="11">
        <f t="shared" ref="T2819:T2882" si="179">(I2819/86400)+25569</f>
        <v>42063.634976851856</v>
      </c>
    </row>
    <row r="2820" spans="1:20" ht="29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1">
        <f t="shared" si="176"/>
        <v>106.03</v>
      </c>
      <c r="P2820" s="7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29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1">
        <f t="shared" si="176"/>
        <v>104.80000000000001</v>
      </c>
      <c r="P2821" s="7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29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1">
        <f t="shared" si="176"/>
        <v>136</v>
      </c>
      <c r="P2822" s="7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29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1">
        <f t="shared" si="176"/>
        <v>100</v>
      </c>
      <c r="P2823" s="7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29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1">
        <f t="shared" si="176"/>
        <v>100</v>
      </c>
      <c r="P2824" s="7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42090.642268518517</v>
      </c>
    </row>
    <row r="2825" spans="1:20" ht="29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1">
        <f t="shared" si="176"/>
        <v>124</v>
      </c>
      <c r="P2825" s="7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1">
        <f t="shared" si="176"/>
        <v>116.92307692307693</v>
      </c>
      <c r="P2826" s="7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29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1">
        <f t="shared" si="176"/>
        <v>103.33333333333334</v>
      </c>
      <c r="P2827" s="7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29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1">
        <f t="shared" si="176"/>
        <v>107.74999999999999</v>
      </c>
      <c r="P2828" s="7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29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1">
        <f t="shared" si="176"/>
        <v>120.24999999999999</v>
      </c>
      <c r="P2829" s="7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29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1">
        <f t="shared" si="176"/>
        <v>100.37894736842105</v>
      </c>
      <c r="P2830" s="7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29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1">
        <f t="shared" si="176"/>
        <v>106.52</v>
      </c>
      <c r="P2831" s="7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1">
        <f t="shared" si="176"/>
        <v>100</v>
      </c>
      <c r="P2832" s="7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1">
        <f t="shared" si="176"/>
        <v>110.66666666666667</v>
      </c>
      <c r="P2833" s="7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29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1">
        <f t="shared" si="176"/>
        <v>114.71959999999999</v>
      </c>
      <c r="P2834" s="7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1">
        <f t="shared" si="176"/>
        <v>108.25925925925925</v>
      </c>
      <c r="P2835" s="7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29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1">
        <f t="shared" si="176"/>
        <v>170</v>
      </c>
      <c r="P2836" s="7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29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1">
        <f t="shared" si="176"/>
        <v>187.09899999999999</v>
      </c>
      <c r="P2837" s="7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29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1">
        <f t="shared" si="176"/>
        <v>107.77777777777777</v>
      </c>
      <c r="P2838" s="7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29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1">
        <f t="shared" si="176"/>
        <v>100</v>
      </c>
      <c r="P2839" s="7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29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1">
        <f t="shared" si="176"/>
        <v>120.24999999999999</v>
      </c>
      <c r="P2840" s="7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29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1">
        <f t="shared" si="176"/>
        <v>111.42857142857143</v>
      </c>
      <c r="P2841" s="7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29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1">
        <f t="shared" si="176"/>
        <v>104</v>
      </c>
      <c r="P2842" s="7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29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1">
        <f t="shared" si="176"/>
        <v>1</v>
      </c>
      <c r="P2843" s="7">
        <f t="shared" si="177"/>
        <v>10</v>
      </c>
      <c r="Q2843" t="s">
        <v>8315</v>
      </c>
      <c r="R2843" t="s">
        <v>8316</v>
      </c>
      <c r="S2843" s="11">
        <f t="shared" si="178"/>
        <v>42291.739548611113</v>
      </c>
      <c r="T2843" s="11">
        <f t="shared" si="179"/>
        <v>42351.781215277777</v>
      </c>
    </row>
    <row r="2844" spans="1:20" ht="29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1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1">
        <f t="shared" si="178"/>
        <v>41784.95248842593</v>
      </c>
      <c r="T2844" s="11">
        <f t="shared" si="179"/>
        <v>41811.458333333336</v>
      </c>
    </row>
    <row r="2845" spans="1:20" ht="29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1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29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1">
        <f t="shared" si="176"/>
        <v>5.4545454545454541</v>
      </c>
      <c r="P2846" s="7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29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1">
        <f t="shared" si="176"/>
        <v>31.546666666666667</v>
      </c>
      <c r="P2847" s="7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29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1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29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1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29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1">
        <f t="shared" si="176"/>
        <v>0.2</v>
      </c>
      <c r="P2850" s="7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29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1">
        <f t="shared" si="176"/>
        <v>1</v>
      </c>
      <c r="P2851" s="7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29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1">
        <f t="shared" si="176"/>
        <v>3.8875000000000002</v>
      </c>
      <c r="P2852" s="7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29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1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29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1">
        <f t="shared" si="176"/>
        <v>1.9</v>
      </c>
      <c r="P2854" s="7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29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1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29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1">
        <f t="shared" si="176"/>
        <v>41.699999999999996</v>
      </c>
      <c r="P2856" s="7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29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1">
        <f t="shared" si="176"/>
        <v>50</v>
      </c>
      <c r="P2857" s="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29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1">
        <f t="shared" si="176"/>
        <v>4.8666666666666663</v>
      </c>
      <c r="P2858" s="7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43.5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1">
        <f t="shared" si="176"/>
        <v>19.736842105263158</v>
      </c>
      <c r="P2859" s="7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29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1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1">
        <f t="shared" si="176"/>
        <v>1.7500000000000002</v>
      </c>
      <c r="P2861" s="7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29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1">
        <f t="shared" si="176"/>
        <v>6.65</v>
      </c>
      <c r="P2862" s="7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42480.80064814815</v>
      </c>
      <c r="T2862" s="11">
        <f t="shared" si="179"/>
        <v>42540.80064814815</v>
      </c>
    </row>
    <row r="2863" spans="1:20" ht="29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1">
        <f t="shared" si="176"/>
        <v>32</v>
      </c>
      <c r="P2863" s="7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29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1">
        <f t="shared" si="176"/>
        <v>0.43307086614173229</v>
      </c>
      <c r="P2864" s="7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29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1">
        <f t="shared" si="176"/>
        <v>0.04</v>
      </c>
      <c r="P2865" s="7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1">
        <f t="shared" si="176"/>
        <v>1.6</v>
      </c>
      <c r="P2866" s="7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29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1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29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1">
        <f t="shared" si="176"/>
        <v>0.89999999999999991</v>
      </c>
      <c r="P2868" s="7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29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1">
        <f t="shared" si="176"/>
        <v>20.16</v>
      </c>
      <c r="P2869" s="7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29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1">
        <f t="shared" si="176"/>
        <v>42.011733333333332</v>
      </c>
      <c r="P2870" s="7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29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1">
        <f t="shared" si="176"/>
        <v>0.88500000000000001</v>
      </c>
      <c r="P2871" s="7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29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1">
        <f t="shared" si="176"/>
        <v>15</v>
      </c>
      <c r="P2872" s="7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29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1">
        <f t="shared" si="176"/>
        <v>4.67</v>
      </c>
      <c r="P2873" s="7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1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29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1">
        <f t="shared" si="176"/>
        <v>38.119999999999997</v>
      </c>
      <c r="P2875" s="7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29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1">
        <f t="shared" si="176"/>
        <v>5.42</v>
      </c>
      <c r="P2876" s="7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29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1">
        <f t="shared" si="176"/>
        <v>3.4999999999999996E-2</v>
      </c>
      <c r="P2877" s="7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29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1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1">
        <f t="shared" si="176"/>
        <v>10.833333333333334</v>
      </c>
      <c r="P2879" s="7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42672.955138888894</v>
      </c>
      <c r="T2879" s="11">
        <f t="shared" si="179"/>
        <v>42704.708333333328</v>
      </c>
    </row>
    <row r="2880" spans="1:20" ht="29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1">
        <f t="shared" si="176"/>
        <v>2.1</v>
      </c>
      <c r="P2880" s="7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29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1">
        <f t="shared" si="176"/>
        <v>0.2589285714285714</v>
      </c>
      <c r="P2881" s="7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29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1">
        <f t="shared" si="176"/>
        <v>23.333333333333332</v>
      </c>
      <c r="P2882" s="7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29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1">
        <f t="shared" ref="O2883:O2946" si="180">(E2883/D2883)*100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(J2883/86400)+25569</f>
        <v>41916.597638888888</v>
      </c>
      <c r="T2883" s="11">
        <f t="shared" ref="T2883:T2946" si="183">(I2883/86400)+25569</f>
        <v>41976.639305555553</v>
      </c>
    </row>
    <row r="2884" spans="1:20" ht="29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1">
        <f t="shared" si="180"/>
        <v>33.6</v>
      </c>
      <c r="P2884" s="7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29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1">
        <f t="shared" si="180"/>
        <v>19.079999999999998</v>
      </c>
      <c r="P2885" s="7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1">
        <f t="shared" si="180"/>
        <v>0.41111111111111115</v>
      </c>
      <c r="P2886" s="7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1">
        <f t="shared" si="180"/>
        <v>32.5</v>
      </c>
      <c r="P2887" s="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29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1">
        <f t="shared" si="180"/>
        <v>5</v>
      </c>
      <c r="P2888" s="7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29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1">
        <f t="shared" si="180"/>
        <v>0.16666666666666669</v>
      </c>
      <c r="P2889" s="7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29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1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29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1">
        <f t="shared" si="180"/>
        <v>38.066666666666663</v>
      </c>
      <c r="P2891" s="7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29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1">
        <f t="shared" si="180"/>
        <v>1.05</v>
      </c>
      <c r="P2892" s="7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29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1">
        <f t="shared" si="180"/>
        <v>2.73</v>
      </c>
      <c r="P2893" s="7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29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1">
        <f t="shared" si="180"/>
        <v>9.0909090909090917</v>
      </c>
      <c r="P2894" s="7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1">
        <f t="shared" si="180"/>
        <v>0.5</v>
      </c>
      <c r="P2895" s="7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1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29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1">
        <f t="shared" si="180"/>
        <v>4.5999999999999996</v>
      </c>
      <c r="P2897" s="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29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1">
        <f t="shared" si="180"/>
        <v>20.833333333333336</v>
      </c>
      <c r="P2898" s="7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29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1">
        <f t="shared" si="180"/>
        <v>4.583333333333333</v>
      </c>
      <c r="P2899" s="7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29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1">
        <f t="shared" si="180"/>
        <v>4.2133333333333338</v>
      </c>
      <c r="P2900" s="7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29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1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29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1">
        <f t="shared" si="180"/>
        <v>61.909090909090914</v>
      </c>
      <c r="P2902" s="7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29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1">
        <f t="shared" si="180"/>
        <v>0.8</v>
      </c>
      <c r="P2903" s="7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1">
        <f t="shared" si="180"/>
        <v>1.6666666666666666E-2</v>
      </c>
      <c r="P2904" s="7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29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1">
        <f t="shared" si="180"/>
        <v>0.77999999999999992</v>
      </c>
      <c r="P2905" s="7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29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1">
        <f t="shared" si="180"/>
        <v>5</v>
      </c>
      <c r="P2906" s="7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29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1">
        <f t="shared" si="180"/>
        <v>17.771428571428572</v>
      </c>
      <c r="P2907" s="7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29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1">
        <f t="shared" si="180"/>
        <v>9.4166666666666661</v>
      </c>
      <c r="P2908" s="7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29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1">
        <f t="shared" si="180"/>
        <v>0.08</v>
      </c>
      <c r="P2909" s="7">
        <f t="shared" si="181"/>
        <v>1</v>
      </c>
      <c r="Q2909" t="s">
        <v>8315</v>
      </c>
      <c r="R2909" t="s">
        <v>8316</v>
      </c>
      <c r="S2909" s="11">
        <f t="shared" si="182"/>
        <v>42444.877743055556</v>
      </c>
      <c r="T2909" s="11">
        <f t="shared" si="183"/>
        <v>42504.877743055556</v>
      </c>
    </row>
    <row r="2910" spans="1:20" ht="29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1">
        <f t="shared" si="180"/>
        <v>2.75</v>
      </c>
      <c r="P2910" s="7">
        <f t="shared" si="181"/>
        <v>52.8</v>
      </c>
      <c r="Q2910" t="s">
        <v>8315</v>
      </c>
      <c r="R2910" t="s">
        <v>8316</v>
      </c>
      <c r="S2910" s="11">
        <f t="shared" si="182"/>
        <v>42499.73170138889</v>
      </c>
      <c r="T2910" s="11">
        <f t="shared" si="183"/>
        <v>42529.73170138889</v>
      </c>
    </row>
    <row r="2911" spans="1:20" ht="29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1">
        <f t="shared" si="180"/>
        <v>1.1111111111111112E-2</v>
      </c>
      <c r="P2911" s="7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29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1">
        <f t="shared" si="180"/>
        <v>3.3333333333333335E-3</v>
      </c>
      <c r="P2912" s="7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29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1">
        <f t="shared" si="180"/>
        <v>36.5</v>
      </c>
      <c r="P2913" s="7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29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1">
        <f t="shared" si="180"/>
        <v>14.058171745152354</v>
      </c>
      <c r="P2914" s="7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29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1">
        <f t="shared" si="180"/>
        <v>0.02</v>
      </c>
      <c r="P2915" s="7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1">
        <f t="shared" si="180"/>
        <v>4.0000000000000001E-3</v>
      </c>
      <c r="P2916" s="7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29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1">
        <f t="shared" si="180"/>
        <v>61.1</v>
      </c>
      <c r="P2917" s="7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1">
        <f t="shared" si="180"/>
        <v>7.8378378378378386</v>
      </c>
      <c r="P2918" s="7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29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1">
        <f t="shared" si="180"/>
        <v>21.85</v>
      </c>
      <c r="P2919" s="7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29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1">
        <f t="shared" si="180"/>
        <v>27.24</v>
      </c>
      <c r="P2920" s="7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29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1">
        <f t="shared" si="180"/>
        <v>8.5</v>
      </c>
      <c r="P2921" s="7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29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1">
        <f t="shared" si="180"/>
        <v>26.840000000000003</v>
      </c>
      <c r="P2922" s="7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1">
        <f t="shared" si="180"/>
        <v>129</v>
      </c>
      <c r="P2923" s="7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29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1">
        <f t="shared" si="180"/>
        <v>100</v>
      </c>
      <c r="P2924" s="7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29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1">
        <f t="shared" si="180"/>
        <v>100</v>
      </c>
      <c r="P2925" s="7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29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1">
        <f t="shared" si="180"/>
        <v>103.2</v>
      </c>
      <c r="P2926" s="7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29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1">
        <f t="shared" si="180"/>
        <v>102.44597777777777</v>
      </c>
      <c r="P2927" s="7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41863.584120370375</v>
      </c>
      <c r="T2927" s="11">
        <f t="shared" si="183"/>
        <v>41893.584120370375</v>
      </c>
    </row>
    <row r="2928" spans="1:20" ht="29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1">
        <f t="shared" si="180"/>
        <v>125</v>
      </c>
      <c r="P2928" s="7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29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1">
        <f t="shared" si="180"/>
        <v>130.83333333333334</v>
      </c>
      <c r="P2929" s="7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1">
        <f t="shared" si="180"/>
        <v>100</v>
      </c>
      <c r="P2930" s="7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29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1">
        <f t="shared" si="180"/>
        <v>102.06937499999999</v>
      </c>
      <c r="P2931" s="7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29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1">
        <f t="shared" si="180"/>
        <v>100.92000000000002</v>
      </c>
      <c r="P2932" s="7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29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1">
        <f t="shared" si="180"/>
        <v>106</v>
      </c>
      <c r="P2933" s="7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29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1">
        <f t="shared" si="180"/>
        <v>105.0967741935484</v>
      </c>
      <c r="P2934" s="7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29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1">
        <f t="shared" si="180"/>
        <v>102.76</v>
      </c>
      <c r="P2935" s="7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29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1">
        <f t="shared" si="180"/>
        <v>108</v>
      </c>
      <c r="P2936" s="7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29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1">
        <f t="shared" si="180"/>
        <v>100.88571428571429</v>
      </c>
      <c r="P2937" s="7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29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1">
        <f t="shared" si="180"/>
        <v>128</v>
      </c>
      <c r="P2938" s="7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1">
        <f t="shared" si="180"/>
        <v>133.33333333333331</v>
      </c>
      <c r="P2939" s="7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29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1">
        <f t="shared" si="180"/>
        <v>101.375</v>
      </c>
      <c r="P2940" s="7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29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1">
        <f t="shared" si="180"/>
        <v>102.875</v>
      </c>
      <c r="P2941" s="7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29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1">
        <f t="shared" si="180"/>
        <v>107.24000000000001</v>
      </c>
      <c r="P2942" s="7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29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1">
        <f t="shared" si="180"/>
        <v>4.0000000000000001E-3</v>
      </c>
      <c r="P2943" s="7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29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1">
        <f t="shared" si="180"/>
        <v>20.424999999999997</v>
      </c>
      <c r="P2944" s="7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29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1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1">
        <f t="shared" si="180"/>
        <v>1</v>
      </c>
      <c r="P2946" s="7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29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1">
        <f t="shared" ref="O2947:O3010" si="184">(E2947/D2947)*100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(J2947/86400)+25569</f>
        <v>42118.139583333337</v>
      </c>
      <c r="T2947" s="11">
        <f t="shared" ref="T2947:T3010" si="187">(I2947/86400)+25569</f>
        <v>42148.139583333337</v>
      </c>
    </row>
    <row r="2948" spans="1:20" ht="29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1">
        <f t="shared" si="184"/>
        <v>0.1</v>
      </c>
      <c r="P2948" s="7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29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1">
        <f t="shared" si="184"/>
        <v>4.2880000000000003</v>
      </c>
      <c r="P2949" s="7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</v>
      </c>
    </row>
    <row r="2950" spans="1:20" ht="29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1">
        <f t="shared" si="184"/>
        <v>4.8000000000000004E-3</v>
      </c>
      <c r="P2950" s="7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29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1">
        <f t="shared" si="184"/>
        <v>2.5</v>
      </c>
      <c r="P2951" s="7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29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1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29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1">
        <f t="shared" si="184"/>
        <v>2.1919999999999997</v>
      </c>
      <c r="P2953" s="7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29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1">
        <f t="shared" si="184"/>
        <v>8.0250000000000004</v>
      </c>
      <c r="P2954" s="7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29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1">
        <f t="shared" si="184"/>
        <v>0.15125</v>
      </c>
      <c r="P2955" s="7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29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1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42810.541701388887</v>
      </c>
    </row>
    <row r="2957" spans="1:20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1">
        <f t="shared" si="184"/>
        <v>59.583333333333336</v>
      </c>
      <c r="P2957" s="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29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1">
        <f t="shared" si="184"/>
        <v>16.734177215189874</v>
      </c>
      <c r="P2958" s="7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29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1">
        <f t="shared" si="184"/>
        <v>1.8666666666666669</v>
      </c>
      <c r="P2959" s="7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29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1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29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1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29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1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29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1">
        <f t="shared" si="184"/>
        <v>109.62</v>
      </c>
      <c r="P2963" s="7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29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1">
        <f t="shared" si="184"/>
        <v>121.8</v>
      </c>
      <c r="P2964" s="7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29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1">
        <f t="shared" si="184"/>
        <v>106.85</v>
      </c>
      <c r="P2965" s="7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29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1">
        <f t="shared" si="184"/>
        <v>100.71379999999999</v>
      </c>
      <c r="P2966" s="7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29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1">
        <f t="shared" si="184"/>
        <v>109.00000000000001</v>
      </c>
      <c r="P2967" s="7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29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1">
        <f t="shared" si="184"/>
        <v>113.63000000000001</v>
      </c>
      <c r="P2968" s="7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29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1">
        <f t="shared" si="184"/>
        <v>113.92</v>
      </c>
      <c r="P2969" s="7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1">
        <f t="shared" si="184"/>
        <v>106</v>
      </c>
      <c r="P2970" s="7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29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1">
        <f t="shared" si="184"/>
        <v>162.5</v>
      </c>
      <c r="P2971" s="7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29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1">
        <f t="shared" si="184"/>
        <v>106</v>
      </c>
      <c r="P2972" s="7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29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1">
        <f t="shared" si="184"/>
        <v>100.15624999999999</v>
      </c>
      <c r="P2973" s="7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1">
        <f t="shared" si="184"/>
        <v>105.35000000000001</v>
      </c>
      <c r="P2974" s="7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29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1">
        <f t="shared" si="184"/>
        <v>174.8</v>
      </c>
      <c r="P2975" s="7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29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1">
        <f t="shared" si="184"/>
        <v>102</v>
      </c>
      <c r="P2976" s="7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29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1">
        <f t="shared" si="184"/>
        <v>100.125</v>
      </c>
      <c r="P2977" s="7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29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1">
        <f t="shared" si="184"/>
        <v>171.42857142857142</v>
      </c>
      <c r="P2978" s="7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29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1">
        <f t="shared" si="184"/>
        <v>113.56666666666666</v>
      </c>
      <c r="P2979" s="7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29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1">
        <f t="shared" si="184"/>
        <v>129.46666666666667</v>
      </c>
      <c r="P2980" s="7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29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1">
        <f t="shared" si="184"/>
        <v>101.4</v>
      </c>
      <c r="P2981" s="7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29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1">
        <f t="shared" si="184"/>
        <v>109.16666666666666</v>
      </c>
      <c r="P2982" s="7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29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1">
        <f t="shared" si="184"/>
        <v>128.92500000000001</v>
      </c>
      <c r="P2983" s="7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1">
        <f t="shared" si="184"/>
        <v>102.06</v>
      </c>
      <c r="P2984" s="7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29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1">
        <f t="shared" si="184"/>
        <v>146.53957758620692</v>
      </c>
      <c r="P2985" s="7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29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1">
        <f t="shared" si="184"/>
        <v>100.352</v>
      </c>
      <c r="P2986" s="7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29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1">
        <f t="shared" si="184"/>
        <v>121.64999999999999</v>
      </c>
      <c r="P2987" s="7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42654.973703703705</v>
      </c>
      <c r="T2987" s="11">
        <f t="shared" si="187"/>
        <v>42674.166666666672</v>
      </c>
    </row>
    <row r="2988" spans="1:20" ht="29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1">
        <f t="shared" si="184"/>
        <v>105.5</v>
      </c>
      <c r="P2988" s="7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29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1">
        <f t="shared" si="184"/>
        <v>110.4008</v>
      </c>
      <c r="P2989" s="7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29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1">
        <f t="shared" si="184"/>
        <v>100</v>
      </c>
      <c r="P2990" s="7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</v>
      </c>
      <c r="T2990" s="11">
        <f t="shared" si="187"/>
        <v>42541.36204861111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1">
        <f t="shared" si="184"/>
        <v>176.535</v>
      </c>
      <c r="P2991" s="7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29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1">
        <f t="shared" si="184"/>
        <v>100</v>
      </c>
      <c r="P2992" s="7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29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1">
        <f t="shared" si="184"/>
        <v>103.29411764705883</v>
      </c>
      <c r="P2993" s="7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29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1">
        <f t="shared" si="184"/>
        <v>104.5</v>
      </c>
      <c r="P2994" s="7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1">
        <f t="shared" si="184"/>
        <v>100.29999999999998</v>
      </c>
      <c r="P2995" s="7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29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1">
        <f t="shared" si="184"/>
        <v>457.74666666666673</v>
      </c>
      <c r="P2996" s="7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29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1">
        <f t="shared" si="184"/>
        <v>104.96000000000001</v>
      </c>
      <c r="P2997" s="7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1">
        <f t="shared" si="184"/>
        <v>171.94285714285715</v>
      </c>
      <c r="P2998" s="7">
        <f t="shared" si="185"/>
        <v>153.5204081632653</v>
      </c>
      <c r="Q2998" t="s">
        <v>8315</v>
      </c>
      <c r="R2998" t="s">
        <v>8355</v>
      </c>
      <c r="S2998" s="11">
        <f t="shared" si="186"/>
        <v>42090.912499999999</v>
      </c>
      <c r="T2998" s="11">
        <f t="shared" si="187"/>
        <v>42150.912499999999</v>
      </c>
    </row>
    <row r="2999" spans="1:20" ht="29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1">
        <f t="shared" si="184"/>
        <v>103.73000000000002</v>
      </c>
      <c r="P2999" s="7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29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1">
        <f t="shared" si="184"/>
        <v>103.029</v>
      </c>
      <c r="P3000" s="7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29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1">
        <f t="shared" si="184"/>
        <v>118.88888888888889</v>
      </c>
      <c r="P3001" s="7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29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1">
        <f t="shared" si="184"/>
        <v>100</v>
      </c>
      <c r="P3002" s="7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29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1">
        <f t="shared" si="184"/>
        <v>318.69988910451895</v>
      </c>
      <c r="P3003" s="7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1">
        <f t="shared" si="184"/>
        <v>108.50614285714286</v>
      </c>
      <c r="P3004" s="7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29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1">
        <f t="shared" si="184"/>
        <v>101.16666666666667</v>
      </c>
      <c r="P3005" s="7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29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1">
        <f t="shared" si="184"/>
        <v>112.815</v>
      </c>
      <c r="P3006" s="7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29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1">
        <f t="shared" si="184"/>
        <v>120.49622641509434</v>
      </c>
      <c r="P3007" s="7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1">
        <f t="shared" si="184"/>
        <v>107.74999999999999</v>
      </c>
      <c r="P3008" s="7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41957.756840277776</v>
      </c>
      <c r="T3008" s="11">
        <f t="shared" si="187"/>
        <v>41987.756840277776</v>
      </c>
    </row>
    <row r="3009" spans="1:20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1">
        <f t="shared" si="184"/>
        <v>180</v>
      </c>
      <c r="P3009" s="7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29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1">
        <f t="shared" si="184"/>
        <v>101.16666666666667</v>
      </c>
      <c r="P3010" s="7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29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1">
        <f t="shared" ref="O3011:O3074" si="188">(E3011/D3011)*100</f>
        <v>119.756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(J3011/86400)+25569</f>
        <v>41939.569907407407</v>
      </c>
      <c r="T3011" s="11">
        <f t="shared" ref="T3011:T3074" si="191">(I3011/86400)+25569</f>
        <v>41969.611574074079</v>
      </c>
    </row>
    <row r="3012" spans="1:20" ht="29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1">
        <f t="shared" si="188"/>
        <v>158</v>
      </c>
      <c r="P3012" s="7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29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1">
        <f t="shared" si="188"/>
        <v>123.66666666666666</v>
      </c>
      <c r="P3013" s="7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29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1">
        <f t="shared" si="188"/>
        <v>117.12499999999999</v>
      </c>
      <c r="P3014" s="7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29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1">
        <f t="shared" si="188"/>
        <v>156.96</v>
      </c>
      <c r="P3015" s="7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29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1">
        <f t="shared" si="188"/>
        <v>113.104</v>
      </c>
      <c r="P3016" s="7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41920.123611111107</v>
      </c>
      <c r="T3016" s="11">
        <f t="shared" si="191"/>
        <v>41948.208333333336</v>
      </c>
    </row>
    <row r="3017" spans="1:20" ht="29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1">
        <f t="shared" si="188"/>
        <v>103.17647058823529</v>
      </c>
      <c r="P3017" s="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29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1">
        <f t="shared" si="188"/>
        <v>102.61176470588236</v>
      </c>
      <c r="P3018" s="7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29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1">
        <f t="shared" si="188"/>
        <v>105.84090909090908</v>
      </c>
      <c r="P3019" s="7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29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1">
        <f t="shared" si="188"/>
        <v>100.71428571428571</v>
      </c>
      <c r="P3020" s="7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42163.298333333332</v>
      </c>
      <c r="T3020" s="11">
        <f t="shared" si="191"/>
        <v>42205.916666666672</v>
      </c>
    </row>
    <row r="3021" spans="1:20" ht="29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1">
        <f t="shared" si="188"/>
        <v>121.23333333333332</v>
      </c>
      <c r="P3021" s="7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29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1">
        <f t="shared" si="188"/>
        <v>100.57142857142858</v>
      </c>
      <c r="P3022" s="7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29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1">
        <f t="shared" si="188"/>
        <v>116.02222222222223</v>
      </c>
      <c r="P3023" s="7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29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1">
        <f t="shared" si="188"/>
        <v>100.88</v>
      </c>
      <c r="P3024" s="7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29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1">
        <f t="shared" si="188"/>
        <v>103</v>
      </c>
      <c r="P3025" s="7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42121.675763888888</v>
      </c>
      <c r="T3025" s="11">
        <f t="shared" si="191"/>
        <v>42166.675763888888</v>
      </c>
    </row>
    <row r="3026" spans="1:20" ht="29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1">
        <f t="shared" si="188"/>
        <v>246.42</v>
      </c>
      <c r="P3026" s="7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1">
        <f t="shared" si="188"/>
        <v>302.2</v>
      </c>
      <c r="P3027" s="7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29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1">
        <f t="shared" si="188"/>
        <v>143.33333333333334</v>
      </c>
      <c r="P3028" s="7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1">
        <f t="shared" si="188"/>
        <v>131.44</v>
      </c>
      <c r="P3029" s="7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1">
        <f t="shared" si="188"/>
        <v>168.01999999999998</v>
      </c>
      <c r="P3030" s="7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29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1">
        <f t="shared" si="188"/>
        <v>109.67666666666666</v>
      </c>
      <c r="P3031" s="7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29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1">
        <f t="shared" si="188"/>
        <v>106.6857142857143</v>
      </c>
      <c r="P3032" s="7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58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1">
        <f t="shared" si="188"/>
        <v>100</v>
      </c>
      <c r="P3033" s="7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29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1">
        <f t="shared" si="188"/>
        <v>127.2</v>
      </c>
      <c r="P3034" s="7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29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1">
        <f t="shared" si="188"/>
        <v>146.53333333333333</v>
      </c>
      <c r="P3035" s="7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43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1">
        <f t="shared" si="188"/>
        <v>112.53599999999999</v>
      </c>
      <c r="P3036" s="7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1">
        <f t="shared" si="188"/>
        <v>108.78684000000001</v>
      </c>
      <c r="P3037" s="7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29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1">
        <f t="shared" si="188"/>
        <v>126.732</v>
      </c>
      <c r="P3038" s="7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29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1">
        <f t="shared" si="188"/>
        <v>213.20000000000002</v>
      </c>
      <c r="P3039" s="7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29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1">
        <f t="shared" si="188"/>
        <v>100.49999999999999</v>
      </c>
      <c r="P3040" s="7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29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1">
        <f t="shared" si="188"/>
        <v>108.71389999999998</v>
      </c>
      <c r="P3041" s="7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29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1">
        <f t="shared" si="188"/>
        <v>107.5</v>
      </c>
      <c r="P3042" s="7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1">
        <f t="shared" si="188"/>
        <v>110.48192771084338</v>
      </c>
      <c r="P3043" s="7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29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1">
        <f t="shared" si="188"/>
        <v>128</v>
      </c>
      <c r="P3044" s="7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29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1">
        <f t="shared" si="188"/>
        <v>110.00666666666667</v>
      </c>
      <c r="P3045" s="7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29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1">
        <f t="shared" si="188"/>
        <v>109.34166666666667</v>
      </c>
      <c r="P3046" s="7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29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1">
        <f t="shared" si="188"/>
        <v>132.70650000000001</v>
      </c>
      <c r="P3047" s="7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29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1">
        <f t="shared" si="188"/>
        <v>190.84810126582278</v>
      </c>
      <c r="P3048" s="7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29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1">
        <f t="shared" si="188"/>
        <v>149</v>
      </c>
      <c r="P3049" s="7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29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1">
        <f t="shared" si="188"/>
        <v>166.4</v>
      </c>
      <c r="P3050" s="7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41975.901180555556</v>
      </c>
      <c r="T3050" s="11">
        <f t="shared" si="191"/>
        <v>42004.890277777777</v>
      </c>
    </row>
    <row r="3051" spans="1:20" ht="29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1">
        <f t="shared" si="188"/>
        <v>106.66666666666667</v>
      </c>
      <c r="P3051" s="7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1">
        <f t="shared" si="188"/>
        <v>106</v>
      </c>
      <c r="P3052" s="7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29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1">
        <f t="shared" si="188"/>
        <v>23.62857142857143</v>
      </c>
      <c r="P3053" s="7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42744.416030092594</v>
      </c>
      <c r="T3053" s="11">
        <f t="shared" si="191"/>
        <v>42774.416030092594</v>
      </c>
    </row>
    <row r="3054" spans="1:20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1">
        <f t="shared" si="188"/>
        <v>0.15</v>
      </c>
      <c r="P3054" s="7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29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1">
        <f t="shared" si="188"/>
        <v>0.4</v>
      </c>
      <c r="P3055" s="7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29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1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29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1">
        <f t="shared" si="188"/>
        <v>5.0000000000000001E-3</v>
      </c>
      <c r="P3057" s="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29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1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29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1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29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1">
        <f t="shared" si="188"/>
        <v>1.6666666666666666E-2</v>
      </c>
      <c r="P3060" s="7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29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1">
        <f t="shared" si="188"/>
        <v>3.0066666666666664</v>
      </c>
      <c r="P3061" s="7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1">
        <f t="shared" si="188"/>
        <v>0.15227272727272728</v>
      </c>
      <c r="P3062" s="7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1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29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1">
        <f t="shared" si="188"/>
        <v>66.84</v>
      </c>
      <c r="P3064" s="7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1">
        <f t="shared" si="188"/>
        <v>19.566666666666666</v>
      </c>
      <c r="P3065" s="7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42630.922893518524</v>
      </c>
      <c r="T3065" s="11">
        <f t="shared" si="191"/>
        <v>42665.922893518524</v>
      </c>
    </row>
    <row r="3066" spans="1:20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1">
        <f t="shared" si="188"/>
        <v>11.294666666666666</v>
      </c>
      <c r="P3066" s="7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29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1">
        <f t="shared" si="188"/>
        <v>0.04</v>
      </c>
      <c r="P3067" s="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29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1">
        <f t="shared" si="188"/>
        <v>11.985714285714286</v>
      </c>
      <c r="P3068" s="7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29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1">
        <f t="shared" si="188"/>
        <v>2.5</v>
      </c>
      <c r="P3069" s="7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29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1">
        <f t="shared" si="188"/>
        <v>6.9999999999999993E-2</v>
      </c>
      <c r="P3070" s="7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29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1">
        <f t="shared" si="188"/>
        <v>14.099999999999998</v>
      </c>
      <c r="P3071" s="7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29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1">
        <f t="shared" si="188"/>
        <v>3.34</v>
      </c>
      <c r="P3072" s="7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29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1">
        <f t="shared" si="188"/>
        <v>59.774999999999999</v>
      </c>
      <c r="P3073" s="7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29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1">
        <f t="shared" si="188"/>
        <v>1.6666666666666666E-2</v>
      </c>
      <c r="P3074" s="7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29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1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(J3075/86400)+25569</f>
        <v>42111.684027777781</v>
      </c>
      <c r="T3075" s="11">
        <f t="shared" ref="T3075:T3138" si="195">(I3075/86400)+25569</f>
        <v>42169.804861111115</v>
      </c>
    </row>
    <row r="3076" spans="1:20" ht="43.5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1">
        <f t="shared" si="192"/>
        <v>8.8000000000000009E-2</v>
      </c>
      <c r="P3076" s="7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42409.571284722224</v>
      </c>
      <c r="T3076" s="11">
        <f t="shared" si="195"/>
        <v>42439.571284722224</v>
      </c>
    </row>
    <row r="3077" spans="1:20" ht="29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1">
        <f t="shared" si="192"/>
        <v>8.64</v>
      </c>
      <c r="P3077" s="7">
        <f t="shared" si="193"/>
        <v>64.8</v>
      </c>
      <c r="Q3077" t="s">
        <v>8315</v>
      </c>
      <c r="R3077" t="s">
        <v>8355</v>
      </c>
      <c r="S3077" s="11">
        <f t="shared" si="194"/>
        <v>42551.102314814816</v>
      </c>
      <c r="T3077" s="11">
        <f t="shared" si="195"/>
        <v>42601.102314814816</v>
      </c>
    </row>
    <row r="3078" spans="1:20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1">
        <f t="shared" si="192"/>
        <v>15.06</v>
      </c>
      <c r="P3078" s="7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29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1">
        <f t="shared" si="192"/>
        <v>0.47727272727272729</v>
      </c>
      <c r="P3079" s="7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29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1">
        <f t="shared" si="192"/>
        <v>0.11833333333333333</v>
      </c>
      <c r="P3080" s="7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29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1">
        <f t="shared" si="192"/>
        <v>0.8417399858735245</v>
      </c>
      <c r="P3081" s="7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29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1">
        <f t="shared" si="192"/>
        <v>1.8799999999999997E-2</v>
      </c>
      <c r="P3082" s="7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29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1">
        <f t="shared" si="192"/>
        <v>0.21029999999999999</v>
      </c>
      <c r="P3083" s="7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29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1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43.5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1">
        <f t="shared" si="192"/>
        <v>0.27999999999999997</v>
      </c>
      <c r="P3085" s="7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29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1">
        <f t="shared" si="192"/>
        <v>11.57920670115792</v>
      </c>
      <c r="P3086" s="7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29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1">
        <f t="shared" si="192"/>
        <v>2.44</v>
      </c>
      <c r="P3087" s="7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42246.883784722224</v>
      </c>
      <c r="T3087" s="11">
        <f t="shared" si="195"/>
        <v>42276.883784722224</v>
      </c>
    </row>
    <row r="3088" spans="1:20" ht="29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1">
        <f t="shared" si="192"/>
        <v>0.25</v>
      </c>
      <c r="P3088" s="7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29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1">
        <f t="shared" si="192"/>
        <v>0.625</v>
      </c>
      <c r="P3089" s="7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1">
        <f t="shared" si="192"/>
        <v>0.19384615384615383</v>
      </c>
      <c r="P3090" s="7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1">
        <f t="shared" si="192"/>
        <v>23.416</v>
      </c>
      <c r="P3091" s="7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29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1">
        <f t="shared" si="192"/>
        <v>5.0808888888888886</v>
      </c>
      <c r="P3092" s="7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29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1">
        <f t="shared" si="192"/>
        <v>15.920000000000002</v>
      </c>
      <c r="P3093" s="7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29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1">
        <f t="shared" si="192"/>
        <v>1.1831900000000002</v>
      </c>
      <c r="P3094" s="7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29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1">
        <f t="shared" si="192"/>
        <v>22.75</v>
      </c>
      <c r="P3095" s="7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41760.909039351856</v>
      </c>
      <c r="T3095" s="11">
        <f t="shared" si="195"/>
        <v>41791.165972222225</v>
      </c>
    </row>
    <row r="3096" spans="1:20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1">
        <f t="shared" si="192"/>
        <v>2.5000000000000001E-2</v>
      </c>
      <c r="P3096" s="7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29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1">
        <f t="shared" si="192"/>
        <v>0.33512064343163539</v>
      </c>
      <c r="P3097" s="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29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1">
        <f t="shared" si="192"/>
        <v>3.9750000000000001</v>
      </c>
      <c r="P3098" s="7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29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1">
        <f t="shared" si="192"/>
        <v>17.150000000000002</v>
      </c>
      <c r="P3099" s="7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29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1">
        <f t="shared" si="192"/>
        <v>3.6080041046690612</v>
      </c>
      <c r="P3100" s="7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29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1">
        <f t="shared" si="192"/>
        <v>13.900000000000002</v>
      </c>
      <c r="P3101" s="7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29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1">
        <f t="shared" si="192"/>
        <v>15.225</v>
      </c>
      <c r="P3102" s="7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29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1">
        <f t="shared" si="192"/>
        <v>12</v>
      </c>
      <c r="P3103" s="7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29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1">
        <f t="shared" si="192"/>
        <v>39.112499999999997</v>
      </c>
      <c r="P3104" s="7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1">
        <f t="shared" si="192"/>
        <v>0.26829268292682928</v>
      </c>
      <c r="P3105" s="7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29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1">
        <f t="shared" si="192"/>
        <v>29.625</v>
      </c>
      <c r="P3106" s="7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29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1">
        <f t="shared" si="192"/>
        <v>42.360992301112063</v>
      </c>
      <c r="P3107" s="7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29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1">
        <f t="shared" si="192"/>
        <v>4.1000000000000005</v>
      </c>
      <c r="P3108" s="7">
        <f t="shared" si="193"/>
        <v>10.25</v>
      </c>
      <c r="Q3108" t="s">
        <v>8315</v>
      </c>
      <c r="R3108" t="s">
        <v>8355</v>
      </c>
      <c r="S3108" s="11">
        <f t="shared" si="194"/>
        <v>42241.429120370369</v>
      </c>
      <c r="T3108" s="11">
        <f t="shared" si="195"/>
        <v>42263.916666666672</v>
      </c>
    </row>
    <row r="3109" spans="1:20" ht="29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1">
        <f t="shared" si="192"/>
        <v>19.762499999999999</v>
      </c>
      <c r="P3109" s="7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42128.814247685186</v>
      </c>
      <c r="T3109" s="11">
        <f t="shared" si="195"/>
        <v>42135.814247685186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1">
        <f t="shared" si="192"/>
        <v>5.1999999999999998E-2</v>
      </c>
      <c r="P3110" s="7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29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1">
        <f t="shared" si="192"/>
        <v>25.030188679245285</v>
      </c>
      <c r="P3111" s="7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1">
        <f t="shared" si="192"/>
        <v>0.04</v>
      </c>
      <c r="P3112" s="7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1">
        <f t="shared" si="192"/>
        <v>26.640000000000004</v>
      </c>
      <c r="P3113" s="7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41885.595138888893</v>
      </c>
      <c r="T3113" s="11">
        <f t="shared" si="195"/>
        <v>41916.595138888893</v>
      </c>
    </row>
    <row r="3114" spans="1:20" ht="29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1">
        <f t="shared" si="192"/>
        <v>4.7363636363636363</v>
      </c>
      <c r="P3114" s="7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29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1">
        <f t="shared" si="192"/>
        <v>4.2435339894712749</v>
      </c>
      <c r="P3115" s="7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29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1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29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1">
        <f t="shared" si="192"/>
        <v>3</v>
      </c>
      <c r="P3117" s="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29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1">
        <f t="shared" si="192"/>
        <v>57.333333333333336</v>
      </c>
      <c r="P3118" s="7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29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1">
        <f t="shared" si="192"/>
        <v>0.1</v>
      </c>
      <c r="P3119" s="7">
        <f t="shared" si="193"/>
        <v>1</v>
      </c>
      <c r="Q3119" t="s">
        <v>8315</v>
      </c>
      <c r="R3119" t="s">
        <v>8355</v>
      </c>
      <c r="S3119" s="11">
        <f t="shared" si="194"/>
        <v>42509.374537037038</v>
      </c>
      <c r="T3119" s="11">
        <f t="shared" si="195"/>
        <v>42517.55</v>
      </c>
    </row>
    <row r="3120" spans="1:20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1">
        <f t="shared" si="192"/>
        <v>0.31</v>
      </c>
      <c r="P3120" s="7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29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1">
        <f t="shared" si="192"/>
        <v>0.05</v>
      </c>
      <c r="P3121" s="7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29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1">
        <f t="shared" si="192"/>
        <v>9.8461538461538465E-3</v>
      </c>
      <c r="P3122" s="7">
        <f t="shared" si="193"/>
        <v>12.8</v>
      </c>
      <c r="Q3122" t="s">
        <v>8315</v>
      </c>
      <c r="R3122" t="s">
        <v>8355</v>
      </c>
      <c r="S3122" s="11">
        <f t="shared" si="194"/>
        <v>42435.942083333328</v>
      </c>
      <c r="T3122" s="11">
        <f t="shared" si="195"/>
        <v>42495.900416666671</v>
      </c>
    </row>
    <row r="3123" spans="1:20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1">
        <f t="shared" si="192"/>
        <v>0.66666666666666674</v>
      </c>
      <c r="P3123" s="7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1">
        <f t="shared" si="192"/>
        <v>58.291457286432156</v>
      </c>
      <c r="P3124" s="7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29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1">
        <f t="shared" si="192"/>
        <v>68.153599999999997</v>
      </c>
      <c r="P3125" s="7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1">
        <f t="shared" si="192"/>
        <v>3.2499999999999999E-3</v>
      </c>
      <c r="P3126" s="7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1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58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1">
        <f t="shared" si="192"/>
        <v>4.16</v>
      </c>
      <c r="P3128" s="7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42427.018078703702</v>
      </c>
      <c r="T3128" s="11">
        <f t="shared" si="195"/>
        <v>42456.976412037038</v>
      </c>
    </row>
    <row r="3129" spans="1:20" ht="29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1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29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1">
        <f t="shared" si="192"/>
        <v>108.60666666666667</v>
      </c>
      <c r="P3130" s="7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29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1">
        <f t="shared" si="192"/>
        <v>0.8</v>
      </c>
      <c r="P3131" s="7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1">
        <f t="shared" si="192"/>
        <v>3.75</v>
      </c>
      <c r="P3132" s="7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1">
        <f t="shared" si="192"/>
        <v>15.731707317073171</v>
      </c>
      <c r="P3133" s="7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1">
        <f t="shared" si="192"/>
        <v>3.3333333333333333E-2</v>
      </c>
      <c r="P3134" s="7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29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1">
        <f t="shared" si="192"/>
        <v>108</v>
      </c>
      <c r="P3135" s="7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29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1">
        <f t="shared" si="192"/>
        <v>22.5</v>
      </c>
      <c r="P3136" s="7">
        <f t="shared" si="193"/>
        <v>18.75</v>
      </c>
      <c r="Q3136" t="s">
        <v>8315</v>
      </c>
      <c r="R3136" t="s">
        <v>8316</v>
      </c>
      <c r="S3136" s="11">
        <f t="shared" si="194"/>
        <v>42800.720127314809</v>
      </c>
      <c r="T3136" s="11">
        <f t="shared" si="195"/>
        <v>42821.678460648152</v>
      </c>
    </row>
    <row r="3137" spans="1:20" ht="29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1">
        <f t="shared" si="192"/>
        <v>20.849420849420849</v>
      </c>
      <c r="P3137" s="7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29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1">
        <f t="shared" si="192"/>
        <v>127.8</v>
      </c>
      <c r="P3138" s="7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1">
        <f t="shared" ref="O3139:O3202" si="196">(E3139/D3139)*100</f>
        <v>3.3333333333333335</v>
      </c>
      <c r="P3139" s="7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(J3139/86400)+25569</f>
        <v>42807.885057870371</v>
      </c>
      <c r="T3139" s="11">
        <f t="shared" ref="T3139:T3202" si="199">(I3139/86400)+25569</f>
        <v>42858.8</v>
      </c>
    </row>
    <row r="3140" spans="1:20" ht="29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1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29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1">
        <f t="shared" si="196"/>
        <v>5.4</v>
      </c>
      <c r="P3141" s="7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29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1">
        <f t="shared" si="196"/>
        <v>0.96</v>
      </c>
      <c r="P3142" s="7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29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1">
        <f t="shared" si="196"/>
        <v>51.6</v>
      </c>
      <c r="P3143" s="7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29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1">
        <f t="shared" si="196"/>
        <v>1.6363636363636365</v>
      </c>
      <c r="P3144" s="7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29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1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29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1">
        <f t="shared" si="196"/>
        <v>75.400000000000006</v>
      </c>
      <c r="P3146" s="7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1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1">
        <f t="shared" si="196"/>
        <v>10.5</v>
      </c>
      <c r="P3148" s="7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29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1">
        <f t="shared" si="196"/>
        <v>117.52499999999999</v>
      </c>
      <c r="P3149" s="7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</v>
      </c>
      <c r="T3149" s="11">
        <f t="shared" si="199"/>
        <v>41950.011053240742</v>
      </c>
    </row>
    <row r="3150" spans="1:20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1">
        <f t="shared" si="196"/>
        <v>131.16666666666669</v>
      </c>
      <c r="P3150" s="7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29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1">
        <f t="shared" si="196"/>
        <v>104</v>
      </c>
      <c r="P3151" s="7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29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1">
        <f t="shared" si="196"/>
        <v>101</v>
      </c>
      <c r="P3152" s="7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1">
        <f t="shared" si="196"/>
        <v>100.4</v>
      </c>
      <c r="P3153" s="7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29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1">
        <f t="shared" si="196"/>
        <v>105.95454545454545</v>
      </c>
      <c r="P3154" s="7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29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1">
        <f t="shared" si="196"/>
        <v>335.58333333333337</v>
      </c>
      <c r="P3155" s="7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29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1">
        <f t="shared" si="196"/>
        <v>112.92857142857142</v>
      </c>
      <c r="P3156" s="7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29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1">
        <f t="shared" si="196"/>
        <v>188.50460000000001</v>
      </c>
      <c r="P3157" s="7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29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1">
        <f t="shared" si="196"/>
        <v>101.81818181818181</v>
      </c>
      <c r="P3158" s="7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1">
        <f t="shared" si="196"/>
        <v>101</v>
      </c>
      <c r="P3159" s="7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1">
        <f t="shared" si="196"/>
        <v>113.99999999999999</v>
      </c>
      <c r="P3160" s="7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41447.839722222227</v>
      </c>
      <c r="T3160" s="11">
        <f t="shared" si="199"/>
        <v>41477.839722222227</v>
      </c>
    </row>
    <row r="3161" spans="1:20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1">
        <f t="shared" si="196"/>
        <v>133.48133333333334</v>
      </c>
      <c r="P3161" s="7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29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1">
        <f t="shared" si="196"/>
        <v>101.53333333333335</v>
      </c>
      <c r="P3162" s="7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29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1">
        <f t="shared" si="196"/>
        <v>105.1</v>
      </c>
      <c r="P3163" s="7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29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1">
        <f t="shared" si="196"/>
        <v>127.15</v>
      </c>
      <c r="P3164" s="7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29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1">
        <f t="shared" si="196"/>
        <v>111.15384615384616</v>
      </c>
      <c r="P3165" s="7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29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1">
        <f t="shared" si="196"/>
        <v>106.76</v>
      </c>
      <c r="P3166" s="7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41766.805729166663</v>
      </c>
      <c r="T3166" s="11">
        <f t="shared" si="199"/>
        <v>41799.805729166663</v>
      </c>
    </row>
    <row r="3167" spans="1:20" ht="29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1">
        <f t="shared" si="196"/>
        <v>162.66666666666666</v>
      </c>
      <c r="P3167" s="7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29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1">
        <f t="shared" si="196"/>
        <v>160.22808571428573</v>
      </c>
      <c r="P3168" s="7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1">
        <f t="shared" si="196"/>
        <v>116.16666666666666</v>
      </c>
      <c r="P3169" s="7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29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1">
        <f t="shared" si="196"/>
        <v>124.2</v>
      </c>
      <c r="P3170" s="7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1">
        <f t="shared" si="196"/>
        <v>103.01249999999999</v>
      </c>
      <c r="P3171" s="7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1">
        <f t="shared" si="196"/>
        <v>112.25</v>
      </c>
      <c r="P3172" s="7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29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1">
        <f t="shared" si="196"/>
        <v>108.8142857142857</v>
      </c>
      <c r="P3173" s="7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29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1">
        <f t="shared" si="196"/>
        <v>114.99999999999999</v>
      </c>
      <c r="P3174" s="7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29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1">
        <f t="shared" si="196"/>
        <v>103</v>
      </c>
      <c r="P3175" s="7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41878.878379629634</v>
      </c>
      <c r="T3175" s="11">
        <f t="shared" si="199"/>
        <v>41908.878379629634</v>
      </c>
    </row>
    <row r="3176" spans="1:20" ht="29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1">
        <f t="shared" si="196"/>
        <v>101.13333333333334</v>
      </c>
      <c r="P3176" s="7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29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1">
        <f t="shared" si="196"/>
        <v>109.55999999999999</v>
      </c>
      <c r="P3177" s="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29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1">
        <f t="shared" si="196"/>
        <v>114.8421052631579</v>
      </c>
      <c r="P3178" s="7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29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1">
        <f t="shared" si="196"/>
        <v>117.39999999999999</v>
      </c>
      <c r="P3179" s="7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29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1">
        <f t="shared" si="196"/>
        <v>171.73333333333335</v>
      </c>
      <c r="P3180" s="7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1">
        <f t="shared" si="196"/>
        <v>114.16238095238094</v>
      </c>
      <c r="P3181" s="7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29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1">
        <f t="shared" si="196"/>
        <v>119.75</v>
      </c>
      <c r="P3182" s="7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29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1">
        <f t="shared" si="196"/>
        <v>109.00000000000001</v>
      </c>
      <c r="P3183" s="7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43.5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1">
        <f t="shared" si="196"/>
        <v>100.88571428571429</v>
      </c>
      <c r="P3184" s="7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1">
        <f t="shared" si="196"/>
        <v>109.00000000000001</v>
      </c>
      <c r="P3185" s="7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1">
        <f t="shared" si="196"/>
        <v>107.20930232558139</v>
      </c>
      <c r="P3186" s="7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29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1">
        <f t="shared" si="196"/>
        <v>100</v>
      </c>
      <c r="P3187" s="7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29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1">
        <f t="shared" si="196"/>
        <v>102.18750000000001</v>
      </c>
      <c r="P3188" s="7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29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1">
        <f t="shared" si="196"/>
        <v>116.29333333333334</v>
      </c>
      <c r="P3189" s="7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29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1">
        <f t="shared" si="196"/>
        <v>65</v>
      </c>
      <c r="P3190" s="7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29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1">
        <f t="shared" si="196"/>
        <v>12.327272727272726</v>
      </c>
      <c r="P3191" s="7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1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29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1">
        <f t="shared" si="196"/>
        <v>4.0266666666666664</v>
      </c>
      <c r="P3193" s="7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29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1">
        <f t="shared" si="196"/>
        <v>1.02</v>
      </c>
      <c r="P3194" s="7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29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1">
        <f t="shared" si="196"/>
        <v>11.74</v>
      </c>
      <c r="P3195" s="7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29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1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29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1">
        <f t="shared" si="196"/>
        <v>59.142857142857139</v>
      </c>
      <c r="P3197" s="7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29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1">
        <f t="shared" si="196"/>
        <v>0.06</v>
      </c>
      <c r="P3198" s="7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1">
        <f t="shared" si="196"/>
        <v>11.450000000000001</v>
      </c>
      <c r="P3199" s="7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29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1">
        <f t="shared" si="196"/>
        <v>0.36666666666666664</v>
      </c>
      <c r="P3200" s="7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29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1">
        <f t="shared" si="196"/>
        <v>52.16</v>
      </c>
      <c r="P3201" s="7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41858.761782407411</v>
      </c>
      <c r="T3201" s="11">
        <f t="shared" si="199"/>
        <v>41888.875</v>
      </c>
    </row>
    <row r="3202" spans="1:20" ht="29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1">
        <f t="shared" si="196"/>
        <v>2E-3</v>
      </c>
      <c r="P3202" s="7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29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1">
        <f t="shared" ref="O3203:O3266" si="200">(E3203/D3203)*100</f>
        <v>1.25</v>
      </c>
      <c r="P3203" s="7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(J3203/86400)+25569</f>
        <v>41861.767094907409</v>
      </c>
      <c r="T3203" s="11">
        <f t="shared" ref="T3203:T3266" si="203">(I3203/86400)+25569</f>
        <v>41882.767094907409</v>
      </c>
    </row>
    <row r="3204" spans="1:20" ht="29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1">
        <f t="shared" si="200"/>
        <v>54.52</v>
      </c>
      <c r="P3204" s="7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1">
        <f t="shared" si="200"/>
        <v>25</v>
      </c>
      <c r="P3205" s="7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29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1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29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1">
        <f t="shared" si="200"/>
        <v>3.4125000000000001</v>
      </c>
      <c r="P3207" s="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29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1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29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1">
        <f t="shared" si="200"/>
        <v>46.36363636363636</v>
      </c>
      <c r="P3209" s="7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29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1">
        <f t="shared" si="200"/>
        <v>103.49999999999999</v>
      </c>
      <c r="P3210" s="7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29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1">
        <f t="shared" si="200"/>
        <v>119.32315789473684</v>
      </c>
      <c r="P3211" s="7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41778.637245370366</v>
      </c>
      <c r="T3211" s="11">
        <f t="shared" si="203"/>
        <v>41810.958333333336</v>
      </c>
    </row>
    <row r="3212" spans="1:20" ht="29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1">
        <f t="shared" si="200"/>
        <v>125.76666666666667</v>
      </c>
      <c r="P3212" s="7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29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1">
        <f t="shared" si="200"/>
        <v>119.74347826086958</v>
      </c>
      <c r="P3213" s="7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</v>
      </c>
      <c r="T3213" s="11">
        <f t="shared" si="203"/>
        <v>41866.083333333336</v>
      </c>
    </row>
    <row r="3214" spans="1:20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1">
        <f t="shared" si="200"/>
        <v>126.25</v>
      </c>
      <c r="P3214" s="7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29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1">
        <f t="shared" si="200"/>
        <v>100.11666666666667</v>
      </c>
      <c r="P3215" s="7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29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1">
        <f t="shared" si="200"/>
        <v>102.13333333333334</v>
      </c>
      <c r="P3216" s="7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1">
        <f t="shared" si="200"/>
        <v>100.35142857142858</v>
      </c>
      <c r="P3217" s="7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29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1">
        <f t="shared" si="200"/>
        <v>100.05</v>
      </c>
      <c r="P3218" s="7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1">
        <f t="shared" si="200"/>
        <v>116.02222222222223</v>
      </c>
      <c r="P3219" s="7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29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1">
        <f t="shared" si="200"/>
        <v>102.1</v>
      </c>
      <c r="P3220" s="7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1">
        <f t="shared" si="200"/>
        <v>100.11000000000001</v>
      </c>
      <c r="P3221" s="7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1">
        <f t="shared" si="200"/>
        <v>100.84</v>
      </c>
      <c r="P3222" s="7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29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1">
        <f t="shared" si="200"/>
        <v>103.42499999999998</v>
      </c>
      <c r="P3223" s="7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1">
        <f t="shared" si="200"/>
        <v>124.8</v>
      </c>
      <c r="P3224" s="7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1">
        <f t="shared" si="200"/>
        <v>109.51612903225806</v>
      </c>
      <c r="P3225" s="7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42206.835370370369</v>
      </c>
      <c r="T3225" s="11">
        <f t="shared" si="203"/>
        <v>42236.835370370369</v>
      </c>
    </row>
    <row r="3226" spans="1:20" ht="29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1">
        <f t="shared" si="200"/>
        <v>102.03333333333333</v>
      </c>
      <c r="P3226" s="7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29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1">
        <f t="shared" si="200"/>
        <v>102.35000000000001</v>
      </c>
      <c r="P3227" s="7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29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1">
        <f t="shared" si="200"/>
        <v>104.16666666666667</v>
      </c>
      <c r="P3228" s="7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29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1">
        <f t="shared" si="200"/>
        <v>125</v>
      </c>
      <c r="P3229" s="7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1">
        <f t="shared" si="200"/>
        <v>102.34285714285714</v>
      </c>
      <c r="P3230" s="7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29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1">
        <f t="shared" si="200"/>
        <v>107.86500000000001</v>
      </c>
      <c r="P3231" s="7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29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1">
        <f t="shared" si="200"/>
        <v>109.88461538461539</v>
      </c>
      <c r="P3232" s="7">
        <f t="shared" si="201"/>
        <v>77.21621621621621</v>
      </c>
      <c r="Q3232" t="s">
        <v>8315</v>
      </c>
      <c r="R3232" t="s">
        <v>8316</v>
      </c>
      <c r="S3232" s="11">
        <f t="shared" si="202"/>
        <v>41898.168124999997</v>
      </c>
      <c r="T3232" s="11">
        <f t="shared" si="203"/>
        <v>41913.165972222225</v>
      </c>
    </row>
    <row r="3233" spans="1:20" ht="29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1">
        <f t="shared" si="200"/>
        <v>161</v>
      </c>
      <c r="P3233" s="7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29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1">
        <f t="shared" si="200"/>
        <v>131.20000000000002</v>
      </c>
      <c r="P3234" s="7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29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1">
        <f t="shared" si="200"/>
        <v>118.8</v>
      </c>
      <c r="P3235" s="7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29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1">
        <f t="shared" si="200"/>
        <v>100.39275000000001</v>
      </c>
      <c r="P3236" s="7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29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1">
        <f t="shared" si="200"/>
        <v>103.20666666666666</v>
      </c>
      <c r="P3237" s="7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29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1">
        <f t="shared" si="200"/>
        <v>100.6</v>
      </c>
      <c r="P3238" s="7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1">
        <f t="shared" si="200"/>
        <v>100.78754285714287</v>
      </c>
      <c r="P3239" s="7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29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1">
        <f t="shared" si="200"/>
        <v>112.32142857142857</v>
      </c>
      <c r="P3240" s="7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29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1">
        <f t="shared" si="200"/>
        <v>105.91914022517912</v>
      </c>
      <c r="P3241" s="7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29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1">
        <f t="shared" si="200"/>
        <v>100.56666666666668</v>
      </c>
      <c r="P3242" s="7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29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1">
        <f t="shared" si="200"/>
        <v>115.30588235294117</v>
      </c>
      <c r="P3243" s="7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29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1">
        <f t="shared" si="200"/>
        <v>127.30419999999999</v>
      </c>
      <c r="P3244" s="7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29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1">
        <f t="shared" si="200"/>
        <v>102.83750000000001</v>
      </c>
      <c r="P3245" s="7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29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1">
        <f t="shared" si="200"/>
        <v>102.9375</v>
      </c>
      <c r="P3246" s="7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29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1">
        <f t="shared" si="200"/>
        <v>104.3047619047619</v>
      </c>
      <c r="P3247" s="7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29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1">
        <f t="shared" si="200"/>
        <v>111.22000000000001</v>
      </c>
      <c r="P3248" s="7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29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1">
        <f t="shared" si="200"/>
        <v>105.86</v>
      </c>
      <c r="P3249" s="7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1">
        <f t="shared" si="200"/>
        <v>100.79166666666666</v>
      </c>
      <c r="P3250" s="7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29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1">
        <f t="shared" si="200"/>
        <v>104.92727272727274</v>
      </c>
      <c r="P3251" s="7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29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1">
        <f t="shared" si="200"/>
        <v>101.55199999999999</v>
      </c>
      <c r="P3252" s="7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29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1">
        <f t="shared" si="200"/>
        <v>110.73333333333333</v>
      </c>
      <c r="P3253" s="7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1">
        <f t="shared" si="200"/>
        <v>127.82222222222221</v>
      </c>
      <c r="P3254" s="7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29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1">
        <f t="shared" si="200"/>
        <v>101.82500000000002</v>
      </c>
      <c r="P3255" s="7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29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1">
        <f t="shared" si="200"/>
        <v>101.25769230769231</v>
      </c>
      <c r="P3256" s="7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29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1">
        <f t="shared" si="200"/>
        <v>175</v>
      </c>
      <c r="P3257" s="7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29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1">
        <f t="shared" si="200"/>
        <v>128.06</v>
      </c>
      <c r="P3258" s="7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29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1">
        <f t="shared" si="200"/>
        <v>106.29949999999999</v>
      </c>
      <c r="P3259" s="7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1">
        <f t="shared" si="200"/>
        <v>105.21428571428571</v>
      </c>
      <c r="P3260" s="7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29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1">
        <f t="shared" si="200"/>
        <v>106.16782608695652</v>
      </c>
      <c r="P3261" s="7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29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1">
        <f t="shared" si="200"/>
        <v>109.24000000000001</v>
      </c>
      <c r="P3262" s="7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29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1">
        <f t="shared" si="200"/>
        <v>100.45454545454547</v>
      </c>
      <c r="P3263" s="7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1">
        <f t="shared" si="200"/>
        <v>103.04098360655738</v>
      </c>
      <c r="P3264" s="7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1">
        <f t="shared" si="200"/>
        <v>112.1664</v>
      </c>
      <c r="P3265" s="7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1">
        <f t="shared" si="200"/>
        <v>103</v>
      </c>
      <c r="P3266" s="7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1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(J3267/86400)+25569</f>
        <v>42311.711979166663</v>
      </c>
      <c r="T3267" s="11">
        <f t="shared" ref="T3267:T3330" si="207">(I3267/86400)+25569</f>
        <v>42341.708333333328</v>
      </c>
    </row>
    <row r="3268" spans="1:20" ht="29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1">
        <f t="shared" si="204"/>
        <v>131.28333333333333</v>
      </c>
      <c r="P3268" s="7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42136.536134259259</v>
      </c>
      <c r="T3268" s="11">
        <f t="shared" si="207"/>
        <v>42167.875</v>
      </c>
    </row>
    <row r="3269" spans="1:20" ht="29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1">
        <f t="shared" si="204"/>
        <v>102.1</v>
      </c>
      <c r="P3269" s="7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29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1">
        <f t="shared" si="204"/>
        <v>128</v>
      </c>
      <c r="P3270" s="7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29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1">
        <f t="shared" si="204"/>
        <v>101.49999999999999</v>
      </c>
      <c r="P3271" s="7">
        <f t="shared" si="205"/>
        <v>116</v>
      </c>
      <c r="Q3271" t="s">
        <v>8315</v>
      </c>
      <c r="R3271" t="s">
        <v>8316</v>
      </c>
      <c r="S3271" s="11">
        <f t="shared" si="206"/>
        <v>42137.395798611113</v>
      </c>
      <c r="T3271" s="11">
        <f t="shared" si="207"/>
        <v>42171.458333333328</v>
      </c>
    </row>
    <row r="3272" spans="1:20" ht="29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1">
        <f t="shared" si="204"/>
        <v>101.66666666666666</v>
      </c>
      <c r="P3272" s="7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1">
        <f t="shared" si="204"/>
        <v>130</v>
      </c>
      <c r="P3273" s="7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29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1">
        <f t="shared" si="204"/>
        <v>154.43</v>
      </c>
      <c r="P3274" s="7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29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1">
        <f t="shared" si="204"/>
        <v>107.4</v>
      </c>
      <c r="P3275" s="7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29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1">
        <f t="shared" si="204"/>
        <v>101.32258064516128</v>
      </c>
      <c r="P3276" s="7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29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1">
        <f t="shared" si="204"/>
        <v>100.27777777777777</v>
      </c>
      <c r="P3277" s="7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29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1">
        <f t="shared" si="204"/>
        <v>116.84444444444443</v>
      </c>
      <c r="P3278" s="7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29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1">
        <f t="shared" si="204"/>
        <v>108.60000000000001</v>
      </c>
      <c r="P3279" s="7">
        <f t="shared" si="205"/>
        <v>54.3</v>
      </c>
      <c r="Q3279" t="s">
        <v>8315</v>
      </c>
      <c r="R3279" t="s">
        <v>8316</v>
      </c>
      <c r="S3279" s="11">
        <f t="shared" si="206"/>
        <v>41931.682939814811</v>
      </c>
      <c r="T3279" s="11">
        <f t="shared" si="207"/>
        <v>41961.724606481483</v>
      </c>
    </row>
    <row r="3280" spans="1:20" ht="29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1">
        <f t="shared" si="204"/>
        <v>103.4</v>
      </c>
      <c r="P3280" s="7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29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1">
        <f t="shared" si="204"/>
        <v>114.27586206896552</v>
      </c>
      <c r="P3281" s="7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42431.102534722224</v>
      </c>
      <c r="T3281" s="11">
        <f t="shared" si="207"/>
        <v>42461.06086805556</v>
      </c>
    </row>
    <row r="3282" spans="1:20" ht="29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1">
        <f t="shared" si="204"/>
        <v>103</v>
      </c>
      <c r="P3282" s="7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1">
        <f t="shared" si="204"/>
        <v>121.6</v>
      </c>
      <c r="P3283" s="7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29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1">
        <f t="shared" si="204"/>
        <v>102.6467741935484</v>
      </c>
      <c r="P3284" s="7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29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1">
        <f t="shared" si="204"/>
        <v>104.75000000000001</v>
      </c>
      <c r="P3285" s="7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29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1">
        <f t="shared" si="204"/>
        <v>101.6</v>
      </c>
      <c r="P3286" s="7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1">
        <f t="shared" si="204"/>
        <v>112.10242048409683</v>
      </c>
      <c r="P3287" s="7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29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1">
        <f t="shared" si="204"/>
        <v>101.76666666666667</v>
      </c>
      <c r="P3288" s="7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1">
        <f t="shared" si="204"/>
        <v>100</v>
      </c>
      <c r="P3289" s="7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29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1">
        <f t="shared" si="204"/>
        <v>100.26489999999998</v>
      </c>
      <c r="P3290" s="7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29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1">
        <f t="shared" si="204"/>
        <v>133.04200000000003</v>
      </c>
      <c r="P3291" s="7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43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1">
        <f t="shared" si="204"/>
        <v>121.2</v>
      </c>
      <c r="P3292" s="7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29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1">
        <f t="shared" si="204"/>
        <v>113.99999999999999</v>
      </c>
      <c r="P3293" s="7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29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1">
        <f t="shared" si="204"/>
        <v>286.13861386138615</v>
      </c>
      <c r="P3294" s="7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29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1">
        <f t="shared" si="204"/>
        <v>170.44444444444446</v>
      </c>
      <c r="P3295" s="7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29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1">
        <f t="shared" si="204"/>
        <v>118.33333333333333</v>
      </c>
      <c r="P3296" s="7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29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1">
        <f t="shared" si="204"/>
        <v>102.85857142857142</v>
      </c>
      <c r="P3297" s="7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29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1">
        <f t="shared" si="204"/>
        <v>144.06666666666666</v>
      </c>
      <c r="P3298" s="7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29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1">
        <f t="shared" si="204"/>
        <v>100.07272727272726</v>
      </c>
      <c r="P3299" s="7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29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1">
        <f t="shared" si="204"/>
        <v>101.73</v>
      </c>
      <c r="P3300" s="7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29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1">
        <f t="shared" si="204"/>
        <v>116.19999999999999</v>
      </c>
      <c r="P3301" s="7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29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1">
        <f t="shared" si="204"/>
        <v>136.16666666666666</v>
      </c>
      <c r="P3302" s="7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29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1">
        <f t="shared" si="204"/>
        <v>133.46666666666667</v>
      </c>
      <c r="P3303" s="7">
        <f t="shared" si="205"/>
        <v>57.2</v>
      </c>
      <c r="Q3303" t="s">
        <v>8315</v>
      </c>
      <c r="R3303" t="s">
        <v>8316</v>
      </c>
      <c r="S3303" s="11">
        <f t="shared" si="206"/>
        <v>42538.735833333332</v>
      </c>
      <c r="T3303" s="11">
        <f t="shared" si="207"/>
        <v>42583.290972222225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1">
        <f t="shared" si="204"/>
        <v>103.39285714285715</v>
      </c>
      <c r="P3304" s="7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29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1">
        <f t="shared" si="204"/>
        <v>115.88888888888889</v>
      </c>
      <c r="P3305" s="7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29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1">
        <f t="shared" si="204"/>
        <v>104.51666666666665</v>
      </c>
      <c r="P3306" s="7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29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1">
        <f t="shared" si="204"/>
        <v>102.02500000000001</v>
      </c>
      <c r="P3307" s="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29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1">
        <f t="shared" si="204"/>
        <v>175.33333333333334</v>
      </c>
      <c r="P3308" s="7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29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1">
        <f t="shared" si="204"/>
        <v>106.67999999999999</v>
      </c>
      <c r="P3309" s="7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29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1">
        <f t="shared" si="204"/>
        <v>122.28571428571429</v>
      </c>
      <c r="P3310" s="7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1">
        <f t="shared" si="204"/>
        <v>159.42857142857144</v>
      </c>
      <c r="P3311" s="7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1">
        <f t="shared" si="204"/>
        <v>100.07692307692308</v>
      </c>
      <c r="P3312" s="7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29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1">
        <f t="shared" si="204"/>
        <v>109.84</v>
      </c>
      <c r="P3313" s="7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29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1">
        <f t="shared" si="204"/>
        <v>100.03999999999999</v>
      </c>
      <c r="P3314" s="7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29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1">
        <f t="shared" si="204"/>
        <v>116.05000000000001</v>
      </c>
      <c r="P3315" s="7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29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1">
        <f t="shared" si="204"/>
        <v>210.75</v>
      </c>
      <c r="P3316" s="7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29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1">
        <f t="shared" si="204"/>
        <v>110.00000000000001</v>
      </c>
      <c r="P3317" s="7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42466.303715277776</v>
      </c>
      <c r="T3317" s="11">
        <f t="shared" si="207"/>
        <v>42496.303715277776</v>
      </c>
    </row>
    <row r="3318" spans="1:20" ht="43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1">
        <f t="shared" si="204"/>
        <v>100.08673425918037</v>
      </c>
      <c r="P3318" s="7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41859.579166666663</v>
      </c>
    </row>
    <row r="3319" spans="1:20" ht="29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1">
        <f t="shared" si="204"/>
        <v>106.19047619047619</v>
      </c>
      <c r="P3319" s="7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42499.039629629631</v>
      </c>
      <c r="T3319" s="11">
        <f t="shared" si="207"/>
        <v>42529.039629629631</v>
      </c>
    </row>
    <row r="3320" spans="1:20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1">
        <f t="shared" si="204"/>
        <v>125.6</v>
      </c>
      <c r="P3320" s="7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29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1">
        <f t="shared" si="204"/>
        <v>108</v>
      </c>
      <c r="P3321" s="7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29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1">
        <f t="shared" si="204"/>
        <v>101</v>
      </c>
      <c r="P3322" s="7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29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1">
        <f t="shared" si="204"/>
        <v>107.4</v>
      </c>
      <c r="P3323" s="7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29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1">
        <f t="shared" si="204"/>
        <v>101.51515151515152</v>
      </c>
      <c r="P3324" s="7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29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1">
        <f t="shared" si="204"/>
        <v>125.89999999999999</v>
      </c>
      <c r="P3325" s="7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1">
        <f t="shared" si="204"/>
        <v>101.66666666666666</v>
      </c>
      <c r="P3326" s="7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29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1">
        <f t="shared" si="204"/>
        <v>112.5</v>
      </c>
      <c r="P3327" s="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29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1">
        <f t="shared" si="204"/>
        <v>101.375</v>
      </c>
      <c r="P3328" s="7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29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1">
        <f t="shared" si="204"/>
        <v>101.25</v>
      </c>
      <c r="P3329" s="7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29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1">
        <f t="shared" si="204"/>
        <v>146.38888888888889</v>
      </c>
      <c r="P3330" s="7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29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1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(J3331/86400)+25569</f>
        <v>41837.323009259257</v>
      </c>
      <c r="T3331" s="11">
        <f t="shared" ref="T3331:T3394" si="211">(I3331/86400)+25569</f>
        <v>41847.958333333336</v>
      </c>
    </row>
    <row r="3332" spans="1:20" ht="29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1">
        <f t="shared" si="208"/>
        <v>106.26666666666667</v>
      </c>
      <c r="P3332" s="7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29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1">
        <f t="shared" si="208"/>
        <v>104.52</v>
      </c>
      <c r="P3333" s="7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29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1">
        <f t="shared" si="208"/>
        <v>100</v>
      </c>
      <c r="P3334" s="7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29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1">
        <f t="shared" si="208"/>
        <v>104.57142857142858</v>
      </c>
      <c r="P3335" s="7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1">
        <f t="shared" si="208"/>
        <v>138.62051149573753</v>
      </c>
      <c r="P3336" s="7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29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1">
        <f t="shared" si="208"/>
        <v>100.32000000000001</v>
      </c>
      <c r="P3337" s="7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29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1">
        <f t="shared" si="208"/>
        <v>100</v>
      </c>
      <c r="P3338" s="7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42437.398680555554</v>
      </c>
      <c r="T3338" s="11">
        <f t="shared" si="211"/>
        <v>42465.35701388889</v>
      </c>
    </row>
    <row r="3339" spans="1:20" ht="29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1">
        <f t="shared" si="208"/>
        <v>110.2</v>
      </c>
      <c r="P3339" s="7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1">
        <f t="shared" si="208"/>
        <v>102.18</v>
      </c>
      <c r="P3340" s="7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1">
        <f t="shared" si="208"/>
        <v>104.35000000000001</v>
      </c>
      <c r="P3341" s="7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29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1">
        <f t="shared" si="208"/>
        <v>138.16666666666666</v>
      </c>
      <c r="P3342" s="7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29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1">
        <f t="shared" si="208"/>
        <v>100</v>
      </c>
      <c r="P3343" s="7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1">
        <f t="shared" si="208"/>
        <v>101.66666666666666</v>
      </c>
      <c r="P3344" s="7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42062.296412037038</v>
      </c>
      <c r="T3344" s="11">
        <f t="shared" si="211"/>
        <v>42095.207638888889</v>
      </c>
    </row>
    <row r="3345" spans="1:20" ht="29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1">
        <f t="shared" si="208"/>
        <v>171.42857142857142</v>
      </c>
      <c r="P3345" s="7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29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1">
        <f t="shared" si="208"/>
        <v>101.44444444444444</v>
      </c>
      <c r="P3346" s="7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29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1">
        <f t="shared" si="208"/>
        <v>130</v>
      </c>
      <c r="P3347" s="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29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1">
        <f t="shared" si="208"/>
        <v>110.00000000000001</v>
      </c>
      <c r="P3348" s="7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29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1">
        <f t="shared" si="208"/>
        <v>119.44999999999999</v>
      </c>
      <c r="P3349" s="7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29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1">
        <f t="shared" si="208"/>
        <v>100.2909090909091</v>
      </c>
      <c r="P3350" s="7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29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1">
        <f t="shared" si="208"/>
        <v>153.4</v>
      </c>
      <c r="P3351" s="7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29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1">
        <f t="shared" si="208"/>
        <v>104.42857142857143</v>
      </c>
      <c r="P3352" s="7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29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1">
        <f t="shared" si="208"/>
        <v>101.1</v>
      </c>
      <c r="P3353" s="7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29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1">
        <f t="shared" si="208"/>
        <v>107.52</v>
      </c>
      <c r="P3354" s="7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29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1">
        <f t="shared" si="208"/>
        <v>315</v>
      </c>
      <c r="P3355" s="7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1">
        <f t="shared" si="208"/>
        <v>101.93333333333334</v>
      </c>
      <c r="P3356" s="7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29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1">
        <f t="shared" si="208"/>
        <v>126.28571428571429</v>
      </c>
      <c r="P3357" s="7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29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1">
        <f t="shared" si="208"/>
        <v>101.4</v>
      </c>
      <c r="P3358" s="7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29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1">
        <f t="shared" si="208"/>
        <v>101</v>
      </c>
      <c r="P3359" s="7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29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1">
        <f t="shared" si="208"/>
        <v>102.99000000000001</v>
      </c>
      <c r="P3360" s="7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1">
        <f t="shared" si="208"/>
        <v>106.25</v>
      </c>
      <c r="P3361" s="7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1">
        <f t="shared" si="208"/>
        <v>101.37777777777779</v>
      </c>
      <c r="P3362" s="7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29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1">
        <f t="shared" si="208"/>
        <v>113.46000000000001</v>
      </c>
      <c r="P3363" s="7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29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1">
        <f t="shared" si="208"/>
        <v>218.00000000000003</v>
      </c>
      <c r="P3364" s="7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29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1">
        <f t="shared" si="208"/>
        <v>101.41935483870968</v>
      </c>
      <c r="P3365" s="7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29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1">
        <f t="shared" si="208"/>
        <v>105.93333333333332</v>
      </c>
      <c r="P3366" s="7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29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1">
        <f t="shared" si="208"/>
        <v>104</v>
      </c>
      <c r="P3367" s="7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42321.101759259254</v>
      </c>
      <c r="T3367" s="11">
        <f t="shared" si="211"/>
        <v>42351.101759259254</v>
      </c>
    </row>
    <row r="3368" spans="1:20" ht="29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1">
        <f t="shared" si="208"/>
        <v>221</v>
      </c>
      <c r="P3368" s="7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29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1">
        <f t="shared" si="208"/>
        <v>118.66666666666667</v>
      </c>
      <c r="P3369" s="7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1">
        <f t="shared" si="208"/>
        <v>104.60000000000001</v>
      </c>
      <c r="P3370" s="7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29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1">
        <f t="shared" si="208"/>
        <v>103.89999999999999</v>
      </c>
      <c r="P3371" s="7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1">
        <f t="shared" si="208"/>
        <v>117.73333333333333</v>
      </c>
      <c r="P3372" s="7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1">
        <f t="shared" si="208"/>
        <v>138.5</v>
      </c>
      <c r="P3373" s="7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29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1">
        <f t="shared" si="208"/>
        <v>103.49999999999999</v>
      </c>
      <c r="P3374" s="7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29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1">
        <f t="shared" si="208"/>
        <v>100.25</v>
      </c>
      <c r="P3375" s="7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29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1">
        <f t="shared" si="208"/>
        <v>106.57142857142856</v>
      </c>
      <c r="P3376" s="7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29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1">
        <f t="shared" si="208"/>
        <v>100</v>
      </c>
      <c r="P3377" s="7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29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1">
        <f t="shared" si="208"/>
        <v>100.01249999999999</v>
      </c>
      <c r="P3378" s="7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29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1">
        <f t="shared" si="208"/>
        <v>101.05</v>
      </c>
      <c r="P3379" s="7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42053.732627314814</v>
      </c>
      <c r="T3379" s="11">
        <f t="shared" si="211"/>
        <v>42083.705555555556</v>
      </c>
    </row>
    <row r="3380" spans="1:20" ht="29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1">
        <f t="shared" si="208"/>
        <v>107.63636363636364</v>
      </c>
      <c r="P3380" s="7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29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1">
        <f t="shared" si="208"/>
        <v>103.64999999999999</v>
      </c>
      <c r="P3381" s="7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29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1">
        <f t="shared" si="208"/>
        <v>104.43333333333334</v>
      </c>
      <c r="P3382" s="7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41937.953449074077</v>
      </c>
      <c r="T3382" s="11">
        <f t="shared" si="211"/>
        <v>41972.995115740741</v>
      </c>
    </row>
    <row r="3383" spans="1:20" ht="29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1">
        <f t="shared" si="208"/>
        <v>102.25</v>
      </c>
      <c r="P3383" s="7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29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1">
        <f t="shared" si="208"/>
        <v>100.74285714285713</v>
      </c>
      <c r="P3384" s="7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29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1">
        <f t="shared" si="208"/>
        <v>111.71428571428572</v>
      </c>
      <c r="P3385" s="7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29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1">
        <f t="shared" si="208"/>
        <v>100.01100000000001</v>
      </c>
      <c r="P3386" s="7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29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1">
        <f t="shared" si="208"/>
        <v>100</v>
      </c>
      <c r="P3387" s="7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29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1">
        <f t="shared" si="208"/>
        <v>105</v>
      </c>
      <c r="P3388" s="7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29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1">
        <f t="shared" si="208"/>
        <v>116.86666666666667</v>
      </c>
      <c r="P3389" s="7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41947.762592592597</v>
      </c>
      <c r="T3389" s="11">
        <f t="shared" si="211"/>
        <v>41987.762592592597</v>
      </c>
    </row>
    <row r="3390" spans="1:20" ht="29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1">
        <f t="shared" si="208"/>
        <v>103.8</v>
      </c>
      <c r="P3390" s="7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29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1">
        <f t="shared" si="208"/>
        <v>114.5</v>
      </c>
      <c r="P3391" s="7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29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1">
        <f t="shared" si="208"/>
        <v>102.4</v>
      </c>
      <c r="P3392" s="7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41815.774826388893</v>
      </c>
      <c r="T3392" s="11">
        <f t="shared" si="211"/>
        <v>41830.774826388893</v>
      </c>
    </row>
    <row r="3393" spans="1:20" ht="29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1">
        <f t="shared" si="208"/>
        <v>223</v>
      </c>
      <c r="P3393" s="7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41859.936111111107</v>
      </c>
    </row>
    <row r="3394" spans="1:20" ht="29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1">
        <f t="shared" si="208"/>
        <v>100</v>
      </c>
      <c r="P3394" s="7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29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1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(J3395/86400)+25569</f>
        <v>41923.921643518523</v>
      </c>
      <c r="T3395" s="11">
        <f t="shared" ref="T3395:T3458" si="215">(I3395/86400)+25569</f>
        <v>41949.031944444447</v>
      </c>
    </row>
    <row r="3396" spans="1:20" ht="29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1">
        <f t="shared" si="212"/>
        <v>142.36363636363635</v>
      </c>
      <c r="P3396" s="7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1">
        <f t="shared" si="212"/>
        <v>184</v>
      </c>
      <c r="P3397" s="7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42140.712314814809</v>
      </c>
      <c r="T3397" s="11">
        <f t="shared" si="215"/>
        <v>42154.756944444445</v>
      </c>
    </row>
    <row r="3398" spans="1:20" ht="29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1">
        <f t="shared" si="212"/>
        <v>104.33333333333333</v>
      </c>
      <c r="P3398" s="7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41764.446631944447</v>
      </c>
      <c r="T3398" s="11">
        <f t="shared" si="215"/>
        <v>41791.165972222225</v>
      </c>
    </row>
    <row r="3399" spans="1:20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1">
        <f t="shared" si="212"/>
        <v>112.00000000000001</v>
      </c>
      <c r="P3399" s="7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29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1">
        <f t="shared" si="212"/>
        <v>111.07499999999999</v>
      </c>
      <c r="P3400" s="7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41941.752037037033</v>
      </c>
      <c r="T3400" s="11">
        <f t="shared" si="215"/>
        <v>41964.708333333328</v>
      </c>
    </row>
    <row r="3401" spans="1:20" ht="29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1">
        <f t="shared" si="212"/>
        <v>103.75000000000001</v>
      </c>
      <c r="P3401" s="7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29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1">
        <f t="shared" si="212"/>
        <v>100.41</v>
      </c>
      <c r="P3402" s="7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29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1">
        <f t="shared" si="212"/>
        <v>101.86206896551724</v>
      </c>
      <c r="P3403" s="7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29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1">
        <f t="shared" si="212"/>
        <v>109.76666666666665</v>
      </c>
      <c r="P3404" s="7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29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1">
        <f t="shared" si="212"/>
        <v>100</v>
      </c>
      <c r="P3405" s="7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29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1">
        <f t="shared" si="212"/>
        <v>122</v>
      </c>
      <c r="P3406" s="7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29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1">
        <f t="shared" si="212"/>
        <v>137.57142857142856</v>
      </c>
      <c r="P3407" s="7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1">
        <f t="shared" si="212"/>
        <v>100.31000000000002</v>
      </c>
      <c r="P3408" s="7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29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1">
        <f t="shared" si="212"/>
        <v>107.1</v>
      </c>
      <c r="P3409" s="7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29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1">
        <f t="shared" si="212"/>
        <v>211</v>
      </c>
      <c r="P3410" s="7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29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1">
        <f t="shared" si="212"/>
        <v>123.6</v>
      </c>
      <c r="P3411" s="7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42544.814328703702</v>
      </c>
      <c r="T3411" s="11">
        <f t="shared" si="215"/>
        <v>42582.873611111107</v>
      </c>
    </row>
    <row r="3412" spans="1:20" ht="29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1">
        <f t="shared" si="212"/>
        <v>108.5</v>
      </c>
      <c r="P3412" s="7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29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1">
        <f t="shared" si="212"/>
        <v>103.56666666666668</v>
      </c>
      <c r="P3413" s="7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29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1">
        <f t="shared" si="212"/>
        <v>100</v>
      </c>
      <c r="P3414" s="7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29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1">
        <f t="shared" si="212"/>
        <v>130</v>
      </c>
      <c r="P3415" s="7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29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1">
        <f t="shared" si="212"/>
        <v>103.49999999999999</v>
      </c>
      <c r="P3416" s="7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1">
        <f t="shared" si="212"/>
        <v>100</v>
      </c>
      <c r="P3417" s="7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29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1">
        <f t="shared" si="212"/>
        <v>119.6</v>
      </c>
      <c r="P3418" s="7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29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1">
        <f t="shared" si="212"/>
        <v>100.00058823529412</v>
      </c>
      <c r="P3419" s="7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41938.029861111107</v>
      </c>
    </row>
    <row r="3420" spans="1:20" ht="29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1">
        <f t="shared" si="212"/>
        <v>100.875</v>
      </c>
      <c r="P3420" s="7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29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1">
        <f t="shared" si="212"/>
        <v>106.54545454545455</v>
      </c>
      <c r="P3421" s="7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29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1">
        <f t="shared" si="212"/>
        <v>138</v>
      </c>
      <c r="P3422" s="7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29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1">
        <f t="shared" si="212"/>
        <v>101.15</v>
      </c>
      <c r="P3423" s="7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29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1">
        <f t="shared" si="212"/>
        <v>109.1</v>
      </c>
      <c r="P3424" s="7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29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1">
        <f t="shared" si="212"/>
        <v>140</v>
      </c>
      <c r="P3425" s="7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29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1">
        <f t="shared" si="212"/>
        <v>103.58333333333334</v>
      </c>
      <c r="P3426" s="7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29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1">
        <f t="shared" si="212"/>
        <v>102.97033333333331</v>
      </c>
      <c r="P3427" s="7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29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1">
        <f t="shared" si="212"/>
        <v>108.13333333333333</v>
      </c>
      <c r="P3428" s="7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29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1">
        <f t="shared" si="212"/>
        <v>100</v>
      </c>
      <c r="P3429" s="7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29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1">
        <f t="shared" si="212"/>
        <v>102.75000000000001</v>
      </c>
      <c r="P3430" s="7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29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1">
        <f t="shared" si="212"/>
        <v>130</v>
      </c>
      <c r="P3431" s="7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29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1">
        <f t="shared" si="212"/>
        <v>108.54949999999999</v>
      </c>
      <c r="P3432" s="7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29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1">
        <f t="shared" si="212"/>
        <v>100</v>
      </c>
      <c r="P3433" s="7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29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1">
        <f t="shared" si="212"/>
        <v>109.65</v>
      </c>
      <c r="P3434" s="7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29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1">
        <f t="shared" si="212"/>
        <v>100.26315789473684</v>
      </c>
      <c r="P3435" s="7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</v>
      </c>
      <c r="T3435" s="11">
        <f t="shared" si="215"/>
        <v>41807.125</v>
      </c>
    </row>
    <row r="3436" spans="1:20" ht="29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1">
        <f t="shared" si="212"/>
        <v>105.55000000000001</v>
      </c>
      <c r="P3436" s="7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41800.380428240736</v>
      </c>
      <c r="T3436" s="11">
        <f t="shared" si="215"/>
        <v>41830.380428240736</v>
      </c>
    </row>
    <row r="3437" spans="1:20" ht="29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1">
        <f t="shared" si="212"/>
        <v>112.00000000000001</v>
      </c>
      <c r="P3437" s="7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29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1">
        <f t="shared" si="212"/>
        <v>105.89999999999999</v>
      </c>
      <c r="P3438" s="7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41872.686111111107</v>
      </c>
    </row>
    <row r="3439" spans="1:20" ht="29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1">
        <f t="shared" si="212"/>
        <v>101</v>
      </c>
      <c r="P3439" s="7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29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1">
        <f t="shared" si="212"/>
        <v>104.2</v>
      </c>
      <c r="P3440" s="7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42100.927858796298</v>
      </c>
      <c r="T3440" s="11">
        <f t="shared" si="215"/>
        <v>42126.875</v>
      </c>
    </row>
    <row r="3441" spans="1:20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1">
        <f t="shared" si="212"/>
        <v>134.67833333333334</v>
      </c>
      <c r="P3441" s="7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29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1">
        <f t="shared" si="212"/>
        <v>105.2184</v>
      </c>
      <c r="P3442" s="7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29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1">
        <f t="shared" si="212"/>
        <v>102.60000000000001</v>
      </c>
      <c r="P3443" s="7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29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1">
        <f t="shared" si="212"/>
        <v>100</v>
      </c>
      <c r="P3444" s="7">
        <f t="shared" si="213"/>
        <v>31.25</v>
      </c>
      <c r="Q3444" t="s">
        <v>8315</v>
      </c>
      <c r="R3444" t="s">
        <v>8316</v>
      </c>
      <c r="S3444" s="11">
        <f t="shared" si="214"/>
        <v>42124.841111111113</v>
      </c>
      <c r="T3444" s="11">
        <f t="shared" si="215"/>
        <v>42154.841111111113</v>
      </c>
    </row>
    <row r="3445" spans="1:20" ht="29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1">
        <f t="shared" si="212"/>
        <v>185.5</v>
      </c>
      <c r="P3445" s="7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29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1">
        <f t="shared" si="212"/>
        <v>289</v>
      </c>
      <c r="P3446" s="7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1">
        <f t="shared" si="212"/>
        <v>100</v>
      </c>
      <c r="P3447" s="7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29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1">
        <f t="shared" si="212"/>
        <v>108.2</v>
      </c>
      <c r="P3448" s="7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1">
        <f t="shared" si="212"/>
        <v>107.80000000000001</v>
      </c>
      <c r="P3449" s="7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29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1">
        <f t="shared" si="212"/>
        <v>109.76190476190477</v>
      </c>
      <c r="P3450" s="7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29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1">
        <f t="shared" si="212"/>
        <v>170.625</v>
      </c>
      <c r="P3451" s="7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29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1">
        <f t="shared" si="212"/>
        <v>152</v>
      </c>
      <c r="P3452" s="7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29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1">
        <f t="shared" si="212"/>
        <v>101.23076923076924</v>
      </c>
      <c r="P3453" s="7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29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1">
        <f t="shared" si="212"/>
        <v>153.19999999999999</v>
      </c>
      <c r="P3454" s="7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29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1">
        <f t="shared" si="212"/>
        <v>128.33333333333334</v>
      </c>
      <c r="P3455" s="7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29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1">
        <f t="shared" si="212"/>
        <v>100.71428571428571</v>
      </c>
      <c r="P3456" s="7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29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1">
        <f t="shared" si="212"/>
        <v>100.64999999999999</v>
      </c>
      <c r="P3457" s="7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29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1">
        <f t="shared" si="212"/>
        <v>191.3</v>
      </c>
      <c r="P3458" s="7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1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(J3459/86400)+25569</f>
        <v>42016.706678240742</v>
      </c>
      <c r="T3459" s="11">
        <f t="shared" ref="T3459:T3522" si="219">(I3459/86400)+25569</f>
        <v>42047.249305555553</v>
      </c>
    </row>
    <row r="3460" spans="1:20" ht="29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1">
        <f t="shared" si="216"/>
        <v>124.33537832310839</v>
      </c>
      <c r="P3460" s="7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29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1">
        <f t="shared" si="216"/>
        <v>126.2</v>
      </c>
      <c r="P3461" s="7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29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1">
        <f t="shared" si="216"/>
        <v>190</v>
      </c>
      <c r="P3462" s="7">
        <f t="shared" si="217"/>
        <v>50</v>
      </c>
      <c r="Q3462" t="s">
        <v>8315</v>
      </c>
      <c r="R3462" t="s">
        <v>8316</v>
      </c>
      <c r="S3462" s="11">
        <f t="shared" si="218"/>
        <v>41852.527222222227</v>
      </c>
      <c r="T3462" s="11">
        <f t="shared" si="219"/>
        <v>41866.527222222227</v>
      </c>
    </row>
    <row r="3463" spans="1:20" ht="29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1">
        <f t="shared" si="216"/>
        <v>139</v>
      </c>
      <c r="P3463" s="7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29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1">
        <f t="shared" si="216"/>
        <v>202</v>
      </c>
      <c r="P3464" s="7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29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1">
        <f t="shared" si="216"/>
        <v>103.38000000000001</v>
      </c>
      <c r="P3465" s="7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29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1">
        <f t="shared" si="216"/>
        <v>102.3236</v>
      </c>
      <c r="P3466" s="7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29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1">
        <f t="shared" si="216"/>
        <v>103</v>
      </c>
      <c r="P3467" s="7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1">
        <f t="shared" si="216"/>
        <v>127.14285714285714</v>
      </c>
      <c r="P3468" s="7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1">
        <f t="shared" si="216"/>
        <v>101</v>
      </c>
      <c r="P3469" s="7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1">
        <f t="shared" si="216"/>
        <v>121.78</v>
      </c>
      <c r="P3470" s="7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42605.765381944446</v>
      </c>
      <c r="T3470" s="11">
        <f t="shared" si="219"/>
        <v>42634.125</v>
      </c>
    </row>
    <row r="3471" spans="1:20" ht="29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1">
        <f t="shared" si="216"/>
        <v>113.39285714285714</v>
      </c>
      <c r="P3471" s="7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1">
        <f t="shared" si="216"/>
        <v>150</v>
      </c>
      <c r="P3472" s="7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29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1">
        <f t="shared" si="216"/>
        <v>214.6</v>
      </c>
      <c r="P3473" s="7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41841.820486111115</v>
      </c>
      <c r="T3473" s="11">
        <f t="shared" si="219"/>
        <v>41882.833333333336</v>
      </c>
    </row>
    <row r="3474" spans="1:20" ht="29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1">
        <f t="shared" si="216"/>
        <v>102.05</v>
      </c>
      <c r="P3474" s="7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29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1">
        <f t="shared" si="216"/>
        <v>100</v>
      </c>
      <c r="P3475" s="7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29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1">
        <f t="shared" si="216"/>
        <v>101</v>
      </c>
      <c r="P3476" s="7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29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1">
        <f t="shared" si="216"/>
        <v>113.33333333333333</v>
      </c>
      <c r="P3477" s="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29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1">
        <f t="shared" si="216"/>
        <v>104</v>
      </c>
      <c r="P3478" s="7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29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1">
        <f t="shared" si="216"/>
        <v>115.33333333333333</v>
      </c>
      <c r="P3479" s="7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29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1">
        <f t="shared" si="216"/>
        <v>112.85000000000001</v>
      </c>
      <c r="P3480" s="7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42053.916921296295</v>
      </c>
      <c r="T3480" s="11">
        <f t="shared" si="219"/>
        <v>42079.875</v>
      </c>
    </row>
    <row r="3481" spans="1:20" ht="29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1">
        <f t="shared" si="216"/>
        <v>127.86666666666666</v>
      </c>
      <c r="P3481" s="7">
        <f t="shared" si="217"/>
        <v>34.25</v>
      </c>
      <c r="Q3481" t="s">
        <v>8315</v>
      </c>
      <c r="R3481" t="s">
        <v>8316</v>
      </c>
      <c r="S3481" s="11">
        <f t="shared" si="218"/>
        <v>41781.855092592596</v>
      </c>
      <c r="T3481" s="11">
        <f t="shared" si="219"/>
        <v>41811.855092592596</v>
      </c>
    </row>
    <row r="3482" spans="1:20" ht="29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1">
        <f t="shared" si="216"/>
        <v>142.66666666666669</v>
      </c>
      <c r="P3482" s="7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29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1">
        <f t="shared" si="216"/>
        <v>118.8</v>
      </c>
      <c r="P3483" s="7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41989.247546296298</v>
      </c>
      <c r="T3483" s="11">
        <f t="shared" si="219"/>
        <v>42006.247546296298</v>
      </c>
    </row>
    <row r="3484" spans="1:20" ht="29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1">
        <f t="shared" si="216"/>
        <v>138.33333333333334</v>
      </c>
      <c r="P3484" s="7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29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1">
        <f t="shared" si="216"/>
        <v>159.9402985074627</v>
      </c>
      <c r="P3485" s="7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29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1">
        <f t="shared" si="216"/>
        <v>114.24000000000001</v>
      </c>
      <c r="P3486" s="7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29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1">
        <f t="shared" si="216"/>
        <v>100.60606060606061</v>
      </c>
      <c r="P3487" s="7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29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1">
        <f t="shared" si="216"/>
        <v>155.20000000000002</v>
      </c>
      <c r="P3488" s="7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29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1">
        <f t="shared" si="216"/>
        <v>127.75000000000001</v>
      </c>
      <c r="P3489" s="7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29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1">
        <f t="shared" si="216"/>
        <v>121.2</v>
      </c>
      <c r="P3490" s="7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29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1">
        <f t="shared" si="216"/>
        <v>112.7</v>
      </c>
      <c r="P3491" s="7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29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1">
        <f t="shared" si="216"/>
        <v>127.49999999999999</v>
      </c>
      <c r="P3492" s="7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29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1">
        <f t="shared" si="216"/>
        <v>158.20000000000002</v>
      </c>
      <c r="P3493" s="7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29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1">
        <f t="shared" si="216"/>
        <v>105.26894736842105</v>
      </c>
      <c r="P3494" s="7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29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1">
        <f t="shared" si="216"/>
        <v>100</v>
      </c>
      <c r="P3495" s="7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29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1">
        <f t="shared" si="216"/>
        <v>100</v>
      </c>
      <c r="P3496" s="7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29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1">
        <f t="shared" si="216"/>
        <v>106.86</v>
      </c>
      <c r="P3497" s="7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41915.762835648144</v>
      </c>
      <c r="T3497" s="11">
        <f t="shared" si="219"/>
        <v>41944.720833333333</v>
      </c>
    </row>
    <row r="3498" spans="1:20" ht="29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1">
        <f t="shared" si="216"/>
        <v>124.4</v>
      </c>
      <c r="P3498" s="7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29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1">
        <f t="shared" si="216"/>
        <v>108.70406189555126</v>
      </c>
      <c r="P3499" s="7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42511.741944444446</v>
      </c>
      <c r="T3499" s="11">
        <f t="shared" si="219"/>
        <v>42523.916666666672</v>
      </c>
    </row>
    <row r="3500" spans="1:20" ht="29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1">
        <f t="shared" si="216"/>
        <v>102.42424242424242</v>
      </c>
      <c r="P3500" s="7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29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1">
        <f t="shared" si="216"/>
        <v>105.5</v>
      </c>
      <c r="P3501" s="7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29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1">
        <f t="shared" si="216"/>
        <v>106.3</v>
      </c>
      <c r="P3502" s="7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42419.919421296298</v>
      </c>
      <c r="T3502" s="11">
        <f t="shared" si="219"/>
        <v>42436.207638888889</v>
      </c>
    </row>
    <row r="3503" spans="1:20" ht="29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1">
        <f t="shared" si="216"/>
        <v>100.66666666666666</v>
      </c>
      <c r="P3503" s="7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29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1">
        <f t="shared" si="216"/>
        <v>105.4</v>
      </c>
      <c r="P3504" s="7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29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1">
        <f t="shared" si="216"/>
        <v>107.55999999999999</v>
      </c>
      <c r="P3505" s="7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29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1">
        <f t="shared" si="216"/>
        <v>100</v>
      </c>
      <c r="P3506" s="7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72.5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1">
        <f t="shared" si="216"/>
        <v>103.76</v>
      </c>
      <c r="P3507" s="7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29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1">
        <f t="shared" si="216"/>
        <v>101.49999999999999</v>
      </c>
      <c r="P3508" s="7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1">
        <f t="shared" si="216"/>
        <v>104.4</v>
      </c>
      <c r="P3509" s="7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29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1">
        <f t="shared" si="216"/>
        <v>180</v>
      </c>
      <c r="P3510" s="7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29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1">
        <f t="shared" si="216"/>
        <v>106.33333333333333</v>
      </c>
      <c r="P3511" s="7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29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1">
        <f t="shared" si="216"/>
        <v>100.55555555555556</v>
      </c>
      <c r="P3512" s="7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29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1">
        <f t="shared" si="216"/>
        <v>101.2</v>
      </c>
      <c r="P3513" s="7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29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1">
        <f t="shared" si="216"/>
        <v>100</v>
      </c>
      <c r="P3514" s="7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29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1">
        <f t="shared" si="216"/>
        <v>118.39285714285714</v>
      </c>
      <c r="P3515" s="7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29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1">
        <f t="shared" si="216"/>
        <v>110.00000000000001</v>
      </c>
      <c r="P3516" s="7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29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1">
        <f t="shared" si="216"/>
        <v>102.66666666666666</v>
      </c>
      <c r="P3517" s="7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29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1">
        <f t="shared" si="216"/>
        <v>100</v>
      </c>
      <c r="P3518" s="7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29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1">
        <f t="shared" si="216"/>
        <v>100</v>
      </c>
      <c r="P3519" s="7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41794.817523148144</v>
      </c>
      <c r="T3519" s="11">
        <f t="shared" si="219"/>
        <v>41824.458333333336</v>
      </c>
    </row>
    <row r="3520" spans="1:20" ht="29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1">
        <f t="shared" si="216"/>
        <v>110.04599999999999</v>
      </c>
      <c r="P3520" s="7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29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1">
        <f t="shared" si="216"/>
        <v>101.35000000000001</v>
      </c>
      <c r="P3521" s="7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1">
        <f t="shared" si="216"/>
        <v>100.75</v>
      </c>
      <c r="P3522" s="7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29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1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(J3523/86400)+25569</f>
        <v>41881.361342592594</v>
      </c>
      <c r="T3523" s="11">
        <f t="shared" ref="T3523:T3586" si="223">(I3523/86400)+25569</f>
        <v>41911.361342592594</v>
      </c>
    </row>
    <row r="3524" spans="1:20" ht="29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1">
        <f t="shared" si="220"/>
        <v>100</v>
      </c>
      <c r="P3524" s="7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29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1">
        <f t="shared" si="220"/>
        <v>113.65</v>
      </c>
      <c r="P3525" s="7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29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1">
        <f t="shared" si="220"/>
        <v>101.56</v>
      </c>
      <c r="P3526" s="7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29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1">
        <f t="shared" si="220"/>
        <v>106</v>
      </c>
      <c r="P3527" s="7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29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1">
        <f t="shared" si="220"/>
        <v>102</v>
      </c>
      <c r="P3528" s="7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29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1">
        <f t="shared" si="220"/>
        <v>116.91666666666667</v>
      </c>
      <c r="P3529" s="7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29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1">
        <f t="shared" si="220"/>
        <v>101.15151515151514</v>
      </c>
      <c r="P3530" s="7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29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1">
        <f t="shared" si="220"/>
        <v>132</v>
      </c>
      <c r="P3531" s="7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29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1">
        <f t="shared" si="220"/>
        <v>100</v>
      </c>
      <c r="P3532" s="7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1">
        <f t="shared" si="220"/>
        <v>128</v>
      </c>
      <c r="P3533" s="7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29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1">
        <f t="shared" si="220"/>
        <v>118.95833333333334</v>
      </c>
      <c r="P3534" s="7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29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1">
        <f t="shared" si="220"/>
        <v>126.2</v>
      </c>
      <c r="P3535" s="7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42319.802858796298</v>
      </c>
    </row>
    <row r="3536" spans="1:20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1">
        <f t="shared" si="220"/>
        <v>156.20000000000002</v>
      </c>
      <c r="P3536" s="7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29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1">
        <f t="shared" si="220"/>
        <v>103.15</v>
      </c>
      <c r="P3537" s="7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42248.640162037038</v>
      </c>
      <c r="T3537" s="11">
        <f t="shared" si="223"/>
        <v>42279.75</v>
      </c>
    </row>
    <row r="3538" spans="1:20" ht="29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1">
        <f t="shared" si="220"/>
        <v>153.33333333333334</v>
      </c>
      <c r="P3538" s="7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29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1">
        <f t="shared" si="220"/>
        <v>180.44444444444446</v>
      </c>
      <c r="P3539" s="7">
        <f t="shared" si="221"/>
        <v>43.5</v>
      </c>
      <c r="Q3539" t="s">
        <v>8315</v>
      </c>
      <c r="R3539" t="s">
        <v>8316</v>
      </c>
      <c r="S3539" s="11">
        <f t="shared" si="222"/>
        <v>41923.354351851856</v>
      </c>
      <c r="T3539" s="11">
        <f t="shared" si="223"/>
        <v>41960.332638888889</v>
      </c>
    </row>
    <row r="3540" spans="1:20" ht="29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1">
        <f t="shared" si="220"/>
        <v>128.44999999999999</v>
      </c>
      <c r="P3540" s="7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29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1">
        <f t="shared" si="220"/>
        <v>119.66666666666667</v>
      </c>
      <c r="P3541" s="7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29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1">
        <f t="shared" si="220"/>
        <v>123</v>
      </c>
      <c r="P3542" s="7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29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1">
        <f t="shared" si="220"/>
        <v>105</v>
      </c>
      <c r="P3543" s="7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29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1">
        <f t="shared" si="220"/>
        <v>102.23636363636363</v>
      </c>
      <c r="P3544" s="7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29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1">
        <f t="shared" si="220"/>
        <v>104.66666666666666</v>
      </c>
      <c r="P3545" s="7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1">
        <f t="shared" si="220"/>
        <v>100</v>
      </c>
      <c r="P3546" s="7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29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1">
        <f t="shared" si="220"/>
        <v>100.4</v>
      </c>
      <c r="P3547" s="7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29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1">
        <f t="shared" si="220"/>
        <v>102.27272727272727</v>
      </c>
      <c r="P3548" s="7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29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1">
        <f t="shared" si="220"/>
        <v>114.40928571428573</v>
      </c>
      <c r="P3549" s="7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29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1">
        <f t="shared" si="220"/>
        <v>101.9047619047619</v>
      </c>
      <c r="P3550" s="7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29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1">
        <f t="shared" si="220"/>
        <v>102</v>
      </c>
      <c r="P3551" s="7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29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1">
        <f t="shared" si="220"/>
        <v>104.80000000000001</v>
      </c>
      <c r="P3552" s="7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29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1">
        <f t="shared" si="220"/>
        <v>101.83333333333333</v>
      </c>
      <c r="P3553" s="7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29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1">
        <f t="shared" si="220"/>
        <v>100</v>
      </c>
      <c r="P3554" s="7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29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1">
        <f t="shared" si="220"/>
        <v>106.27272727272728</v>
      </c>
      <c r="P3555" s="7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29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1">
        <f t="shared" si="220"/>
        <v>113.42219999999999</v>
      </c>
      <c r="P3556" s="7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29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1">
        <f t="shared" si="220"/>
        <v>100</v>
      </c>
      <c r="P3557" s="7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42691.483726851853</v>
      </c>
    </row>
    <row r="3558" spans="1:20" ht="29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1">
        <f t="shared" si="220"/>
        <v>100.45454545454547</v>
      </c>
      <c r="P3558" s="7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29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1">
        <f t="shared" si="220"/>
        <v>100.03599999999999</v>
      </c>
      <c r="P3559" s="7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29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1">
        <f t="shared" si="220"/>
        <v>144</v>
      </c>
      <c r="P3560" s="7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29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1">
        <f t="shared" si="220"/>
        <v>103.49999999999999</v>
      </c>
      <c r="P3561" s="7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29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1">
        <f t="shared" si="220"/>
        <v>108.43750000000001</v>
      </c>
      <c r="P3562" s="7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42115.889652777776</v>
      </c>
      <c r="T3562" s="11">
        <f t="shared" si="223"/>
        <v>42151.114583333328</v>
      </c>
    </row>
    <row r="3563" spans="1:20" ht="101.5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1">
        <f t="shared" si="220"/>
        <v>102.4</v>
      </c>
      <c r="P3563" s="7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42221.775000000001</v>
      </c>
    </row>
    <row r="3564" spans="1:20" ht="29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1">
        <f t="shared" si="220"/>
        <v>148.88888888888889</v>
      </c>
      <c r="P3564" s="7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29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1">
        <f t="shared" si="220"/>
        <v>105.49000000000002</v>
      </c>
      <c r="P3565" s="7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1">
        <f t="shared" si="220"/>
        <v>100.49999999999999</v>
      </c>
      <c r="P3566" s="7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42236.623252314814</v>
      </c>
      <c r="T3566" s="11">
        <f t="shared" si="223"/>
        <v>42282.666666666672</v>
      </c>
    </row>
    <row r="3567" spans="1:20" ht="29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1">
        <f t="shared" si="220"/>
        <v>130.55555555555557</v>
      </c>
      <c r="P3567" s="7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29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1">
        <f t="shared" si="220"/>
        <v>104.75000000000001</v>
      </c>
      <c r="P3568" s="7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29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1">
        <f t="shared" si="220"/>
        <v>108.80000000000001</v>
      </c>
      <c r="P3569" s="7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29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1">
        <f t="shared" si="220"/>
        <v>111.00000000000001</v>
      </c>
      <c r="P3570" s="7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29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1">
        <f t="shared" si="220"/>
        <v>100.47999999999999</v>
      </c>
      <c r="P3571" s="7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29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1">
        <f t="shared" si="220"/>
        <v>114.35</v>
      </c>
      <c r="P3572" s="7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41976.331979166665</v>
      </c>
      <c r="T3572" s="11">
        <f t="shared" si="223"/>
        <v>42004.291666666672</v>
      </c>
    </row>
    <row r="3573" spans="1:20" ht="29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1">
        <f t="shared" si="220"/>
        <v>122.06666666666666</v>
      </c>
      <c r="P3573" s="7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1">
        <f t="shared" si="220"/>
        <v>100</v>
      </c>
      <c r="P3574" s="7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1">
        <f t="shared" si="220"/>
        <v>102.8</v>
      </c>
      <c r="P3575" s="7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29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1">
        <f t="shared" si="220"/>
        <v>106.12068965517241</v>
      </c>
      <c r="P3576" s="7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41926.942685185189</v>
      </c>
      <c r="T3576" s="11">
        <f t="shared" si="223"/>
        <v>41956.984351851846</v>
      </c>
    </row>
    <row r="3577" spans="1:20" ht="29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1">
        <f t="shared" si="220"/>
        <v>101.33000000000001</v>
      </c>
      <c r="P3577" s="7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29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1">
        <f t="shared" si="220"/>
        <v>100</v>
      </c>
      <c r="P3578" s="7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29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1">
        <f t="shared" si="220"/>
        <v>130</v>
      </c>
      <c r="P3579" s="7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29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1">
        <f t="shared" si="220"/>
        <v>100.01333333333334</v>
      </c>
      <c r="P3580" s="7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29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1">
        <f t="shared" si="220"/>
        <v>100</v>
      </c>
      <c r="P3581" s="7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29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1">
        <f t="shared" si="220"/>
        <v>113.88888888888889</v>
      </c>
      <c r="P3582" s="7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29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1">
        <f t="shared" si="220"/>
        <v>100</v>
      </c>
      <c r="P3583" s="7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29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1">
        <f t="shared" si="220"/>
        <v>287</v>
      </c>
      <c r="P3584" s="7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29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1">
        <f t="shared" si="220"/>
        <v>108.5</v>
      </c>
      <c r="P3585" s="7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58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1">
        <f t="shared" si="220"/>
        <v>115.5</v>
      </c>
      <c r="P3586" s="7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29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1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(J3587/86400)+25569</f>
        <v>41964.716319444444</v>
      </c>
      <c r="T3587" s="11">
        <f t="shared" ref="T3587:T3650" si="227">(I3587/86400)+25569</f>
        <v>41994.716319444444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1">
        <f t="shared" si="224"/>
        <v>109.42666666666668</v>
      </c>
      <c r="P3588" s="7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29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1">
        <f t="shared" si="224"/>
        <v>126.6</v>
      </c>
      <c r="P3589" s="7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29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1">
        <f t="shared" si="224"/>
        <v>100.49999999999999</v>
      </c>
      <c r="P3590" s="7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29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1">
        <f t="shared" si="224"/>
        <v>127.49999999999999</v>
      </c>
      <c r="P3591" s="7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29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1">
        <f t="shared" si="224"/>
        <v>100.05999999999999</v>
      </c>
      <c r="P3592" s="7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29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1">
        <f t="shared" si="224"/>
        <v>175</v>
      </c>
      <c r="P3593" s="7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29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1">
        <f t="shared" si="224"/>
        <v>127.25</v>
      </c>
      <c r="P3594" s="7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29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1">
        <f t="shared" si="224"/>
        <v>110.63333333333334</v>
      </c>
      <c r="P3595" s="7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29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1">
        <f t="shared" si="224"/>
        <v>125.93749999999999</v>
      </c>
      <c r="P3596" s="7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1">
        <f t="shared" si="224"/>
        <v>118.5</v>
      </c>
      <c r="P3597" s="7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29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1">
        <f t="shared" si="224"/>
        <v>107.72727272727273</v>
      </c>
      <c r="P3598" s="7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1">
        <f t="shared" si="224"/>
        <v>102.60000000000001</v>
      </c>
      <c r="P3599" s="7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29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1">
        <f t="shared" si="224"/>
        <v>110.1</v>
      </c>
      <c r="P3600" s="7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29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1">
        <f t="shared" si="224"/>
        <v>202</v>
      </c>
      <c r="P3601" s="7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1">
        <f t="shared" si="224"/>
        <v>130</v>
      </c>
      <c r="P3602" s="7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29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1">
        <f t="shared" si="224"/>
        <v>104.35000000000001</v>
      </c>
      <c r="P3603" s="7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29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1">
        <f t="shared" si="224"/>
        <v>100.05</v>
      </c>
      <c r="P3604" s="7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29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1">
        <f t="shared" si="224"/>
        <v>170.66666666666669</v>
      </c>
      <c r="P3605" s="7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29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1">
        <f t="shared" si="224"/>
        <v>112.83333333333334</v>
      </c>
      <c r="P3606" s="7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29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1">
        <f t="shared" si="224"/>
        <v>184</v>
      </c>
      <c r="P3607" s="7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29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1">
        <f t="shared" si="224"/>
        <v>130.26666666666665</v>
      </c>
      <c r="P3608" s="7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1">
        <f t="shared" si="224"/>
        <v>105.45454545454544</v>
      </c>
      <c r="P3609" s="7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29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1">
        <f t="shared" si="224"/>
        <v>100</v>
      </c>
      <c r="P3610" s="7">
        <f t="shared" si="225"/>
        <v>29.62962962962963</v>
      </c>
      <c r="Q3610" t="s">
        <v>8315</v>
      </c>
      <c r="R3610" t="s">
        <v>8316</v>
      </c>
      <c r="S3610" s="11">
        <f t="shared" si="226"/>
        <v>42506.709374999999</v>
      </c>
      <c r="T3610" s="11">
        <f t="shared" si="227"/>
        <v>42538.583333333328</v>
      </c>
    </row>
    <row r="3611" spans="1:20" ht="29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1">
        <f t="shared" si="224"/>
        <v>153.31632653061226</v>
      </c>
      <c r="P3611" s="7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42429.991724537038</v>
      </c>
      <c r="T3611" s="11">
        <f t="shared" si="227"/>
        <v>42459.950057870374</v>
      </c>
    </row>
    <row r="3612" spans="1:20" ht="29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1">
        <f t="shared" si="224"/>
        <v>162.30000000000001</v>
      </c>
      <c r="P3612" s="7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29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1">
        <f t="shared" si="224"/>
        <v>136</v>
      </c>
      <c r="P3613" s="7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29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1">
        <f t="shared" si="224"/>
        <v>144.4</v>
      </c>
      <c r="P3614" s="7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41789.726979166662</v>
      </c>
      <c r="T3614" s="11">
        <f t="shared" si="227"/>
        <v>41799.726979166662</v>
      </c>
    </row>
    <row r="3615" spans="1:20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1">
        <f t="shared" si="224"/>
        <v>100</v>
      </c>
      <c r="P3615" s="7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29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1">
        <f t="shared" si="224"/>
        <v>100.8</v>
      </c>
      <c r="P3616" s="7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29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1">
        <f t="shared" si="224"/>
        <v>106.80000000000001</v>
      </c>
      <c r="P3617" s="7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29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1">
        <f t="shared" si="224"/>
        <v>124.8</v>
      </c>
      <c r="P3618" s="7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29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1">
        <f t="shared" si="224"/>
        <v>118.91891891891892</v>
      </c>
      <c r="P3619" s="7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29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1">
        <f t="shared" si="224"/>
        <v>101</v>
      </c>
      <c r="P3620" s="7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29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1">
        <f t="shared" si="224"/>
        <v>112.99999999999999</v>
      </c>
      <c r="P3621" s="7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42661.132245370369</v>
      </c>
      <c r="T3621" s="11">
        <f t="shared" si="227"/>
        <v>42693.916666666672</v>
      </c>
    </row>
    <row r="3622" spans="1:20" ht="29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1">
        <f t="shared" si="224"/>
        <v>105.19047619047619</v>
      </c>
      <c r="P3622" s="7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29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1">
        <f t="shared" si="224"/>
        <v>109.73333333333332</v>
      </c>
      <c r="P3623" s="7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1">
        <f t="shared" si="224"/>
        <v>100.099</v>
      </c>
      <c r="P3624" s="7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1">
        <f t="shared" si="224"/>
        <v>120</v>
      </c>
      <c r="P3625" s="7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43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1">
        <f t="shared" si="224"/>
        <v>104.93333333333332</v>
      </c>
      <c r="P3626" s="7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42545.774189814816</v>
      </c>
      <c r="T3626" s="11">
        <f t="shared" si="227"/>
        <v>42605.774189814816</v>
      </c>
    </row>
    <row r="3627" spans="1:20" ht="29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1">
        <f t="shared" si="224"/>
        <v>102.66666666666666</v>
      </c>
      <c r="P3627" s="7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29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1">
        <f t="shared" si="224"/>
        <v>101.82500000000002</v>
      </c>
      <c r="P3628" s="7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29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1">
        <f t="shared" si="224"/>
        <v>100</v>
      </c>
      <c r="P3629" s="7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29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1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29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1">
        <f t="shared" si="224"/>
        <v>1.9999999999999998E-4</v>
      </c>
      <c r="P3631" s="7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29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1">
        <f t="shared" si="224"/>
        <v>3.3333333333333333E-2</v>
      </c>
      <c r="P3632" s="7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29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1">
        <f t="shared" si="224"/>
        <v>51.023391812865491</v>
      </c>
      <c r="P3633" s="7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29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1">
        <f t="shared" si="224"/>
        <v>20</v>
      </c>
      <c r="P3634" s="7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29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1">
        <f t="shared" si="224"/>
        <v>35.24</v>
      </c>
      <c r="P3635" s="7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29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1">
        <f t="shared" si="224"/>
        <v>4.246666666666667</v>
      </c>
      <c r="P3636" s="7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1">
        <f t="shared" si="224"/>
        <v>36.457142857142856</v>
      </c>
      <c r="P3637" s="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29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1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1">
        <f t="shared" si="226"/>
        <v>42226.694780092592</v>
      </c>
      <c r="T3638" s="11">
        <f t="shared" si="227"/>
        <v>42261.694780092592</v>
      </c>
    </row>
    <row r="3639" spans="1:20" ht="29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1">
        <f t="shared" si="224"/>
        <v>30.866666666666664</v>
      </c>
      <c r="P3639" s="7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1">
        <f t="shared" si="224"/>
        <v>6.5454545454545459</v>
      </c>
      <c r="P3640" s="7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29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1">
        <f t="shared" si="224"/>
        <v>4.0000000000000001E-3</v>
      </c>
      <c r="P3641" s="7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43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1">
        <f t="shared" si="224"/>
        <v>5.5</v>
      </c>
      <c r="P3642" s="7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29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1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1">
        <f t="shared" si="226"/>
        <v>41899.627071759256</v>
      </c>
      <c r="T3643" s="11">
        <f t="shared" si="227"/>
        <v>41917.208333333336</v>
      </c>
    </row>
    <row r="3644" spans="1:20" ht="29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1">
        <f t="shared" si="224"/>
        <v>2.1428571428571428</v>
      </c>
      <c r="P3644" s="7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29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1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1">
        <f t="shared" si="224"/>
        <v>16.420000000000002</v>
      </c>
      <c r="P3646" s="7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29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1">
        <f t="shared" si="224"/>
        <v>0.1</v>
      </c>
      <c r="P3647" s="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29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1">
        <f t="shared" si="224"/>
        <v>4.8099999999999996</v>
      </c>
      <c r="P3648" s="7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29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1">
        <f t="shared" si="224"/>
        <v>6</v>
      </c>
      <c r="P3649" s="7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1">
        <f t="shared" si="224"/>
        <v>100.38249999999999</v>
      </c>
      <c r="P3650" s="7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29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1">
        <f t="shared" ref="O3651:O3714" si="228">(E3651/D3651)*100</f>
        <v>104</v>
      </c>
      <c r="P3651" s="7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(J3651/86400)+25569</f>
        <v>41780.712893518517</v>
      </c>
      <c r="T3651" s="11">
        <f t="shared" ref="T3651:T3714" si="231">(I3651/86400)+25569</f>
        <v>41806.712893518517</v>
      </c>
    </row>
    <row r="3652" spans="1:20" ht="29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1">
        <f t="shared" si="228"/>
        <v>100</v>
      </c>
      <c r="P3652" s="7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1">
        <f t="shared" si="228"/>
        <v>104</v>
      </c>
      <c r="P3653" s="7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29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1">
        <f t="shared" si="228"/>
        <v>250.66666666666669</v>
      </c>
      <c r="P3654" s="7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29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1">
        <f t="shared" si="228"/>
        <v>100.49999999999999</v>
      </c>
      <c r="P3655" s="7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29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1">
        <f t="shared" si="228"/>
        <v>174.4</v>
      </c>
      <c r="P3656" s="7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29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1">
        <f t="shared" si="228"/>
        <v>116.26</v>
      </c>
      <c r="P3657" s="7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29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1">
        <f t="shared" si="228"/>
        <v>105.82000000000001</v>
      </c>
      <c r="P3658" s="7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42737.910138888888</v>
      </c>
      <c r="T3658" s="11">
        <f t="shared" si="231"/>
        <v>42767.957638888889</v>
      </c>
    </row>
    <row r="3659" spans="1:20" ht="29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1">
        <f t="shared" si="228"/>
        <v>110.75</v>
      </c>
      <c r="P3659" s="7">
        <f t="shared" si="229"/>
        <v>110.75</v>
      </c>
      <c r="Q3659" t="s">
        <v>8315</v>
      </c>
      <c r="R3659" t="s">
        <v>8316</v>
      </c>
      <c r="S3659" s="11">
        <f t="shared" si="230"/>
        <v>42499.629849537036</v>
      </c>
      <c r="T3659" s="11">
        <f t="shared" si="231"/>
        <v>42522.904166666667</v>
      </c>
    </row>
    <row r="3660" spans="1:20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1">
        <f t="shared" si="228"/>
        <v>100.66666666666666</v>
      </c>
      <c r="P3660" s="7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29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1">
        <f t="shared" si="228"/>
        <v>102.03333333333333</v>
      </c>
      <c r="P3661" s="7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29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1">
        <f t="shared" si="228"/>
        <v>100</v>
      </c>
      <c r="P3662" s="7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29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1">
        <f t="shared" si="228"/>
        <v>111.00000000000001</v>
      </c>
      <c r="P3663" s="7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29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1">
        <f t="shared" si="228"/>
        <v>101.42500000000001</v>
      </c>
      <c r="P3664" s="7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29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1">
        <f t="shared" si="228"/>
        <v>104</v>
      </c>
      <c r="P3665" s="7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29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1">
        <f t="shared" si="228"/>
        <v>109.375</v>
      </c>
      <c r="P3666" s="7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29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1">
        <f t="shared" si="228"/>
        <v>115.16129032258064</v>
      </c>
      <c r="P3667" s="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1">
        <f t="shared" si="228"/>
        <v>100</v>
      </c>
      <c r="P3668" s="7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29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1">
        <f t="shared" si="228"/>
        <v>103.17033333333335</v>
      </c>
      <c r="P3669" s="7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42173.970127314809</v>
      </c>
      <c r="T3669" s="11">
        <f t="shared" si="231"/>
        <v>42203.970127314809</v>
      </c>
    </row>
    <row r="3670" spans="1:20" ht="29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1">
        <f t="shared" si="228"/>
        <v>103.49999999999999</v>
      </c>
      <c r="P3670" s="7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29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1">
        <f t="shared" si="228"/>
        <v>138.19999999999999</v>
      </c>
      <c r="P3671" s="7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29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1">
        <f t="shared" si="228"/>
        <v>109.54545454545455</v>
      </c>
      <c r="P3672" s="7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29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1">
        <f t="shared" si="228"/>
        <v>100.85714285714286</v>
      </c>
      <c r="P3673" s="7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29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1">
        <f t="shared" si="228"/>
        <v>101.53333333333335</v>
      </c>
      <c r="P3674" s="7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29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1">
        <f t="shared" si="228"/>
        <v>113.625</v>
      </c>
      <c r="P3675" s="7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29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1">
        <f t="shared" si="228"/>
        <v>100</v>
      </c>
      <c r="P3676" s="7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29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1">
        <f t="shared" si="228"/>
        <v>140</v>
      </c>
      <c r="P3677" s="7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29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1">
        <f t="shared" si="228"/>
        <v>128.75</v>
      </c>
      <c r="P3678" s="7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1">
        <f t="shared" si="228"/>
        <v>102.90416666666667</v>
      </c>
      <c r="P3679" s="7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41802.574282407411</v>
      </c>
      <c r="T3679" s="11">
        <f t="shared" si="231"/>
        <v>41823.165972222225</v>
      </c>
    </row>
    <row r="3680" spans="1:20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1">
        <f t="shared" si="228"/>
        <v>102.49999999999999</v>
      </c>
      <c r="P3680" s="7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29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1">
        <f t="shared" si="228"/>
        <v>110.1</v>
      </c>
      <c r="P3681" s="7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1">
        <f t="shared" si="228"/>
        <v>112.76666666666667</v>
      </c>
      <c r="P3682" s="7">
        <f t="shared" si="229"/>
        <v>99.5</v>
      </c>
      <c r="Q3682" t="s">
        <v>8315</v>
      </c>
      <c r="R3682" t="s">
        <v>8316</v>
      </c>
      <c r="S3682" s="11">
        <f t="shared" si="230"/>
        <v>42627.454097222224</v>
      </c>
      <c r="T3682" s="11">
        <f t="shared" si="231"/>
        <v>42648.454097222224</v>
      </c>
    </row>
    <row r="3683" spans="1:20" ht="29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1">
        <f t="shared" si="228"/>
        <v>111.9</v>
      </c>
      <c r="P3683" s="7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29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1">
        <f t="shared" si="228"/>
        <v>139.19999999999999</v>
      </c>
      <c r="P3684" s="7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29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1">
        <f t="shared" si="228"/>
        <v>110.85714285714286</v>
      </c>
      <c r="P3685" s="7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29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1">
        <f t="shared" si="228"/>
        <v>139.06666666666666</v>
      </c>
      <c r="P3686" s="7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29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1">
        <f t="shared" si="228"/>
        <v>105.69999999999999</v>
      </c>
      <c r="P3687" s="7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29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1">
        <f t="shared" si="228"/>
        <v>101.42857142857142</v>
      </c>
      <c r="P3688" s="7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29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1">
        <f t="shared" si="228"/>
        <v>100.245</v>
      </c>
      <c r="P3689" s="7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29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1">
        <f t="shared" si="228"/>
        <v>109.16666666666666</v>
      </c>
      <c r="P3690" s="7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29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1">
        <f t="shared" si="228"/>
        <v>118.33333333333333</v>
      </c>
      <c r="P3691" s="7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29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1">
        <f t="shared" si="228"/>
        <v>120</v>
      </c>
      <c r="P3692" s="7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41940.598182870366</v>
      </c>
      <c r="T3692" s="11">
        <f t="shared" si="231"/>
        <v>41970.639849537038</v>
      </c>
    </row>
    <row r="3693" spans="1:20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1">
        <f t="shared" si="228"/>
        <v>127.96000000000001</v>
      </c>
      <c r="P3693" s="7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1">
        <f t="shared" si="228"/>
        <v>126</v>
      </c>
      <c r="P3694" s="7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29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1">
        <f t="shared" si="228"/>
        <v>129.12912912912913</v>
      </c>
      <c r="P3695" s="7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29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1">
        <f t="shared" si="228"/>
        <v>107.42857142857143</v>
      </c>
      <c r="P3696" s="7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29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1">
        <f t="shared" si="228"/>
        <v>100.125</v>
      </c>
      <c r="P3697" s="7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29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1">
        <f t="shared" si="228"/>
        <v>155</v>
      </c>
      <c r="P3698" s="7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29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1">
        <f t="shared" si="228"/>
        <v>108</v>
      </c>
      <c r="P3699" s="7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1">
        <f t="shared" si="228"/>
        <v>110.52</v>
      </c>
      <c r="P3700" s="7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29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1">
        <f t="shared" si="228"/>
        <v>100.8</v>
      </c>
      <c r="P3701" s="7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1">
        <f t="shared" si="228"/>
        <v>121.2</v>
      </c>
      <c r="P3702" s="7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29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1">
        <f t="shared" si="228"/>
        <v>100.33333333333334</v>
      </c>
      <c r="P3703" s="7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29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1">
        <f t="shared" si="228"/>
        <v>109.16666666666666</v>
      </c>
      <c r="P3704" s="7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29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1">
        <f t="shared" si="228"/>
        <v>123.42857142857142</v>
      </c>
      <c r="P3705" s="7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29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1">
        <f t="shared" si="228"/>
        <v>136.33666666666667</v>
      </c>
      <c r="P3706" s="7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29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1">
        <f t="shared" si="228"/>
        <v>103.46657233816768</v>
      </c>
      <c r="P3707" s="7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29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1">
        <f t="shared" si="228"/>
        <v>121.33333333333334</v>
      </c>
      <c r="P3708" s="7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1">
        <f t="shared" si="228"/>
        <v>186</v>
      </c>
      <c r="P3709" s="7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29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1">
        <f t="shared" si="228"/>
        <v>300</v>
      </c>
      <c r="P3710" s="7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41810.142199074078</v>
      </c>
      <c r="T3710" s="11">
        <f t="shared" si="231"/>
        <v>41824.142199074078</v>
      </c>
    </row>
    <row r="3711" spans="1:20" ht="29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1">
        <f t="shared" si="228"/>
        <v>108.25</v>
      </c>
      <c r="P3711" s="7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1">
        <f t="shared" si="228"/>
        <v>141.15384615384616</v>
      </c>
      <c r="P3712" s="7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1">
        <f t="shared" si="228"/>
        <v>113.99999999999999</v>
      </c>
      <c r="P3713" s="7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29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1">
        <f t="shared" si="228"/>
        <v>153.73333333333335</v>
      </c>
      <c r="P3714" s="7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42134.172071759254</v>
      </c>
      <c r="T3714" s="11">
        <f t="shared" si="231"/>
        <v>42155.290972222225</v>
      </c>
    </row>
    <row r="3715" spans="1:20" ht="29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1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(J3715/86400)+25569</f>
        <v>42505.738032407404</v>
      </c>
      <c r="T3715" s="11">
        <f t="shared" ref="T3715:T3778" si="235">(I3715/86400)+25569</f>
        <v>42525.738032407404</v>
      </c>
    </row>
    <row r="3716" spans="1:20" ht="29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1">
        <f t="shared" si="232"/>
        <v>102.35000000000001</v>
      </c>
      <c r="P3716" s="7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42118.556331018517</v>
      </c>
      <c r="T3716" s="11">
        <f t="shared" si="235"/>
        <v>42150.165972222225</v>
      </c>
    </row>
    <row r="3717" spans="1:20" ht="29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1">
        <f t="shared" si="232"/>
        <v>102.57142857142858</v>
      </c>
      <c r="P3717" s="7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29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1">
        <f t="shared" si="232"/>
        <v>155.75</v>
      </c>
      <c r="P3718" s="7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29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1">
        <f t="shared" si="232"/>
        <v>100.75</v>
      </c>
      <c r="P3719" s="7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29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1">
        <f t="shared" si="232"/>
        <v>239.4</v>
      </c>
      <c r="P3720" s="7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1">
        <f t="shared" si="232"/>
        <v>210</v>
      </c>
      <c r="P3721" s="7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1">
        <f t="shared" si="232"/>
        <v>104.51515151515152</v>
      </c>
      <c r="P3722" s="7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29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1">
        <f t="shared" si="232"/>
        <v>100.8</v>
      </c>
      <c r="P3723" s="7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29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1">
        <f t="shared" si="232"/>
        <v>111.20000000000002</v>
      </c>
      <c r="P3724" s="7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1">
        <f t="shared" si="232"/>
        <v>102.04444444444445</v>
      </c>
      <c r="P3725" s="7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41943.753032407403</v>
      </c>
      <c r="T3725" s="11">
        <f t="shared" si="235"/>
        <v>41973.794699074075</v>
      </c>
    </row>
    <row r="3726" spans="1:20" ht="29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1">
        <f t="shared" si="232"/>
        <v>102.54767441860466</v>
      </c>
      <c r="P3726" s="7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42465.491435185184</v>
      </c>
      <c r="T3726" s="11">
        <f t="shared" si="235"/>
        <v>42494.958333333328</v>
      </c>
    </row>
    <row r="3727" spans="1:20" ht="29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1">
        <f t="shared" si="232"/>
        <v>127</v>
      </c>
      <c r="P3727" s="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29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1">
        <f t="shared" si="232"/>
        <v>338.70588235294122</v>
      </c>
      <c r="P3728" s="7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42462.140868055554</v>
      </c>
      <c r="T3728" s="11">
        <f t="shared" si="235"/>
        <v>42489.875</v>
      </c>
    </row>
    <row r="3729" spans="1:20" ht="29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1">
        <f t="shared" si="232"/>
        <v>100.75</v>
      </c>
      <c r="P3729" s="7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1">
        <f t="shared" si="232"/>
        <v>9.31</v>
      </c>
      <c r="P3730" s="7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29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1">
        <f t="shared" si="232"/>
        <v>7.24</v>
      </c>
      <c r="P3731" s="7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29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1">
        <f t="shared" si="232"/>
        <v>10</v>
      </c>
      <c r="P3732" s="7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29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1">
        <f t="shared" si="232"/>
        <v>11.272727272727273</v>
      </c>
      <c r="P3733" s="7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1">
        <f t="shared" si="232"/>
        <v>15.411764705882353</v>
      </c>
      <c r="P3734" s="7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1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29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1">
        <f t="shared" si="232"/>
        <v>28.466666666666669</v>
      </c>
      <c r="P3736" s="7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1">
        <f t="shared" si="232"/>
        <v>13.333333333333334</v>
      </c>
      <c r="P3737" s="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29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1">
        <f t="shared" si="232"/>
        <v>0.66666666666666674</v>
      </c>
      <c r="P3738" s="7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1">
        <f t="shared" si="232"/>
        <v>21.428571428571427</v>
      </c>
      <c r="P3739" s="7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1">
        <f t="shared" si="232"/>
        <v>18</v>
      </c>
      <c r="P3740" s="7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29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1">
        <f t="shared" si="232"/>
        <v>20.125</v>
      </c>
      <c r="P3741" s="7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29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1">
        <f t="shared" si="232"/>
        <v>17.899999999999999</v>
      </c>
      <c r="P3742" s="7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29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1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29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1">
        <f t="shared" si="232"/>
        <v>2</v>
      </c>
      <c r="P3744" s="7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1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29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1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1">
        <f t="shared" si="232"/>
        <v>10</v>
      </c>
      <c r="P3747" s="7">
        <f t="shared" si="233"/>
        <v>10</v>
      </c>
      <c r="Q3747" t="s">
        <v>8315</v>
      </c>
      <c r="R3747" t="s">
        <v>8316</v>
      </c>
      <c r="S3747" s="11">
        <f t="shared" si="234"/>
        <v>41831.697939814811</v>
      </c>
      <c r="T3747" s="11">
        <f t="shared" si="235"/>
        <v>41861.697939814811</v>
      </c>
    </row>
    <row r="3748" spans="1:20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1">
        <f t="shared" si="232"/>
        <v>2.3764705882352941</v>
      </c>
      <c r="P3748" s="7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1">
        <f t="shared" si="232"/>
        <v>1</v>
      </c>
      <c r="P3749" s="7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29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1">
        <f t="shared" si="232"/>
        <v>103.52</v>
      </c>
      <c r="P3750" s="7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29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1">
        <f t="shared" si="232"/>
        <v>105</v>
      </c>
      <c r="P3751" s="7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72.5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1">
        <f t="shared" si="232"/>
        <v>100.44999999999999</v>
      </c>
      <c r="P3752" s="7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29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1">
        <f t="shared" si="232"/>
        <v>132.6</v>
      </c>
      <c r="P3753" s="7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42462.993900462963</v>
      </c>
    </row>
    <row r="3754" spans="1:20" ht="29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1">
        <f t="shared" si="232"/>
        <v>112.99999999999999</v>
      </c>
      <c r="P3754" s="7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29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1">
        <f t="shared" si="232"/>
        <v>103.34</v>
      </c>
      <c r="P3755" s="7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29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1">
        <f t="shared" si="232"/>
        <v>120</v>
      </c>
      <c r="P3756" s="7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29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1">
        <f t="shared" si="232"/>
        <v>129.63636363636363</v>
      </c>
      <c r="P3757" s="7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29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1">
        <f t="shared" si="232"/>
        <v>101.11111111111111</v>
      </c>
      <c r="P3758" s="7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29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1">
        <f t="shared" si="232"/>
        <v>108.51428571428572</v>
      </c>
      <c r="P3759" s="7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1">
        <f t="shared" si="232"/>
        <v>102.33333333333334</v>
      </c>
      <c r="P3760" s="7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41747.471504629633</v>
      </c>
      <c r="T3760" s="11">
        <f t="shared" si="235"/>
        <v>41778.208333333336</v>
      </c>
    </row>
    <row r="3761" spans="1:20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1">
        <f t="shared" si="232"/>
        <v>110.24425000000002</v>
      </c>
      <c r="P3761" s="7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29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1">
        <f t="shared" si="232"/>
        <v>101.0154</v>
      </c>
      <c r="P3762" s="7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29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1">
        <f t="shared" si="232"/>
        <v>100</v>
      </c>
      <c r="P3763" s="7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29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1">
        <f t="shared" si="232"/>
        <v>106.24</v>
      </c>
      <c r="P3764" s="7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1">
        <f t="shared" si="232"/>
        <v>100</v>
      </c>
      <c r="P3765" s="7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29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1">
        <f t="shared" si="232"/>
        <v>100</v>
      </c>
      <c r="P3766" s="7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42519.025000000001</v>
      </c>
    </row>
    <row r="3767" spans="1:20" ht="29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1">
        <f t="shared" si="232"/>
        <v>113.45714285714286</v>
      </c>
      <c r="P3767" s="7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1">
        <f t="shared" si="232"/>
        <v>102.65010000000001</v>
      </c>
      <c r="P3768" s="7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29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1">
        <f t="shared" si="232"/>
        <v>116.75</v>
      </c>
      <c r="P3769" s="7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29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1">
        <f t="shared" si="232"/>
        <v>107.65274999999998</v>
      </c>
      <c r="P3770" s="7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29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1">
        <f t="shared" si="232"/>
        <v>100</v>
      </c>
      <c r="P3771" s="7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29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1">
        <f t="shared" si="232"/>
        <v>100</v>
      </c>
      <c r="P3772" s="7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1">
        <f t="shared" si="232"/>
        <v>146</v>
      </c>
      <c r="P3773" s="7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29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1">
        <f t="shared" si="232"/>
        <v>110.2</v>
      </c>
      <c r="P3774" s="7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1">
        <f t="shared" si="232"/>
        <v>108.2</v>
      </c>
      <c r="P3775" s="7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42656.005173611113</v>
      </c>
      <c r="T3775" s="11">
        <f t="shared" si="235"/>
        <v>42689.088888888888</v>
      </c>
    </row>
    <row r="3776" spans="1:20" ht="29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1">
        <f t="shared" si="232"/>
        <v>100</v>
      </c>
      <c r="P3776" s="7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29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1">
        <f t="shared" si="232"/>
        <v>100.25</v>
      </c>
      <c r="P3777" s="7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29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1">
        <f t="shared" si="232"/>
        <v>106.71250000000001</v>
      </c>
      <c r="P3778" s="7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29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1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(J3779/86400)+25569</f>
        <v>41887.111354166671</v>
      </c>
      <c r="T3779" s="11">
        <f t="shared" ref="T3779:T3842" si="239">(I3779/86400)+25569</f>
        <v>41909.166666666664</v>
      </c>
    </row>
    <row r="3780" spans="1:20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1">
        <f t="shared" si="236"/>
        <v>105.04166666666667</v>
      </c>
      <c r="P3780" s="7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1">
        <f t="shared" si="236"/>
        <v>103.98</v>
      </c>
      <c r="P3781" s="7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42455.693749999999</v>
      </c>
    </row>
    <row r="3782" spans="1:20" ht="29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1">
        <f t="shared" si="236"/>
        <v>120</v>
      </c>
      <c r="P3782" s="7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42198.837500000001</v>
      </c>
    </row>
    <row r="3783" spans="1:20" ht="29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1">
        <f t="shared" si="236"/>
        <v>109.66666666666667</v>
      </c>
      <c r="P3783" s="7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29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1">
        <f t="shared" si="236"/>
        <v>101.75</v>
      </c>
      <c r="P3784" s="7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42546.862233796295</v>
      </c>
      <c r="T3784" s="11">
        <f t="shared" si="239"/>
        <v>42575.958333333328</v>
      </c>
    </row>
    <row r="3785" spans="1:20" ht="29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1">
        <f t="shared" si="236"/>
        <v>128.91666666666666</v>
      </c>
      <c r="P3785" s="7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29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1">
        <f t="shared" si="236"/>
        <v>114.99999999999999</v>
      </c>
      <c r="P3786" s="7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29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1">
        <f t="shared" si="236"/>
        <v>150.75</v>
      </c>
      <c r="P3787" s="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29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1">
        <f t="shared" si="236"/>
        <v>110.96666666666665</v>
      </c>
      <c r="P3788" s="7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29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1">
        <f t="shared" si="236"/>
        <v>100.28571428571429</v>
      </c>
      <c r="P3789" s="7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58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1">
        <f t="shared" si="236"/>
        <v>0.66666666666666674</v>
      </c>
      <c r="P3790" s="7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29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1">
        <f t="shared" si="236"/>
        <v>3.267605633802817</v>
      </c>
      <c r="P3791" s="7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29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1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1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1">
        <f t="shared" si="236"/>
        <v>0.27999999999999997</v>
      </c>
      <c r="P3794" s="7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29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1">
        <f t="shared" si="236"/>
        <v>59.657142857142851</v>
      </c>
      <c r="P3795" s="7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29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1">
        <f t="shared" si="236"/>
        <v>1</v>
      </c>
      <c r="P3796" s="7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29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1">
        <f t="shared" si="236"/>
        <v>1.6666666666666667</v>
      </c>
      <c r="P3797" s="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29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1">
        <f t="shared" si="236"/>
        <v>4.4444444444444444E-3</v>
      </c>
      <c r="P3798" s="7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29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1">
        <f t="shared" si="236"/>
        <v>89.666666666666657</v>
      </c>
      <c r="P3799" s="7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29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1">
        <f t="shared" si="236"/>
        <v>1.4642857142857144</v>
      </c>
      <c r="P3800" s="7">
        <f t="shared" si="237"/>
        <v>205</v>
      </c>
      <c r="Q3800" t="s">
        <v>8315</v>
      </c>
      <c r="R3800" t="s">
        <v>8357</v>
      </c>
      <c r="S3800" s="11">
        <f t="shared" si="238"/>
        <v>41831.722777777773</v>
      </c>
      <c r="T3800" s="11">
        <f t="shared" si="239"/>
        <v>41861.722777777773</v>
      </c>
    </row>
    <row r="3801" spans="1:20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1">
        <f t="shared" si="236"/>
        <v>4.0199999999999996</v>
      </c>
      <c r="P3801" s="7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29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1">
        <f t="shared" si="236"/>
        <v>4.004545454545454</v>
      </c>
      <c r="P3802" s="7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29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1">
        <f t="shared" si="236"/>
        <v>8.52</v>
      </c>
      <c r="P3803" s="7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29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1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1">
        <f t="shared" si="236"/>
        <v>19.650000000000002</v>
      </c>
      <c r="P3805" s="7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29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1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29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1">
        <f t="shared" si="236"/>
        <v>2E-3</v>
      </c>
      <c r="P3807" s="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29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1">
        <f t="shared" si="236"/>
        <v>6.6666666666666666E-2</v>
      </c>
      <c r="P3808" s="7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29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1">
        <f t="shared" si="236"/>
        <v>30.333333333333336</v>
      </c>
      <c r="P3809" s="7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29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1">
        <f t="shared" si="236"/>
        <v>100</v>
      </c>
      <c r="P3810" s="7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29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1">
        <f t="shared" si="236"/>
        <v>101.25</v>
      </c>
      <c r="P3811" s="7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29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1">
        <f t="shared" si="236"/>
        <v>121.73333333333333</v>
      </c>
      <c r="P3812" s="7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29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1">
        <f t="shared" si="236"/>
        <v>330</v>
      </c>
      <c r="P3813" s="7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29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1">
        <f t="shared" si="236"/>
        <v>109.55</v>
      </c>
      <c r="P3814" s="7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29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1">
        <f t="shared" si="236"/>
        <v>100.95190476190474</v>
      </c>
      <c r="P3815" s="7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29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1">
        <f t="shared" si="236"/>
        <v>140.13333333333333</v>
      </c>
      <c r="P3816" s="7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1">
        <f t="shared" si="236"/>
        <v>100.001</v>
      </c>
      <c r="P3817" s="7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43.5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1">
        <f t="shared" si="236"/>
        <v>119.238</v>
      </c>
      <c r="P3818" s="7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29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1">
        <f t="shared" si="236"/>
        <v>107.25</v>
      </c>
      <c r="P3819" s="7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29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1">
        <f t="shared" si="236"/>
        <v>227.99999999999997</v>
      </c>
      <c r="P3820" s="7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1">
        <f t="shared" si="236"/>
        <v>106.4</v>
      </c>
      <c r="P3821" s="7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29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1">
        <f t="shared" si="236"/>
        <v>143.33333333333334</v>
      </c>
      <c r="P3822" s="7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29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1">
        <f t="shared" si="236"/>
        <v>104.54285714285714</v>
      </c>
      <c r="P3823" s="7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29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1">
        <f t="shared" si="236"/>
        <v>110.02000000000001</v>
      </c>
      <c r="P3824" s="7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29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1">
        <f t="shared" si="236"/>
        <v>106</v>
      </c>
      <c r="P3825" s="7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29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1">
        <f t="shared" si="236"/>
        <v>108</v>
      </c>
      <c r="P3826" s="7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29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1">
        <f t="shared" si="236"/>
        <v>105.42</v>
      </c>
      <c r="P3827" s="7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1">
        <f t="shared" si="236"/>
        <v>119.16666666666667</v>
      </c>
      <c r="P3828" s="7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29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1">
        <f t="shared" si="236"/>
        <v>152.66666666666666</v>
      </c>
      <c r="P3829" s="7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29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1">
        <f t="shared" si="236"/>
        <v>100</v>
      </c>
      <c r="P3830" s="7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42004.569293981476</v>
      </c>
    </row>
    <row r="3831" spans="1:20" ht="29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1">
        <f t="shared" si="236"/>
        <v>100.2</v>
      </c>
      <c r="P3831" s="7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29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1">
        <f t="shared" si="236"/>
        <v>225</v>
      </c>
      <c r="P3832" s="7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29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1">
        <f t="shared" si="236"/>
        <v>106.02199999999999</v>
      </c>
      <c r="P3833" s="7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29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1">
        <f t="shared" si="236"/>
        <v>104.66666666666666</v>
      </c>
      <c r="P3834" s="7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29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1">
        <f t="shared" si="236"/>
        <v>116.66666666666667</v>
      </c>
      <c r="P3835" s="7">
        <f t="shared" si="237"/>
        <v>70</v>
      </c>
      <c r="Q3835" t="s">
        <v>8315</v>
      </c>
      <c r="R3835" t="s">
        <v>8316</v>
      </c>
      <c r="S3835" s="11">
        <f t="shared" si="238"/>
        <v>41963.872361111113</v>
      </c>
      <c r="T3835" s="11">
        <f t="shared" si="239"/>
        <v>41974.797916666663</v>
      </c>
    </row>
    <row r="3836" spans="1:20" ht="29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1">
        <f t="shared" si="236"/>
        <v>109.03333333333333</v>
      </c>
      <c r="P3836" s="7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29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1">
        <f t="shared" si="236"/>
        <v>160</v>
      </c>
      <c r="P3837" s="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1">
        <f t="shared" si="236"/>
        <v>112.5</v>
      </c>
      <c r="P3838" s="7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1">
        <f t="shared" si="236"/>
        <v>102.1</v>
      </c>
      <c r="P3839" s="7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29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1">
        <f t="shared" si="236"/>
        <v>100.824</v>
      </c>
      <c r="P3840" s="7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29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1">
        <f t="shared" si="236"/>
        <v>101.25</v>
      </c>
      <c r="P3841" s="7">
        <f t="shared" si="237"/>
        <v>63.28125</v>
      </c>
      <c r="Q3841" t="s">
        <v>8315</v>
      </c>
      <c r="R3841" t="s">
        <v>8316</v>
      </c>
      <c r="S3841" s="11">
        <f t="shared" si="238"/>
        <v>42155.142638888894</v>
      </c>
      <c r="T3841" s="11">
        <f t="shared" si="239"/>
        <v>42215.142638888894</v>
      </c>
    </row>
    <row r="3842" spans="1:20" ht="29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1">
        <f t="shared" si="236"/>
        <v>6500</v>
      </c>
      <c r="P3842" s="7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29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1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(J3843/86400)+25569</f>
        <v>41780.785729166666</v>
      </c>
      <c r="T3843" s="11">
        <f t="shared" ref="T3843:T3906" si="243">(I3843/86400)+25569</f>
        <v>41840.785729166666</v>
      </c>
    </row>
    <row r="3844" spans="1:20" ht="29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1">
        <f t="shared" si="240"/>
        <v>21.94</v>
      </c>
      <c r="P3844" s="7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29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1">
        <f t="shared" si="240"/>
        <v>21.3</v>
      </c>
      <c r="P3845" s="7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29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1">
        <f t="shared" si="240"/>
        <v>41.489795918367342</v>
      </c>
      <c r="P3846" s="7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43.5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1">
        <f t="shared" si="240"/>
        <v>2.105</v>
      </c>
      <c r="P3847" s="7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42248.627013888894</v>
      </c>
      <c r="T3847" s="11">
        <f t="shared" si="243"/>
        <v>42278.627013888894</v>
      </c>
    </row>
    <row r="3848" spans="1:20" ht="29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1">
        <f t="shared" si="240"/>
        <v>2.7</v>
      </c>
      <c r="P3848" s="7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29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1">
        <f t="shared" si="240"/>
        <v>16.161904761904761</v>
      </c>
      <c r="P3849" s="7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29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1">
        <f t="shared" si="240"/>
        <v>16.376923076923077</v>
      </c>
      <c r="P3850" s="7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29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1">
        <f t="shared" si="240"/>
        <v>7.043333333333333</v>
      </c>
      <c r="P3851" s="7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1">
        <f t="shared" si="240"/>
        <v>3.8</v>
      </c>
      <c r="P3852" s="7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29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1">
        <f t="shared" si="240"/>
        <v>34.08</v>
      </c>
      <c r="P3853" s="7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29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1">
        <f t="shared" si="240"/>
        <v>0.2</v>
      </c>
      <c r="P3854" s="7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1">
        <f t="shared" si="240"/>
        <v>2.5999999999999999E-2</v>
      </c>
      <c r="P3855" s="7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1">
        <f t="shared" si="240"/>
        <v>16.254545454545454</v>
      </c>
      <c r="P3856" s="7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29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1">
        <f t="shared" si="240"/>
        <v>2.5</v>
      </c>
      <c r="P3857" s="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29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1">
        <f t="shared" si="240"/>
        <v>0.02</v>
      </c>
      <c r="P3858" s="7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29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1">
        <f t="shared" si="240"/>
        <v>5.2</v>
      </c>
      <c r="P3859" s="7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29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1">
        <f t="shared" si="240"/>
        <v>2</v>
      </c>
      <c r="P3860" s="7">
        <f t="shared" si="241"/>
        <v>10</v>
      </c>
      <c r="Q3860" t="s">
        <v>8315</v>
      </c>
      <c r="R3860" t="s">
        <v>8316</v>
      </c>
      <c r="S3860" s="11">
        <f t="shared" si="242"/>
        <v>42128.431064814809</v>
      </c>
      <c r="T3860" s="11">
        <f t="shared" si="243"/>
        <v>42146.875</v>
      </c>
    </row>
    <row r="3861" spans="1:20" ht="29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1">
        <f t="shared" si="240"/>
        <v>0.04</v>
      </c>
      <c r="P3861" s="7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29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1">
        <f t="shared" si="240"/>
        <v>17.666666666666668</v>
      </c>
      <c r="P3862" s="7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41833.660995370374</v>
      </c>
      <c r="T3862" s="11">
        <f t="shared" si="243"/>
        <v>41863.660995370374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1">
        <f t="shared" si="240"/>
        <v>5</v>
      </c>
      <c r="P3863" s="7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1">
        <f t="shared" si="240"/>
        <v>1.3333333333333334E-2</v>
      </c>
      <c r="P3864" s="7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29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1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29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1">
        <f t="shared" si="240"/>
        <v>1.2</v>
      </c>
      <c r="P3866" s="7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29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1">
        <f t="shared" si="240"/>
        <v>26.937422295897225</v>
      </c>
      <c r="P3867" s="7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1">
        <f t="shared" si="240"/>
        <v>0.54999999999999993</v>
      </c>
      <c r="P3868" s="7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29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1">
        <f t="shared" si="240"/>
        <v>12.55</v>
      </c>
      <c r="P3869" s="7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1">
        <f t="shared" si="240"/>
        <v>0.2</v>
      </c>
      <c r="P3870" s="7">
        <f t="shared" si="241"/>
        <v>10</v>
      </c>
      <c r="Q3870" t="s">
        <v>8315</v>
      </c>
      <c r="R3870" t="s">
        <v>8357</v>
      </c>
      <c r="S3870" s="11">
        <f t="shared" si="242"/>
        <v>41865.659780092596</v>
      </c>
      <c r="T3870" s="11">
        <f t="shared" si="243"/>
        <v>41890.659780092596</v>
      </c>
    </row>
    <row r="3871" spans="1:20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1">
        <f t="shared" si="240"/>
        <v>3.4474868431088401</v>
      </c>
      <c r="P3871" s="7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29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1">
        <f t="shared" si="240"/>
        <v>15</v>
      </c>
      <c r="P3872" s="7">
        <f t="shared" si="241"/>
        <v>150</v>
      </c>
      <c r="Q3872" t="s">
        <v>8315</v>
      </c>
      <c r="R3872" t="s">
        <v>8357</v>
      </c>
      <c r="S3872" s="11">
        <f t="shared" si="242"/>
        <v>41793.172199074077</v>
      </c>
      <c r="T3872" s="11">
        <f t="shared" si="243"/>
        <v>41823.172199074077</v>
      </c>
    </row>
    <row r="3873" spans="1:20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1">
        <f t="shared" si="240"/>
        <v>2.666666666666667</v>
      </c>
      <c r="P3873" s="7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29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1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29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1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29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1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29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1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29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1">
        <f t="shared" si="240"/>
        <v>52.794871794871788</v>
      </c>
      <c r="P3878" s="7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29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1">
        <f t="shared" si="240"/>
        <v>4.9639999999999995</v>
      </c>
      <c r="P3879" s="7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29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1">
        <f t="shared" si="240"/>
        <v>5.5555555555555552E-2</v>
      </c>
      <c r="P3880" s="7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29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1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29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1">
        <f t="shared" si="240"/>
        <v>13.066666666666665</v>
      </c>
      <c r="P3882" s="7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1">
        <f t="shared" si="240"/>
        <v>5</v>
      </c>
      <c r="P3883" s="7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29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1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29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1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29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1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29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1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1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29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1">
        <f t="shared" si="240"/>
        <v>1.7500000000000002</v>
      </c>
      <c r="P3889" s="7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29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1">
        <f t="shared" si="240"/>
        <v>27.1</v>
      </c>
      <c r="P3890" s="7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29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1">
        <f t="shared" si="240"/>
        <v>1.4749999999999999</v>
      </c>
      <c r="P3891" s="7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29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1">
        <f t="shared" si="240"/>
        <v>16.826666666666668</v>
      </c>
      <c r="P3892" s="7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1">
        <f t="shared" si="240"/>
        <v>32.5</v>
      </c>
      <c r="P3893" s="7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29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1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1">
        <f t="shared" si="242"/>
        <v>41867.652280092589</v>
      </c>
      <c r="T3894" s="11">
        <f t="shared" si="243"/>
        <v>41875.291666666664</v>
      </c>
    </row>
    <row r="3895" spans="1:20" ht="29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1">
        <f t="shared" si="240"/>
        <v>21.55</v>
      </c>
      <c r="P3895" s="7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29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1">
        <f t="shared" si="240"/>
        <v>3.4666666666666663</v>
      </c>
      <c r="P3896" s="7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29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1">
        <f t="shared" si="240"/>
        <v>5</v>
      </c>
      <c r="P3897" s="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29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1">
        <f t="shared" si="240"/>
        <v>10.625</v>
      </c>
      <c r="P3898" s="7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29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1">
        <f t="shared" si="240"/>
        <v>17.599999999999998</v>
      </c>
      <c r="P3899" s="7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29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1">
        <f t="shared" si="240"/>
        <v>32.56</v>
      </c>
      <c r="P3900" s="7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1">
        <f t="shared" si="240"/>
        <v>1.25</v>
      </c>
      <c r="P3901" s="7">
        <f t="shared" si="241"/>
        <v>62.5</v>
      </c>
      <c r="Q3901" t="s">
        <v>8315</v>
      </c>
      <c r="R3901" t="s">
        <v>8316</v>
      </c>
      <c r="S3901" s="11">
        <f t="shared" si="242"/>
        <v>41843.775011574078</v>
      </c>
      <c r="T3901" s="11">
        <f t="shared" si="243"/>
        <v>41863.775011574078</v>
      </c>
    </row>
    <row r="3902" spans="1:20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1">
        <f t="shared" si="240"/>
        <v>5.4</v>
      </c>
      <c r="P3902" s="7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29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1">
        <f t="shared" si="240"/>
        <v>0.83333333333333337</v>
      </c>
      <c r="P3903" s="7">
        <f t="shared" si="241"/>
        <v>25</v>
      </c>
      <c r="Q3903" t="s">
        <v>8315</v>
      </c>
      <c r="R3903" t="s">
        <v>8316</v>
      </c>
      <c r="S3903" s="11">
        <f t="shared" si="242"/>
        <v>42317.826377314814</v>
      </c>
      <c r="T3903" s="11">
        <f t="shared" si="243"/>
        <v>42357.826377314814</v>
      </c>
    </row>
    <row r="3904" spans="1:20" ht="29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1">
        <f t="shared" si="240"/>
        <v>48.833333333333336</v>
      </c>
      <c r="P3904" s="7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29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1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1">
        <f t="shared" si="240"/>
        <v>0.03</v>
      </c>
      <c r="P3906" s="7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29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1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(J3907/86400)+25569</f>
        <v>42124.623877314814</v>
      </c>
      <c r="T3907" s="11">
        <f t="shared" ref="T3907:T3970" si="247">(I3907/86400)+25569</f>
        <v>42166.958333333328</v>
      </c>
    </row>
    <row r="3908" spans="1:20" ht="29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1">
        <f t="shared" si="244"/>
        <v>67.333333333333329</v>
      </c>
      <c r="P3908" s="7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1">
        <f t="shared" si="244"/>
        <v>15.299999999999999</v>
      </c>
      <c r="P3909" s="7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29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1">
        <f t="shared" si="244"/>
        <v>8.6666666666666679</v>
      </c>
      <c r="P3910" s="7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29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1">
        <f t="shared" si="244"/>
        <v>0.22499999999999998</v>
      </c>
      <c r="P3911" s="7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29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1">
        <f t="shared" si="244"/>
        <v>3.0833333333333335</v>
      </c>
      <c r="P3912" s="7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29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1">
        <f t="shared" si="244"/>
        <v>37.412500000000001</v>
      </c>
      <c r="P3913" s="7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29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1">
        <f t="shared" si="244"/>
        <v>6.6666666666666671E-3</v>
      </c>
      <c r="P3914" s="7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29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1">
        <f t="shared" si="244"/>
        <v>10</v>
      </c>
      <c r="P3915" s="7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29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1">
        <f t="shared" si="244"/>
        <v>36.36</v>
      </c>
      <c r="P3916" s="7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42114.818935185191</v>
      </c>
      <c r="T3916" s="11">
        <f t="shared" si="247"/>
        <v>42134.957638888889</v>
      </c>
    </row>
    <row r="3917" spans="1:20" ht="29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1">
        <f t="shared" si="244"/>
        <v>0.33333333333333337</v>
      </c>
      <c r="P3917" s="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29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1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29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1">
        <f t="shared" si="244"/>
        <v>0.2857142857142857</v>
      </c>
      <c r="P3919" s="7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29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1">
        <f t="shared" si="244"/>
        <v>0.2</v>
      </c>
      <c r="P3920" s="7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29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1">
        <f t="shared" si="244"/>
        <v>1.7999999999999998</v>
      </c>
      <c r="P3921" s="7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29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1">
        <f t="shared" si="244"/>
        <v>5.4</v>
      </c>
      <c r="P3922" s="7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42687.428935185184</v>
      </c>
    </row>
    <row r="3923" spans="1:20" ht="29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1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29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1">
        <f t="shared" si="244"/>
        <v>8.1333333333333329</v>
      </c>
      <c r="P3924" s="7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29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1">
        <f t="shared" si="244"/>
        <v>12.034782608695652</v>
      </c>
      <c r="P3925" s="7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29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1">
        <f t="shared" si="244"/>
        <v>15.266666666666667</v>
      </c>
      <c r="P3926" s="7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29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1">
        <f t="shared" si="244"/>
        <v>10</v>
      </c>
      <c r="P3927" s="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1">
        <f t="shared" si="244"/>
        <v>0.3</v>
      </c>
      <c r="P3928" s="7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29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1">
        <f t="shared" si="244"/>
        <v>1</v>
      </c>
      <c r="P3929" s="7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29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1">
        <f t="shared" si="244"/>
        <v>13.020000000000001</v>
      </c>
      <c r="P3930" s="7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29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1">
        <f t="shared" si="244"/>
        <v>2.2650000000000001</v>
      </c>
      <c r="P3931" s="7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29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1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29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1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29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1">
        <f t="shared" si="244"/>
        <v>8.3333333333333332E-3</v>
      </c>
      <c r="P3934" s="7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29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1">
        <f t="shared" si="244"/>
        <v>15.742857142857142</v>
      </c>
      <c r="P3935" s="7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29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1">
        <f t="shared" si="244"/>
        <v>11</v>
      </c>
      <c r="P3936" s="7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29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1">
        <f t="shared" si="244"/>
        <v>43.833333333333336</v>
      </c>
      <c r="P3937" s="7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42221.656782407408</v>
      </c>
      <c r="T3937" s="11">
        <f t="shared" si="247"/>
        <v>42281.656782407408</v>
      </c>
    </row>
    <row r="3938" spans="1:20" ht="29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1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29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1">
        <f t="shared" si="244"/>
        <v>86.135181975736558</v>
      </c>
      <c r="P3939" s="7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29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1">
        <f t="shared" si="244"/>
        <v>12.196620583717358</v>
      </c>
      <c r="P3940" s="7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42151.905717592592</v>
      </c>
      <c r="T3940" s="11">
        <f t="shared" si="247"/>
        <v>42182.905717592592</v>
      </c>
    </row>
    <row r="3941" spans="1:20" ht="29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1">
        <f t="shared" si="244"/>
        <v>0.1</v>
      </c>
      <c r="P3941" s="7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29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1">
        <f t="shared" si="244"/>
        <v>0.22</v>
      </c>
      <c r="P3942" s="7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29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1">
        <f t="shared" si="244"/>
        <v>0.90909090909090906</v>
      </c>
      <c r="P3943" s="7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29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1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29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1">
        <f t="shared" si="244"/>
        <v>35.64</v>
      </c>
      <c r="P3945" s="7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29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1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29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1">
        <f t="shared" si="244"/>
        <v>0.25</v>
      </c>
      <c r="P3947" s="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1">
        <f t="shared" si="244"/>
        <v>3.25</v>
      </c>
      <c r="P3948" s="7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29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1">
        <f t="shared" si="244"/>
        <v>3.3666666666666663</v>
      </c>
      <c r="P3949" s="7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29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1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1">
        <f t="shared" si="246"/>
        <v>41829.325497685189</v>
      </c>
      <c r="T3950" s="11">
        <f t="shared" si="247"/>
        <v>41889.325497685189</v>
      </c>
    </row>
    <row r="3951" spans="1:20" ht="29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1">
        <f t="shared" si="244"/>
        <v>15.770000000000001</v>
      </c>
      <c r="P3951" s="7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29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1">
        <f t="shared" si="244"/>
        <v>0.625</v>
      </c>
      <c r="P3952" s="7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29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1">
        <f t="shared" si="244"/>
        <v>5.0000000000000001E-4</v>
      </c>
      <c r="P3953" s="7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29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1">
        <f t="shared" si="244"/>
        <v>9.6153846153846159E-2</v>
      </c>
      <c r="P3954" s="7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29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1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29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1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29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1">
        <f t="shared" si="244"/>
        <v>24.285714285714285</v>
      </c>
      <c r="P3957" s="7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29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1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29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1">
        <f t="shared" si="244"/>
        <v>2.5000000000000001E-2</v>
      </c>
      <c r="P3959" s="7">
        <f t="shared" si="245"/>
        <v>7</v>
      </c>
      <c r="Q3959" t="s">
        <v>8315</v>
      </c>
      <c r="R3959" t="s">
        <v>8316</v>
      </c>
      <c r="S3959" s="11">
        <f t="shared" si="246"/>
        <v>42513.976319444446</v>
      </c>
      <c r="T3959" s="11">
        <f t="shared" si="247"/>
        <v>42559.976319444446</v>
      </c>
    </row>
    <row r="3960" spans="1:20" ht="29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1">
        <f t="shared" si="244"/>
        <v>32.049999999999997</v>
      </c>
      <c r="P3960" s="7">
        <f t="shared" si="245"/>
        <v>40.0625</v>
      </c>
      <c r="Q3960" t="s">
        <v>8315</v>
      </c>
      <c r="R3960" t="s">
        <v>8316</v>
      </c>
      <c r="S3960" s="11">
        <f t="shared" si="246"/>
        <v>41816.950370370367</v>
      </c>
      <c r="T3960" s="11">
        <f t="shared" si="247"/>
        <v>41853.583333333336</v>
      </c>
    </row>
    <row r="3961" spans="1:20" ht="29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1">
        <f t="shared" si="244"/>
        <v>24.333333333333336</v>
      </c>
      <c r="P3961" s="7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29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1">
        <f t="shared" si="244"/>
        <v>1.5</v>
      </c>
      <c r="P3962" s="7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29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1">
        <f t="shared" si="244"/>
        <v>0.42</v>
      </c>
      <c r="P3963" s="7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29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1">
        <f t="shared" si="244"/>
        <v>3.214285714285714</v>
      </c>
      <c r="P3964" s="7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29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1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29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1">
        <f t="shared" si="244"/>
        <v>6.3</v>
      </c>
      <c r="P3966" s="7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29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1">
        <f t="shared" si="244"/>
        <v>14.249999999999998</v>
      </c>
      <c r="P3967" s="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29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1">
        <f t="shared" si="244"/>
        <v>0.6</v>
      </c>
      <c r="P3968" s="7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29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1">
        <f t="shared" si="244"/>
        <v>24.117647058823529</v>
      </c>
      <c r="P3969" s="7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29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1">
        <f t="shared" si="244"/>
        <v>10.54</v>
      </c>
      <c r="P3970" s="7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29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1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(J3971/86400)+25569</f>
        <v>42601.854699074072</v>
      </c>
      <c r="T3971" s="11">
        <f t="shared" ref="T3971:T4034" si="251">(I3971/86400)+25569</f>
        <v>42611.163194444445</v>
      </c>
    </row>
    <row r="3972" spans="1:20" ht="29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1">
        <f t="shared" si="248"/>
        <v>7.3333333333333334E-2</v>
      </c>
      <c r="P3972" s="7">
        <f t="shared" si="249"/>
        <v>5.5</v>
      </c>
      <c r="Q3972" t="s">
        <v>8315</v>
      </c>
      <c r="R3972" t="s">
        <v>8316</v>
      </c>
      <c r="S3972" s="11">
        <f t="shared" si="250"/>
        <v>42447.863553240742</v>
      </c>
      <c r="T3972" s="11">
        <f t="shared" si="251"/>
        <v>42477.863553240742</v>
      </c>
    </row>
    <row r="3973" spans="1:20" ht="29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1">
        <f t="shared" si="248"/>
        <v>0.97142857142857131</v>
      </c>
      <c r="P3973" s="7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1">
        <f t="shared" si="248"/>
        <v>21.099999999999998</v>
      </c>
      <c r="P3974" s="7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29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1">
        <f t="shared" si="248"/>
        <v>78.100000000000009</v>
      </c>
      <c r="P3975" s="7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29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1">
        <f t="shared" si="248"/>
        <v>32</v>
      </c>
      <c r="P3976" s="7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29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1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29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1">
        <f t="shared" si="248"/>
        <v>47.692307692307693</v>
      </c>
      <c r="P3978" s="7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29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1">
        <f t="shared" si="248"/>
        <v>1.4500000000000002</v>
      </c>
      <c r="P3979" s="7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29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1">
        <f t="shared" si="248"/>
        <v>10.7</v>
      </c>
      <c r="P3980" s="7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29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1">
        <f t="shared" si="248"/>
        <v>1.8333333333333333</v>
      </c>
      <c r="P3981" s="7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29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1">
        <f t="shared" si="248"/>
        <v>18</v>
      </c>
      <c r="P3982" s="7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1">
        <f t="shared" si="248"/>
        <v>4.083333333333333</v>
      </c>
      <c r="P3983" s="7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29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1">
        <f t="shared" si="248"/>
        <v>20</v>
      </c>
      <c r="P3984" s="7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29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1">
        <f t="shared" si="248"/>
        <v>34.802513464991023</v>
      </c>
      <c r="P3985" s="7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29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1">
        <f t="shared" si="248"/>
        <v>6.3333333333333339</v>
      </c>
      <c r="P3986" s="7">
        <f t="shared" si="249"/>
        <v>9.5</v>
      </c>
      <c r="Q3986" t="s">
        <v>8315</v>
      </c>
      <c r="R3986" t="s">
        <v>8316</v>
      </c>
      <c r="S3986" s="11">
        <f t="shared" si="250"/>
        <v>41920.963472222225</v>
      </c>
      <c r="T3986" s="11">
        <f t="shared" si="251"/>
        <v>41951</v>
      </c>
    </row>
    <row r="3987" spans="1:20" ht="29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1">
        <f t="shared" si="248"/>
        <v>32.049999999999997</v>
      </c>
      <c r="P3987" s="7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29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1">
        <f t="shared" si="248"/>
        <v>9.76</v>
      </c>
      <c r="P3988" s="7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29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1">
        <f t="shared" si="248"/>
        <v>37.75</v>
      </c>
      <c r="P3989" s="7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1">
        <f t="shared" si="248"/>
        <v>2.1333333333333333</v>
      </c>
      <c r="P3990" s="7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29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1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29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1">
        <f t="shared" si="248"/>
        <v>4.1818181818181817</v>
      </c>
      <c r="P3992" s="7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1">
        <f t="shared" si="248"/>
        <v>20</v>
      </c>
      <c r="P3993" s="7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1">
        <f t="shared" si="248"/>
        <v>5.41</v>
      </c>
      <c r="P3994" s="7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29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1">
        <f t="shared" si="248"/>
        <v>6.0000000000000001E-3</v>
      </c>
      <c r="P3995" s="7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1">
        <f t="shared" si="248"/>
        <v>0.25</v>
      </c>
      <c r="P3996" s="7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29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1">
        <f t="shared" si="248"/>
        <v>35</v>
      </c>
      <c r="P3997" s="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29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1">
        <f t="shared" si="248"/>
        <v>16.566666666666666</v>
      </c>
      <c r="P3998" s="7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41950.266944444447</v>
      </c>
      <c r="T3998" s="11">
        <f t="shared" si="251"/>
        <v>41963.669444444444</v>
      </c>
    </row>
    <row r="3999" spans="1:20" ht="29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1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29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1">
        <f t="shared" si="248"/>
        <v>57.199999999999996</v>
      </c>
      <c r="P4000" s="7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29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1">
        <f t="shared" si="248"/>
        <v>16.514285714285716</v>
      </c>
      <c r="P4001" s="7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1">
        <f t="shared" si="248"/>
        <v>0.125</v>
      </c>
      <c r="P4002" s="7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29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1">
        <f t="shared" si="248"/>
        <v>37.75</v>
      </c>
      <c r="P4003" s="7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29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1">
        <f t="shared" si="248"/>
        <v>1.8399999999999999</v>
      </c>
      <c r="P4004" s="7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29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1">
        <f t="shared" si="248"/>
        <v>10.050000000000001</v>
      </c>
      <c r="P4005" s="7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1">
        <f t="shared" si="248"/>
        <v>0.2</v>
      </c>
      <c r="P4006" s="7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29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1">
        <f t="shared" si="248"/>
        <v>1.3333333333333335</v>
      </c>
      <c r="P4007" s="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29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1">
        <f t="shared" si="248"/>
        <v>6.6666666666666671E-3</v>
      </c>
      <c r="P4008" s="7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29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1">
        <f t="shared" si="248"/>
        <v>0.25</v>
      </c>
      <c r="P4009" s="7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41877.686111111107</v>
      </c>
    </row>
    <row r="4010" spans="1:20" ht="29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1">
        <f t="shared" si="248"/>
        <v>6</v>
      </c>
      <c r="P4010" s="7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29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1">
        <f t="shared" si="248"/>
        <v>3.8860103626943006</v>
      </c>
      <c r="P4011" s="7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29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1">
        <f t="shared" si="248"/>
        <v>24.194444444444443</v>
      </c>
      <c r="P4012" s="7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29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1">
        <f t="shared" si="248"/>
        <v>7.6</v>
      </c>
      <c r="P4013" s="7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29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1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29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1">
        <f t="shared" si="248"/>
        <v>1.3</v>
      </c>
      <c r="P4015" s="7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29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1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29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1">
        <f t="shared" si="248"/>
        <v>1.4285714285714287E-2</v>
      </c>
      <c r="P4017" s="7">
        <f t="shared" si="249"/>
        <v>1</v>
      </c>
      <c r="Q4017" t="s">
        <v>8315</v>
      </c>
      <c r="R4017" t="s">
        <v>8316</v>
      </c>
      <c r="S4017" s="11">
        <f t="shared" si="250"/>
        <v>42174.780821759261</v>
      </c>
      <c r="T4017" s="11">
        <f t="shared" si="251"/>
        <v>42204.780821759261</v>
      </c>
    </row>
    <row r="4018" spans="1:20" ht="29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1">
        <f t="shared" si="248"/>
        <v>14.000000000000002</v>
      </c>
      <c r="P4018" s="7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29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1">
        <f t="shared" si="248"/>
        <v>1.05</v>
      </c>
      <c r="P4019" s="7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1">
        <f t="shared" si="248"/>
        <v>8.6666666666666679</v>
      </c>
      <c r="P4020" s="7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29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1">
        <f t="shared" si="248"/>
        <v>0.82857142857142851</v>
      </c>
      <c r="P4021" s="7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29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1">
        <f t="shared" si="248"/>
        <v>16.666666666666664</v>
      </c>
      <c r="P4022" s="7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1">
        <f t="shared" si="248"/>
        <v>0.83333333333333337</v>
      </c>
      <c r="P4023" s="7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1">
        <f t="shared" si="248"/>
        <v>69.561111111111103</v>
      </c>
      <c r="P4024" s="7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41990.584108796298</v>
      </c>
      <c r="T4024" s="11">
        <f t="shared" si="251"/>
        <v>42036.120833333334</v>
      </c>
    </row>
    <row r="4025" spans="1:20" ht="29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1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1">
        <f t="shared" si="250"/>
        <v>42408.999571759261</v>
      </c>
      <c r="T4025" s="11">
        <f t="shared" si="251"/>
        <v>42453.957905092597</v>
      </c>
    </row>
    <row r="4026" spans="1:20" ht="29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1">
        <f t="shared" si="248"/>
        <v>1.25</v>
      </c>
      <c r="P4026" s="7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29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1">
        <f t="shared" si="248"/>
        <v>5</v>
      </c>
      <c r="P4027" s="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29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1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29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1">
        <f t="shared" si="248"/>
        <v>7.166666666666667</v>
      </c>
      <c r="P4029" s="7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29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1">
        <f t="shared" si="248"/>
        <v>28.050000000000004</v>
      </c>
      <c r="P4030" s="7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29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1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1">
        <f t="shared" si="250"/>
        <v>42322.02511574074</v>
      </c>
      <c r="T4031" s="11">
        <f t="shared" si="251"/>
        <v>42352.02511574074</v>
      </c>
    </row>
    <row r="4032" spans="1:20" ht="29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1">
        <f t="shared" si="248"/>
        <v>16</v>
      </c>
      <c r="P4032" s="7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42403.78402777778</v>
      </c>
    </row>
    <row r="4033" spans="1:20" ht="29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1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29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1">
        <f t="shared" si="248"/>
        <v>6.8287037037037033</v>
      </c>
      <c r="P4034" s="7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29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1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(J4035/86400)+25569</f>
        <v>42614.268796296295</v>
      </c>
      <c r="T4035" s="11">
        <f t="shared" ref="T4035:T4098" si="255">(I4035/86400)+25569</f>
        <v>42645.375</v>
      </c>
    </row>
    <row r="4036" spans="1:20" ht="29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1">
        <f t="shared" si="252"/>
        <v>1.4814814814814816</v>
      </c>
      <c r="P4036" s="7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1">
        <f t="shared" si="252"/>
        <v>36.85</v>
      </c>
      <c r="P4037" s="7">
        <f t="shared" si="253"/>
        <v>147.4</v>
      </c>
      <c r="Q4037" t="s">
        <v>8315</v>
      </c>
      <c r="R4037" t="s">
        <v>8316</v>
      </c>
      <c r="S4037" s="11">
        <f t="shared" si="254"/>
        <v>41903.882951388892</v>
      </c>
      <c r="T4037" s="11">
        <f t="shared" si="255"/>
        <v>41933.882951388892</v>
      </c>
    </row>
    <row r="4038" spans="1:20" ht="29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1">
        <f t="shared" si="252"/>
        <v>47.05</v>
      </c>
      <c r="P4038" s="7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41804.937083333338</v>
      </c>
      <c r="T4038" s="11">
        <f t="shared" si="255"/>
        <v>41821.9375</v>
      </c>
    </row>
    <row r="4039" spans="1:20" ht="29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1">
        <f t="shared" si="252"/>
        <v>11.428571428571429</v>
      </c>
      <c r="P4039" s="7">
        <f t="shared" si="253"/>
        <v>40</v>
      </c>
      <c r="Q4039" t="s">
        <v>8315</v>
      </c>
      <c r="R4039" t="s">
        <v>8316</v>
      </c>
      <c r="S4039" s="11">
        <f t="shared" si="254"/>
        <v>42497.070775462962</v>
      </c>
      <c r="T4039" s="11">
        <f t="shared" si="255"/>
        <v>42514.600694444445</v>
      </c>
    </row>
    <row r="4040" spans="1:20" ht="29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1">
        <f t="shared" si="252"/>
        <v>12.04</v>
      </c>
      <c r="P4040" s="7">
        <f t="shared" si="253"/>
        <v>75.25</v>
      </c>
      <c r="Q4040" t="s">
        <v>8315</v>
      </c>
      <c r="R4040" t="s">
        <v>8316</v>
      </c>
      <c r="S4040" s="11">
        <f t="shared" si="254"/>
        <v>41869.798726851848</v>
      </c>
      <c r="T4040" s="11">
        <f t="shared" si="255"/>
        <v>41929.798726851848</v>
      </c>
    </row>
    <row r="4041" spans="1:20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1">
        <f t="shared" si="252"/>
        <v>60</v>
      </c>
      <c r="P4041" s="7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29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1">
        <f t="shared" si="252"/>
        <v>31.25</v>
      </c>
      <c r="P4042" s="7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1">
        <f t="shared" si="252"/>
        <v>0.42</v>
      </c>
      <c r="P4043" s="7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29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1">
        <f t="shared" si="252"/>
        <v>0.21</v>
      </c>
      <c r="P4044" s="7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29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1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29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1">
        <f t="shared" si="252"/>
        <v>37.5</v>
      </c>
      <c r="P4046" s="7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29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1">
        <f t="shared" si="252"/>
        <v>0.02</v>
      </c>
      <c r="P4047" s="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29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1">
        <f t="shared" si="252"/>
        <v>8.2142857142857135</v>
      </c>
      <c r="P4048" s="7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29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1">
        <f t="shared" si="252"/>
        <v>2.1999999999999997</v>
      </c>
      <c r="P4049" s="7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29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1">
        <f t="shared" si="252"/>
        <v>17.652941176470588</v>
      </c>
      <c r="P4050" s="7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29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1">
        <f t="shared" si="252"/>
        <v>0.08</v>
      </c>
      <c r="P4051" s="7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29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1">
        <f t="shared" si="252"/>
        <v>6.6666666666666666E-2</v>
      </c>
      <c r="P4052" s="7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29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1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1">
        <f t="shared" si="254"/>
        <v>41761.810150462959</v>
      </c>
      <c r="T4053" s="11">
        <f t="shared" si="255"/>
        <v>41768.286805555559</v>
      </c>
    </row>
    <row r="4054" spans="1:20" ht="43.5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1">
        <f t="shared" si="252"/>
        <v>37.533333333333339</v>
      </c>
      <c r="P4054" s="7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29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1">
        <f t="shared" si="252"/>
        <v>22</v>
      </c>
      <c r="P4055" s="7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29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1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29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1">
        <f t="shared" si="252"/>
        <v>17.62</v>
      </c>
      <c r="P4057" s="7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29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1">
        <f t="shared" si="252"/>
        <v>53</v>
      </c>
      <c r="P4058" s="7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42534.933321759258</v>
      </c>
      <c r="T4058" s="11">
        <f t="shared" si="255"/>
        <v>42554.832638888889</v>
      </c>
    </row>
    <row r="4059" spans="1:20" ht="29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1">
        <f t="shared" si="252"/>
        <v>22.142857142857142</v>
      </c>
      <c r="P4059" s="7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29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1">
        <f t="shared" si="252"/>
        <v>2.5333333333333332</v>
      </c>
      <c r="P4060" s="7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29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1">
        <f t="shared" si="252"/>
        <v>2.5</v>
      </c>
      <c r="P4061" s="7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29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1">
        <f t="shared" si="252"/>
        <v>2.85</v>
      </c>
      <c r="P4062" s="7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1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29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1">
        <f t="shared" si="252"/>
        <v>2.4500000000000002</v>
      </c>
      <c r="P4064" s="7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29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1">
        <f t="shared" si="252"/>
        <v>1.4210526315789473</v>
      </c>
      <c r="P4065" s="7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29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1">
        <f t="shared" si="252"/>
        <v>19.25</v>
      </c>
      <c r="P4066" s="7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1">
        <f t="shared" si="252"/>
        <v>0.67500000000000004</v>
      </c>
      <c r="P4067" s="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29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1">
        <f t="shared" si="252"/>
        <v>0.16666666666666669</v>
      </c>
      <c r="P4068" s="7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29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1">
        <f t="shared" si="252"/>
        <v>60.9</v>
      </c>
      <c r="P4069" s="7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1">
        <f t="shared" si="252"/>
        <v>1</v>
      </c>
      <c r="P4070" s="7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29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1">
        <f t="shared" si="252"/>
        <v>34.4</v>
      </c>
      <c r="P4071" s="7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1">
        <f t="shared" si="252"/>
        <v>16.5</v>
      </c>
      <c r="P4072" s="7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29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1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29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1">
        <f t="shared" si="252"/>
        <v>0.4</v>
      </c>
      <c r="P4074" s="7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29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1">
        <f t="shared" si="252"/>
        <v>1.0571428571428572</v>
      </c>
      <c r="P4075" s="7">
        <f t="shared" si="253"/>
        <v>18.5</v>
      </c>
      <c r="Q4075" t="s">
        <v>8315</v>
      </c>
      <c r="R4075" t="s">
        <v>8316</v>
      </c>
      <c r="S4075" s="11">
        <f t="shared" si="254"/>
        <v>42078.345208333332</v>
      </c>
      <c r="T4075" s="11">
        <f t="shared" si="255"/>
        <v>42133.166666666672</v>
      </c>
    </row>
    <row r="4076" spans="1:20" ht="29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1">
        <f t="shared" si="252"/>
        <v>26.727272727272727</v>
      </c>
      <c r="P4076" s="7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29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1">
        <f t="shared" si="252"/>
        <v>28.799999999999997</v>
      </c>
      <c r="P4077" s="7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1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1">
        <f t="shared" si="254"/>
        <v>41905.795706018514</v>
      </c>
      <c r="T4078" s="11">
        <f t="shared" si="255"/>
        <v>41933.827083333337</v>
      </c>
    </row>
    <row r="4079" spans="1:20" ht="29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1">
        <f t="shared" si="252"/>
        <v>8.9</v>
      </c>
      <c r="P4079" s="7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29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1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29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1">
        <f t="shared" si="252"/>
        <v>0.16666666666666669</v>
      </c>
      <c r="P4081" s="7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29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1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42535.787499999999</v>
      </c>
    </row>
    <row r="4083" spans="1:20" ht="29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1">
        <f t="shared" si="252"/>
        <v>15.737410071942445</v>
      </c>
      <c r="P4083" s="7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29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1">
        <f t="shared" si="252"/>
        <v>2</v>
      </c>
      <c r="P4084" s="7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29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1">
        <f t="shared" si="252"/>
        <v>21.685714285714287</v>
      </c>
      <c r="P4085" s="7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29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1">
        <f t="shared" si="252"/>
        <v>0.33333333333333337</v>
      </c>
      <c r="P4086" s="7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29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1">
        <f t="shared" si="252"/>
        <v>0.2857142857142857</v>
      </c>
      <c r="P4087" s="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29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1">
        <f t="shared" si="252"/>
        <v>4.7</v>
      </c>
      <c r="P4088" s="7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1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29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1">
        <f t="shared" si="252"/>
        <v>10.8</v>
      </c>
      <c r="P4090" s="7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</v>
      </c>
    </row>
    <row r="4091" spans="1:20" ht="29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1">
        <f t="shared" si="252"/>
        <v>4.8</v>
      </c>
      <c r="P4091" s="7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29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1">
        <f t="shared" si="252"/>
        <v>3.2</v>
      </c>
      <c r="P4092" s="7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29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1">
        <f t="shared" si="252"/>
        <v>12.75</v>
      </c>
      <c r="P4093" s="7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29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1">
        <f t="shared" si="252"/>
        <v>1.8181818181818181E-2</v>
      </c>
      <c r="P4094" s="7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42099.153321759259</v>
      </c>
    </row>
    <row r="4095" spans="1:20" ht="29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1">
        <f t="shared" si="252"/>
        <v>2.4</v>
      </c>
      <c r="P4095" s="7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29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1">
        <f t="shared" si="252"/>
        <v>36.5</v>
      </c>
      <c r="P4096" s="7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1">
        <f t="shared" si="252"/>
        <v>2.666666666666667</v>
      </c>
      <c r="P4097" s="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29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1">
        <f t="shared" si="252"/>
        <v>11.428571428571429</v>
      </c>
      <c r="P4098" s="7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42794.368750000001</v>
      </c>
    </row>
    <row r="4099" spans="1:20" ht="29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1">
        <f t="shared" ref="O4099:O4115" si="256">(E4099/D4099)*100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(J4099/86400)+25569</f>
        <v>42344.824502314819</v>
      </c>
      <c r="T4099" s="11">
        <f t="shared" ref="T4099:T4115" si="259">(I4099/86400)+25569</f>
        <v>42400.996527777781</v>
      </c>
    </row>
    <row r="4100" spans="1:20" ht="29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1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29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1">
        <f t="shared" si="256"/>
        <v>1.1111111111111112</v>
      </c>
      <c r="P4101" s="7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1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29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1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29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1">
        <f t="shared" si="256"/>
        <v>27.400000000000002</v>
      </c>
      <c r="P4104" s="7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29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1">
        <f t="shared" si="256"/>
        <v>10</v>
      </c>
      <c r="P4105" s="7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29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1">
        <f t="shared" si="256"/>
        <v>21.366666666666667</v>
      </c>
      <c r="P4106" s="7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29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1">
        <f t="shared" si="256"/>
        <v>6.9696969696969706</v>
      </c>
      <c r="P4107" s="7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29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1">
        <f t="shared" si="256"/>
        <v>70.599999999999994</v>
      </c>
      <c r="P4108" s="7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29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1">
        <f t="shared" si="256"/>
        <v>2.0500000000000003</v>
      </c>
      <c r="P4109" s="7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29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1">
        <f t="shared" si="256"/>
        <v>1.9666666666666666</v>
      </c>
      <c r="P4110" s="7">
        <f t="shared" si="257"/>
        <v>59</v>
      </c>
      <c r="Q4110" t="s">
        <v>8315</v>
      </c>
      <c r="R4110" t="s">
        <v>8316</v>
      </c>
      <c r="S4110" s="11">
        <f t="shared" si="258"/>
        <v>42767.031678240739</v>
      </c>
      <c r="T4110" s="11">
        <f t="shared" si="259"/>
        <v>42797.208333333328</v>
      </c>
    </row>
    <row r="4111" spans="1:20" ht="29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1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29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1">
        <f t="shared" si="256"/>
        <v>28.666666666666668</v>
      </c>
      <c r="P4112" s="7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42512.626747685186</v>
      </c>
      <c r="T4112" s="11">
        <f t="shared" si="259"/>
        <v>42572.626747685186</v>
      </c>
    </row>
    <row r="4113" spans="1:20" ht="29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1">
        <f t="shared" si="256"/>
        <v>3.1333333333333333</v>
      </c>
      <c r="P4113" s="7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29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1">
        <f t="shared" si="256"/>
        <v>0.04</v>
      </c>
      <c r="P4114" s="7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29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1">
        <f t="shared" si="256"/>
        <v>0.2</v>
      </c>
      <c r="P4115" s="7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1" priority="41" operator="containsText" text="Failed">
      <formula>NOT(ISERROR(SEARCH("Failed",F1)))</formula>
    </cfRule>
    <cfRule type="containsText" dxfId="10" priority="42" operator="containsText" text="Canceled">
      <formula>NOT(ISERROR(SEARCH("Canceled",F1)))</formula>
    </cfRule>
    <cfRule type="containsText" dxfId="9" priority="43" operator="containsText" text="Live">
      <formula>NOT(ISERROR(SEARCH("Live",F1)))</formula>
    </cfRule>
    <cfRule type="containsText" dxfId="8" priority="4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87C86-795D-41A8-8898-236A4CE304AF}">
  <dimension ref="A1:F14"/>
  <sheetViews>
    <sheetView workbookViewId="0">
      <selection activeCell="B28" sqref="B28"/>
    </sheetView>
  </sheetViews>
  <sheetFormatPr defaultRowHeight="14.5" x14ac:dyDescent="0.35"/>
  <cols>
    <col min="1" max="1" width="13.4531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8361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5">
      <c r="A5" s="9" t="s">
        <v>8308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8329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7127-F86B-4511-B13E-10A0466EF827}">
  <dimension ref="A1:F47"/>
  <sheetViews>
    <sheetView workbookViewId="0">
      <selection activeCell="H37" sqref="H37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7" width="26.1796875" bestFit="1" customWidth="1"/>
    <col min="8" max="8" width="40.1796875" bestFit="1" customWidth="1"/>
    <col min="9" max="9" width="49.90625" bestFit="1" customWidth="1"/>
    <col min="10" max="10" width="26.7265625" bestFit="1" customWidth="1"/>
    <col min="11" max="11" width="24.54296875" bestFit="1" customWidth="1"/>
    <col min="12" max="12" width="52.36328125" bestFit="1" customWidth="1"/>
    <col min="13" max="13" width="18.81640625" bestFit="1" customWidth="1"/>
    <col min="14" max="14" width="53" bestFit="1" customWidth="1"/>
    <col min="15" max="15" width="55.1796875" bestFit="1" customWidth="1"/>
    <col min="16" max="16" width="22.453125" bestFit="1" customWidth="1"/>
    <col min="17" max="17" width="43.6328125" bestFit="1" customWidth="1"/>
    <col min="18" max="18" width="41" bestFit="1" customWidth="1"/>
    <col min="19" max="19" width="13.1796875" bestFit="1" customWidth="1"/>
    <col min="20" max="20" width="31.08984375" bestFit="1" customWidth="1"/>
    <col min="21" max="21" width="54.6328125" bestFit="1" customWidth="1"/>
    <col min="22" max="22" width="29.1796875" bestFit="1" customWidth="1"/>
    <col min="23" max="23" width="53" bestFit="1" customWidth="1"/>
    <col min="24" max="24" width="31.7265625" bestFit="1" customWidth="1"/>
    <col min="25" max="25" width="49.90625" bestFit="1" customWidth="1"/>
    <col min="26" max="26" width="49.36328125" bestFit="1" customWidth="1"/>
    <col min="27" max="27" width="19.1796875" bestFit="1" customWidth="1"/>
    <col min="28" max="28" width="50.453125" bestFit="1" customWidth="1"/>
    <col min="29" max="29" width="52.453125" bestFit="1" customWidth="1"/>
    <col min="30" max="30" width="54.6328125" bestFit="1" customWidth="1"/>
    <col min="31" max="31" width="35.7265625" bestFit="1" customWidth="1"/>
    <col min="32" max="32" width="53" bestFit="1" customWidth="1"/>
    <col min="33" max="33" width="36.36328125" bestFit="1" customWidth="1"/>
    <col min="34" max="34" width="25.08984375" bestFit="1" customWidth="1"/>
    <col min="35" max="35" width="36.81640625" bestFit="1" customWidth="1"/>
    <col min="36" max="36" width="22.6328125" bestFit="1" customWidth="1"/>
    <col min="37" max="37" width="34.08984375" bestFit="1" customWidth="1"/>
    <col min="38" max="38" width="18.36328125" bestFit="1" customWidth="1"/>
    <col min="39" max="39" width="37.90625" bestFit="1" customWidth="1"/>
    <col min="40" max="40" width="46.90625" bestFit="1" customWidth="1"/>
    <col min="41" max="41" width="39.26953125" bestFit="1" customWidth="1"/>
    <col min="42" max="42" width="40.7265625" bestFit="1" customWidth="1"/>
    <col min="43" max="43" width="50.1796875" bestFit="1" customWidth="1"/>
    <col min="44" max="44" width="33.6328125" bestFit="1" customWidth="1"/>
    <col min="45" max="45" width="14" bestFit="1" customWidth="1"/>
    <col min="46" max="46" width="7.90625" bestFit="1" customWidth="1"/>
    <col min="47" max="47" width="48.81640625" bestFit="1" customWidth="1"/>
    <col min="48" max="48" width="44.1796875" bestFit="1" customWidth="1"/>
    <col min="49" max="49" width="42.26953125" bestFit="1" customWidth="1"/>
    <col min="50" max="50" width="52.36328125" bestFit="1" customWidth="1"/>
    <col min="51" max="51" width="53.26953125" bestFit="1" customWidth="1"/>
    <col min="52" max="52" width="23.54296875" bestFit="1" customWidth="1"/>
    <col min="53" max="53" width="39.08984375" bestFit="1" customWidth="1"/>
    <col min="54" max="54" width="39.90625" bestFit="1" customWidth="1"/>
    <col min="55" max="55" width="36" bestFit="1" customWidth="1"/>
    <col min="56" max="56" width="35.453125" bestFit="1" customWidth="1"/>
    <col min="57" max="57" width="50.81640625" bestFit="1" customWidth="1"/>
    <col min="58" max="58" width="53.7265625" bestFit="1" customWidth="1"/>
    <col min="59" max="59" width="39.81640625" bestFit="1" customWidth="1"/>
    <col min="60" max="60" width="50.26953125" bestFit="1" customWidth="1"/>
    <col min="61" max="61" width="50.1796875" bestFit="1" customWidth="1"/>
    <col min="62" max="62" width="19.08984375" bestFit="1" customWidth="1"/>
    <col min="63" max="63" width="54.08984375" bestFit="1" customWidth="1"/>
    <col min="64" max="64" width="47.81640625" bestFit="1" customWidth="1"/>
    <col min="65" max="65" width="23.1796875" bestFit="1" customWidth="1"/>
    <col min="66" max="66" width="43.90625" bestFit="1" customWidth="1"/>
    <col min="67" max="67" width="72" bestFit="1" customWidth="1"/>
    <col min="68" max="68" width="44.1796875" bestFit="1" customWidth="1"/>
    <col min="69" max="69" width="44.26953125" bestFit="1" customWidth="1"/>
    <col min="70" max="70" width="28.36328125" bestFit="1" customWidth="1"/>
    <col min="71" max="71" width="55.453125" bestFit="1" customWidth="1"/>
    <col min="72" max="72" width="37.1796875" bestFit="1" customWidth="1"/>
    <col min="73" max="73" width="36.54296875" bestFit="1" customWidth="1"/>
    <col min="74" max="74" width="23.81640625" bestFit="1" customWidth="1"/>
    <col min="75" max="75" width="48.90625" bestFit="1" customWidth="1"/>
    <col min="76" max="76" width="30.26953125" bestFit="1" customWidth="1"/>
    <col min="77" max="77" width="48.36328125" bestFit="1" customWidth="1"/>
    <col min="78" max="79" width="36.6328125" bestFit="1" customWidth="1"/>
    <col min="80" max="80" width="38.81640625" bestFit="1" customWidth="1"/>
    <col min="81" max="81" width="51.08984375" bestFit="1" customWidth="1"/>
    <col min="82" max="82" width="42" bestFit="1" customWidth="1"/>
    <col min="83" max="83" width="82.6328125" bestFit="1" customWidth="1"/>
    <col min="84" max="84" width="39.81640625" bestFit="1" customWidth="1"/>
    <col min="85" max="85" width="51.26953125" bestFit="1" customWidth="1"/>
    <col min="86" max="86" width="33" bestFit="1" customWidth="1"/>
    <col min="87" max="87" width="50.1796875" bestFit="1" customWidth="1"/>
    <col min="88" max="88" width="40.36328125" bestFit="1" customWidth="1"/>
    <col min="89" max="89" width="25.90625" bestFit="1" customWidth="1"/>
    <col min="90" max="90" width="15.81640625" bestFit="1" customWidth="1"/>
    <col min="91" max="91" width="32.26953125" bestFit="1" customWidth="1"/>
    <col min="92" max="92" width="31.08984375" bestFit="1" customWidth="1"/>
    <col min="93" max="93" width="56.7265625" bestFit="1" customWidth="1"/>
    <col min="94" max="94" width="49.453125" bestFit="1" customWidth="1"/>
    <col min="95" max="95" width="53.26953125" bestFit="1" customWidth="1"/>
    <col min="96" max="96" width="48.08984375" bestFit="1" customWidth="1"/>
    <col min="97" max="97" width="50.54296875" bestFit="1" customWidth="1"/>
    <col min="98" max="98" width="43.453125" bestFit="1" customWidth="1"/>
    <col min="99" max="99" width="51.26953125" bestFit="1" customWidth="1"/>
    <col min="100" max="100" width="13.453125" bestFit="1" customWidth="1"/>
    <col min="101" max="101" width="20.7265625" bestFit="1" customWidth="1"/>
    <col min="102" max="102" width="23.54296875" bestFit="1" customWidth="1"/>
    <col min="103" max="103" width="44.26953125" bestFit="1" customWidth="1"/>
    <col min="104" max="104" width="16.90625" bestFit="1" customWidth="1"/>
    <col min="105" max="105" width="43.453125" bestFit="1" customWidth="1"/>
    <col min="106" max="106" width="55.453125" bestFit="1" customWidth="1"/>
    <col min="107" max="107" width="32.453125" bestFit="1" customWidth="1"/>
    <col min="108" max="108" width="30" bestFit="1" customWidth="1"/>
    <col min="109" max="109" width="17.453125" bestFit="1" customWidth="1"/>
    <col min="110" max="110" width="48.08984375" bestFit="1" customWidth="1"/>
    <col min="111" max="111" width="35" bestFit="1" customWidth="1"/>
    <col min="112" max="112" width="29.453125" bestFit="1" customWidth="1"/>
    <col min="113" max="113" width="49.6328125" bestFit="1" customWidth="1"/>
    <col min="114" max="114" width="24.81640625" bestFit="1" customWidth="1"/>
    <col min="115" max="115" width="44.453125" bestFit="1" customWidth="1"/>
    <col min="116" max="116" width="14.54296875" bestFit="1" customWidth="1"/>
    <col min="117" max="117" width="56.26953125" bestFit="1" customWidth="1"/>
    <col min="118" max="118" width="49.453125" bestFit="1" customWidth="1"/>
    <col min="119" max="119" width="8.453125" bestFit="1" customWidth="1"/>
    <col min="120" max="120" width="41.26953125" bestFit="1" customWidth="1"/>
    <col min="121" max="121" width="8.26953125" bestFit="1" customWidth="1"/>
    <col min="122" max="122" width="27.6328125" bestFit="1" customWidth="1"/>
    <col min="123" max="123" width="45.36328125" bestFit="1" customWidth="1"/>
    <col min="124" max="124" width="5.26953125" bestFit="1" customWidth="1"/>
    <col min="125" max="125" width="29.7265625" bestFit="1" customWidth="1"/>
    <col min="126" max="126" width="7.1796875" bestFit="1" customWidth="1"/>
    <col min="127" max="127" width="45.90625" bestFit="1" customWidth="1"/>
    <col min="128" max="128" width="11.81640625" bestFit="1" customWidth="1"/>
    <col min="129" max="129" width="43.36328125" bestFit="1" customWidth="1"/>
    <col min="130" max="130" width="14.26953125" bestFit="1" customWidth="1"/>
    <col min="131" max="131" width="20.1796875" bestFit="1" customWidth="1"/>
    <col min="132" max="132" width="51" bestFit="1" customWidth="1"/>
    <col min="133" max="133" width="33" bestFit="1" customWidth="1"/>
    <col min="134" max="134" width="65.1796875" bestFit="1" customWidth="1"/>
    <col min="135" max="135" width="46.453125" bestFit="1" customWidth="1"/>
    <col min="136" max="136" width="56" bestFit="1" customWidth="1"/>
    <col min="137" max="137" width="23.1796875" bestFit="1" customWidth="1"/>
    <col min="138" max="138" width="37.453125" bestFit="1" customWidth="1"/>
    <col min="139" max="139" width="27.26953125" bestFit="1" customWidth="1"/>
    <col min="140" max="140" width="40.1796875" bestFit="1" customWidth="1"/>
    <col min="141" max="141" width="30.90625" bestFit="1" customWidth="1"/>
    <col min="142" max="142" width="56.1796875" bestFit="1" customWidth="1"/>
    <col min="143" max="143" width="35.1796875" bestFit="1" customWidth="1"/>
    <col min="144" max="144" width="25.08984375" bestFit="1" customWidth="1"/>
    <col min="145" max="145" width="39.36328125" bestFit="1" customWidth="1"/>
    <col min="146" max="146" width="31.08984375" bestFit="1" customWidth="1"/>
    <col min="147" max="147" width="41.7265625" bestFit="1" customWidth="1"/>
    <col min="148" max="148" width="37.363281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2.36328125" bestFit="1" customWidth="1"/>
    <col min="153" max="153" width="16.6328125" bestFit="1" customWidth="1"/>
    <col min="154" max="154" width="39.54296875" bestFit="1" customWidth="1"/>
    <col min="155" max="155" width="43.453125" bestFit="1" customWidth="1"/>
    <col min="156" max="156" width="45.26953125" bestFit="1" customWidth="1"/>
    <col min="157" max="157" width="45.6328125" bestFit="1" customWidth="1"/>
    <col min="158" max="158" width="45.36328125" bestFit="1" customWidth="1"/>
    <col min="159" max="159" width="38.26953125" bestFit="1" customWidth="1"/>
    <col min="160" max="160" width="37.1796875" bestFit="1" customWidth="1"/>
    <col min="161" max="161" width="8.90625" bestFit="1" customWidth="1"/>
    <col min="162" max="162" width="48.90625" bestFit="1" customWidth="1"/>
    <col min="163" max="163" width="21.81640625" bestFit="1" customWidth="1"/>
    <col min="164" max="164" width="21.90625" bestFit="1" customWidth="1"/>
    <col min="165" max="165" width="17" bestFit="1" customWidth="1"/>
    <col min="166" max="166" width="24.1796875" bestFit="1" customWidth="1"/>
    <col min="167" max="167" width="9.90625" bestFit="1" customWidth="1"/>
    <col min="168" max="168" width="5.7265625" bestFit="1" customWidth="1"/>
    <col min="169" max="169" width="23.90625" bestFit="1" customWidth="1"/>
    <col min="170" max="170" width="23" bestFit="1" customWidth="1"/>
    <col min="171" max="171" width="11.453125" bestFit="1" customWidth="1"/>
    <col min="172" max="172" width="39.26953125" bestFit="1" customWidth="1"/>
    <col min="173" max="173" width="9.81640625" bestFit="1" customWidth="1"/>
    <col min="174" max="174" width="44.1796875" bestFit="1" customWidth="1"/>
    <col min="175" max="175" width="50.7265625" bestFit="1" customWidth="1"/>
    <col min="176" max="176" width="19.1796875" bestFit="1" customWidth="1"/>
    <col min="177" max="177" width="56.453125" bestFit="1" customWidth="1"/>
    <col min="178" max="178" width="36.54296875" bestFit="1" customWidth="1"/>
    <col min="179" max="179" width="55.1796875" bestFit="1" customWidth="1"/>
    <col min="180" max="180" width="31.453125" bestFit="1" customWidth="1"/>
    <col min="181" max="181" width="37.453125" bestFit="1" customWidth="1"/>
    <col min="182" max="182" width="43.7265625" bestFit="1" customWidth="1"/>
    <col min="183" max="183" width="19.90625" bestFit="1" customWidth="1"/>
    <col min="184" max="184" width="33.6328125" bestFit="1" customWidth="1"/>
    <col min="185" max="185" width="56.1796875" bestFit="1" customWidth="1"/>
    <col min="186" max="186" width="14.26953125" bestFit="1" customWidth="1"/>
    <col min="187" max="187" width="36.36328125" bestFit="1" customWidth="1"/>
    <col min="188" max="188" width="37.36328125" bestFit="1" customWidth="1"/>
    <col min="189" max="189" width="34.7265625" bestFit="1" customWidth="1"/>
    <col min="190" max="190" width="12.08984375" bestFit="1" customWidth="1"/>
    <col min="191" max="191" width="52.453125" bestFit="1" customWidth="1"/>
    <col min="192" max="192" width="49.90625" bestFit="1" customWidth="1"/>
    <col min="193" max="193" width="53.81640625" bestFit="1" customWidth="1"/>
    <col min="194" max="194" width="31.08984375" bestFit="1" customWidth="1"/>
    <col min="195" max="195" width="48.08984375" bestFit="1" customWidth="1"/>
    <col min="196" max="196" width="24.90625" bestFit="1" customWidth="1"/>
    <col min="197" max="197" width="27.81640625" bestFit="1" customWidth="1"/>
    <col min="198" max="198" width="28.90625" bestFit="1" customWidth="1"/>
    <col min="199" max="199" width="23" bestFit="1" customWidth="1"/>
    <col min="200" max="200" width="41.453125" bestFit="1" customWidth="1"/>
    <col min="201" max="201" width="38.26953125" bestFit="1" customWidth="1"/>
    <col min="202" max="202" width="19.453125" bestFit="1" customWidth="1"/>
    <col min="203" max="203" width="15.08984375" bestFit="1" customWidth="1"/>
    <col min="204" max="204" width="48.6328125" bestFit="1" customWidth="1"/>
    <col min="205" max="205" width="26.453125" bestFit="1" customWidth="1"/>
    <col min="206" max="206" width="48.54296875" bestFit="1" customWidth="1"/>
    <col min="207" max="207" width="29.1796875" bestFit="1" customWidth="1"/>
    <col min="208" max="208" width="46.1796875" bestFit="1" customWidth="1"/>
    <col min="209" max="209" width="27.26953125" bestFit="1" customWidth="1"/>
    <col min="210" max="210" width="49.36328125" bestFit="1" customWidth="1"/>
    <col min="211" max="211" width="40.6328125" bestFit="1" customWidth="1"/>
    <col min="212" max="212" width="30.6328125" bestFit="1" customWidth="1"/>
    <col min="213" max="213" width="42.81640625" bestFit="1" customWidth="1"/>
    <col min="214" max="214" width="34.1796875" bestFit="1" customWidth="1"/>
    <col min="215" max="215" width="38.26953125" bestFit="1" customWidth="1"/>
    <col min="216" max="216" width="25.90625" bestFit="1" customWidth="1"/>
    <col min="217" max="217" width="23.453125" bestFit="1" customWidth="1"/>
    <col min="218" max="218" width="27.26953125" bestFit="1" customWidth="1"/>
    <col min="219" max="219" width="42" bestFit="1" customWidth="1"/>
    <col min="220" max="220" width="52.36328125" bestFit="1" customWidth="1"/>
    <col min="221" max="221" width="52.453125" bestFit="1" customWidth="1"/>
    <col min="222" max="222" width="25.36328125" bestFit="1" customWidth="1"/>
    <col min="223" max="223" width="29.26953125" bestFit="1" customWidth="1"/>
    <col min="224" max="224" width="50.1796875" bestFit="1" customWidth="1"/>
    <col min="225" max="225" width="48.6328125" bestFit="1" customWidth="1"/>
    <col min="226" max="226" width="50" bestFit="1" customWidth="1"/>
    <col min="227" max="227" width="14.453125" bestFit="1" customWidth="1"/>
    <col min="228" max="228" width="17.26953125" bestFit="1" customWidth="1"/>
    <col min="229" max="229" width="12.26953125" bestFit="1" customWidth="1"/>
    <col min="230" max="230" width="32.81640625" bestFit="1" customWidth="1"/>
    <col min="231" max="231" width="37.90625" bestFit="1" customWidth="1"/>
    <col min="232" max="232" width="25.7265625" bestFit="1" customWidth="1"/>
    <col min="233" max="233" width="36.36328125" bestFit="1" customWidth="1"/>
    <col min="234" max="234" width="26.81640625" bestFit="1" customWidth="1"/>
    <col min="235" max="235" width="16.453125" bestFit="1" customWidth="1"/>
    <col min="236" max="236" width="41.7265625" bestFit="1" customWidth="1"/>
    <col min="237" max="237" width="45.6328125" bestFit="1" customWidth="1"/>
    <col min="238" max="238" width="33.6328125" bestFit="1" customWidth="1"/>
    <col min="239" max="239" width="25.1796875" bestFit="1" customWidth="1"/>
    <col min="240" max="240" width="45.6328125" bestFit="1" customWidth="1"/>
    <col min="241" max="241" width="15.90625" bestFit="1" customWidth="1"/>
    <col min="242" max="242" width="16.7265625" bestFit="1" customWidth="1"/>
    <col min="243" max="243" width="24.90625" bestFit="1" customWidth="1"/>
    <col min="244" max="244" width="44.54296875" bestFit="1" customWidth="1"/>
    <col min="245" max="245" width="35.26953125" bestFit="1" customWidth="1"/>
    <col min="246" max="246" width="21.90625" bestFit="1" customWidth="1"/>
    <col min="247" max="247" width="18.26953125" bestFit="1" customWidth="1"/>
    <col min="248" max="248" width="52.6328125" bestFit="1" customWidth="1"/>
    <col min="249" max="249" width="45.90625" bestFit="1" customWidth="1"/>
    <col min="250" max="250" width="52.1796875" bestFit="1" customWidth="1"/>
    <col min="251" max="251" width="59.453125" bestFit="1" customWidth="1"/>
    <col min="252" max="252" width="53.1796875" bestFit="1" customWidth="1"/>
    <col min="253" max="253" width="24.90625" bestFit="1" customWidth="1"/>
    <col min="254" max="254" width="12.6328125" bestFit="1" customWidth="1"/>
    <col min="255" max="255" width="30.6328125" bestFit="1" customWidth="1"/>
    <col min="256" max="256" width="52.6328125" bestFit="1" customWidth="1"/>
    <col min="257" max="257" width="7.453125" bestFit="1" customWidth="1"/>
    <col min="258" max="258" width="43.6328125" bestFit="1" customWidth="1"/>
    <col min="259" max="259" width="33.08984375" bestFit="1" customWidth="1"/>
    <col min="260" max="260" width="14.7265625" bestFit="1" customWidth="1"/>
    <col min="261" max="261" width="51.36328125" bestFit="1" customWidth="1"/>
    <col min="262" max="262" width="36" bestFit="1" customWidth="1"/>
    <col min="263" max="263" width="50.81640625" bestFit="1" customWidth="1"/>
    <col min="264" max="264" width="19.1796875" bestFit="1" customWidth="1"/>
    <col min="265" max="265" width="34.90625" bestFit="1" customWidth="1"/>
    <col min="266" max="266" width="41.81640625" bestFit="1" customWidth="1"/>
    <col min="267" max="267" width="28.6328125" bestFit="1" customWidth="1"/>
    <col min="268" max="268" width="22.90625" bestFit="1" customWidth="1"/>
    <col min="269" max="269" width="35.26953125" bestFit="1" customWidth="1"/>
    <col min="270" max="270" width="27.90625" bestFit="1" customWidth="1"/>
    <col min="271" max="271" width="39" bestFit="1" customWidth="1"/>
    <col min="272" max="272" width="41.54296875" bestFit="1" customWidth="1"/>
    <col min="273" max="273" width="26.81640625" bestFit="1" customWidth="1"/>
    <col min="274" max="274" width="40.7265625" bestFit="1" customWidth="1"/>
    <col min="275" max="275" width="59.54296875" bestFit="1" customWidth="1"/>
    <col min="276" max="276" width="39.81640625" bestFit="1" customWidth="1"/>
    <col min="277" max="277" width="13.1796875" bestFit="1" customWidth="1"/>
    <col min="278" max="278" width="48.26953125" bestFit="1" customWidth="1"/>
    <col min="279" max="279" width="48.36328125" bestFit="1" customWidth="1"/>
    <col min="280" max="280" width="20.81640625" bestFit="1" customWidth="1"/>
    <col min="281" max="281" width="46.90625" bestFit="1" customWidth="1"/>
    <col min="282" max="282" width="51.54296875" bestFit="1" customWidth="1"/>
    <col min="283" max="283" width="41.26953125" bestFit="1" customWidth="1"/>
    <col min="284" max="284" width="30.54296875" bestFit="1" customWidth="1"/>
    <col min="285" max="285" width="30.90625" bestFit="1" customWidth="1"/>
    <col min="286" max="286" width="37.7265625" bestFit="1" customWidth="1"/>
    <col min="287" max="287" width="13.1796875" bestFit="1" customWidth="1"/>
    <col min="288" max="288" width="12.54296875" bestFit="1" customWidth="1"/>
    <col min="289" max="289" width="46.6328125" bestFit="1" customWidth="1"/>
    <col min="290" max="290" width="33.26953125" bestFit="1" customWidth="1"/>
    <col min="291" max="291" width="45.08984375" bestFit="1" customWidth="1"/>
    <col min="292" max="292" width="30.36328125" bestFit="1" customWidth="1"/>
    <col min="293" max="293" width="36.36328125" bestFit="1" customWidth="1"/>
    <col min="294" max="294" width="47.26953125" bestFit="1" customWidth="1"/>
    <col min="295" max="295" width="35.54296875" bestFit="1" customWidth="1"/>
    <col min="296" max="296" width="54.6328125" bestFit="1" customWidth="1"/>
    <col min="297" max="297" width="15.08984375" bestFit="1" customWidth="1"/>
    <col min="298" max="298" width="34.453125" bestFit="1" customWidth="1"/>
    <col min="299" max="299" width="54.36328125" bestFit="1" customWidth="1"/>
    <col min="300" max="300" width="17.7265625" bestFit="1" customWidth="1"/>
    <col min="301" max="301" width="29.54296875" bestFit="1" customWidth="1"/>
    <col min="302" max="302" width="8.26953125" bestFit="1" customWidth="1"/>
    <col min="303" max="303" width="49.6328125" bestFit="1" customWidth="1"/>
    <col min="304" max="304" width="40.7265625" bestFit="1" customWidth="1"/>
    <col min="305" max="305" width="7.453125" bestFit="1" customWidth="1"/>
    <col min="306" max="306" width="23.7265625" bestFit="1" customWidth="1"/>
    <col min="307" max="307" width="13.453125" bestFit="1" customWidth="1"/>
    <col min="308" max="308" width="44.453125" bestFit="1" customWidth="1"/>
    <col min="309" max="309" width="53.81640625" bestFit="1" customWidth="1"/>
    <col min="310" max="310" width="39" bestFit="1" customWidth="1"/>
    <col min="311" max="311" width="19.453125" bestFit="1" customWidth="1"/>
    <col min="312" max="312" width="51" bestFit="1" customWidth="1"/>
    <col min="313" max="313" width="41.26953125" bestFit="1" customWidth="1"/>
    <col min="314" max="314" width="53" bestFit="1" customWidth="1"/>
    <col min="315" max="315" width="53.7265625" bestFit="1" customWidth="1"/>
    <col min="316" max="316" width="19.36328125" bestFit="1" customWidth="1"/>
    <col min="317" max="317" width="24.54296875" bestFit="1" customWidth="1"/>
    <col min="318" max="318" width="45.54296875" bestFit="1" customWidth="1"/>
    <col min="319" max="319" width="49.453125" bestFit="1" customWidth="1"/>
    <col min="320" max="320" width="28.90625" bestFit="1" customWidth="1"/>
    <col min="321" max="321" width="15.08984375" bestFit="1" customWidth="1"/>
    <col min="322" max="322" width="13.36328125" bestFit="1" customWidth="1"/>
    <col min="323" max="323" width="32.54296875" bestFit="1" customWidth="1"/>
    <col min="324" max="324" width="51.26953125" bestFit="1" customWidth="1"/>
    <col min="325" max="325" width="44.81640625" bestFit="1" customWidth="1"/>
    <col min="326" max="326" width="5.26953125" bestFit="1" customWidth="1"/>
    <col min="327" max="327" width="19.7265625" bestFit="1" customWidth="1"/>
    <col min="328" max="328" width="11.1796875" bestFit="1" customWidth="1"/>
    <col min="329" max="329" width="53.54296875" bestFit="1" customWidth="1"/>
    <col min="330" max="330" width="30.26953125" bestFit="1" customWidth="1"/>
    <col min="331" max="331" width="56.1796875" bestFit="1" customWidth="1"/>
    <col min="332" max="332" width="47.453125" bestFit="1" customWidth="1"/>
    <col min="333" max="333" width="46.453125" bestFit="1" customWidth="1"/>
    <col min="334" max="334" width="49.6328125" bestFit="1" customWidth="1"/>
    <col min="335" max="335" width="37.6328125" bestFit="1" customWidth="1"/>
    <col min="336" max="336" width="48.54296875" bestFit="1" customWidth="1"/>
    <col min="337" max="337" width="37.7265625" bestFit="1" customWidth="1"/>
    <col min="338" max="338" width="53.7265625" bestFit="1" customWidth="1"/>
    <col min="339" max="339" width="24.81640625" bestFit="1" customWidth="1"/>
    <col min="340" max="340" width="14" bestFit="1" customWidth="1"/>
    <col min="341" max="341" width="46.08984375" bestFit="1" customWidth="1"/>
    <col min="342" max="342" width="36.36328125" bestFit="1" customWidth="1"/>
    <col min="343" max="343" width="50.54296875" bestFit="1" customWidth="1"/>
    <col min="344" max="344" width="45.90625" bestFit="1" customWidth="1"/>
    <col min="345" max="345" width="43.08984375" bestFit="1" customWidth="1"/>
    <col min="346" max="346" width="50" bestFit="1" customWidth="1"/>
    <col min="347" max="347" width="51.81640625" bestFit="1" customWidth="1"/>
    <col min="348" max="348" width="28.08984375" bestFit="1" customWidth="1"/>
    <col min="349" max="349" width="18" bestFit="1" customWidth="1"/>
    <col min="350" max="350" width="21.81640625" bestFit="1" customWidth="1"/>
    <col min="351" max="351" width="27.54296875" bestFit="1" customWidth="1"/>
    <col min="352" max="352" width="19.6328125" bestFit="1" customWidth="1"/>
    <col min="353" max="353" width="38.1796875" bestFit="1" customWidth="1"/>
    <col min="354" max="354" width="16.90625" bestFit="1" customWidth="1"/>
    <col min="355" max="355" width="18.6328125" bestFit="1" customWidth="1"/>
    <col min="356" max="356" width="37.453125" bestFit="1" customWidth="1"/>
    <col min="357" max="357" width="35.1796875" bestFit="1" customWidth="1"/>
    <col min="358" max="358" width="44.54296875" bestFit="1" customWidth="1"/>
    <col min="359" max="359" width="51" bestFit="1" customWidth="1"/>
    <col min="360" max="360" width="21.54296875" bestFit="1" customWidth="1"/>
    <col min="361" max="361" width="34.08984375" bestFit="1" customWidth="1"/>
    <col min="362" max="362" width="36.6328125" bestFit="1" customWidth="1"/>
    <col min="363" max="363" width="19.453125" bestFit="1" customWidth="1"/>
    <col min="364" max="364" width="27.6328125" bestFit="1" customWidth="1"/>
    <col min="365" max="365" width="41.54296875" bestFit="1" customWidth="1"/>
    <col min="366" max="366" width="31.90625" bestFit="1" customWidth="1"/>
    <col min="367" max="367" width="52.6328125" bestFit="1" customWidth="1"/>
    <col min="368" max="368" width="25.7265625" bestFit="1" customWidth="1"/>
    <col min="369" max="369" width="35.7265625" bestFit="1" customWidth="1"/>
    <col min="370" max="370" width="17.7265625" bestFit="1" customWidth="1"/>
    <col min="371" max="371" width="38.453125" bestFit="1" customWidth="1"/>
    <col min="372" max="372" width="7.36328125" bestFit="1" customWidth="1"/>
    <col min="373" max="373" width="16.453125" bestFit="1" customWidth="1"/>
    <col min="374" max="374" width="53.26953125" bestFit="1" customWidth="1"/>
    <col min="375" max="375" width="22.7265625" bestFit="1" customWidth="1"/>
    <col min="376" max="376" width="43.7265625" bestFit="1" customWidth="1"/>
    <col min="377" max="377" width="37.1796875" bestFit="1" customWidth="1"/>
    <col min="378" max="378" width="43.26953125" bestFit="1" customWidth="1"/>
    <col min="379" max="379" width="11.81640625" bestFit="1" customWidth="1"/>
    <col min="380" max="380" width="35.26953125" bestFit="1" customWidth="1"/>
    <col min="381" max="381" width="33.6328125" bestFit="1" customWidth="1"/>
    <col min="382" max="382" width="32.26953125" bestFit="1" customWidth="1"/>
    <col min="383" max="383" width="33.54296875" bestFit="1" customWidth="1"/>
    <col min="384" max="384" width="18.81640625" bestFit="1" customWidth="1"/>
    <col min="385" max="385" width="32.26953125" bestFit="1" customWidth="1"/>
    <col min="386" max="386" width="24.54296875" bestFit="1" customWidth="1"/>
    <col min="387" max="387" width="29.7265625" bestFit="1" customWidth="1"/>
    <col min="388" max="388" width="17.7265625" bestFit="1" customWidth="1"/>
    <col min="389" max="389" width="27.36328125" bestFit="1" customWidth="1"/>
    <col min="390" max="390" width="48.90625" bestFit="1" customWidth="1"/>
    <col min="391" max="391" width="23.1796875" bestFit="1" customWidth="1"/>
    <col min="392" max="392" width="17.81640625" bestFit="1" customWidth="1"/>
    <col min="393" max="393" width="27.26953125" bestFit="1" customWidth="1"/>
    <col min="394" max="394" width="10.453125" bestFit="1" customWidth="1"/>
    <col min="395" max="395" width="43.453125" bestFit="1" customWidth="1"/>
    <col min="396" max="396" width="38.81640625" bestFit="1" customWidth="1"/>
    <col min="397" max="397" width="15.08984375" bestFit="1" customWidth="1"/>
    <col min="398" max="398" width="22.7265625" bestFit="1" customWidth="1"/>
    <col min="399" max="399" width="31.90625" bestFit="1" customWidth="1"/>
    <col min="400" max="400" width="30.90625" bestFit="1" customWidth="1"/>
    <col min="401" max="401" width="26.7265625" bestFit="1" customWidth="1"/>
    <col min="402" max="402" width="30.81640625" bestFit="1" customWidth="1"/>
    <col min="403" max="403" width="28.36328125" bestFit="1" customWidth="1"/>
    <col min="404" max="404" width="18.90625" bestFit="1" customWidth="1"/>
    <col min="405" max="405" width="5.26953125" bestFit="1" customWidth="1"/>
    <col min="406" max="406" width="35.1796875" bestFit="1" customWidth="1"/>
    <col min="407" max="407" width="36.90625" bestFit="1" customWidth="1"/>
    <col min="408" max="408" width="17.81640625" bestFit="1" customWidth="1"/>
    <col min="409" max="409" width="11.6328125" bestFit="1" customWidth="1"/>
    <col min="410" max="410" width="13.453125" bestFit="1" customWidth="1"/>
    <col min="411" max="411" width="47.81640625" bestFit="1" customWidth="1"/>
    <col min="412" max="412" width="30.54296875" bestFit="1" customWidth="1"/>
    <col min="413" max="413" width="50" bestFit="1" customWidth="1"/>
    <col min="414" max="414" width="39.36328125" bestFit="1" customWidth="1"/>
    <col min="415" max="415" width="35.54296875" bestFit="1" customWidth="1"/>
    <col min="416" max="416" width="26.81640625" bestFit="1" customWidth="1"/>
    <col min="417" max="417" width="45.54296875" bestFit="1" customWidth="1"/>
    <col min="418" max="418" width="38" bestFit="1" customWidth="1"/>
    <col min="419" max="419" width="47.54296875" bestFit="1" customWidth="1"/>
    <col min="420" max="420" width="47.81640625" bestFit="1" customWidth="1"/>
    <col min="421" max="421" width="17" bestFit="1" customWidth="1"/>
    <col min="422" max="422" width="11.453125" bestFit="1" customWidth="1"/>
    <col min="423" max="423" width="49.08984375" bestFit="1" customWidth="1"/>
    <col min="424" max="424" width="42.54296875" bestFit="1" customWidth="1"/>
    <col min="425" max="425" width="30.6328125" bestFit="1" customWidth="1"/>
    <col min="426" max="426" width="47.7265625" bestFit="1" customWidth="1"/>
    <col min="427" max="427" width="50.54296875" bestFit="1" customWidth="1"/>
    <col min="428" max="428" width="9.36328125" bestFit="1" customWidth="1"/>
    <col min="429" max="429" width="48.08984375" bestFit="1" customWidth="1"/>
    <col min="430" max="430" width="50.7265625" bestFit="1" customWidth="1"/>
    <col min="431" max="431" width="29.26953125" bestFit="1" customWidth="1"/>
    <col min="432" max="432" width="11.54296875" bestFit="1" customWidth="1"/>
    <col min="433" max="433" width="30.6328125" bestFit="1" customWidth="1"/>
    <col min="434" max="434" width="21.6328125" bestFit="1" customWidth="1"/>
    <col min="435" max="435" width="21.26953125" bestFit="1" customWidth="1"/>
    <col min="436" max="436" width="24" bestFit="1" customWidth="1"/>
    <col min="437" max="437" width="45.26953125" bestFit="1" customWidth="1"/>
    <col min="438" max="438" width="26.453125" bestFit="1" customWidth="1"/>
    <col min="439" max="439" width="50.81640625" bestFit="1" customWidth="1"/>
    <col min="440" max="440" width="15.08984375" bestFit="1" customWidth="1"/>
    <col min="441" max="441" width="18.90625" bestFit="1" customWidth="1"/>
    <col min="442" max="442" width="52.453125" bestFit="1" customWidth="1"/>
    <col min="443" max="443" width="20.1796875" bestFit="1" customWidth="1"/>
    <col min="444" max="444" width="32.81640625" bestFit="1" customWidth="1"/>
    <col min="445" max="445" width="8.453125" bestFit="1" customWidth="1"/>
    <col min="446" max="446" width="35.453125" bestFit="1" customWidth="1"/>
    <col min="447" max="448" width="42.54296875" bestFit="1" customWidth="1"/>
    <col min="449" max="449" width="47.54296875" bestFit="1" customWidth="1"/>
    <col min="450" max="450" width="40.6328125" bestFit="1" customWidth="1"/>
    <col min="451" max="451" width="57.26953125" bestFit="1" customWidth="1"/>
    <col min="452" max="452" width="15.54296875" bestFit="1" customWidth="1"/>
    <col min="453" max="453" width="14.26953125" bestFit="1" customWidth="1"/>
    <col min="454" max="454" width="16.1796875" bestFit="1" customWidth="1"/>
    <col min="455" max="455" width="33.6328125" bestFit="1" customWidth="1"/>
    <col min="456" max="456" width="16.6328125" bestFit="1" customWidth="1"/>
    <col min="457" max="457" width="30.36328125" bestFit="1" customWidth="1"/>
    <col min="458" max="458" width="48.54296875" bestFit="1" customWidth="1"/>
    <col min="459" max="459" width="13.1796875" bestFit="1" customWidth="1"/>
    <col min="460" max="460" width="18" bestFit="1" customWidth="1"/>
    <col min="461" max="461" width="24.08984375" bestFit="1" customWidth="1"/>
    <col min="462" max="462" width="39.81640625" bestFit="1" customWidth="1"/>
    <col min="463" max="463" width="24.6328125" bestFit="1" customWidth="1"/>
    <col min="464" max="464" width="21.81640625" bestFit="1" customWidth="1"/>
    <col min="465" max="465" width="35.54296875" bestFit="1" customWidth="1"/>
    <col min="466" max="466" width="39.6328125" bestFit="1" customWidth="1"/>
    <col min="467" max="467" width="49.453125" bestFit="1" customWidth="1"/>
    <col min="468" max="468" width="13.90625" bestFit="1" customWidth="1"/>
    <col min="469" max="469" width="16.90625" bestFit="1" customWidth="1"/>
    <col min="470" max="470" width="38.453125" bestFit="1" customWidth="1"/>
    <col min="471" max="471" width="37.90625" bestFit="1" customWidth="1"/>
    <col min="472" max="472" width="16.1796875" bestFit="1" customWidth="1"/>
    <col min="473" max="473" width="17.81640625" bestFit="1" customWidth="1"/>
    <col min="474" max="474" width="48.6328125" bestFit="1" customWidth="1"/>
    <col min="475" max="475" width="20.81640625" bestFit="1" customWidth="1"/>
    <col min="476" max="476" width="53" bestFit="1" customWidth="1"/>
    <col min="477" max="477" width="21.81640625" bestFit="1" customWidth="1"/>
    <col min="478" max="478" width="27.08984375" bestFit="1" customWidth="1"/>
    <col min="479" max="479" width="11.26953125" bestFit="1" customWidth="1"/>
    <col min="480" max="480" width="36.90625" bestFit="1" customWidth="1"/>
    <col min="481" max="481" width="37.7265625" bestFit="1" customWidth="1"/>
    <col min="482" max="482" width="27.6328125" bestFit="1" customWidth="1"/>
    <col min="483" max="483" width="47.81640625" bestFit="1" customWidth="1"/>
    <col min="484" max="484" width="24.6328125" bestFit="1" customWidth="1"/>
    <col min="485" max="485" width="25.08984375" bestFit="1" customWidth="1"/>
    <col min="486" max="486" width="51.26953125" bestFit="1" customWidth="1"/>
    <col min="487" max="487" width="18.90625" bestFit="1" customWidth="1"/>
    <col min="488" max="488" width="14.1796875" bestFit="1" customWidth="1"/>
    <col min="489" max="489" width="39.54296875" bestFit="1" customWidth="1"/>
    <col min="490" max="490" width="48.54296875" bestFit="1" customWidth="1"/>
    <col min="491" max="491" width="14.453125" bestFit="1" customWidth="1"/>
    <col min="492" max="492" width="53.81640625" bestFit="1" customWidth="1"/>
    <col min="493" max="493" width="18.54296875" bestFit="1" customWidth="1"/>
    <col min="494" max="494" width="26.54296875" bestFit="1" customWidth="1"/>
    <col min="495" max="495" width="63.6328125" bestFit="1" customWidth="1"/>
    <col min="496" max="496" width="23.26953125" bestFit="1" customWidth="1"/>
    <col min="497" max="497" width="34.453125" bestFit="1" customWidth="1"/>
    <col min="498" max="498" width="36.6328125" bestFit="1" customWidth="1"/>
    <col min="499" max="499" width="15.08984375" bestFit="1" customWidth="1"/>
    <col min="500" max="500" width="21.6328125" bestFit="1" customWidth="1"/>
    <col min="501" max="501" width="51.54296875" bestFit="1" customWidth="1"/>
    <col min="502" max="502" width="42.6328125" bestFit="1" customWidth="1"/>
    <col min="503" max="503" width="51.6328125" bestFit="1" customWidth="1"/>
    <col min="504" max="504" width="11.7265625" bestFit="1" customWidth="1"/>
    <col min="505" max="505" width="12.26953125" bestFit="1" customWidth="1"/>
    <col min="506" max="506" width="24" bestFit="1" customWidth="1"/>
    <col min="507" max="507" width="16.08984375" bestFit="1" customWidth="1"/>
    <col min="508" max="508" width="22.453125" bestFit="1" customWidth="1"/>
    <col min="509" max="509" width="31.453125" bestFit="1" customWidth="1"/>
    <col min="510" max="510" width="43.90625" bestFit="1" customWidth="1"/>
    <col min="511" max="511" width="21.81640625" bestFit="1" customWidth="1"/>
    <col min="512" max="512" width="39.6328125" bestFit="1" customWidth="1"/>
    <col min="513" max="513" width="27.54296875" bestFit="1" customWidth="1"/>
    <col min="514" max="514" width="39" bestFit="1" customWidth="1"/>
    <col min="515" max="515" width="46.7265625" bestFit="1" customWidth="1"/>
    <col min="516" max="516" width="8.1796875" bestFit="1" customWidth="1"/>
    <col min="517" max="517" width="12.6328125" bestFit="1" customWidth="1"/>
    <col min="518" max="518" width="46.36328125" bestFit="1" customWidth="1"/>
    <col min="519" max="519" width="56" bestFit="1" customWidth="1"/>
    <col min="520" max="520" width="21.54296875" bestFit="1" customWidth="1"/>
    <col min="521" max="521" width="51.54296875" bestFit="1" customWidth="1"/>
    <col min="522" max="522" width="17.7265625" bestFit="1" customWidth="1"/>
    <col min="523" max="523" width="45.36328125" bestFit="1" customWidth="1"/>
    <col min="524" max="524" width="13.90625" bestFit="1" customWidth="1"/>
    <col min="525" max="525" width="14.81640625" bestFit="1" customWidth="1"/>
    <col min="526" max="526" width="38.81640625" bestFit="1" customWidth="1"/>
    <col min="527" max="527" width="45.6328125" bestFit="1" customWidth="1"/>
    <col min="528" max="528" width="51.6328125" bestFit="1" customWidth="1"/>
    <col min="529" max="529" width="17.54296875" bestFit="1" customWidth="1"/>
    <col min="530" max="530" width="48.36328125" bestFit="1" customWidth="1"/>
    <col min="531" max="531" width="25.7265625" bestFit="1" customWidth="1"/>
    <col min="532" max="532" width="20" bestFit="1" customWidth="1"/>
    <col min="533" max="533" width="53.54296875" bestFit="1" customWidth="1"/>
    <col min="534" max="534" width="45" bestFit="1" customWidth="1"/>
    <col min="535" max="535" width="32.7265625" bestFit="1" customWidth="1"/>
    <col min="536" max="536" width="35.453125" bestFit="1" customWidth="1"/>
    <col min="537" max="537" width="34.6328125" bestFit="1" customWidth="1"/>
    <col min="538" max="538" width="46.36328125" bestFit="1" customWidth="1"/>
    <col min="539" max="539" width="49.453125" bestFit="1" customWidth="1"/>
    <col min="540" max="540" width="33.81640625" bestFit="1" customWidth="1"/>
    <col min="541" max="541" width="5.1796875" bestFit="1" customWidth="1"/>
    <col min="542" max="542" width="13.36328125" bestFit="1" customWidth="1"/>
    <col min="543" max="543" width="33.81640625" bestFit="1" customWidth="1"/>
    <col min="544" max="544" width="44.7265625" bestFit="1" customWidth="1"/>
    <col min="545" max="545" width="26.81640625" bestFit="1" customWidth="1"/>
    <col min="546" max="546" width="41.453125" bestFit="1" customWidth="1"/>
    <col min="547" max="547" width="37.08984375" bestFit="1" customWidth="1"/>
    <col min="548" max="548" width="17.54296875" bestFit="1" customWidth="1"/>
    <col min="549" max="549" width="17.26953125" bestFit="1" customWidth="1"/>
    <col min="550" max="550" width="31.08984375" bestFit="1" customWidth="1"/>
    <col min="551" max="551" width="18.08984375" bestFit="1" customWidth="1"/>
    <col min="552" max="552" width="56.26953125" bestFit="1" customWidth="1"/>
    <col min="553" max="553" width="51.26953125" bestFit="1" customWidth="1"/>
    <col min="554" max="554" width="22.7265625" bestFit="1" customWidth="1"/>
    <col min="555" max="555" width="6.08984375" bestFit="1" customWidth="1"/>
    <col min="556" max="556" width="51.08984375" bestFit="1" customWidth="1"/>
    <col min="557" max="557" width="54.6328125" bestFit="1" customWidth="1"/>
    <col min="558" max="558" width="29.1796875" bestFit="1" customWidth="1"/>
    <col min="559" max="559" width="30.26953125" bestFit="1" customWidth="1"/>
    <col min="560" max="560" width="39.26953125" bestFit="1" customWidth="1"/>
    <col min="561" max="561" width="11" bestFit="1" customWidth="1"/>
    <col min="562" max="562" width="25.90625" bestFit="1" customWidth="1"/>
    <col min="563" max="563" width="42.08984375" bestFit="1" customWidth="1"/>
    <col min="564" max="564" width="33.26953125" bestFit="1" customWidth="1"/>
    <col min="565" max="565" width="17" bestFit="1" customWidth="1"/>
    <col min="566" max="566" width="21.6328125" bestFit="1" customWidth="1"/>
    <col min="567" max="567" width="56.7265625" bestFit="1" customWidth="1"/>
    <col min="568" max="568" width="53.7265625" bestFit="1" customWidth="1"/>
    <col min="569" max="569" width="27.26953125" bestFit="1" customWidth="1"/>
    <col min="570" max="570" width="31.90625" bestFit="1" customWidth="1"/>
    <col min="571" max="571" width="19.6328125" bestFit="1" customWidth="1"/>
    <col min="572" max="572" width="19.1796875" bestFit="1" customWidth="1"/>
    <col min="573" max="573" width="57.36328125" bestFit="1" customWidth="1"/>
    <col min="574" max="574" width="9.36328125" bestFit="1" customWidth="1"/>
    <col min="575" max="575" width="33" bestFit="1" customWidth="1"/>
    <col min="576" max="576" width="25.7265625" bestFit="1" customWidth="1"/>
    <col min="577" max="577" width="43.6328125" bestFit="1" customWidth="1"/>
    <col min="578" max="578" width="18.81640625" bestFit="1" customWidth="1"/>
    <col min="579" max="579" width="38.26953125" bestFit="1" customWidth="1"/>
    <col min="580" max="580" width="55.36328125" bestFit="1" customWidth="1"/>
    <col min="581" max="581" width="20.54296875" bestFit="1" customWidth="1"/>
    <col min="582" max="582" width="41.26953125" bestFit="1" customWidth="1"/>
    <col min="583" max="583" width="14.7265625" bestFit="1" customWidth="1"/>
    <col min="584" max="584" width="42.54296875" bestFit="1" customWidth="1"/>
    <col min="585" max="585" width="22.90625" bestFit="1" customWidth="1"/>
    <col min="586" max="586" width="49.08984375" bestFit="1" customWidth="1"/>
    <col min="587" max="587" width="14.7265625" bestFit="1" customWidth="1"/>
    <col min="588" max="588" width="48.08984375" bestFit="1" customWidth="1"/>
    <col min="589" max="589" width="25.90625" bestFit="1" customWidth="1"/>
    <col min="590" max="590" width="48.08984375" bestFit="1" customWidth="1"/>
    <col min="591" max="591" width="36.90625" bestFit="1" customWidth="1"/>
    <col min="592" max="592" width="56.26953125" bestFit="1" customWidth="1"/>
    <col min="593" max="593" width="28.36328125" bestFit="1" customWidth="1"/>
    <col min="594" max="594" width="57.54296875" bestFit="1" customWidth="1"/>
    <col min="595" max="595" width="48.54296875" bestFit="1" customWidth="1"/>
    <col min="596" max="596" width="41.1796875" bestFit="1" customWidth="1"/>
    <col min="597" max="597" width="52.453125" bestFit="1" customWidth="1"/>
    <col min="598" max="598" width="29" bestFit="1" customWidth="1"/>
    <col min="599" max="599" width="48.36328125" bestFit="1" customWidth="1"/>
    <col min="600" max="600" width="16.6328125" bestFit="1" customWidth="1"/>
    <col min="601" max="601" width="23.1796875" bestFit="1" customWidth="1"/>
    <col min="602" max="602" width="27.08984375" bestFit="1" customWidth="1"/>
    <col min="603" max="603" width="47.1796875" bestFit="1" customWidth="1"/>
    <col min="604" max="604" width="31.453125" bestFit="1" customWidth="1"/>
    <col min="605" max="605" width="49.90625" bestFit="1" customWidth="1"/>
    <col min="606" max="606" width="45.90625" bestFit="1" customWidth="1"/>
    <col min="607" max="607" width="36.26953125" bestFit="1" customWidth="1"/>
    <col min="608" max="608" width="30.81640625" bestFit="1" customWidth="1"/>
    <col min="609" max="609" width="47.81640625" bestFit="1" customWidth="1"/>
    <col min="610" max="610" width="45.54296875" bestFit="1" customWidth="1"/>
    <col min="611" max="611" width="26.26953125" bestFit="1" customWidth="1"/>
    <col min="612" max="612" width="34.90625" bestFit="1" customWidth="1"/>
    <col min="613" max="613" width="40.90625" bestFit="1" customWidth="1"/>
    <col min="614" max="614" width="28.36328125" bestFit="1" customWidth="1"/>
    <col min="615" max="615" width="20.453125" bestFit="1" customWidth="1"/>
    <col min="616" max="616" width="45.81640625" bestFit="1" customWidth="1"/>
    <col min="617" max="617" width="34.08984375" bestFit="1" customWidth="1"/>
    <col min="618" max="618" width="33.54296875" bestFit="1" customWidth="1"/>
    <col min="619" max="619" width="32.26953125" bestFit="1" customWidth="1"/>
    <col min="620" max="620" width="36.54296875" bestFit="1" customWidth="1"/>
    <col min="621" max="621" width="49.36328125" bestFit="1" customWidth="1"/>
    <col min="622" max="622" width="66.90625" bestFit="1" customWidth="1"/>
    <col min="623" max="623" width="30.90625" bestFit="1" customWidth="1"/>
    <col min="624" max="624" width="22.1796875" bestFit="1" customWidth="1"/>
    <col min="625" max="625" width="27" bestFit="1" customWidth="1"/>
    <col min="626" max="626" width="31.7265625" bestFit="1" customWidth="1"/>
    <col min="627" max="627" width="42.81640625" bestFit="1" customWidth="1"/>
    <col min="628" max="628" width="33.54296875" bestFit="1" customWidth="1"/>
    <col min="629" max="629" width="50.453125" bestFit="1" customWidth="1"/>
    <col min="630" max="630" width="17.7265625" bestFit="1" customWidth="1"/>
    <col min="631" max="631" width="43.08984375" bestFit="1" customWidth="1"/>
    <col min="632" max="632" width="50.7265625" bestFit="1" customWidth="1"/>
    <col min="633" max="633" width="46.1796875" bestFit="1" customWidth="1"/>
    <col min="634" max="634" width="26.54296875" bestFit="1" customWidth="1"/>
    <col min="635" max="635" width="6.36328125" bestFit="1" customWidth="1"/>
    <col min="636" max="636" width="43.1796875" bestFit="1" customWidth="1"/>
    <col min="637" max="637" width="26.26953125" bestFit="1" customWidth="1"/>
    <col min="638" max="638" width="25.453125" bestFit="1" customWidth="1"/>
    <col min="639" max="639" width="55.7265625" bestFit="1" customWidth="1"/>
    <col min="640" max="640" width="54.90625" bestFit="1" customWidth="1"/>
    <col min="641" max="641" width="56" bestFit="1" customWidth="1"/>
    <col min="642" max="642" width="45.54296875" bestFit="1" customWidth="1"/>
    <col min="643" max="643" width="51" bestFit="1" customWidth="1"/>
    <col min="644" max="644" width="47.1796875" bestFit="1" customWidth="1"/>
    <col min="645" max="645" width="45.54296875" bestFit="1" customWidth="1"/>
    <col min="646" max="646" width="33.36328125" bestFit="1" customWidth="1"/>
    <col min="647" max="647" width="22.6328125" bestFit="1" customWidth="1"/>
    <col min="648" max="648" width="47.26953125" bestFit="1" customWidth="1"/>
    <col min="649" max="649" width="43.6328125" bestFit="1" customWidth="1"/>
    <col min="650" max="650" width="48.36328125" bestFit="1" customWidth="1"/>
    <col min="651" max="651" width="43.08984375" bestFit="1" customWidth="1"/>
    <col min="652" max="652" width="46.6328125" bestFit="1" customWidth="1"/>
    <col min="653" max="653" width="51.26953125" bestFit="1" customWidth="1"/>
    <col min="654" max="654" width="41.453125" bestFit="1" customWidth="1"/>
    <col min="655" max="655" width="40.90625" bestFit="1" customWidth="1"/>
    <col min="656" max="656" width="22.36328125" bestFit="1" customWidth="1"/>
    <col min="657" max="657" width="52.90625" bestFit="1" customWidth="1"/>
    <col min="658" max="658" width="36.36328125" bestFit="1" customWidth="1"/>
    <col min="659" max="659" width="7.453125" bestFit="1" customWidth="1"/>
    <col min="660" max="660" width="56.453125" bestFit="1" customWidth="1"/>
    <col min="661" max="661" width="44.7265625" bestFit="1" customWidth="1"/>
    <col min="662" max="662" width="41.81640625" bestFit="1" customWidth="1"/>
    <col min="663" max="663" width="15.6328125" bestFit="1" customWidth="1"/>
    <col min="664" max="664" width="34.6328125" bestFit="1" customWidth="1"/>
    <col min="665" max="665" width="50.453125" bestFit="1" customWidth="1"/>
    <col min="666" max="666" width="10.6328125" bestFit="1" customWidth="1"/>
    <col min="667" max="667" width="14.26953125" bestFit="1" customWidth="1"/>
    <col min="668" max="668" width="34.7265625" bestFit="1" customWidth="1"/>
    <col min="669" max="669" width="48.26953125" bestFit="1" customWidth="1"/>
    <col min="670" max="670" width="36.6328125" bestFit="1" customWidth="1"/>
    <col min="671" max="671" width="44.453125" bestFit="1" customWidth="1"/>
    <col min="672" max="672" width="31.08984375" bestFit="1" customWidth="1"/>
    <col min="673" max="673" width="44.81640625" bestFit="1" customWidth="1"/>
    <col min="674" max="674" width="31.08984375" bestFit="1" customWidth="1"/>
    <col min="675" max="675" width="19.453125" bestFit="1" customWidth="1"/>
    <col min="676" max="676" width="26.26953125" bestFit="1" customWidth="1"/>
    <col min="677" max="677" width="30.36328125" bestFit="1" customWidth="1"/>
    <col min="678" max="678" width="39.90625" bestFit="1" customWidth="1"/>
    <col min="679" max="679" width="34.08984375" bestFit="1" customWidth="1"/>
    <col min="680" max="680" width="41.1796875" bestFit="1" customWidth="1"/>
    <col min="681" max="681" width="34.90625" bestFit="1" customWidth="1"/>
    <col min="682" max="682" width="54.36328125" bestFit="1" customWidth="1"/>
    <col min="683" max="683" width="14" bestFit="1" customWidth="1"/>
    <col min="684" max="684" width="18.54296875" bestFit="1" customWidth="1"/>
    <col min="685" max="685" width="42.81640625" bestFit="1" customWidth="1"/>
    <col min="686" max="686" width="28.08984375" bestFit="1" customWidth="1"/>
    <col min="687" max="687" width="37.6328125" bestFit="1" customWidth="1"/>
    <col min="688" max="688" width="28.90625" bestFit="1" customWidth="1"/>
    <col min="689" max="689" width="17.1796875" bestFit="1" customWidth="1"/>
    <col min="690" max="690" width="13.7265625" bestFit="1" customWidth="1"/>
    <col min="691" max="691" width="34.453125" bestFit="1" customWidth="1"/>
    <col min="692" max="692" width="52.6328125" bestFit="1" customWidth="1"/>
    <col min="693" max="693" width="22.1796875" bestFit="1" customWidth="1"/>
    <col min="694" max="694" width="53.81640625" bestFit="1" customWidth="1"/>
    <col min="695" max="695" width="15.6328125" bestFit="1" customWidth="1"/>
    <col min="696" max="696" width="45.08984375" bestFit="1" customWidth="1"/>
    <col min="697" max="697" width="26" bestFit="1" customWidth="1"/>
    <col min="698" max="698" width="50.453125" bestFit="1" customWidth="1"/>
    <col min="699" max="699" width="58.6328125" bestFit="1" customWidth="1"/>
    <col min="700" max="700" width="24.6328125" bestFit="1" customWidth="1"/>
    <col min="701" max="701" width="36.54296875" bestFit="1" customWidth="1"/>
    <col min="702" max="702" width="37.90625" bestFit="1" customWidth="1"/>
    <col min="703" max="703" width="49.453125" bestFit="1" customWidth="1"/>
    <col min="704" max="704" width="35.7265625" bestFit="1" customWidth="1"/>
    <col min="705" max="705" width="42.90625" bestFit="1" customWidth="1"/>
    <col min="706" max="706" width="9.90625" bestFit="1" customWidth="1"/>
    <col min="707" max="707" width="37.453125" bestFit="1" customWidth="1"/>
    <col min="708" max="708" width="17.26953125" bestFit="1" customWidth="1"/>
    <col min="709" max="709" width="33.81640625" bestFit="1" customWidth="1"/>
    <col min="710" max="710" width="41.26953125" bestFit="1" customWidth="1"/>
    <col min="711" max="711" width="52.6328125" bestFit="1" customWidth="1"/>
    <col min="712" max="712" width="47.453125" bestFit="1" customWidth="1"/>
    <col min="713" max="713" width="42.36328125" bestFit="1" customWidth="1"/>
    <col min="714" max="714" width="42.26953125" bestFit="1" customWidth="1"/>
    <col min="715" max="715" width="20.81640625" bestFit="1" customWidth="1"/>
    <col min="716" max="716" width="15.36328125" bestFit="1" customWidth="1"/>
    <col min="717" max="717" width="16.1796875" bestFit="1" customWidth="1"/>
    <col min="718" max="718" width="6.36328125" bestFit="1" customWidth="1"/>
    <col min="719" max="719" width="52.453125" bestFit="1" customWidth="1"/>
    <col min="720" max="720" width="35.1796875" bestFit="1" customWidth="1"/>
    <col min="721" max="721" width="56" bestFit="1" customWidth="1"/>
    <col min="722" max="722" width="40.6328125" bestFit="1" customWidth="1"/>
    <col min="723" max="723" width="52.08984375" bestFit="1" customWidth="1"/>
    <col min="724" max="724" width="37.08984375" bestFit="1" customWidth="1"/>
    <col min="725" max="725" width="54.81640625" bestFit="1" customWidth="1"/>
    <col min="726" max="726" width="46.6328125" bestFit="1" customWidth="1"/>
    <col min="727" max="727" width="15.81640625" bestFit="1" customWidth="1"/>
    <col min="728" max="728" width="28.08984375" bestFit="1" customWidth="1"/>
    <col min="729" max="729" width="39.36328125" bestFit="1" customWidth="1"/>
    <col min="730" max="730" width="28.90625" bestFit="1" customWidth="1"/>
    <col min="731" max="731" width="19.1796875" bestFit="1" customWidth="1"/>
    <col min="732" max="732" width="48.6328125" bestFit="1" customWidth="1"/>
    <col min="733" max="733" width="55.453125" bestFit="1" customWidth="1"/>
    <col min="734" max="734" width="14" bestFit="1" customWidth="1"/>
    <col min="735" max="735" width="15.26953125" bestFit="1" customWidth="1"/>
    <col min="736" max="736" width="23.1796875" bestFit="1" customWidth="1"/>
    <col min="737" max="737" width="23" bestFit="1" customWidth="1"/>
    <col min="738" max="738" width="30.81640625" bestFit="1" customWidth="1"/>
    <col min="739" max="739" width="17.26953125" bestFit="1" customWidth="1"/>
    <col min="740" max="740" width="20.54296875" bestFit="1" customWidth="1"/>
    <col min="741" max="741" width="17.54296875" bestFit="1" customWidth="1"/>
    <col min="742" max="742" width="12.90625" bestFit="1" customWidth="1"/>
    <col min="743" max="743" width="18.6328125" bestFit="1" customWidth="1"/>
    <col min="744" max="744" width="47.453125" bestFit="1" customWidth="1"/>
    <col min="745" max="745" width="37.6328125" bestFit="1" customWidth="1"/>
    <col min="746" max="746" width="15.6328125" bestFit="1" customWidth="1"/>
    <col min="747" max="747" width="7.26953125" bestFit="1" customWidth="1"/>
    <col min="748" max="748" width="34.7265625" bestFit="1" customWidth="1"/>
    <col min="749" max="749" width="52.36328125" bestFit="1" customWidth="1"/>
    <col min="750" max="750" width="38.26953125" bestFit="1" customWidth="1"/>
    <col min="751" max="751" width="8.26953125" bestFit="1" customWidth="1"/>
    <col min="752" max="752" width="32.7265625" bestFit="1" customWidth="1"/>
    <col min="753" max="753" width="48.26953125" bestFit="1" customWidth="1"/>
    <col min="754" max="754" width="28.36328125" bestFit="1" customWidth="1"/>
    <col min="755" max="755" width="21.81640625" bestFit="1" customWidth="1"/>
    <col min="756" max="756" width="10.08984375" bestFit="1" customWidth="1"/>
    <col min="757" max="757" width="27" bestFit="1" customWidth="1"/>
    <col min="758" max="758" width="21" bestFit="1" customWidth="1"/>
    <col min="759" max="759" width="23.453125" bestFit="1" customWidth="1"/>
    <col min="760" max="760" width="32.81640625" bestFit="1" customWidth="1"/>
    <col min="761" max="761" width="51" bestFit="1" customWidth="1"/>
    <col min="762" max="762" width="30" bestFit="1" customWidth="1"/>
    <col min="763" max="763" width="23.7265625" bestFit="1" customWidth="1"/>
    <col min="764" max="764" width="46.36328125" bestFit="1" customWidth="1"/>
    <col min="765" max="765" width="55.453125" bestFit="1" customWidth="1"/>
    <col min="766" max="766" width="33.54296875" bestFit="1" customWidth="1"/>
    <col min="767" max="767" width="33" bestFit="1" customWidth="1"/>
    <col min="768" max="768" width="27.81640625" bestFit="1" customWidth="1"/>
    <col min="769" max="769" width="8.81640625" bestFit="1" customWidth="1"/>
    <col min="770" max="770" width="9.6328125" bestFit="1" customWidth="1"/>
    <col min="771" max="771" width="38.81640625" bestFit="1" customWidth="1"/>
    <col min="772" max="772" width="45.6328125" bestFit="1" customWidth="1"/>
    <col min="773" max="773" width="44.453125" bestFit="1" customWidth="1"/>
    <col min="774" max="774" width="32.81640625" bestFit="1" customWidth="1"/>
    <col min="775" max="775" width="36" bestFit="1" customWidth="1"/>
    <col min="776" max="776" width="9.54296875" bestFit="1" customWidth="1"/>
    <col min="777" max="777" width="36.81640625" bestFit="1" customWidth="1"/>
    <col min="778" max="778" width="22.90625" bestFit="1" customWidth="1"/>
    <col min="779" max="779" width="11.1796875" bestFit="1" customWidth="1"/>
    <col min="780" max="780" width="26.81640625" bestFit="1" customWidth="1"/>
    <col min="781" max="781" width="44.7265625" bestFit="1" customWidth="1"/>
    <col min="782" max="782" width="39.54296875" bestFit="1" customWidth="1"/>
    <col min="783" max="783" width="53.1796875" bestFit="1" customWidth="1"/>
    <col min="784" max="784" width="28.08984375" bestFit="1" customWidth="1"/>
    <col min="785" max="785" width="24.6328125" bestFit="1" customWidth="1"/>
    <col min="786" max="786" width="31.7265625" bestFit="1" customWidth="1"/>
    <col min="787" max="787" width="11.54296875" bestFit="1" customWidth="1"/>
    <col min="788" max="788" width="47.7265625" bestFit="1" customWidth="1"/>
    <col min="789" max="789" width="10.1796875" bestFit="1" customWidth="1"/>
    <col min="790" max="790" width="32" bestFit="1" customWidth="1"/>
    <col min="791" max="791" width="50.7265625" bestFit="1" customWidth="1"/>
    <col min="792" max="792" width="51" bestFit="1" customWidth="1"/>
    <col min="793" max="793" width="20.453125" bestFit="1" customWidth="1"/>
    <col min="794" max="794" width="13.6328125" bestFit="1" customWidth="1"/>
    <col min="795" max="795" width="24.90625" bestFit="1" customWidth="1"/>
    <col min="796" max="796" width="44.26953125" bestFit="1" customWidth="1"/>
    <col min="797" max="797" width="17.26953125" bestFit="1" customWidth="1"/>
    <col min="798" max="798" width="35.7265625" bestFit="1" customWidth="1"/>
    <col min="799" max="799" width="14.7265625" bestFit="1" customWidth="1"/>
    <col min="800" max="800" width="9.81640625" bestFit="1" customWidth="1"/>
    <col min="801" max="801" width="29.54296875" bestFit="1" customWidth="1"/>
    <col min="802" max="802" width="21.08984375" bestFit="1" customWidth="1"/>
    <col min="803" max="803" width="20.1796875" bestFit="1" customWidth="1"/>
    <col min="804" max="804" width="18.08984375" bestFit="1" customWidth="1"/>
    <col min="805" max="805" width="44.81640625" bestFit="1" customWidth="1"/>
    <col min="806" max="806" width="36.26953125" bestFit="1" customWidth="1"/>
    <col min="807" max="807" width="12.90625" bestFit="1" customWidth="1"/>
    <col min="808" max="808" width="46.90625" bestFit="1" customWidth="1"/>
    <col min="809" max="809" width="26.26953125" bestFit="1" customWidth="1"/>
    <col min="810" max="810" width="17.26953125" bestFit="1" customWidth="1"/>
    <col min="811" max="811" width="45.6328125" bestFit="1" customWidth="1"/>
    <col min="812" max="812" width="24.6328125" bestFit="1" customWidth="1"/>
    <col min="813" max="813" width="53.7265625" bestFit="1" customWidth="1"/>
    <col min="814" max="814" width="38" bestFit="1" customWidth="1"/>
    <col min="815" max="815" width="55.6328125" bestFit="1" customWidth="1"/>
    <col min="816" max="816" width="43.36328125" bestFit="1" customWidth="1"/>
    <col min="817" max="817" width="32.81640625" bestFit="1" customWidth="1"/>
    <col min="818" max="818" width="35.1796875" bestFit="1" customWidth="1"/>
    <col min="819" max="819" width="53.81640625" bestFit="1" customWidth="1"/>
    <col min="820" max="820" width="9.90625" bestFit="1" customWidth="1"/>
    <col min="821" max="821" width="29.453125" bestFit="1" customWidth="1"/>
    <col min="822" max="822" width="21" bestFit="1" customWidth="1"/>
    <col min="823" max="823" width="21.08984375" bestFit="1" customWidth="1"/>
    <col min="824" max="824" width="36.26953125" bestFit="1" customWidth="1"/>
    <col min="825" max="825" width="5.1796875" bestFit="1" customWidth="1"/>
    <col min="826" max="826" width="28.90625" bestFit="1" customWidth="1"/>
    <col min="827" max="827" width="10.90625" bestFit="1" customWidth="1"/>
    <col min="828" max="828" width="37.6328125" bestFit="1" customWidth="1"/>
    <col min="829" max="829" width="48.08984375" bestFit="1" customWidth="1"/>
    <col min="830" max="830" width="21.54296875" bestFit="1" customWidth="1"/>
    <col min="831" max="831" width="15" bestFit="1" customWidth="1"/>
    <col min="832" max="832" width="48.26953125" bestFit="1" customWidth="1"/>
    <col min="833" max="833" width="7.08984375" bestFit="1" customWidth="1"/>
    <col min="834" max="834" width="53.1796875" bestFit="1" customWidth="1"/>
    <col min="835" max="835" width="13.1796875" bestFit="1" customWidth="1"/>
    <col min="836" max="836" width="6.36328125" bestFit="1" customWidth="1"/>
    <col min="837" max="837" width="30.90625" bestFit="1" customWidth="1"/>
    <col min="838" max="838" width="52.453125" bestFit="1" customWidth="1"/>
    <col min="839" max="839" width="13.90625" bestFit="1" customWidth="1"/>
    <col min="840" max="840" width="11.81640625" bestFit="1" customWidth="1"/>
    <col min="841" max="841" width="74" bestFit="1" customWidth="1"/>
    <col min="842" max="842" width="42" bestFit="1" customWidth="1"/>
    <col min="843" max="843" width="13.1796875" bestFit="1" customWidth="1"/>
    <col min="844" max="844" width="55.6328125" bestFit="1" customWidth="1"/>
    <col min="845" max="845" width="24.6328125" bestFit="1" customWidth="1"/>
    <col min="846" max="846" width="33.08984375" bestFit="1" customWidth="1"/>
    <col min="847" max="847" width="29.81640625" bestFit="1" customWidth="1"/>
    <col min="848" max="848" width="33.6328125" bestFit="1" customWidth="1"/>
    <col min="849" max="849" width="17.26953125" bestFit="1" customWidth="1"/>
    <col min="850" max="850" width="30.6328125" bestFit="1" customWidth="1"/>
    <col min="851" max="851" width="20.1796875" bestFit="1" customWidth="1"/>
    <col min="852" max="852" width="39.54296875" bestFit="1" customWidth="1"/>
    <col min="853" max="853" width="29" bestFit="1" customWidth="1"/>
    <col min="854" max="854" width="51.36328125" bestFit="1" customWidth="1"/>
    <col min="855" max="855" width="15.08984375" bestFit="1" customWidth="1"/>
    <col min="856" max="856" width="31.90625" bestFit="1" customWidth="1"/>
    <col min="857" max="857" width="19.7265625" bestFit="1" customWidth="1"/>
    <col min="858" max="858" width="50" bestFit="1" customWidth="1"/>
    <col min="859" max="859" width="34.1796875" bestFit="1" customWidth="1"/>
    <col min="860" max="860" width="39.08984375" bestFit="1" customWidth="1"/>
    <col min="861" max="861" width="31.36328125" bestFit="1" customWidth="1"/>
    <col min="862" max="862" width="46.7265625" bestFit="1" customWidth="1"/>
    <col min="863" max="863" width="51.54296875" bestFit="1" customWidth="1"/>
    <col min="864" max="864" width="16.7265625" bestFit="1" customWidth="1"/>
    <col min="865" max="865" width="29.7265625" bestFit="1" customWidth="1"/>
    <col min="866" max="866" width="31.36328125" bestFit="1" customWidth="1"/>
    <col min="867" max="867" width="8.26953125" bestFit="1" customWidth="1"/>
    <col min="868" max="868" width="55.1796875" bestFit="1" customWidth="1"/>
    <col min="869" max="869" width="42.08984375" bestFit="1" customWidth="1"/>
    <col min="870" max="870" width="20.54296875" bestFit="1" customWidth="1"/>
    <col min="871" max="871" width="51.26953125" bestFit="1" customWidth="1"/>
    <col min="872" max="872" width="50.26953125" bestFit="1" customWidth="1"/>
    <col min="873" max="873" width="26.453125" bestFit="1" customWidth="1"/>
    <col min="874" max="874" width="18" bestFit="1" customWidth="1"/>
    <col min="875" max="875" width="13.6328125" bestFit="1" customWidth="1"/>
    <col min="876" max="876" width="18.36328125" bestFit="1" customWidth="1"/>
    <col min="877" max="877" width="50.1796875" bestFit="1" customWidth="1"/>
    <col min="878" max="878" width="13.90625" bestFit="1" customWidth="1"/>
    <col min="879" max="879" width="53.1796875" bestFit="1" customWidth="1"/>
    <col min="880" max="880" width="33.6328125" bestFit="1" customWidth="1"/>
    <col min="881" max="881" width="31.08984375" bestFit="1" customWidth="1"/>
    <col min="882" max="882" width="54.36328125" bestFit="1" customWidth="1"/>
    <col min="883" max="883" width="8.453125" bestFit="1" customWidth="1"/>
    <col min="884" max="884" width="36" bestFit="1" customWidth="1"/>
    <col min="885" max="885" width="19.1796875" bestFit="1" customWidth="1"/>
    <col min="886" max="886" width="55.7265625" bestFit="1" customWidth="1"/>
    <col min="887" max="887" width="20.453125" bestFit="1" customWidth="1"/>
    <col min="888" max="888" width="11.1796875" bestFit="1" customWidth="1"/>
    <col min="889" max="889" width="52.453125" bestFit="1" customWidth="1"/>
    <col min="890" max="890" width="26.1796875" bestFit="1" customWidth="1"/>
    <col min="891" max="891" width="46.453125" bestFit="1" customWidth="1"/>
    <col min="892" max="892" width="34.90625" bestFit="1" customWidth="1"/>
    <col min="893" max="893" width="36.81640625" bestFit="1" customWidth="1"/>
    <col min="894" max="894" width="48.81640625" bestFit="1" customWidth="1"/>
    <col min="895" max="895" width="6.26953125" bestFit="1" customWidth="1"/>
    <col min="896" max="896" width="38.54296875" bestFit="1" customWidth="1"/>
    <col min="897" max="897" width="33.90625" bestFit="1" customWidth="1"/>
    <col min="898" max="898" width="54.08984375" bestFit="1" customWidth="1"/>
    <col min="899" max="899" width="26.7265625" bestFit="1" customWidth="1"/>
    <col min="900" max="900" width="46.90625" bestFit="1" customWidth="1"/>
    <col min="901" max="901" width="32.81640625" bestFit="1" customWidth="1"/>
    <col min="902" max="902" width="38.26953125" bestFit="1" customWidth="1"/>
    <col min="903" max="903" width="25.6328125" bestFit="1" customWidth="1"/>
    <col min="904" max="904" width="12.54296875" bestFit="1" customWidth="1"/>
    <col min="905" max="905" width="16.6328125" bestFit="1" customWidth="1"/>
    <col min="906" max="906" width="27" bestFit="1" customWidth="1"/>
    <col min="907" max="907" width="52.36328125" bestFit="1" customWidth="1"/>
    <col min="908" max="908" width="12" bestFit="1" customWidth="1"/>
    <col min="909" max="909" width="30.90625" bestFit="1" customWidth="1"/>
    <col min="910" max="910" width="32.26953125" bestFit="1" customWidth="1"/>
    <col min="911" max="911" width="32.7265625" bestFit="1" customWidth="1"/>
    <col min="912" max="912" width="53.1796875" bestFit="1" customWidth="1"/>
    <col min="913" max="913" width="24.36328125" bestFit="1" customWidth="1"/>
    <col min="914" max="914" width="18.26953125" bestFit="1" customWidth="1"/>
    <col min="915" max="915" width="45.6328125" bestFit="1" customWidth="1"/>
    <col min="916" max="916" width="41.54296875" bestFit="1" customWidth="1"/>
    <col min="917" max="917" width="40.90625" bestFit="1" customWidth="1"/>
    <col min="918" max="918" width="23" bestFit="1" customWidth="1"/>
    <col min="919" max="919" width="53.26953125" bestFit="1" customWidth="1"/>
    <col min="920" max="920" width="36.90625" bestFit="1" customWidth="1"/>
    <col min="921" max="921" width="47" bestFit="1" customWidth="1"/>
    <col min="922" max="922" width="38" bestFit="1" customWidth="1"/>
    <col min="923" max="923" width="12.54296875" bestFit="1" customWidth="1"/>
    <col min="924" max="924" width="22.36328125" bestFit="1" customWidth="1"/>
    <col min="925" max="925" width="11.7265625" bestFit="1" customWidth="1"/>
    <col min="926" max="926" width="31.6328125" bestFit="1" customWidth="1"/>
    <col min="927" max="927" width="12.08984375" bestFit="1" customWidth="1"/>
    <col min="928" max="928" width="28.08984375" bestFit="1" customWidth="1"/>
    <col min="929" max="929" width="15.36328125" bestFit="1" customWidth="1"/>
    <col min="930" max="930" width="24.6328125" bestFit="1" customWidth="1"/>
    <col min="931" max="931" width="13.6328125" bestFit="1" customWidth="1"/>
    <col min="932" max="932" width="17.26953125" bestFit="1" customWidth="1"/>
    <col min="933" max="933" width="16.453125" bestFit="1" customWidth="1"/>
    <col min="934" max="934" width="26.26953125" bestFit="1" customWidth="1"/>
    <col min="935" max="935" width="42.54296875" bestFit="1" customWidth="1"/>
    <col min="936" max="936" width="37.36328125" bestFit="1" customWidth="1"/>
    <col min="937" max="937" width="35.1796875" bestFit="1" customWidth="1"/>
    <col min="938" max="938" width="42.36328125" bestFit="1" customWidth="1"/>
    <col min="939" max="939" width="39.54296875" bestFit="1" customWidth="1"/>
    <col min="940" max="940" width="25.1796875" bestFit="1" customWidth="1"/>
    <col min="941" max="941" width="24" bestFit="1" customWidth="1"/>
    <col min="942" max="942" width="29.54296875" bestFit="1" customWidth="1"/>
    <col min="943" max="943" width="20.7265625" bestFit="1" customWidth="1"/>
    <col min="944" max="944" width="50.1796875" bestFit="1" customWidth="1"/>
    <col min="945" max="945" width="54" bestFit="1" customWidth="1"/>
    <col min="946" max="946" width="42.26953125" bestFit="1" customWidth="1"/>
    <col min="947" max="947" width="19.453125" bestFit="1" customWidth="1"/>
    <col min="948" max="948" width="25.1796875" bestFit="1" customWidth="1"/>
    <col min="949" max="949" width="9.90625" bestFit="1" customWidth="1"/>
    <col min="950" max="950" width="15.08984375" bestFit="1" customWidth="1"/>
    <col min="951" max="951" width="40.6328125" bestFit="1" customWidth="1"/>
    <col min="952" max="952" width="24.54296875" bestFit="1" customWidth="1"/>
    <col min="953" max="953" width="9.54296875" bestFit="1" customWidth="1"/>
    <col min="954" max="954" width="40.453125" bestFit="1" customWidth="1"/>
    <col min="955" max="955" width="36.26953125" bestFit="1" customWidth="1"/>
    <col min="956" max="956" width="43.08984375" bestFit="1" customWidth="1"/>
    <col min="957" max="957" width="19.90625" bestFit="1" customWidth="1"/>
    <col min="958" max="958" width="45.90625" bestFit="1" customWidth="1"/>
    <col min="960" max="960" width="34.7265625" bestFit="1" customWidth="1"/>
    <col min="961" max="961" width="45.08984375" bestFit="1" customWidth="1"/>
    <col min="962" max="962" width="20.1796875" bestFit="1" customWidth="1"/>
    <col min="963" max="963" width="37.453125" bestFit="1" customWidth="1"/>
    <col min="964" max="964" width="36.6328125" bestFit="1" customWidth="1"/>
    <col min="965" max="965" width="49.453125" bestFit="1" customWidth="1"/>
    <col min="966" max="966" width="21.36328125" bestFit="1" customWidth="1"/>
    <col min="967" max="967" width="31.1796875" bestFit="1" customWidth="1"/>
    <col min="968" max="968" width="15.36328125" bestFit="1" customWidth="1"/>
    <col min="969" max="969" width="33.6328125" bestFit="1" customWidth="1"/>
    <col min="970" max="970" width="45.54296875" bestFit="1" customWidth="1"/>
    <col min="971" max="971" width="19.54296875" bestFit="1" customWidth="1"/>
    <col min="972" max="972" width="16.90625" bestFit="1" customWidth="1"/>
    <col min="973" max="973" width="53.7265625" bestFit="1" customWidth="1"/>
    <col min="974" max="974" width="8.54296875" bestFit="1" customWidth="1"/>
    <col min="975" max="975" width="15" bestFit="1" customWidth="1"/>
    <col min="976" max="976" width="27" bestFit="1" customWidth="1"/>
    <col min="977" max="977" width="36.90625" bestFit="1" customWidth="1"/>
    <col min="978" max="978" width="21.08984375" bestFit="1" customWidth="1"/>
    <col min="979" max="979" width="48.81640625" bestFit="1" customWidth="1"/>
    <col min="980" max="980" width="10.1796875" bestFit="1" customWidth="1"/>
    <col min="981" max="981" width="8.81640625" bestFit="1" customWidth="1"/>
    <col min="982" max="982" width="70.1796875" bestFit="1" customWidth="1"/>
    <col min="983" max="983" width="44.26953125" bestFit="1" customWidth="1"/>
    <col min="984" max="984" width="55.36328125" bestFit="1" customWidth="1"/>
    <col min="985" max="985" width="13.7265625" bestFit="1" customWidth="1"/>
    <col min="986" max="986" width="38.26953125" bestFit="1" customWidth="1"/>
    <col min="987" max="987" width="30.54296875" bestFit="1" customWidth="1"/>
    <col min="988" max="988" width="32.7265625" bestFit="1" customWidth="1"/>
    <col min="989" max="989" width="46.1796875" bestFit="1" customWidth="1"/>
    <col min="990" max="990" width="9.26953125" bestFit="1" customWidth="1"/>
    <col min="991" max="991" width="32.7265625" bestFit="1" customWidth="1"/>
    <col min="992" max="992" width="34.453125" bestFit="1" customWidth="1"/>
    <col min="993" max="993" width="17.1796875" bestFit="1" customWidth="1"/>
    <col min="994" max="994" width="34.1796875" bestFit="1" customWidth="1"/>
    <col min="995" max="995" width="39.36328125" bestFit="1" customWidth="1"/>
    <col min="996" max="996" width="53.81640625" bestFit="1" customWidth="1"/>
    <col min="997" max="997" width="41.1796875" bestFit="1" customWidth="1"/>
    <col min="998" max="998" width="19.1796875" bestFit="1" customWidth="1"/>
    <col min="999" max="999" width="19.6328125" bestFit="1" customWidth="1"/>
    <col min="1000" max="1000" width="26.81640625" bestFit="1" customWidth="1"/>
    <col min="1001" max="1001" width="49.7265625" bestFit="1" customWidth="1"/>
    <col min="1002" max="1002" width="38.1796875" bestFit="1" customWidth="1"/>
    <col min="1003" max="1003" width="37.7265625" bestFit="1" customWidth="1"/>
    <col min="1004" max="1004" width="35.81640625" bestFit="1" customWidth="1"/>
    <col min="1005" max="1005" width="50.54296875" bestFit="1" customWidth="1"/>
    <col min="1006" max="1006" width="29.26953125" bestFit="1" customWidth="1"/>
    <col min="1007" max="1007" width="25.453125" bestFit="1" customWidth="1"/>
    <col min="1008" max="1008" width="11.453125" bestFit="1" customWidth="1"/>
    <col min="1009" max="1009" width="37.36328125" bestFit="1" customWidth="1"/>
    <col min="1010" max="1010" width="42.81640625" bestFit="1" customWidth="1"/>
    <col min="1011" max="1011" width="54.6328125" bestFit="1" customWidth="1"/>
    <col min="1012" max="1012" width="17.54296875" bestFit="1" customWidth="1"/>
    <col min="1013" max="1013" width="24.6328125" bestFit="1" customWidth="1"/>
    <col min="1014" max="1014" width="8.1796875" bestFit="1" customWidth="1"/>
    <col min="1015" max="1015" width="27.81640625" bestFit="1" customWidth="1"/>
    <col min="1016" max="1016" width="14" bestFit="1" customWidth="1"/>
    <col min="1017" max="1017" width="41.81640625" bestFit="1" customWidth="1"/>
    <col min="1018" max="1018" width="40.36328125" bestFit="1" customWidth="1"/>
    <col min="1019" max="1019" width="12.90625" bestFit="1" customWidth="1"/>
    <col min="1020" max="1020" width="47.1796875" bestFit="1" customWidth="1"/>
    <col min="1021" max="1021" width="20.1796875" bestFit="1" customWidth="1"/>
    <col min="1022" max="1022" width="8.26953125" bestFit="1" customWidth="1"/>
    <col min="1023" max="1023" width="49.453125" bestFit="1" customWidth="1"/>
    <col min="1024" max="1024" width="41.1796875" bestFit="1" customWidth="1"/>
    <col min="1025" max="1025" width="54.08984375" bestFit="1" customWidth="1"/>
    <col min="1026" max="1026" width="57.26953125" bestFit="1" customWidth="1"/>
    <col min="1027" max="1027" width="54" bestFit="1" customWidth="1"/>
    <col min="1028" max="1028" width="25.90625" bestFit="1" customWidth="1"/>
    <col min="1029" max="1029" width="39.90625" bestFit="1" customWidth="1"/>
    <col min="1030" max="1030" width="6.54296875" bestFit="1" customWidth="1"/>
    <col min="1031" max="1031" width="8.81640625" bestFit="1" customWidth="1"/>
    <col min="1032" max="1032" width="58.36328125" bestFit="1" customWidth="1"/>
    <col min="1033" max="1033" width="12.81640625" bestFit="1" customWidth="1"/>
    <col min="1034" max="1034" width="29.54296875" bestFit="1" customWidth="1"/>
    <col min="1035" max="1035" width="20" bestFit="1" customWidth="1"/>
    <col min="1036" max="1036" width="30.81640625" bestFit="1" customWidth="1"/>
    <col min="1037" max="1037" width="25.90625" bestFit="1" customWidth="1"/>
    <col min="1038" max="1038" width="39" bestFit="1" customWidth="1"/>
    <col min="1039" max="1039" width="31.36328125" bestFit="1" customWidth="1"/>
    <col min="1040" max="1040" width="38.26953125" bestFit="1" customWidth="1"/>
    <col min="1041" max="1041" width="46.90625" bestFit="1" customWidth="1"/>
    <col min="1042" max="1042" width="38" bestFit="1" customWidth="1"/>
    <col min="1043" max="1043" width="43.453125" bestFit="1" customWidth="1"/>
    <col min="1044" max="1044" width="51.36328125" bestFit="1" customWidth="1"/>
    <col min="1045" max="1045" width="14.54296875" bestFit="1" customWidth="1"/>
    <col min="1046" max="1046" width="13.453125" bestFit="1" customWidth="1"/>
    <col min="1047" max="1047" width="43.453125" bestFit="1" customWidth="1"/>
    <col min="1048" max="1048" width="10.7265625" bestFit="1" customWidth="1"/>
    <col min="1049" max="1049" width="22.453125" bestFit="1" customWidth="1"/>
    <col min="1050" max="1050" width="54.6328125" bestFit="1" customWidth="1"/>
    <col min="1051" max="1051" width="15.6328125" bestFit="1" customWidth="1"/>
    <col min="1052" max="1052" width="48.81640625" bestFit="1" customWidth="1"/>
    <col min="1053" max="1053" width="54.54296875" bestFit="1" customWidth="1"/>
    <col min="1054" max="1054" width="34.08984375" bestFit="1" customWidth="1"/>
    <col min="1055" max="1055" width="21.26953125" bestFit="1" customWidth="1"/>
    <col min="1056" max="1056" width="46.90625" bestFit="1" customWidth="1"/>
    <col min="1057" max="1057" width="13.453125" bestFit="1" customWidth="1"/>
    <col min="1058" max="1058" width="52.7265625" bestFit="1" customWidth="1"/>
    <col min="1059" max="1059" width="57.81640625" bestFit="1" customWidth="1"/>
    <col min="1060" max="1060" width="13.90625" bestFit="1" customWidth="1"/>
    <col min="1061" max="1061" width="34.453125" bestFit="1" customWidth="1"/>
    <col min="1062" max="1062" width="37.90625" bestFit="1" customWidth="1"/>
    <col min="1063" max="1063" width="26.6328125" bestFit="1" customWidth="1"/>
    <col min="1064" max="1064" width="38.26953125" bestFit="1" customWidth="1"/>
    <col min="1065" max="1065" width="26.7265625" bestFit="1" customWidth="1"/>
    <col min="1066" max="1066" width="16.08984375" bestFit="1" customWidth="1"/>
    <col min="1067" max="1067" width="16.7265625" bestFit="1" customWidth="1"/>
    <col min="1068" max="1068" width="28.7265625" bestFit="1" customWidth="1"/>
    <col min="1069" max="1069" width="21" bestFit="1" customWidth="1"/>
    <col min="1070" max="1070" width="16.08984375" bestFit="1" customWidth="1"/>
    <col min="1071" max="1071" width="15.81640625" bestFit="1" customWidth="1"/>
    <col min="1072" max="1072" width="42" bestFit="1" customWidth="1"/>
    <col min="1073" max="1073" width="40.1796875" bestFit="1" customWidth="1"/>
    <col min="1074" max="1075" width="14.81640625" bestFit="1" customWidth="1"/>
    <col min="1076" max="1076" width="44.54296875" bestFit="1" customWidth="1"/>
    <col min="1077" max="1077" width="22.7265625" bestFit="1" customWidth="1"/>
    <col min="1078" max="1078" width="4.1796875" bestFit="1" customWidth="1"/>
    <col min="1079" max="1079" width="33.6328125" bestFit="1" customWidth="1"/>
    <col min="1080" max="1080" width="44.7265625" bestFit="1" customWidth="1"/>
    <col min="1081" max="1081" width="40.1796875" bestFit="1" customWidth="1"/>
    <col min="1082" max="1082" width="52.1796875" bestFit="1" customWidth="1"/>
    <col min="1083" max="1083" width="26.26953125" bestFit="1" customWidth="1"/>
    <col min="1084" max="1084" width="39" bestFit="1" customWidth="1"/>
    <col min="1085" max="1085" width="39.81640625" bestFit="1" customWidth="1"/>
    <col min="1086" max="1086" width="15" bestFit="1" customWidth="1"/>
    <col min="1087" max="1087" width="8.453125" bestFit="1" customWidth="1"/>
    <col min="1088" max="1088" width="37.1796875" bestFit="1" customWidth="1"/>
    <col min="1089" max="1089" width="28.36328125" bestFit="1" customWidth="1"/>
    <col min="1090" max="1090" width="13.36328125" bestFit="1" customWidth="1"/>
    <col min="1091" max="1091" width="45" bestFit="1" customWidth="1"/>
    <col min="1092" max="1092" width="19.90625" bestFit="1" customWidth="1"/>
    <col min="1093" max="1093" width="9.54296875" bestFit="1" customWidth="1"/>
    <col min="1094" max="1094" width="13.08984375" bestFit="1" customWidth="1"/>
    <col min="1095" max="1095" width="35.81640625" bestFit="1" customWidth="1"/>
    <col min="1096" max="1096" width="24.81640625" bestFit="1" customWidth="1"/>
    <col min="1097" max="1097" width="41.81640625" bestFit="1" customWidth="1"/>
    <col min="1098" max="1098" width="42.36328125" bestFit="1" customWidth="1"/>
    <col min="1099" max="1099" width="31.1796875" bestFit="1" customWidth="1"/>
    <col min="1100" max="1100" width="17.81640625" bestFit="1" customWidth="1"/>
    <col min="1101" max="1101" width="50" bestFit="1" customWidth="1"/>
    <col min="1102" max="1102" width="36.26953125" bestFit="1" customWidth="1"/>
    <col min="1103" max="1103" width="28.6328125" bestFit="1" customWidth="1"/>
    <col min="1104" max="1104" width="18" bestFit="1" customWidth="1"/>
    <col min="1105" max="1105" width="45.90625" bestFit="1" customWidth="1"/>
    <col min="1106" max="1106" width="48.54296875" bestFit="1" customWidth="1"/>
    <col min="1107" max="1107" width="24.90625" bestFit="1" customWidth="1"/>
    <col min="1108" max="1108" width="13.1796875" bestFit="1" customWidth="1"/>
    <col min="1109" max="1109" width="45.90625" bestFit="1" customWidth="1"/>
    <col min="1110" max="1110" width="29.453125" bestFit="1" customWidth="1"/>
    <col min="1111" max="1111" width="53.7265625" bestFit="1" customWidth="1"/>
    <col min="1112" max="1112" width="47.81640625" bestFit="1" customWidth="1"/>
    <col min="1113" max="1113" width="46.453125" bestFit="1" customWidth="1"/>
    <col min="1114" max="1114" width="39.08984375" bestFit="1" customWidth="1"/>
    <col min="1115" max="1115" width="36.6328125" bestFit="1" customWidth="1"/>
    <col min="1116" max="1116" width="18.26953125" bestFit="1" customWidth="1"/>
    <col min="1117" max="1117" width="47.54296875" bestFit="1" customWidth="1"/>
    <col min="1118" max="1118" width="8" bestFit="1" customWidth="1"/>
    <col min="1119" max="1119" width="38.7265625" bestFit="1" customWidth="1"/>
    <col min="1120" max="1120" width="19.36328125" bestFit="1" customWidth="1"/>
    <col min="1121" max="1121" width="43.1796875" bestFit="1" customWidth="1"/>
    <col min="1122" max="1122" width="35.1796875" bestFit="1" customWidth="1"/>
    <col min="1123" max="1123" width="6.54296875" bestFit="1" customWidth="1"/>
    <col min="1124" max="1124" width="27.90625" bestFit="1" customWidth="1"/>
    <col min="1125" max="1125" width="25.90625" bestFit="1" customWidth="1"/>
    <col min="1126" max="1126" width="29.1796875" bestFit="1" customWidth="1"/>
    <col min="1127" max="1127" width="14.54296875" bestFit="1" customWidth="1"/>
    <col min="1128" max="1128" width="42.81640625" bestFit="1" customWidth="1"/>
    <col min="1129" max="1129" width="7.1796875" bestFit="1" customWidth="1"/>
    <col min="1130" max="1130" width="37.08984375" bestFit="1" customWidth="1"/>
    <col min="1131" max="1131" width="58.453125" bestFit="1" customWidth="1"/>
    <col min="1132" max="1132" width="58.08984375" bestFit="1" customWidth="1"/>
    <col min="1133" max="1133" width="65.54296875" bestFit="1" customWidth="1"/>
    <col min="1134" max="1134" width="42.6328125" bestFit="1" customWidth="1"/>
    <col min="1135" max="1135" width="22.453125" bestFit="1" customWidth="1"/>
    <col min="1136" max="1136" width="15.36328125" bestFit="1" customWidth="1"/>
    <col min="1137" max="1137" width="30.36328125" bestFit="1" customWidth="1"/>
    <col min="1138" max="1138" width="38.81640625" bestFit="1" customWidth="1"/>
    <col min="1139" max="1139" width="36.81640625" bestFit="1" customWidth="1"/>
    <col min="1140" max="1140" width="18.54296875" bestFit="1" customWidth="1"/>
    <col min="1141" max="1141" width="7.36328125" bestFit="1" customWidth="1"/>
    <col min="1142" max="1142" width="52.08984375" bestFit="1" customWidth="1"/>
    <col min="1143" max="1143" width="9" bestFit="1" customWidth="1"/>
    <col min="1144" max="1144" width="52.90625" bestFit="1" customWidth="1"/>
    <col min="1145" max="1145" width="22.6328125" bestFit="1" customWidth="1"/>
    <col min="1146" max="1146" width="5" bestFit="1" customWidth="1"/>
    <col min="1147" max="1147" width="46.08984375" bestFit="1" customWidth="1"/>
    <col min="1148" max="1148" width="26.26953125" bestFit="1" customWidth="1"/>
    <col min="1149" max="1149" width="18.6328125" bestFit="1" customWidth="1"/>
    <col min="1150" max="1150" width="31.453125" bestFit="1" customWidth="1"/>
    <col min="1151" max="1151" width="45.6328125" bestFit="1" customWidth="1"/>
    <col min="1152" max="1152" width="43.36328125" bestFit="1" customWidth="1"/>
    <col min="1153" max="1153" width="27.08984375" bestFit="1" customWidth="1"/>
    <col min="1154" max="1154" width="55.7265625" bestFit="1" customWidth="1"/>
    <col min="1155" max="1155" width="6.08984375" bestFit="1" customWidth="1"/>
    <col min="1156" max="1156" width="31.6328125" bestFit="1" customWidth="1"/>
    <col min="1157" max="1157" width="45.08984375" bestFit="1" customWidth="1"/>
    <col min="1158" max="1158" width="10.36328125" bestFit="1" customWidth="1"/>
    <col min="1159" max="1159" width="53" bestFit="1" customWidth="1"/>
    <col min="1160" max="1160" width="15.90625" bestFit="1" customWidth="1"/>
    <col min="1161" max="1161" width="55.6328125" bestFit="1" customWidth="1"/>
    <col min="1162" max="1162" width="10.08984375" bestFit="1" customWidth="1"/>
    <col min="1163" max="1163" width="32.26953125" bestFit="1" customWidth="1"/>
    <col min="1164" max="1164" width="51.54296875" bestFit="1" customWidth="1"/>
    <col min="1165" max="1165" width="25.7265625" bestFit="1" customWidth="1"/>
    <col min="1166" max="1166" width="26" bestFit="1" customWidth="1"/>
    <col min="1167" max="1167" width="43.7265625" bestFit="1" customWidth="1"/>
    <col min="1168" max="1168" width="15.08984375" bestFit="1" customWidth="1"/>
    <col min="1169" max="1169" width="29.54296875" bestFit="1" customWidth="1"/>
    <col min="1170" max="1170" width="50.81640625" bestFit="1" customWidth="1"/>
    <col min="1171" max="1171" width="30.6328125" bestFit="1" customWidth="1"/>
    <col min="1172" max="1172" width="52.6328125" bestFit="1" customWidth="1"/>
    <col min="1173" max="1173" width="24.08984375" bestFit="1" customWidth="1"/>
    <col min="1174" max="1174" width="40.36328125" bestFit="1" customWidth="1"/>
    <col min="1175" max="1175" width="51.81640625" bestFit="1" customWidth="1"/>
    <col min="1176" max="1176" width="41.81640625" bestFit="1" customWidth="1"/>
    <col min="1177" max="1177" width="16.453125" bestFit="1" customWidth="1"/>
    <col min="1178" max="1178" width="49.36328125" bestFit="1" customWidth="1"/>
    <col min="1179" max="1179" width="31.6328125" bestFit="1" customWidth="1"/>
    <col min="1180" max="1180" width="22.453125" bestFit="1" customWidth="1"/>
    <col min="1181" max="1181" width="45.81640625" bestFit="1" customWidth="1"/>
    <col min="1182" max="1182" width="9" bestFit="1" customWidth="1"/>
    <col min="1183" max="1183" width="49.1796875" bestFit="1" customWidth="1"/>
    <col min="1184" max="1184" width="11" bestFit="1" customWidth="1"/>
    <col min="1185" max="1185" width="41.81640625" bestFit="1" customWidth="1"/>
    <col min="1186" max="1186" width="36.90625" bestFit="1" customWidth="1"/>
    <col min="1187" max="1187" width="42.90625" bestFit="1" customWidth="1"/>
    <col min="1188" max="1188" width="43.36328125" bestFit="1" customWidth="1"/>
    <col min="1189" max="1189" width="8.453125" bestFit="1" customWidth="1"/>
    <col min="1190" max="1190" width="11" bestFit="1" customWidth="1"/>
    <col min="1191" max="1191" width="53.81640625" bestFit="1" customWidth="1"/>
    <col min="1192" max="1192" width="29" bestFit="1" customWidth="1"/>
    <col min="1193" max="1193" width="38.7265625" bestFit="1" customWidth="1"/>
    <col min="1194" max="1194" width="43.08984375" bestFit="1" customWidth="1"/>
    <col min="1195" max="1195" width="15.6328125" bestFit="1" customWidth="1"/>
    <col min="1196" max="1196" width="43.6328125" bestFit="1" customWidth="1"/>
    <col min="1197" max="1197" width="45.90625" bestFit="1" customWidth="1"/>
    <col min="1198" max="1198" width="27.81640625" bestFit="1" customWidth="1"/>
    <col min="1199" max="1199" width="17.54296875" bestFit="1" customWidth="1"/>
    <col min="1200" max="1200" width="9.36328125" bestFit="1" customWidth="1"/>
    <col min="1201" max="1201" width="44.453125" bestFit="1" customWidth="1"/>
    <col min="1202" max="1202" width="46.7265625" bestFit="1" customWidth="1"/>
    <col min="1203" max="1203" width="47.54296875" bestFit="1" customWidth="1"/>
    <col min="1204" max="1204" width="28.6328125" bestFit="1" customWidth="1"/>
    <col min="1205" max="1205" width="48.6328125" bestFit="1" customWidth="1"/>
    <col min="1206" max="1206" width="8.1796875" bestFit="1" customWidth="1"/>
    <col min="1207" max="1207" width="15.26953125" bestFit="1" customWidth="1"/>
    <col min="1208" max="1208" width="51.54296875" bestFit="1" customWidth="1"/>
    <col min="1209" max="1209" width="8.81640625" bestFit="1" customWidth="1"/>
    <col min="1210" max="1210" width="31.90625" bestFit="1" customWidth="1"/>
    <col min="1211" max="1211" width="56.54296875" bestFit="1" customWidth="1"/>
    <col min="1212" max="1212" width="15.08984375" bestFit="1" customWidth="1"/>
    <col min="1213" max="1213" width="25.453125" bestFit="1" customWidth="1"/>
    <col min="1214" max="1214" width="44.26953125" bestFit="1" customWidth="1"/>
    <col min="1215" max="1215" width="26.453125" bestFit="1" customWidth="1"/>
    <col min="1216" max="1216" width="23" bestFit="1" customWidth="1"/>
    <col min="1217" max="1217" width="48.26953125" bestFit="1" customWidth="1"/>
    <col min="1218" max="1218" width="24.36328125" bestFit="1" customWidth="1"/>
    <col min="1219" max="1219" width="45.6328125" bestFit="1" customWidth="1"/>
    <col min="1220" max="1220" width="32.7265625" bestFit="1" customWidth="1"/>
    <col min="1221" max="1221" width="41.1796875" bestFit="1" customWidth="1"/>
    <col min="1222" max="1222" width="35" bestFit="1" customWidth="1"/>
    <col min="1223" max="1223" width="13.36328125" bestFit="1" customWidth="1"/>
    <col min="1224" max="1224" width="23" bestFit="1" customWidth="1"/>
    <col min="1225" max="1225" width="42.81640625" bestFit="1" customWidth="1"/>
    <col min="1226" max="1226" width="32.453125" bestFit="1" customWidth="1"/>
    <col min="1227" max="1227" width="51.26953125" bestFit="1" customWidth="1"/>
    <col min="1228" max="1228" width="26" bestFit="1" customWidth="1"/>
    <col min="1229" max="1229" width="23" bestFit="1" customWidth="1"/>
    <col min="1230" max="1230" width="28.6328125" bestFit="1" customWidth="1"/>
    <col min="1231" max="1231" width="38.453125" bestFit="1" customWidth="1"/>
    <col min="1232" max="1232" width="44.453125" bestFit="1" customWidth="1"/>
    <col min="1233" max="1233" width="46.7265625" bestFit="1" customWidth="1"/>
    <col min="1234" max="1234" width="19.08984375" bestFit="1" customWidth="1"/>
    <col min="1235" max="1235" width="48.81640625" bestFit="1" customWidth="1"/>
    <col min="1236" max="1236" width="24.6328125" bestFit="1" customWidth="1"/>
    <col min="1237" max="1237" width="27.08984375" bestFit="1" customWidth="1"/>
    <col min="1238" max="1238" width="52.08984375" bestFit="1" customWidth="1"/>
    <col min="1239" max="1239" width="42.08984375" bestFit="1" customWidth="1"/>
    <col min="1240" max="1240" width="21.08984375" bestFit="1" customWidth="1"/>
    <col min="1241" max="1241" width="17.54296875" bestFit="1" customWidth="1"/>
    <col min="1242" max="1242" width="31.7265625" bestFit="1" customWidth="1"/>
    <col min="1243" max="1243" width="45.6328125" bestFit="1" customWidth="1"/>
    <col min="1244" max="1244" width="37.453125" bestFit="1" customWidth="1"/>
    <col min="1245" max="1245" width="51.08984375" bestFit="1" customWidth="1"/>
    <col min="1246" max="1246" width="48.36328125" bestFit="1" customWidth="1"/>
    <col min="1247" max="1247" width="19.90625" bestFit="1" customWidth="1"/>
    <col min="1248" max="1248" width="51.36328125" bestFit="1" customWidth="1"/>
    <col min="1249" max="1249" width="47.81640625" bestFit="1" customWidth="1"/>
    <col min="1250" max="1250" width="24.54296875" bestFit="1" customWidth="1"/>
    <col min="1251" max="1251" width="53.7265625" bestFit="1" customWidth="1"/>
    <col min="1252" max="1252" width="26.7265625" bestFit="1" customWidth="1"/>
    <col min="1253" max="1253" width="28.6328125" bestFit="1" customWidth="1"/>
    <col min="1254" max="1254" width="30.36328125" bestFit="1" customWidth="1"/>
    <col min="1255" max="1255" width="28.453125" bestFit="1" customWidth="1"/>
    <col min="1256" max="1256" width="20.1796875" bestFit="1" customWidth="1"/>
    <col min="1257" max="1257" width="27.81640625" bestFit="1" customWidth="1"/>
    <col min="1258" max="1258" width="22.453125" bestFit="1" customWidth="1"/>
    <col min="1259" max="1259" width="16.1796875" bestFit="1" customWidth="1"/>
    <col min="1260" max="1260" width="31.36328125" bestFit="1" customWidth="1"/>
    <col min="1261" max="1261" width="44.26953125" bestFit="1" customWidth="1"/>
    <col min="1262" max="1262" width="23.7265625" bestFit="1" customWidth="1"/>
    <col min="1263" max="1263" width="17.453125" bestFit="1" customWidth="1"/>
    <col min="1264" max="1264" width="52.6328125" bestFit="1" customWidth="1"/>
    <col min="1265" max="1265" width="44.453125" bestFit="1" customWidth="1"/>
    <col min="1266" max="1266" width="48.90625" bestFit="1" customWidth="1"/>
    <col min="1267" max="1267" width="46.36328125" bestFit="1" customWidth="1"/>
    <col min="1268" max="1268" width="37.90625" bestFit="1" customWidth="1"/>
    <col min="1269" max="1269" width="28.7265625" bestFit="1" customWidth="1"/>
    <col min="1270" max="1270" width="28.453125" bestFit="1" customWidth="1"/>
    <col min="1271" max="1271" width="33.26953125" bestFit="1" customWidth="1"/>
    <col min="1272" max="1272" width="33.36328125" bestFit="1" customWidth="1"/>
    <col min="1273" max="1273" width="32.54296875" bestFit="1" customWidth="1"/>
    <col min="1274" max="1274" width="41.26953125" bestFit="1" customWidth="1"/>
    <col min="1275" max="1275" width="23.1796875" bestFit="1" customWidth="1"/>
    <col min="1276" max="1276" width="19.36328125" bestFit="1" customWidth="1"/>
    <col min="1277" max="1277" width="50.453125" bestFit="1" customWidth="1"/>
    <col min="1278" max="1278" width="25.6328125" bestFit="1" customWidth="1"/>
    <col min="1279" max="1279" width="45.08984375" bestFit="1" customWidth="1"/>
    <col min="1280" max="1280" width="36.54296875" bestFit="1" customWidth="1"/>
    <col min="1281" max="1281" width="29.26953125" bestFit="1" customWidth="1"/>
    <col min="1282" max="1282" width="22.7265625" bestFit="1" customWidth="1"/>
    <col min="1283" max="1283" width="51.36328125" bestFit="1" customWidth="1"/>
    <col min="1284" max="1284" width="24.90625" bestFit="1" customWidth="1"/>
    <col min="1285" max="1285" width="52.453125" bestFit="1" customWidth="1"/>
    <col min="1286" max="1286" width="30.6328125" bestFit="1" customWidth="1"/>
    <col min="1287" max="1287" width="56.81640625" bestFit="1" customWidth="1"/>
    <col min="1288" max="1288" width="37.1796875" bestFit="1" customWidth="1"/>
    <col min="1289" max="1289" width="14" bestFit="1" customWidth="1"/>
    <col min="1290" max="1290" width="52.36328125" bestFit="1" customWidth="1"/>
    <col min="1291" max="1291" width="50.54296875" bestFit="1" customWidth="1"/>
    <col min="1292" max="1292" width="51" bestFit="1" customWidth="1"/>
    <col min="1293" max="1293" width="17.26953125" bestFit="1" customWidth="1"/>
    <col min="1294" max="1294" width="16.453125" bestFit="1" customWidth="1"/>
    <col min="1295" max="1295" width="46.453125" bestFit="1" customWidth="1"/>
    <col min="1296" max="1296" width="50.26953125" bestFit="1" customWidth="1"/>
    <col min="1297" max="1297" width="19.7265625" bestFit="1" customWidth="1"/>
    <col min="1298" max="1298" width="19.453125" bestFit="1" customWidth="1"/>
    <col min="1299" max="1299" width="38.7265625" bestFit="1" customWidth="1"/>
    <col min="1300" max="1300" width="37.08984375" bestFit="1" customWidth="1"/>
    <col min="1301" max="1301" width="30.26953125" bestFit="1" customWidth="1"/>
    <col min="1302" max="1302" width="11.1796875" bestFit="1" customWidth="1"/>
    <col min="1303" max="1303" width="43.453125" bestFit="1" customWidth="1"/>
    <col min="1304" max="1304" width="29.81640625" bestFit="1" customWidth="1"/>
    <col min="1305" max="1305" width="35.26953125" bestFit="1" customWidth="1"/>
    <col min="1306" max="1306" width="19.90625" bestFit="1" customWidth="1"/>
    <col min="1307" max="1307" width="23.1796875" bestFit="1" customWidth="1"/>
    <col min="1308" max="1308" width="40.6328125" bestFit="1" customWidth="1"/>
    <col min="1309" max="1309" width="37.90625" bestFit="1" customWidth="1"/>
    <col min="1310" max="1310" width="19.1796875" bestFit="1" customWidth="1"/>
    <col min="1311" max="1311" width="36.90625" bestFit="1" customWidth="1"/>
    <col min="1312" max="1312" width="21.26953125" bestFit="1" customWidth="1"/>
    <col min="1313" max="1313" width="31.7265625" bestFit="1" customWidth="1"/>
    <col min="1314" max="1314" width="42.81640625" bestFit="1" customWidth="1"/>
    <col min="1315" max="1315" width="21.90625" bestFit="1" customWidth="1"/>
    <col min="1316" max="1316" width="22.36328125" bestFit="1" customWidth="1"/>
    <col min="1317" max="1317" width="33.08984375" bestFit="1" customWidth="1"/>
    <col min="1318" max="1318" width="17.81640625" bestFit="1" customWidth="1"/>
    <col min="1319" max="1319" width="40.1796875" bestFit="1" customWidth="1"/>
    <col min="1320" max="1320" width="26.453125" bestFit="1" customWidth="1"/>
    <col min="1321" max="1321" width="53.26953125" bestFit="1" customWidth="1"/>
    <col min="1322" max="1322" width="9.08984375" bestFit="1" customWidth="1"/>
    <col min="1323" max="1323" width="28.90625" bestFit="1" customWidth="1"/>
    <col min="1324" max="1324" width="53.26953125" bestFit="1" customWidth="1"/>
    <col min="1325" max="1325" width="48.54296875" bestFit="1" customWidth="1"/>
    <col min="1326" max="1326" width="34.6328125" bestFit="1" customWidth="1"/>
    <col min="1327" max="1327" width="28.90625" bestFit="1" customWidth="1"/>
    <col min="1328" max="1328" width="12.26953125" bestFit="1" customWidth="1"/>
    <col min="1329" max="1329" width="15.08984375" bestFit="1" customWidth="1"/>
    <col min="1330" max="1330" width="12.26953125" bestFit="1" customWidth="1"/>
    <col min="1331" max="1331" width="7.7265625" bestFit="1" customWidth="1"/>
    <col min="1332" max="1332" width="49.36328125" bestFit="1" customWidth="1"/>
    <col min="1333" max="1333" width="15.08984375" bestFit="1" customWidth="1"/>
    <col min="1334" max="1334" width="19.7265625" bestFit="1" customWidth="1"/>
    <col min="1335" max="1335" width="26.26953125" bestFit="1" customWidth="1"/>
    <col min="1336" max="1336" width="35.7265625" bestFit="1" customWidth="1"/>
    <col min="1337" max="1337" width="26.81640625" bestFit="1" customWidth="1"/>
    <col min="1338" max="1338" width="41.81640625" bestFit="1" customWidth="1"/>
    <col min="1339" max="1339" width="15.81640625" bestFit="1" customWidth="1"/>
    <col min="1340" max="1340" width="29.7265625" bestFit="1" customWidth="1"/>
    <col min="1341" max="1341" width="41.7265625" bestFit="1" customWidth="1"/>
    <col min="1342" max="1342" width="61.453125" bestFit="1" customWidth="1"/>
    <col min="1343" max="1343" width="27.6328125" bestFit="1" customWidth="1"/>
    <col min="1344" max="1344" width="40.7265625" bestFit="1" customWidth="1"/>
    <col min="1345" max="1345" width="18.6328125" bestFit="1" customWidth="1"/>
    <col min="1346" max="1346" width="16.1796875" bestFit="1" customWidth="1"/>
    <col min="1347" max="1347" width="37.36328125" bestFit="1" customWidth="1"/>
    <col min="1348" max="1348" width="55.1796875" bestFit="1" customWidth="1"/>
    <col min="1349" max="1349" width="33" bestFit="1" customWidth="1"/>
    <col min="1350" max="1350" width="27.6328125" bestFit="1" customWidth="1"/>
    <col min="1351" max="1351" width="53.54296875" bestFit="1" customWidth="1"/>
    <col min="1352" max="1352" width="40.36328125" bestFit="1" customWidth="1"/>
    <col min="1353" max="1353" width="29.1796875" bestFit="1" customWidth="1"/>
    <col min="1354" max="1354" width="41.1796875" bestFit="1" customWidth="1"/>
    <col min="1355" max="1355" width="44.7265625" bestFit="1" customWidth="1"/>
    <col min="1356" max="1356" width="37.6328125" bestFit="1" customWidth="1"/>
    <col min="1357" max="1357" width="16.08984375" bestFit="1" customWidth="1"/>
    <col min="1358" max="1358" width="25.90625" bestFit="1" customWidth="1"/>
    <col min="1359" max="1359" width="18.81640625" bestFit="1" customWidth="1"/>
    <col min="1360" max="1360" width="30.6328125" bestFit="1" customWidth="1"/>
    <col min="1361" max="1361" width="34.36328125" bestFit="1" customWidth="1"/>
    <col min="1362" max="1362" width="37.36328125" bestFit="1" customWidth="1"/>
    <col min="1363" max="1363" width="40.6328125" bestFit="1" customWidth="1"/>
    <col min="1364" max="1364" width="53.54296875" bestFit="1" customWidth="1"/>
    <col min="1365" max="1365" width="34.1796875" bestFit="1" customWidth="1"/>
    <col min="1366" max="1366" width="53.7265625" bestFit="1" customWidth="1"/>
    <col min="1367" max="1367" width="51.36328125" bestFit="1" customWidth="1"/>
    <col min="1368" max="1368" width="37.1796875" bestFit="1" customWidth="1"/>
    <col min="1369" max="1369" width="53.54296875" bestFit="1" customWidth="1"/>
    <col min="1370" max="1370" width="27" bestFit="1" customWidth="1"/>
    <col min="1371" max="1371" width="13.90625" bestFit="1" customWidth="1"/>
    <col min="1372" max="1372" width="46.7265625" bestFit="1" customWidth="1"/>
    <col min="1373" max="1373" width="52.1796875" bestFit="1" customWidth="1"/>
    <col min="1374" max="1374" width="26" bestFit="1" customWidth="1"/>
    <col min="1375" max="1375" width="19.36328125" bestFit="1" customWidth="1"/>
    <col min="1376" max="1376" width="27.81640625" bestFit="1" customWidth="1"/>
    <col min="1377" max="1377" width="51.26953125" bestFit="1" customWidth="1"/>
    <col min="1378" max="1378" width="27.08984375" bestFit="1" customWidth="1"/>
    <col min="1379" max="1379" width="22.36328125" bestFit="1" customWidth="1"/>
    <col min="1380" max="1380" width="38.7265625" bestFit="1" customWidth="1"/>
    <col min="1381" max="1381" width="15.90625" bestFit="1" customWidth="1"/>
    <col min="1382" max="1382" width="27.90625" bestFit="1" customWidth="1"/>
    <col min="1383" max="1383" width="33.6328125" bestFit="1" customWidth="1"/>
    <col min="1384" max="1384" width="18.54296875" bestFit="1" customWidth="1"/>
    <col min="1385" max="1385" width="49.90625" bestFit="1" customWidth="1"/>
    <col min="1386" max="1386" width="57.36328125" bestFit="1" customWidth="1"/>
    <col min="1387" max="1387" width="30.90625" bestFit="1" customWidth="1"/>
    <col min="1388" max="1388" width="18.26953125" bestFit="1" customWidth="1"/>
    <col min="1389" max="1389" width="47.81640625" bestFit="1" customWidth="1"/>
    <col min="1390" max="1390" width="29.453125" bestFit="1" customWidth="1"/>
    <col min="1391" max="1391" width="30.54296875" bestFit="1" customWidth="1"/>
    <col min="1392" max="1392" width="21.6328125" bestFit="1" customWidth="1"/>
    <col min="1393" max="1393" width="16.90625" bestFit="1" customWidth="1"/>
    <col min="1394" max="1394" width="69" bestFit="1" customWidth="1"/>
    <col min="1395" max="1395" width="37.7265625" bestFit="1" customWidth="1"/>
    <col min="1396" max="1396" width="39" bestFit="1" customWidth="1"/>
    <col min="1397" max="1397" width="30.08984375" bestFit="1" customWidth="1"/>
    <col min="1398" max="1398" width="50.1796875" bestFit="1" customWidth="1"/>
    <col min="1399" max="1399" width="33.54296875" bestFit="1" customWidth="1"/>
    <col min="1400" max="1400" width="52.453125" bestFit="1" customWidth="1"/>
    <col min="1401" max="1401" width="34.1796875" bestFit="1" customWidth="1"/>
    <col min="1402" max="1402" width="42.26953125" bestFit="1" customWidth="1"/>
    <col min="1403" max="1403" width="52.6328125" bestFit="1" customWidth="1"/>
    <col min="1404" max="1404" width="39" bestFit="1" customWidth="1"/>
    <col min="1405" max="1405" width="52.36328125" bestFit="1" customWidth="1"/>
    <col min="1406" max="1406" width="24.08984375" bestFit="1" customWidth="1"/>
    <col min="1407" max="1407" width="27.6328125" bestFit="1" customWidth="1"/>
    <col min="1408" max="1408" width="9.1796875" bestFit="1" customWidth="1"/>
    <col min="1409" max="1409" width="25.1796875" bestFit="1" customWidth="1"/>
    <col min="1410" max="1410" width="29.1796875" bestFit="1" customWidth="1"/>
    <col min="1411" max="1411" width="9.81640625" bestFit="1" customWidth="1"/>
    <col min="1412" max="1412" width="19.6328125" bestFit="1" customWidth="1"/>
    <col min="1413" max="1413" width="28.90625" bestFit="1" customWidth="1"/>
    <col min="1414" max="1414" width="37.36328125" bestFit="1" customWidth="1"/>
    <col min="1415" max="1415" width="46.36328125" bestFit="1" customWidth="1"/>
    <col min="1416" max="1416" width="52.1796875" bestFit="1" customWidth="1"/>
    <col min="1417" max="1417" width="16.6328125" bestFit="1" customWidth="1"/>
    <col min="1418" max="1418" width="24.08984375" bestFit="1" customWidth="1"/>
    <col min="1419" max="1419" width="30.6328125" bestFit="1" customWidth="1"/>
    <col min="1420" max="1420" width="22.1796875" bestFit="1" customWidth="1"/>
    <col min="1421" max="1421" width="70.81640625" bestFit="1" customWidth="1"/>
    <col min="1422" max="1422" width="48.90625" bestFit="1" customWidth="1"/>
    <col min="1423" max="1423" width="48.6328125" bestFit="1" customWidth="1"/>
    <col min="1424" max="1424" width="53.26953125" bestFit="1" customWidth="1"/>
    <col min="1425" max="1425" width="49.7265625" bestFit="1" customWidth="1"/>
    <col min="1426" max="1426" width="7.36328125" bestFit="1" customWidth="1"/>
    <col min="1427" max="1427" width="39.54296875" bestFit="1" customWidth="1"/>
    <col min="1428" max="1428" width="54.90625" bestFit="1" customWidth="1"/>
    <col min="1429" max="1429" width="26" bestFit="1" customWidth="1"/>
    <col min="1430" max="1430" width="13.453125" bestFit="1" customWidth="1"/>
    <col min="1431" max="1431" width="39.08984375" bestFit="1" customWidth="1"/>
    <col min="1432" max="1432" width="51.36328125" bestFit="1" customWidth="1"/>
    <col min="1433" max="1433" width="6.81640625" bestFit="1" customWidth="1"/>
    <col min="1434" max="1434" width="27.6328125" bestFit="1" customWidth="1"/>
    <col min="1435" max="1435" width="42.36328125" bestFit="1" customWidth="1"/>
    <col min="1436" max="1436" width="63" bestFit="1" customWidth="1"/>
    <col min="1437" max="1437" width="51.26953125" bestFit="1" customWidth="1"/>
    <col min="1438" max="1438" width="42.81640625" bestFit="1" customWidth="1"/>
    <col min="1439" max="1439" width="38.7265625" bestFit="1" customWidth="1"/>
    <col min="1440" max="1440" width="32.26953125" bestFit="1" customWidth="1"/>
    <col min="1441" max="1441" width="31.90625" bestFit="1" customWidth="1"/>
    <col min="1442" max="1442" width="13.36328125" bestFit="1" customWidth="1"/>
    <col min="1443" max="1443" width="32.54296875" bestFit="1" customWidth="1"/>
    <col min="1444" max="1444" width="39.26953125" bestFit="1" customWidth="1"/>
    <col min="1445" max="1445" width="48.54296875" bestFit="1" customWidth="1"/>
    <col min="1446" max="1446" width="41" bestFit="1" customWidth="1"/>
    <col min="1447" max="1447" width="39.81640625" bestFit="1" customWidth="1"/>
    <col min="1448" max="1448" width="22.7265625" bestFit="1" customWidth="1"/>
    <col min="1449" max="1449" width="30.08984375" bestFit="1" customWidth="1"/>
    <col min="1450" max="1450" width="30" bestFit="1" customWidth="1"/>
    <col min="1451" max="1451" width="33.81640625" bestFit="1" customWidth="1"/>
    <col min="1452" max="1452" width="46.36328125" bestFit="1" customWidth="1"/>
    <col min="1453" max="1453" width="45.90625" bestFit="1" customWidth="1"/>
    <col min="1454" max="1454" width="38.81640625" bestFit="1" customWidth="1"/>
    <col min="1455" max="1455" width="55.1796875" bestFit="1" customWidth="1"/>
    <col min="1456" max="1456" width="38.26953125" bestFit="1" customWidth="1"/>
    <col min="1457" max="1457" width="45.36328125" bestFit="1" customWidth="1"/>
    <col min="1458" max="1458" width="45.81640625" bestFit="1" customWidth="1"/>
    <col min="1459" max="1459" width="52.6328125" bestFit="1" customWidth="1"/>
    <col min="1460" max="1460" width="21.81640625" bestFit="1" customWidth="1"/>
    <col min="1461" max="1461" width="37.1796875" bestFit="1" customWidth="1"/>
    <col min="1462" max="1462" width="52.453125" bestFit="1" customWidth="1"/>
    <col min="1463" max="1463" width="42.6328125" bestFit="1" customWidth="1"/>
    <col min="1464" max="1464" width="48.81640625" bestFit="1" customWidth="1"/>
    <col min="1465" max="1465" width="53.54296875" bestFit="1" customWidth="1"/>
    <col min="1466" max="1466" width="49.90625" bestFit="1" customWidth="1"/>
    <col min="1467" max="1467" width="38.81640625" bestFit="1" customWidth="1"/>
    <col min="1468" max="1468" width="51.36328125" bestFit="1" customWidth="1"/>
    <col min="1469" max="1469" width="40.36328125" bestFit="1" customWidth="1"/>
    <col min="1470" max="1470" width="39.6328125" bestFit="1" customWidth="1"/>
    <col min="1471" max="1471" width="25.1796875" bestFit="1" customWidth="1"/>
    <col min="1472" max="1472" width="35.26953125" bestFit="1" customWidth="1"/>
    <col min="1473" max="1473" width="38.54296875" bestFit="1" customWidth="1"/>
    <col min="1474" max="1474" width="52.36328125" bestFit="1" customWidth="1"/>
    <col min="1475" max="1475" width="56.26953125" bestFit="1" customWidth="1"/>
    <col min="1476" max="1476" width="54.08984375" bestFit="1" customWidth="1"/>
    <col min="1477" max="1477" width="34.453125" bestFit="1" customWidth="1"/>
    <col min="1478" max="1478" width="48.36328125" bestFit="1" customWidth="1"/>
    <col min="1479" max="1479" width="31.7265625" bestFit="1" customWidth="1"/>
    <col min="1480" max="1480" width="39.90625" bestFit="1" customWidth="1"/>
    <col min="1481" max="1481" width="48.26953125" bestFit="1" customWidth="1"/>
    <col min="1482" max="1482" width="31.36328125" bestFit="1" customWidth="1"/>
    <col min="1483" max="1483" width="57.81640625" bestFit="1" customWidth="1"/>
    <col min="1484" max="1484" width="31.90625" bestFit="1" customWidth="1"/>
    <col min="1485" max="1485" width="32.54296875" bestFit="1" customWidth="1"/>
    <col min="1486" max="1486" width="50.81640625" bestFit="1" customWidth="1"/>
    <col min="1487" max="1487" width="27" bestFit="1" customWidth="1"/>
    <col min="1488" max="1488" width="25.6328125" bestFit="1" customWidth="1"/>
    <col min="1489" max="1489" width="50.1796875" bestFit="1" customWidth="1"/>
    <col min="1490" max="1490" width="73.453125" bestFit="1" customWidth="1"/>
    <col min="1491" max="1491" width="49.7265625" bestFit="1" customWidth="1"/>
    <col min="1492" max="1492" width="34.90625" bestFit="1" customWidth="1"/>
    <col min="1493" max="1493" width="30" bestFit="1" customWidth="1"/>
    <col min="1494" max="1494" width="53.7265625" bestFit="1" customWidth="1"/>
    <col min="1495" max="1495" width="38.54296875" bestFit="1" customWidth="1"/>
    <col min="1496" max="1496" width="50.81640625" bestFit="1" customWidth="1"/>
    <col min="1497" max="1497" width="42.26953125" bestFit="1" customWidth="1"/>
    <col min="1498" max="1498" width="55.1796875" bestFit="1" customWidth="1"/>
    <col min="1499" max="1499" width="22.90625" bestFit="1" customWidth="1"/>
    <col min="1500" max="1500" width="38.1796875" bestFit="1" customWidth="1"/>
    <col min="1501" max="1501" width="42.6328125" bestFit="1" customWidth="1"/>
    <col min="1502" max="1502" width="18" bestFit="1" customWidth="1"/>
    <col min="1503" max="1503" width="27.81640625" bestFit="1" customWidth="1"/>
    <col min="1504" max="1504" width="47.7265625" bestFit="1" customWidth="1"/>
    <col min="1505" max="1505" width="55.453125" bestFit="1" customWidth="1"/>
    <col min="1506" max="1506" width="31.453125" bestFit="1" customWidth="1"/>
    <col min="1507" max="1507" width="50" bestFit="1" customWidth="1"/>
    <col min="1508" max="1508" width="47.81640625" bestFit="1" customWidth="1"/>
    <col min="1509" max="1509" width="42" bestFit="1" customWidth="1"/>
    <col min="1510" max="1510" width="27.08984375" bestFit="1" customWidth="1"/>
    <col min="1511" max="1511" width="7.6328125" bestFit="1" customWidth="1"/>
    <col min="1512" max="1512" width="27.54296875" bestFit="1" customWidth="1"/>
    <col min="1513" max="1513" width="55.36328125" bestFit="1" customWidth="1"/>
    <col min="1514" max="1514" width="17.1796875" bestFit="1" customWidth="1"/>
    <col min="1515" max="1515" width="54" bestFit="1" customWidth="1"/>
    <col min="1516" max="1516" width="16.90625" bestFit="1" customWidth="1"/>
    <col min="1517" max="1517" width="42.81640625" bestFit="1" customWidth="1"/>
    <col min="1518" max="1518" width="29.1796875" bestFit="1" customWidth="1"/>
    <col min="1519" max="1519" width="8.54296875" bestFit="1" customWidth="1"/>
    <col min="1520" max="1520" width="57.54296875" bestFit="1" customWidth="1"/>
    <col min="1521" max="1521" width="42" bestFit="1" customWidth="1"/>
    <col min="1522" max="1523" width="33.08984375" bestFit="1" customWidth="1"/>
    <col min="1524" max="1524" width="14" bestFit="1" customWidth="1"/>
    <col min="1525" max="1525" width="20.54296875" bestFit="1" customWidth="1"/>
    <col min="1526" max="1526" width="32.81640625" bestFit="1" customWidth="1"/>
    <col min="1527" max="1527" width="24.81640625" bestFit="1" customWidth="1"/>
    <col min="1528" max="1528" width="15.36328125" bestFit="1" customWidth="1"/>
    <col min="1529" max="1529" width="39" bestFit="1" customWidth="1"/>
    <col min="1530" max="1530" width="25.7265625" bestFit="1" customWidth="1"/>
    <col min="1531" max="1531" width="21.36328125" bestFit="1" customWidth="1"/>
    <col min="1532" max="1532" width="29.453125" bestFit="1" customWidth="1"/>
    <col min="1533" max="1533" width="35.54296875" bestFit="1" customWidth="1"/>
    <col min="1534" max="1534" width="39.6328125" bestFit="1" customWidth="1"/>
    <col min="1535" max="1535" width="26.54296875" bestFit="1" customWidth="1"/>
    <col min="1536" max="1536" width="57.36328125" bestFit="1" customWidth="1"/>
    <col min="1537" max="1537" width="34.453125" bestFit="1" customWidth="1"/>
    <col min="1538" max="1538" width="32" bestFit="1" customWidth="1"/>
    <col min="1539" max="1539" width="32.453125" bestFit="1" customWidth="1"/>
    <col min="1540" max="1540" width="14.7265625" bestFit="1" customWidth="1"/>
    <col min="1541" max="1541" width="9" bestFit="1" customWidth="1"/>
    <col min="1542" max="1542" width="50" bestFit="1" customWidth="1"/>
    <col min="1543" max="1543" width="34.36328125" bestFit="1" customWidth="1"/>
    <col min="1544" max="1544" width="6" bestFit="1" customWidth="1"/>
    <col min="1545" max="1545" width="37.6328125" bestFit="1" customWidth="1"/>
    <col min="1546" max="1546" width="6.90625" bestFit="1" customWidth="1"/>
    <col min="1547" max="1547" width="38.1796875" bestFit="1" customWidth="1"/>
    <col min="1548" max="1548" width="44.1796875" bestFit="1" customWidth="1"/>
    <col min="1549" max="1549" width="45.26953125" bestFit="1" customWidth="1"/>
    <col min="1550" max="1550" width="34.7265625" bestFit="1" customWidth="1"/>
    <col min="1551" max="1551" width="45" bestFit="1" customWidth="1"/>
    <col min="1552" max="1552" width="30.36328125" bestFit="1" customWidth="1"/>
    <col min="1553" max="1553" width="29.1796875" bestFit="1" customWidth="1"/>
    <col min="1554" max="1554" width="26.26953125" bestFit="1" customWidth="1"/>
    <col min="1555" max="1555" width="34.6328125" bestFit="1" customWidth="1"/>
    <col min="1556" max="1556" width="11" bestFit="1" customWidth="1"/>
    <col min="1557" max="1557" width="36.54296875" bestFit="1" customWidth="1"/>
    <col min="1558" max="1558" width="28.7265625" bestFit="1" customWidth="1"/>
    <col min="1559" max="1559" width="18.7265625" bestFit="1" customWidth="1"/>
    <col min="1560" max="1560" width="56.81640625" bestFit="1" customWidth="1"/>
    <col min="1561" max="1561" width="39.26953125" bestFit="1" customWidth="1"/>
    <col min="1562" max="1562" width="53.453125" bestFit="1" customWidth="1"/>
    <col min="1563" max="1563" width="34.7265625" bestFit="1" customWidth="1"/>
    <col min="1564" max="1564" width="11.81640625" bestFit="1" customWidth="1"/>
    <col min="1565" max="1565" width="41" bestFit="1" customWidth="1"/>
    <col min="1566" max="1566" width="30" bestFit="1" customWidth="1"/>
    <col min="1567" max="1567" width="50.7265625" bestFit="1" customWidth="1"/>
    <col min="1568" max="1568" width="51.26953125" bestFit="1" customWidth="1"/>
    <col min="1569" max="1569" width="49.08984375" bestFit="1" customWidth="1"/>
    <col min="1570" max="1570" width="33.36328125" bestFit="1" customWidth="1"/>
    <col min="1571" max="1571" width="46.08984375" bestFit="1" customWidth="1"/>
    <col min="1572" max="1572" width="15.453125" bestFit="1" customWidth="1"/>
    <col min="1573" max="1573" width="57.08984375" bestFit="1" customWidth="1"/>
    <col min="1574" max="1574" width="40.90625" bestFit="1" customWidth="1"/>
    <col min="1575" max="1575" width="50.7265625" bestFit="1" customWidth="1"/>
    <col min="1576" max="1576" width="16.1796875" bestFit="1" customWidth="1"/>
    <col min="1577" max="1577" width="51.36328125" bestFit="1" customWidth="1"/>
    <col min="1578" max="1578" width="25.453125" bestFit="1" customWidth="1"/>
    <col min="1579" max="1579" width="25.6328125" bestFit="1" customWidth="1"/>
    <col min="1580" max="1580" width="10.7265625" bestFit="1" customWidth="1"/>
    <col min="1581" max="1581" width="54.36328125" bestFit="1" customWidth="1"/>
    <col min="1582" max="1582" width="54.26953125" bestFit="1" customWidth="1"/>
    <col min="1583" max="1583" width="46.7265625" bestFit="1" customWidth="1"/>
    <col min="1584" max="1584" width="49.1796875" bestFit="1" customWidth="1"/>
    <col min="1585" max="1585" width="19.453125" bestFit="1" customWidth="1"/>
    <col min="1586" max="1586" width="52.36328125" bestFit="1" customWidth="1"/>
    <col min="1587" max="1587" width="51.81640625" bestFit="1" customWidth="1"/>
    <col min="1588" max="1588" width="53.453125" bestFit="1" customWidth="1"/>
    <col min="1589" max="1589" width="13.1796875" bestFit="1" customWidth="1"/>
    <col min="1590" max="1590" width="11" bestFit="1" customWidth="1"/>
    <col min="1591" max="1591" width="13.6328125" bestFit="1" customWidth="1"/>
    <col min="1592" max="1592" width="49.453125" bestFit="1" customWidth="1"/>
    <col min="1593" max="1593" width="16.453125" bestFit="1" customWidth="1"/>
    <col min="1594" max="1594" width="38.453125" bestFit="1" customWidth="1"/>
    <col min="1595" max="1595" width="30" bestFit="1" customWidth="1"/>
    <col min="1596" max="1596" width="11.54296875" bestFit="1" customWidth="1"/>
    <col min="1597" max="1597" width="34.453125" bestFit="1" customWidth="1"/>
    <col min="1598" max="1598" width="22.1796875" bestFit="1" customWidth="1"/>
    <col min="1599" max="1599" width="34.1796875" bestFit="1" customWidth="1"/>
    <col min="1600" max="1600" width="20.7265625" bestFit="1" customWidth="1"/>
    <col min="1601" max="1601" width="34.7265625" bestFit="1" customWidth="1"/>
    <col min="1602" max="1602" width="9.90625" bestFit="1" customWidth="1"/>
    <col min="1603" max="1603" width="48.36328125" bestFit="1" customWidth="1"/>
    <col min="1604" max="1604" width="52.453125" bestFit="1" customWidth="1"/>
    <col min="1605" max="1605" width="6.26953125" bestFit="1" customWidth="1"/>
    <col min="1606" max="1606" width="45.90625" bestFit="1" customWidth="1"/>
    <col min="1607" max="1607" width="51.08984375" bestFit="1" customWidth="1"/>
    <col min="1608" max="1608" width="33.26953125" bestFit="1" customWidth="1"/>
    <col min="1609" max="1609" width="11.1796875" bestFit="1" customWidth="1"/>
    <col min="1610" max="1610" width="29.81640625" bestFit="1" customWidth="1"/>
    <col min="1611" max="1611" width="13.6328125" bestFit="1" customWidth="1"/>
    <col min="1612" max="1612" width="42.26953125" bestFit="1" customWidth="1"/>
    <col min="1613" max="1613" width="11.81640625" bestFit="1" customWidth="1"/>
    <col min="1614" max="1614" width="45.6328125" bestFit="1" customWidth="1"/>
    <col min="1615" max="1615" width="44.54296875" bestFit="1" customWidth="1"/>
    <col min="1616" max="1616" width="50.453125" bestFit="1" customWidth="1"/>
    <col min="1617" max="1617" width="19.7265625" bestFit="1" customWidth="1"/>
    <col min="1618" max="1618" width="22.7265625" bestFit="1" customWidth="1"/>
    <col min="1619" max="1619" width="55.08984375" bestFit="1" customWidth="1"/>
    <col min="1620" max="1620" width="18" bestFit="1" customWidth="1"/>
    <col min="1621" max="1621" width="55.36328125" bestFit="1" customWidth="1"/>
    <col min="1622" max="1622" width="28.36328125" bestFit="1" customWidth="1"/>
    <col min="1623" max="1623" width="11.26953125" bestFit="1" customWidth="1"/>
    <col min="1625" max="1625" width="54.90625" bestFit="1" customWidth="1"/>
    <col min="1626" max="1626" width="44.54296875" bestFit="1" customWidth="1"/>
    <col min="1627" max="1627" width="51.6328125" bestFit="1" customWidth="1"/>
    <col min="1628" max="1628" width="16.453125" bestFit="1" customWidth="1"/>
    <col min="1629" max="1629" width="29.26953125" bestFit="1" customWidth="1"/>
    <col min="1630" max="1630" width="46.453125" bestFit="1" customWidth="1"/>
    <col min="1631" max="1631" width="27" bestFit="1" customWidth="1"/>
    <col min="1632" max="1632" width="20.7265625" bestFit="1" customWidth="1"/>
    <col min="1633" max="1633" width="13.90625" bestFit="1" customWidth="1"/>
    <col min="1634" max="1634" width="17.81640625" bestFit="1" customWidth="1"/>
    <col min="1635" max="1635" width="43.7265625" bestFit="1" customWidth="1"/>
    <col min="1636" max="1636" width="34.6328125" bestFit="1" customWidth="1"/>
    <col min="1637" max="1637" width="52.08984375" bestFit="1" customWidth="1"/>
    <col min="1638" max="1638" width="47.54296875" bestFit="1" customWidth="1"/>
    <col min="1639" max="1639" width="51.6328125" bestFit="1" customWidth="1"/>
    <col min="1640" max="1640" width="17.1796875" bestFit="1" customWidth="1"/>
    <col min="1641" max="1641" width="39.6328125" bestFit="1" customWidth="1"/>
    <col min="1642" max="1642" width="21.90625" bestFit="1" customWidth="1"/>
    <col min="1643" max="1643" width="29" bestFit="1" customWidth="1"/>
    <col min="1644" max="1644" width="36.54296875" bestFit="1" customWidth="1"/>
    <col min="1645" max="1645" width="6.08984375" bestFit="1" customWidth="1"/>
    <col min="1646" max="1646" width="18.26953125" bestFit="1" customWidth="1"/>
    <col min="1647" max="1647" width="45.54296875" bestFit="1" customWidth="1"/>
    <col min="1648" max="1648" width="23.7265625" bestFit="1" customWidth="1"/>
    <col min="1649" max="1649" width="20.1796875" bestFit="1" customWidth="1"/>
    <col min="1650" max="1650" width="36" bestFit="1" customWidth="1"/>
    <col min="1651" max="1651" width="24" bestFit="1" customWidth="1"/>
    <col min="1652" max="1652" width="31.36328125" bestFit="1" customWidth="1"/>
    <col min="1653" max="1653" width="40.90625" bestFit="1" customWidth="1"/>
    <col min="1654" max="1654" width="39.26953125" bestFit="1" customWidth="1"/>
    <col min="1655" max="1655" width="39.81640625" bestFit="1" customWidth="1"/>
    <col min="1656" max="1656" width="42.81640625" bestFit="1" customWidth="1"/>
    <col min="1657" max="1657" width="25.36328125" bestFit="1" customWidth="1"/>
    <col min="1658" max="1658" width="36.81640625" bestFit="1" customWidth="1"/>
    <col min="1659" max="1659" width="40.36328125" bestFit="1" customWidth="1"/>
    <col min="1660" max="1660" width="19.6328125" bestFit="1" customWidth="1"/>
    <col min="1661" max="1661" width="53.54296875" bestFit="1" customWidth="1"/>
    <col min="1662" max="1662" width="20.1796875" bestFit="1" customWidth="1"/>
    <col min="1663" max="1663" width="39.36328125" bestFit="1" customWidth="1"/>
    <col min="1664" max="1664" width="50.453125" bestFit="1" customWidth="1"/>
    <col min="1665" max="1665" width="41.1796875" bestFit="1" customWidth="1"/>
    <col min="1666" max="1666" width="41.54296875" bestFit="1" customWidth="1"/>
    <col min="1667" max="1667" width="51.26953125" bestFit="1" customWidth="1"/>
    <col min="1668" max="1668" width="24.6328125" bestFit="1" customWidth="1"/>
    <col min="1669" max="1669" width="57.08984375" bestFit="1" customWidth="1"/>
    <col min="1670" max="1670" width="19.6328125" bestFit="1" customWidth="1"/>
    <col min="1671" max="1671" width="35.453125" bestFit="1" customWidth="1"/>
    <col min="1672" max="1672" width="38.54296875" bestFit="1" customWidth="1"/>
    <col min="1673" max="1673" width="49.90625" bestFit="1" customWidth="1"/>
    <col min="1674" max="1674" width="23.81640625" bestFit="1" customWidth="1"/>
    <col min="1675" max="1675" width="48.54296875" bestFit="1" customWidth="1"/>
    <col min="1676" max="1676" width="12.90625" bestFit="1" customWidth="1"/>
    <col min="1677" max="1677" width="15.6328125" bestFit="1" customWidth="1"/>
    <col min="1678" max="1678" width="54.36328125" bestFit="1" customWidth="1"/>
    <col min="1679" max="1679" width="7.7265625" bestFit="1" customWidth="1"/>
    <col min="1680" max="1680" width="54" bestFit="1" customWidth="1"/>
    <col min="1681" max="1681" width="51.26953125" bestFit="1" customWidth="1"/>
    <col min="1682" max="1682" width="42.26953125" bestFit="1" customWidth="1"/>
    <col min="1683" max="1683" width="16.1796875" bestFit="1" customWidth="1"/>
    <col min="1684" max="1684" width="45.36328125" bestFit="1" customWidth="1"/>
    <col min="1685" max="1685" width="51.81640625" bestFit="1" customWidth="1"/>
    <col min="1686" max="1686" width="40.1796875" bestFit="1" customWidth="1"/>
    <col min="1687" max="1687" width="38.1796875" bestFit="1" customWidth="1"/>
    <col min="1688" max="1688" width="47.7265625" bestFit="1" customWidth="1"/>
    <col min="1689" max="1689" width="39.08984375" bestFit="1" customWidth="1"/>
    <col min="1690" max="1690" width="47.54296875" bestFit="1" customWidth="1"/>
    <col min="1691" max="1691" width="9.54296875" bestFit="1" customWidth="1"/>
    <col min="1692" max="1692" width="51" bestFit="1" customWidth="1"/>
    <col min="1693" max="1693" width="50.7265625" bestFit="1" customWidth="1"/>
    <col min="1694" max="1694" width="8.81640625" bestFit="1" customWidth="1"/>
    <col min="1695" max="1695" width="33.6328125" bestFit="1" customWidth="1"/>
    <col min="1696" max="1696" width="31.7265625" bestFit="1" customWidth="1"/>
    <col min="1697" max="1697" width="12.90625" bestFit="1" customWidth="1"/>
    <col min="1698" max="1698" width="45.90625" bestFit="1" customWidth="1"/>
    <col min="1699" max="1699" width="15.36328125" bestFit="1" customWidth="1"/>
    <col min="1700" max="1700" width="39.6328125" bestFit="1" customWidth="1"/>
    <col min="1701" max="1701" width="40.7265625" bestFit="1" customWidth="1"/>
    <col min="1702" max="1702" width="15.26953125" bestFit="1" customWidth="1"/>
    <col min="1703" max="1703" width="22.36328125" bestFit="1" customWidth="1"/>
    <col min="1704" max="1704" width="19.6328125" bestFit="1" customWidth="1"/>
    <col min="1705" max="1705" width="45.6328125" bestFit="1" customWidth="1"/>
    <col min="1706" max="1706" width="31.36328125" bestFit="1" customWidth="1"/>
    <col min="1707" max="1707" width="37.6328125" bestFit="1" customWidth="1"/>
    <col min="1708" max="1708" width="22.453125" bestFit="1" customWidth="1"/>
    <col min="1709" max="1709" width="12.08984375" bestFit="1" customWidth="1"/>
    <col min="1710" max="1710" width="54.90625" bestFit="1" customWidth="1"/>
    <col min="1711" max="1711" width="42.54296875" bestFit="1" customWidth="1"/>
    <col min="1712" max="1712" width="10.90625" bestFit="1" customWidth="1"/>
    <col min="1713" max="1713" width="21.1796875" bestFit="1" customWidth="1"/>
    <col min="1714" max="1714" width="25.08984375" bestFit="1" customWidth="1"/>
    <col min="1715" max="1715" width="49.90625" bestFit="1" customWidth="1"/>
    <col min="1716" max="1716" width="6.90625" bestFit="1" customWidth="1"/>
    <col min="1717" max="1717" width="25.1796875" bestFit="1" customWidth="1"/>
    <col min="1718" max="1718" width="28.453125" bestFit="1" customWidth="1"/>
    <col min="1719" max="1719" width="30.26953125" bestFit="1" customWidth="1"/>
    <col min="1720" max="1720" width="47.7265625" bestFit="1" customWidth="1"/>
    <col min="1721" max="1721" width="17" bestFit="1" customWidth="1"/>
    <col min="1722" max="1722" width="36.90625" bestFit="1" customWidth="1"/>
    <col min="1723" max="1723" width="31.36328125" bestFit="1" customWidth="1"/>
    <col min="1724" max="1724" width="25.1796875" bestFit="1" customWidth="1"/>
    <col min="1725" max="1725" width="35.7265625" bestFit="1" customWidth="1"/>
    <col min="1726" max="1726" width="17.26953125" bestFit="1" customWidth="1"/>
    <col min="1727" max="1727" width="54.08984375" bestFit="1" customWidth="1"/>
    <col min="1728" max="1728" width="52.6328125" bestFit="1" customWidth="1"/>
    <col min="1729" max="1729" width="46.1796875" bestFit="1" customWidth="1"/>
    <col min="1730" max="1730" width="21.81640625" bestFit="1" customWidth="1"/>
    <col min="1731" max="1731" width="16.6328125" bestFit="1" customWidth="1"/>
    <col min="1732" max="1732" width="47.1796875" bestFit="1" customWidth="1"/>
    <col min="1733" max="1733" width="22.453125" bestFit="1" customWidth="1"/>
    <col min="1734" max="1734" width="44.54296875" bestFit="1" customWidth="1"/>
    <col min="1735" max="1735" width="31.36328125" bestFit="1" customWidth="1"/>
    <col min="1736" max="1736" width="58.6328125" bestFit="1" customWidth="1"/>
    <col min="1737" max="1737" width="21.36328125" bestFit="1" customWidth="1"/>
    <col min="1738" max="1738" width="12.26953125" bestFit="1" customWidth="1"/>
    <col min="1739" max="1739" width="26.453125" bestFit="1" customWidth="1"/>
    <col min="1740" max="1740" width="39.90625" bestFit="1" customWidth="1"/>
    <col min="1741" max="1741" width="16.1796875" bestFit="1" customWidth="1"/>
    <col min="1742" max="1742" width="19.453125" bestFit="1" customWidth="1"/>
    <col min="1743" max="1743" width="27.36328125" bestFit="1" customWidth="1"/>
    <col min="1744" max="1744" width="55.08984375" bestFit="1" customWidth="1"/>
    <col min="1745" max="1745" width="50.81640625" bestFit="1" customWidth="1"/>
    <col min="1746" max="1746" width="42.6328125" bestFit="1" customWidth="1"/>
    <col min="1747" max="1747" width="65.453125" bestFit="1" customWidth="1"/>
    <col min="1748" max="1748" width="30.90625" bestFit="1" customWidth="1"/>
    <col min="1749" max="1749" width="23.26953125" bestFit="1" customWidth="1"/>
    <col min="1750" max="1750" width="27.08984375" bestFit="1" customWidth="1"/>
    <col min="1751" max="1751" width="40.6328125" bestFit="1" customWidth="1"/>
    <col min="1752" max="1752" width="29.54296875" bestFit="1" customWidth="1"/>
    <col min="1753" max="1753" width="53" bestFit="1" customWidth="1"/>
    <col min="1754" max="1754" width="46.36328125" bestFit="1" customWidth="1"/>
    <col min="1755" max="1755" width="45.26953125" bestFit="1" customWidth="1"/>
    <col min="1756" max="1756" width="37.36328125" bestFit="1" customWidth="1"/>
    <col min="1757" max="1757" width="45.90625" bestFit="1" customWidth="1"/>
    <col min="1758" max="1758" width="34.1796875" bestFit="1" customWidth="1"/>
    <col min="1759" max="1759" width="20.7265625" bestFit="1" customWidth="1"/>
    <col min="1760" max="1760" width="48.81640625" bestFit="1" customWidth="1"/>
    <col min="1761" max="1761" width="46.36328125" bestFit="1" customWidth="1"/>
    <col min="1762" max="1762" width="49.90625" bestFit="1" customWidth="1"/>
    <col min="1763" max="1763" width="34.08984375" bestFit="1" customWidth="1"/>
    <col min="1764" max="1764" width="43.1796875" bestFit="1" customWidth="1"/>
    <col min="1765" max="1765" width="16.453125" bestFit="1" customWidth="1"/>
    <col min="1766" max="1766" width="50.54296875" bestFit="1" customWidth="1"/>
    <col min="1767" max="1767" width="34.36328125" bestFit="1" customWidth="1"/>
    <col min="1768" max="1768" width="39.36328125" bestFit="1" customWidth="1"/>
    <col min="1769" max="1769" width="18" bestFit="1" customWidth="1"/>
    <col min="1770" max="1770" width="17.1796875" bestFit="1" customWidth="1"/>
    <col min="1771" max="1771" width="39" bestFit="1" customWidth="1"/>
    <col min="1772" max="1772" width="31.1796875" bestFit="1" customWidth="1"/>
    <col min="1773" max="1773" width="56.7265625" bestFit="1" customWidth="1"/>
    <col min="1774" max="1774" width="15.08984375" bestFit="1" customWidth="1"/>
    <col min="1775" max="1775" width="46.7265625" bestFit="1" customWidth="1"/>
    <col min="1776" max="1776" width="13.36328125" bestFit="1" customWidth="1"/>
    <col min="1777" max="1777" width="18.54296875" bestFit="1" customWidth="1"/>
    <col min="1778" max="1778" width="24.90625" bestFit="1" customWidth="1"/>
    <col min="1779" max="1779" width="11.7265625" bestFit="1" customWidth="1"/>
    <col min="1780" max="1780" width="38" bestFit="1" customWidth="1"/>
    <col min="1781" max="1781" width="32.54296875" bestFit="1" customWidth="1"/>
    <col min="1782" max="1782" width="50.453125" bestFit="1" customWidth="1"/>
    <col min="1783" max="1783" width="34.6328125" bestFit="1" customWidth="1"/>
    <col min="1784" max="1784" width="22.36328125" bestFit="1" customWidth="1"/>
    <col min="1785" max="1785" width="27.26953125" bestFit="1" customWidth="1"/>
    <col min="1786" max="1786" width="52.6328125" bestFit="1" customWidth="1"/>
    <col min="1787" max="1787" width="32.54296875" bestFit="1" customWidth="1"/>
    <col min="1788" max="1788" width="31.36328125" bestFit="1" customWidth="1"/>
    <col min="1789" max="1789" width="27" bestFit="1" customWidth="1"/>
    <col min="1790" max="1790" width="22.90625" bestFit="1" customWidth="1"/>
    <col min="1791" max="1791" width="37.453125" bestFit="1" customWidth="1"/>
    <col min="1792" max="1792" width="17" bestFit="1" customWidth="1"/>
    <col min="1793" max="1793" width="42.6328125" bestFit="1" customWidth="1"/>
    <col min="1794" max="1794" width="47.54296875" bestFit="1" customWidth="1"/>
    <col min="1795" max="1795" width="22.1796875" bestFit="1" customWidth="1"/>
    <col min="1796" max="1796" width="30.08984375" bestFit="1" customWidth="1"/>
    <col min="1797" max="1797" width="57.26953125" bestFit="1" customWidth="1"/>
    <col min="1798" max="1798" width="39.6328125" bestFit="1" customWidth="1"/>
    <col min="1799" max="1799" width="24.90625" bestFit="1" customWidth="1"/>
    <col min="1800" max="1800" width="17.54296875" bestFit="1" customWidth="1"/>
    <col min="1801" max="1801" width="20.7265625" bestFit="1" customWidth="1"/>
    <col min="1802" max="1802" width="15.36328125" bestFit="1" customWidth="1"/>
    <col min="1803" max="1803" width="23.54296875" bestFit="1" customWidth="1"/>
    <col min="1804" max="1804" width="40.36328125" bestFit="1" customWidth="1"/>
    <col min="1805" max="1805" width="49.453125" bestFit="1" customWidth="1"/>
    <col min="1806" max="1806" width="60.90625" bestFit="1" customWidth="1"/>
    <col min="1807" max="1807" width="25.08984375" bestFit="1" customWidth="1"/>
    <col min="1808" max="1808" width="53.453125" bestFit="1" customWidth="1"/>
    <col min="1809" max="1809" width="20.81640625" bestFit="1" customWidth="1"/>
    <col min="1810" max="1810" width="13.08984375" bestFit="1" customWidth="1"/>
    <col min="1811" max="1811" width="7.90625" bestFit="1" customWidth="1"/>
    <col min="1812" max="1812" width="21" bestFit="1" customWidth="1"/>
    <col min="1813" max="1813" width="33.54296875" bestFit="1" customWidth="1"/>
    <col min="1814" max="1814" width="44.1796875" bestFit="1" customWidth="1"/>
    <col min="1815" max="1815" width="47.1796875" bestFit="1" customWidth="1"/>
    <col min="1816" max="1816" width="43.453125" bestFit="1" customWidth="1"/>
    <col min="1817" max="1817" width="25.453125" bestFit="1" customWidth="1"/>
    <col min="1818" max="1818" width="54.08984375" bestFit="1" customWidth="1"/>
    <col min="1819" max="1819" width="15.6328125" bestFit="1" customWidth="1"/>
    <col min="1820" max="1820" width="19.1796875" bestFit="1" customWidth="1"/>
    <col min="1821" max="1821" width="46.453125" bestFit="1" customWidth="1"/>
    <col min="1822" max="1822" width="33.08984375" bestFit="1" customWidth="1"/>
    <col min="1823" max="1823" width="40.7265625" bestFit="1" customWidth="1"/>
    <col min="1824" max="1824" width="46.36328125" bestFit="1" customWidth="1"/>
    <col min="1825" max="1825" width="34.08984375" bestFit="1" customWidth="1"/>
    <col min="1826" max="1826" width="17.7265625" bestFit="1" customWidth="1"/>
    <col min="1827" max="1827" width="31.90625" bestFit="1" customWidth="1"/>
    <col min="1828" max="1828" width="31.08984375" bestFit="1" customWidth="1"/>
    <col min="1829" max="1829" width="47" bestFit="1" customWidth="1"/>
    <col min="1830" max="1830" width="48.81640625" bestFit="1" customWidth="1"/>
    <col min="1831" max="1831" width="40.1796875" bestFit="1" customWidth="1"/>
    <col min="1832" max="1832" width="37.08984375" bestFit="1" customWidth="1"/>
    <col min="1833" max="1833" width="16.08984375" bestFit="1" customWidth="1"/>
    <col min="1834" max="1834" width="11.26953125" bestFit="1" customWidth="1"/>
    <col min="1835" max="1835" width="13.08984375" bestFit="1" customWidth="1"/>
    <col min="1836" max="1836" width="21.26953125" bestFit="1" customWidth="1"/>
    <col min="1837" max="1837" width="19.1796875" bestFit="1" customWidth="1"/>
    <col min="1838" max="1838" width="49.453125" bestFit="1" customWidth="1"/>
    <col min="1839" max="1839" width="8.54296875" bestFit="1" customWidth="1"/>
    <col min="1840" max="1840" width="15" bestFit="1" customWidth="1"/>
    <col min="1841" max="1841" width="12.54296875" bestFit="1" customWidth="1"/>
    <col min="1842" max="1842" width="8.453125" bestFit="1" customWidth="1"/>
    <col min="1843" max="1843" width="17.7265625" bestFit="1" customWidth="1"/>
    <col min="1844" max="1844" width="56.54296875" bestFit="1" customWidth="1"/>
    <col min="1845" max="1845" width="17.54296875" bestFit="1" customWidth="1"/>
    <col min="1846" max="1846" width="8" bestFit="1" customWidth="1"/>
    <col min="1848" max="1848" width="12.90625" bestFit="1" customWidth="1"/>
    <col min="1849" max="1849" width="43.1796875" bestFit="1" customWidth="1"/>
    <col min="1850" max="1850" width="26" bestFit="1" customWidth="1"/>
    <col min="1851" max="1851" width="24.81640625" bestFit="1" customWidth="1"/>
    <col min="1852" max="1852" width="37.1796875" bestFit="1" customWidth="1"/>
    <col min="1853" max="1853" width="36.54296875" bestFit="1" customWidth="1"/>
    <col min="1854" max="1854" width="6" bestFit="1" customWidth="1"/>
    <col min="1855" max="1855" width="30.26953125" bestFit="1" customWidth="1"/>
    <col min="1856" max="1856" width="16.90625" bestFit="1" customWidth="1"/>
    <col min="1857" max="1857" width="19.90625" bestFit="1" customWidth="1"/>
    <col min="1858" max="1858" width="30.90625" bestFit="1" customWidth="1"/>
    <col min="1859" max="1859" width="48.54296875" bestFit="1" customWidth="1"/>
    <col min="1860" max="1860" width="21" bestFit="1" customWidth="1"/>
    <col min="1861" max="1861" width="6.08984375" bestFit="1" customWidth="1"/>
    <col min="1862" max="1862" width="33.36328125" bestFit="1" customWidth="1"/>
    <col min="1863" max="1863" width="17.26953125" bestFit="1" customWidth="1"/>
    <col min="1864" max="1864" width="30.08984375" bestFit="1" customWidth="1"/>
    <col min="1865" max="1865" width="14.7265625" bestFit="1" customWidth="1"/>
    <col min="1866" max="1866" width="22.6328125" bestFit="1" customWidth="1"/>
    <col min="1867" max="1867" width="49.1796875" bestFit="1" customWidth="1"/>
    <col min="1868" max="1868" width="41.7265625" bestFit="1" customWidth="1"/>
    <col min="1869" max="1869" width="56" bestFit="1" customWidth="1"/>
    <col min="1870" max="1870" width="19.7265625" bestFit="1" customWidth="1"/>
    <col min="1871" max="1871" width="47.1796875" bestFit="1" customWidth="1"/>
    <col min="1872" max="1872" width="51.54296875" bestFit="1" customWidth="1"/>
    <col min="1873" max="1873" width="50.26953125" bestFit="1" customWidth="1"/>
    <col min="1874" max="1874" width="22.6328125" bestFit="1" customWidth="1"/>
    <col min="1875" max="1875" width="18.36328125" bestFit="1" customWidth="1"/>
    <col min="1876" max="1876" width="24.81640625" bestFit="1" customWidth="1"/>
    <col min="1877" max="1877" width="25.36328125" bestFit="1" customWidth="1"/>
    <col min="1878" max="1878" width="51.81640625" bestFit="1" customWidth="1"/>
    <col min="1879" max="1879" width="51" bestFit="1" customWidth="1"/>
    <col min="1880" max="1880" width="30.08984375" bestFit="1" customWidth="1"/>
    <col min="1881" max="1881" width="11" bestFit="1" customWidth="1"/>
    <col min="1882" max="1882" width="27" bestFit="1" customWidth="1"/>
    <col min="1883" max="1883" width="37.08984375" bestFit="1" customWidth="1"/>
    <col min="1884" max="1884" width="24.90625" bestFit="1" customWidth="1"/>
    <col min="1885" max="1885" width="27.26953125" bestFit="1" customWidth="1"/>
    <col min="1886" max="1886" width="52.1796875" bestFit="1" customWidth="1"/>
    <col min="1887" max="1887" width="49.36328125" bestFit="1" customWidth="1"/>
    <col min="1888" max="1888" width="25.1796875" bestFit="1" customWidth="1"/>
    <col min="1889" max="1889" width="50.7265625" bestFit="1" customWidth="1"/>
    <col min="1890" max="1890" width="23.54296875" bestFit="1" customWidth="1"/>
    <col min="1891" max="1891" width="63.08984375" bestFit="1" customWidth="1"/>
    <col min="1892" max="1892" width="53.54296875" bestFit="1" customWidth="1"/>
    <col min="1893" max="1893" width="14.81640625" bestFit="1" customWidth="1"/>
    <col min="1894" max="1894" width="41.453125" bestFit="1" customWidth="1"/>
    <col min="1895" max="1895" width="38.7265625" bestFit="1" customWidth="1"/>
    <col min="1896" max="1896" width="51.36328125" bestFit="1" customWidth="1"/>
    <col min="1897" max="1897" width="23.26953125" bestFit="1" customWidth="1"/>
    <col min="1898" max="1898" width="33.36328125" bestFit="1" customWidth="1"/>
    <col min="1899" max="1899" width="43.90625" bestFit="1" customWidth="1"/>
    <col min="1900" max="1900" width="22.6328125" bestFit="1" customWidth="1"/>
    <col min="1901" max="1901" width="31.6328125" bestFit="1" customWidth="1"/>
    <col min="1902" max="1902" width="26.54296875" bestFit="1" customWidth="1"/>
    <col min="1903" max="1903" width="21.6328125" bestFit="1" customWidth="1"/>
    <col min="1904" max="1904" width="26.26953125" bestFit="1" customWidth="1"/>
    <col min="1905" max="1905" width="27.26953125" bestFit="1" customWidth="1"/>
    <col min="1906" max="1906" width="24.81640625" bestFit="1" customWidth="1"/>
    <col min="1907" max="1907" width="18" bestFit="1" customWidth="1"/>
    <col min="1908" max="1908" width="47.1796875" bestFit="1" customWidth="1"/>
    <col min="1909" max="1909" width="51.81640625" bestFit="1" customWidth="1"/>
    <col min="1910" max="1910" width="30.36328125" bestFit="1" customWidth="1"/>
    <col min="1911" max="1911" width="52.453125" bestFit="1" customWidth="1"/>
    <col min="1912" max="1912" width="63" bestFit="1" customWidth="1"/>
    <col min="1913" max="1913" width="22.08984375" bestFit="1" customWidth="1"/>
    <col min="1914" max="1914" width="32.81640625" bestFit="1" customWidth="1"/>
    <col min="1915" max="1915" width="48.81640625" bestFit="1" customWidth="1"/>
    <col min="1916" max="1916" width="21.36328125" bestFit="1" customWidth="1"/>
    <col min="1917" max="1917" width="26.7265625" bestFit="1" customWidth="1"/>
    <col min="1918" max="1918" width="40.6328125" bestFit="1" customWidth="1"/>
    <col min="1919" max="1919" width="22.7265625" bestFit="1" customWidth="1"/>
    <col min="1920" max="1920" width="38.54296875" bestFit="1" customWidth="1"/>
    <col min="1921" max="1921" width="55.453125" bestFit="1" customWidth="1"/>
    <col min="1922" max="1922" width="15" bestFit="1" customWidth="1"/>
    <col min="1923" max="1923" width="23" bestFit="1" customWidth="1"/>
    <col min="1924" max="1924" width="11.453125" bestFit="1" customWidth="1"/>
    <col min="1925" max="1925" width="17" bestFit="1" customWidth="1"/>
    <col min="1926" max="1926" width="51.08984375" bestFit="1" customWidth="1"/>
    <col min="1927" max="1927" width="18.26953125" bestFit="1" customWidth="1"/>
    <col min="1928" max="1928" width="12.90625" bestFit="1" customWidth="1"/>
    <col min="1929" max="1929" width="12" bestFit="1" customWidth="1"/>
    <col min="1930" max="1930" width="38.7265625" bestFit="1" customWidth="1"/>
    <col min="1931" max="1931" width="34.36328125" bestFit="1" customWidth="1"/>
    <col min="1932" max="1932" width="13.08984375" bestFit="1" customWidth="1"/>
    <col min="1933" max="1933" width="34.08984375" bestFit="1" customWidth="1"/>
    <col min="1934" max="1934" width="54.81640625" bestFit="1" customWidth="1"/>
    <col min="1935" max="1935" width="27.26953125" bestFit="1" customWidth="1"/>
    <col min="1936" max="1936" width="36.6328125" bestFit="1" customWidth="1"/>
    <col min="1937" max="1937" width="44.81640625" bestFit="1" customWidth="1"/>
    <col min="1938" max="1938" width="46.1796875" bestFit="1" customWidth="1"/>
    <col min="1939" max="1939" width="51.81640625" bestFit="1" customWidth="1"/>
    <col min="1940" max="1940" width="43.08984375" bestFit="1" customWidth="1"/>
    <col min="1941" max="1941" width="6.54296875" bestFit="1" customWidth="1"/>
    <col min="1942" max="1942" width="26" bestFit="1" customWidth="1"/>
    <col min="1943" max="1943" width="18.36328125" bestFit="1" customWidth="1"/>
    <col min="1944" max="1944" width="27.08984375" bestFit="1" customWidth="1"/>
    <col min="1945" max="1945" width="15.36328125" bestFit="1" customWidth="1"/>
    <col min="1946" max="1946" width="45" bestFit="1" customWidth="1"/>
    <col min="1947" max="1947" width="81.08984375" bestFit="1" customWidth="1"/>
    <col min="1948" max="1948" width="8.54296875" bestFit="1" customWidth="1"/>
    <col min="1949" max="1949" width="40.36328125" bestFit="1" customWidth="1"/>
    <col min="1950" max="1950" width="16.1796875" bestFit="1" customWidth="1"/>
    <col min="1951" max="1951" width="38" bestFit="1" customWidth="1"/>
    <col min="1952" max="1952" width="21.90625" bestFit="1" customWidth="1"/>
    <col min="1953" max="1953" width="22.6328125" bestFit="1" customWidth="1"/>
    <col min="1954" max="1954" width="11.453125" bestFit="1" customWidth="1"/>
    <col min="1955" max="1955" width="24.6328125" bestFit="1" customWidth="1"/>
    <col min="1956" max="1956" width="24.08984375" bestFit="1" customWidth="1"/>
    <col min="1957" max="1957" width="48.6328125" bestFit="1" customWidth="1"/>
    <col min="1958" max="1958" width="13.90625" bestFit="1" customWidth="1"/>
    <col min="1959" max="1959" width="17.26953125" bestFit="1" customWidth="1"/>
    <col min="1960" max="1960" width="47.26953125" bestFit="1" customWidth="1"/>
    <col min="1961" max="1961" width="19.453125" bestFit="1" customWidth="1"/>
    <col min="1962" max="1962" width="19.08984375" bestFit="1" customWidth="1"/>
    <col min="1963" max="1963" width="9.08984375" bestFit="1" customWidth="1"/>
    <col min="1964" max="1964" width="25.453125" bestFit="1" customWidth="1"/>
    <col min="1965" max="1965" width="37.1796875" bestFit="1" customWidth="1"/>
    <col min="1966" max="1966" width="31.36328125" bestFit="1" customWidth="1"/>
    <col min="1967" max="1967" width="46.36328125" bestFit="1" customWidth="1"/>
    <col min="1968" max="1968" width="31.1796875" bestFit="1" customWidth="1"/>
    <col min="1969" max="1969" width="39" bestFit="1" customWidth="1"/>
    <col min="1970" max="1970" width="53.26953125" bestFit="1" customWidth="1"/>
    <col min="1971" max="1971" width="28.7265625" bestFit="1" customWidth="1"/>
    <col min="1972" max="1972" width="48.26953125" bestFit="1" customWidth="1"/>
    <col min="1973" max="1973" width="39.54296875" bestFit="1" customWidth="1"/>
    <col min="1974" max="1974" width="36.26953125" bestFit="1" customWidth="1"/>
    <col min="1975" max="1975" width="30.08984375" bestFit="1" customWidth="1"/>
    <col min="1976" max="1976" width="56.26953125" bestFit="1" customWidth="1"/>
    <col min="1977" max="1977" width="6.6328125" bestFit="1" customWidth="1"/>
    <col min="1978" max="1978" width="48.6328125" bestFit="1" customWidth="1"/>
    <col min="1979" max="1979" width="23.26953125" bestFit="1" customWidth="1"/>
    <col min="1980" max="1980" width="46.08984375" bestFit="1" customWidth="1"/>
    <col min="1981" max="1981" width="46.90625" bestFit="1" customWidth="1"/>
    <col min="1982" max="1982" width="51.08984375" bestFit="1" customWidth="1"/>
    <col min="1983" max="1983" width="17.453125" bestFit="1" customWidth="1"/>
    <col min="1984" max="1984" width="33.26953125" bestFit="1" customWidth="1"/>
    <col min="1985" max="1985" width="52.90625" bestFit="1" customWidth="1"/>
    <col min="1986" max="1986" width="15.36328125" bestFit="1" customWidth="1"/>
    <col min="1987" max="1987" width="36.26953125" bestFit="1" customWidth="1"/>
    <col min="1988" max="1988" width="17.81640625" bestFit="1" customWidth="1"/>
    <col min="1989" max="1989" width="14" bestFit="1" customWidth="1"/>
    <col min="1990" max="1990" width="8.81640625" bestFit="1" customWidth="1"/>
    <col min="1991" max="1991" width="11.1796875" bestFit="1" customWidth="1"/>
    <col min="1992" max="1992" width="55.7265625" bestFit="1" customWidth="1"/>
    <col min="1993" max="1993" width="49.453125" bestFit="1" customWidth="1"/>
    <col min="1994" max="1994" width="31.453125" bestFit="1" customWidth="1"/>
    <col min="1995" max="1995" width="15" bestFit="1" customWidth="1"/>
    <col min="1996" max="1996" width="44.81640625" bestFit="1" customWidth="1"/>
    <col min="1997" max="1997" width="33.36328125" bestFit="1" customWidth="1"/>
    <col min="1998" max="1998" width="36.81640625" bestFit="1" customWidth="1"/>
    <col min="1999" max="1999" width="26.81640625" bestFit="1" customWidth="1"/>
    <col min="2000" max="2000" width="52.453125" bestFit="1" customWidth="1"/>
    <col min="2001" max="2001" width="26.453125" bestFit="1" customWidth="1"/>
    <col min="2002" max="2002" width="47.54296875" bestFit="1" customWidth="1"/>
    <col min="2003" max="2003" width="48.81640625" bestFit="1" customWidth="1"/>
    <col min="2004" max="2004" width="42.90625" bestFit="1" customWidth="1"/>
    <col min="2005" max="2005" width="12" bestFit="1" customWidth="1"/>
    <col min="2006" max="2006" width="12.26953125" bestFit="1" customWidth="1"/>
    <col min="2007" max="2007" width="22.90625" bestFit="1" customWidth="1"/>
    <col min="2008" max="2008" width="30.36328125" bestFit="1" customWidth="1"/>
    <col min="2009" max="2009" width="9.36328125" bestFit="1" customWidth="1"/>
    <col min="2010" max="2010" width="10.36328125" bestFit="1" customWidth="1"/>
    <col min="2011" max="2011" width="20.453125" bestFit="1" customWidth="1"/>
    <col min="2012" max="2012" width="13.08984375" bestFit="1" customWidth="1"/>
    <col min="2013" max="2013" width="20.81640625" bestFit="1" customWidth="1"/>
    <col min="2014" max="2014" width="39.54296875" bestFit="1" customWidth="1"/>
    <col min="2015" max="2015" width="42.26953125" bestFit="1" customWidth="1"/>
    <col min="2016" max="2016" width="47.1796875" bestFit="1" customWidth="1"/>
    <col min="2017" max="2017" width="35" bestFit="1" customWidth="1"/>
    <col min="2018" max="2018" width="30.08984375" bestFit="1" customWidth="1"/>
    <col min="2019" max="2019" width="40.6328125" bestFit="1" customWidth="1"/>
    <col min="2020" max="2020" width="29.7265625" bestFit="1" customWidth="1"/>
    <col min="2021" max="2021" width="22.90625" bestFit="1" customWidth="1"/>
    <col min="2022" max="2022" width="30.36328125" bestFit="1" customWidth="1"/>
    <col min="2023" max="2023" width="24.81640625" bestFit="1" customWidth="1"/>
    <col min="2024" max="2024" width="21.81640625" bestFit="1" customWidth="1"/>
    <col min="2025" max="2025" width="8.453125" bestFit="1" customWidth="1"/>
    <col min="2026" max="2026" width="24.90625" bestFit="1" customWidth="1"/>
    <col min="2027" max="2027" width="23" bestFit="1" customWidth="1"/>
    <col min="2028" max="2028" width="56" bestFit="1" customWidth="1"/>
    <col min="2029" max="2029" width="31.36328125" bestFit="1" customWidth="1"/>
    <col min="2030" max="2030" width="14.26953125" bestFit="1" customWidth="1"/>
    <col min="2031" max="2031" width="9.90625" bestFit="1" customWidth="1"/>
    <col min="2032" max="2032" width="46.7265625" bestFit="1" customWidth="1"/>
    <col min="2033" max="2033" width="31.6328125" bestFit="1" customWidth="1"/>
    <col min="2034" max="2034" width="45.81640625" bestFit="1" customWidth="1"/>
    <col min="2035" max="2035" width="27.26953125" bestFit="1" customWidth="1"/>
    <col min="2036" max="2036" width="28.6328125" bestFit="1" customWidth="1"/>
    <col min="2037" max="2037" width="12.26953125" bestFit="1" customWidth="1"/>
    <col min="2038" max="2038" width="53" bestFit="1" customWidth="1"/>
    <col min="2039" max="2039" width="41.26953125" bestFit="1" customWidth="1"/>
    <col min="2040" max="2040" width="55.08984375" bestFit="1" customWidth="1"/>
    <col min="2041" max="2041" width="50.1796875" bestFit="1" customWidth="1"/>
    <col min="2042" max="2042" width="34.6328125" bestFit="1" customWidth="1"/>
    <col min="2043" max="2043" width="42" bestFit="1" customWidth="1"/>
    <col min="2044" max="2044" width="12.54296875" bestFit="1" customWidth="1"/>
    <col min="2045" max="2045" width="42.6328125" bestFit="1" customWidth="1"/>
    <col min="2046" max="2046" width="18.6328125" bestFit="1" customWidth="1"/>
    <col min="2047" max="2047" width="35.453125" bestFit="1" customWidth="1"/>
    <col min="2048" max="2048" width="9.26953125" bestFit="1" customWidth="1"/>
    <col min="2049" max="2049" width="15" bestFit="1" customWidth="1"/>
    <col min="2050" max="2050" width="35" bestFit="1" customWidth="1"/>
    <col min="2051" max="2051" width="41.26953125" bestFit="1" customWidth="1"/>
    <col min="2052" max="2052" width="45.6328125" bestFit="1" customWidth="1"/>
    <col min="2053" max="2053" width="42.36328125" bestFit="1" customWidth="1"/>
    <col min="2054" max="2054" width="57" bestFit="1" customWidth="1"/>
    <col min="2055" max="2055" width="25.90625" bestFit="1" customWidth="1"/>
    <col min="2056" max="2056" width="17.1796875" bestFit="1" customWidth="1"/>
    <col min="2057" max="2057" width="36.6328125" bestFit="1" customWidth="1"/>
    <col min="2058" max="2058" width="37.453125" bestFit="1" customWidth="1"/>
    <col min="2059" max="2059" width="29.26953125" bestFit="1" customWidth="1"/>
    <col min="2060" max="2060" width="25.08984375" bestFit="1" customWidth="1"/>
    <col min="2061" max="2061" width="38.26953125" bestFit="1" customWidth="1"/>
    <col min="2062" max="2062" width="55.453125" bestFit="1" customWidth="1"/>
    <col min="2063" max="2063" width="50.26953125" bestFit="1" customWidth="1"/>
    <col min="2064" max="2064" width="33.36328125" bestFit="1" customWidth="1"/>
    <col min="2065" max="2065" width="26.1796875" bestFit="1" customWidth="1"/>
    <col min="2066" max="2066" width="37.08984375" bestFit="1" customWidth="1"/>
    <col min="2067" max="2067" width="27.54296875" bestFit="1" customWidth="1"/>
    <col min="2068" max="2068" width="34.6328125" bestFit="1" customWidth="1"/>
    <col min="2069" max="2069" width="28.453125" bestFit="1" customWidth="1"/>
    <col min="2070" max="2070" width="46.1796875" bestFit="1" customWidth="1"/>
    <col min="2071" max="2071" width="25.36328125" bestFit="1" customWidth="1"/>
    <col min="2072" max="2072" width="53.453125" bestFit="1" customWidth="1"/>
    <col min="2073" max="2073" width="10.36328125" bestFit="1" customWidth="1"/>
    <col min="2074" max="2074" width="54.54296875" bestFit="1" customWidth="1"/>
    <col min="2075" max="2075" width="42.81640625" bestFit="1" customWidth="1"/>
    <col min="2076" max="2076" width="47.81640625" bestFit="1" customWidth="1"/>
    <col min="2077" max="2078" width="21.08984375" bestFit="1" customWidth="1"/>
    <col min="2079" max="2079" width="28.36328125" bestFit="1" customWidth="1"/>
    <col min="2080" max="2080" width="44.1796875" bestFit="1" customWidth="1"/>
    <col min="2081" max="2081" width="42" bestFit="1" customWidth="1"/>
    <col min="2082" max="2082" width="50.453125" bestFit="1" customWidth="1"/>
    <col min="2083" max="2083" width="28.453125" bestFit="1" customWidth="1"/>
    <col min="2084" max="2084" width="32.54296875" bestFit="1" customWidth="1"/>
    <col min="2085" max="2085" width="50" bestFit="1" customWidth="1"/>
    <col min="2086" max="2086" width="22.1796875" bestFit="1" customWidth="1"/>
    <col min="2087" max="2087" width="10.1796875" bestFit="1" customWidth="1"/>
    <col min="2088" max="2088" width="32.54296875" bestFit="1" customWidth="1"/>
    <col min="2089" max="2089" width="25.7265625" bestFit="1" customWidth="1"/>
    <col min="2090" max="2091" width="48.08984375" bestFit="1" customWidth="1"/>
    <col min="2092" max="2092" width="54.90625" bestFit="1" customWidth="1"/>
    <col min="2093" max="2093" width="32" bestFit="1" customWidth="1"/>
    <col min="2094" max="2094" width="38.1796875" bestFit="1" customWidth="1"/>
    <col min="2095" max="2095" width="26.453125" bestFit="1" customWidth="1"/>
    <col min="2096" max="2096" width="46.6328125" bestFit="1" customWidth="1"/>
    <col min="2097" max="2097" width="34.90625" bestFit="1" customWidth="1"/>
    <col min="2098" max="2098" width="21.26953125" bestFit="1" customWidth="1"/>
    <col min="2099" max="2099" width="51.81640625" bestFit="1" customWidth="1"/>
    <col min="2100" max="2100" width="33.26953125" bestFit="1" customWidth="1"/>
    <col min="2101" max="2101" width="41.453125" bestFit="1" customWidth="1"/>
    <col min="2102" max="2102" width="22.1796875" bestFit="1" customWidth="1"/>
    <col min="2103" max="2103" width="15.90625" bestFit="1" customWidth="1"/>
    <col min="2104" max="2104" width="22.1796875" bestFit="1" customWidth="1"/>
    <col min="2105" max="2105" width="19.453125" bestFit="1" customWidth="1"/>
    <col min="2106" max="2106" width="44.7265625" bestFit="1" customWidth="1"/>
    <col min="2107" max="2107" width="55.7265625" bestFit="1" customWidth="1"/>
    <col min="2108" max="2108" width="48.54296875" bestFit="1" customWidth="1"/>
    <col min="2109" max="2109" width="20.54296875" bestFit="1" customWidth="1"/>
    <col min="2110" max="2110" width="50.54296875" bestFit="1" customWidth="1"/>
    <col min="2111" max="2111" width="29" bestFit="1" customWidth="1"/>
    <col min="2112" max="2112" width="15.36328125" bestFit="1" customWidth="1"/>
    <col min="2113" max="2113" width="41" bestFit="1" customWidth="1"/>
    <col min="2114" max="2114" width="56.7265625" bestFit="1" customWidth="1"/>
    <col min="2115" max="2115" width="19.453125" bestFit="1" customWidth="1"/>
    <col min="2116" max="2116" width="54.6328125" bestFit="1" customWidth="1"/>
    <col min="2117" max="2117" width="19.90625" bestFit="1" customWidth="1"/>
    <col min="2118" max="2118" width="30.54296875" bestFit="1" customWidth="1"/>
    <col min="2119" max="2119" width="49.08984375" bestFit="1" customWidth="1"/>
    <col min="2120" max="2120" width="21.08984375" bestFit="1" customWidth="1"/>
    <col min="2121" max="2121" width="24.54296875" bestFit="1" customWidth="1"/>
    <col min="2122" max="2122" width="26.1796875" bestFit="1" customWidth="1"/>
    <col min="2123" max="2123" width="12" bestFit="1" customWidth="1"/>
    <col min="2124" max="2124" width="26.453125" bestFit="1" customWidth="1"/>
    <col min="2125" max="2125" width="45.90625" bestFit="1" customWidth="1"/>
    <col min="2126" max="2126" width="41.81640625" bestFit="1" customWidth="1"/>
    <col min="2127" max="2127" width="38.453125" bestFit="1" customWidth="1"/>
    <col min="2128" max="2128" width="9.26953125" bestFit="1" customWidth="1"/>
    <col min="2129" max="2129" width="34.08984375" bestFit="1" customWidth="1"/>
    <col min="2130" max="2130" width="32.81640625" bestFit="1" customWidth="1"/>
    <col min="2131" max="2131" width="17.453125" bestFit="1" customWidth="1"/>
    <col min="2132" max="2132" width="42.36328125" bestFit="1" customWidth="1"/>
    <col min="2133" max="2133" width="46.453125" bestFit="1" customWidth="1"/>
    <col min="2134" max="2134" width="44.453125" bestFit="1" customWidth="1"/>
    <col min="2135" max="2135" width="53.7265625" bestFit="1" customWidth="1"/>
    <col min="2136" max="2136" width="60" bestFit="1" customWidth="1"/>
    <col min="2137" max="2137" width="35.81640625" bestFit="1" customWidth="1"/>
    <col min="2138" max="2138" width="23.453125" bestFit="1" customWidth="1"/>
    <col min="2139" max="2139" width="44.7265625" bestFit="1" customWidth="1"/>
    <col min="2140" max="2140" width="15.08984375" bestFit="1" customWidth="1"/>
    <col min="2141" max="2141" width="25.08984375" bestFit="1" customWidth="1"/>
    <col min="2142" max="2142" width="36.54296875" bestFit="1" customWidth="1"/>
    <col min="2143" max="2143" width="24" bestFit="1" customWidth="1"/>
    <col min="2144" max="2144" width="25.1796875" bestFit="1" customWidth="1"/>
    <col min="2145" max="2145" width="51.6328125" bestFit="1" customWidth="1"/>
    <col min="2146" max="2146" width="16.08984375" bestFit="1" customWidth="1"/>
    <col min="2147" max="2147" width="26.453125" bestFit="1" customWidth="1"/>
    <col min="2148" max="2148" width="28.36328125" bestFit="1" customWidth="1"/>
    <col min="2149" max="2149" width="34.90625" bestFit="1" customWidth="1"/>
    <col min="2150" max="2150" width="52.1796875" bestFit="1" customWidth="1"/>
    <col min="2151" max="2151" width="19.90625" bestFit="1" customWidth="1"/>
    <col min="2152" max="2152" width="41.1796875" bestFit="1" customWidth="1"/>
    <col min="2153" max="2153" width="45.08984375" bestFit="1" customWidth="1"/>
    <col min="2154" max="2154" width="51.08984375" bestFit="1" customWidth="1"/>
    <col min="2155" max="2155" width="29.26953125" bestFit="1" customWidth="1"/>
    <col min="2156" max="2156" width="54.6328125" bestFit="1" customWidth="1"/>
    <col min="2157" max="2157" width="16.7265625" bestFit="1" customWidth="1"/>
    <col min="2158" max="2158" width="14.81640625" bestFit="1" customWidth="1"/>
    <col min="2159" max="2159" width="45.26953125" bestFit="1" customWidth="1"/>
    <col min="2160" max="2160" width="5.54296875" bestFit="1" customWidth="1"/>
    <col min="2161" max="2161" width="9.54296875" bestFit="1" customWidth="1"/>
    <col min="2162" max="2162" width="9.6328125" bestFit="1" customWidth="1"/>
    <col min="2163" max="2163" width="12.54296875" bestFit="1" customWidth="1"/>
    <col min="2164" max="2164" width="30.54296875" bestFit="1" customWidth="1"/>
    <col min="2165" max="2165" width="22.90625" bestFit="1" customWidth="1"/>
    <col min="2166" max="2166" width="48.6328125" bestFit="1" customWidth="1"/>
    <col min="2167" max="2167" width="33.26953125" bestFit="1" customWidth="1"/>
    <col min="2168" max="2168" width="32.26953125" bestFit="1" customWidth="1"/>
    <col min="2169" max="2169" width="13.08984375" bestFit="1" customWidth="1"/>
    <col min="2170" max="2170" width="17.81640625" bestFit="1" customWidth="1"/>
    <col min="2171" max="2171" width="35.26953125" bestFit="1" customWidth="1"/>
    <col min="2172" max="2172" width="14.54296875" bestFit="1" customWidth="1"/>
    <col min="2173" max="2173" width="19.6328125" bestFit="1" customWidth="1"/>
    <col min="2174" max="2174" width="30.6328125" bestFit="1" customWidth="1"/>
    <col min="2175" max="2175" width="33.54296875" bestFit="1" customWidth="1"/>
    <col min="2176" max="2176" width="21.6328125" bestFit="1" customWidth="1"/>
    <col min="2177" max="2177" width="16.90625" bestFit="1" customWidth="1"/>
    <col min="2178" max="2178" width="44.26953125" bestFit="1" customWidth="1"/>
    <col min="2179" max="2179" width="39" bestFit="1" customWidth="1"/>
    <col min="2180" max="2180" width="37.1796875" bestFit="1" customWidth="1"/>
    <col min="2181" max="2181" width="12.08984375" bestFit="1" customWidth="1"/>
    <col min="2182" max="2182" width="15.26953125" bestFit="1" customWidth="1"/>
    <col min="2183" max="2183" width="32.81640625" bestFit="1" customWidth="1"/>
    <col min="2184" max="2184" width="19.08984375" bestFit="1" customWidth="1"/>
    <col min="2185" max="2185" width="18.36328125" bestFit="1" customWidth="1"/>
    <col min="2186" max="2186" width="16.08984375" bestFit="1" customWidth="1"/>
    <col min="2187" max="2187" width="5.81640625" bestFit="1" customWidth="1"/>
    <col min="2188" max="2188" width="21.6328125" bestFit="1" customWidth="1"/>
    <col min="2189" max="2189" width="8.1796875" bestFit="1" customWidth="1"/>
    <col min="2190" max="2190" width="11.453125" bestFit="1" customWidth="1"/>
    <col min="2191" max="2191" width="16.08984375" bestFit="1" customWidth="1"/>
    <col min="2192" max="2192" width="20.7265625" bestFit="1" customWidth="1"/>
    <col min="2193" max="2193" width="26.453125" bestFit="1" customWidth="1"/>
    <col min="2194" max="2194" width="52.7265625" bestFit="1" customWidth="1"/>
    <col min="2195" max="2195" width="56.1796875" bestFit="1" customWidth="1"/>
    <col min="2196" max="2196" width="20.7265625" bestFit="1" customWidth="1"/>
    <col min="2197" max="2197" width="48.54296875" bestFit="1" customWidth="1"/>
    <col min="2198" max="2198" width="11" bestFit="1" customWidth="1"/>
    <col min="2199" max="2199" width="62.1796875" bestFit="1" customWidth="1"/>
    <col min="2200" max="2200" width="34.453125" bestFit="1" customWidth="1"/>
    <col min="2201" max="2201" width="16.90625" bestFit="1" customWidth="1"/>
    <col min="2202" max="2202" width="37.453125" bestFit="1" customWidth="1"/>
    <col min="2203" max="2203" width="13.36328125" bestFit="1" customWidth="1"/>
    <col min="2204" max="2204" width="29.1796875" bestFit="1" customWidth="1"/>
    <col min="2205" max="2205" width="56" bestFit="1" customWidth="1"/>
    <col min="2206" max="2206" width="17.54296875" bestFit="1" customWidth="1"/>
    <col min="2207" max="2207" width="55.7265625" bestFit="1" customWidth="1"/>
    <col min="2208" max="2208" width="17.453125" bestFit="1" customWidth="1"/>
    <col min="2209" max="2209" width="55.453125" bestFit="1" customWidth="1"/>
    <col min="2210" max="2210" width="55.6328125" bestFit="1" customWidth="1"/>
    <col min="2211" max="2211" width="21.81640625" bestFit="1" customWidth="1"/>
    <col min="2212" max="2212" width="47.453125" bestFit="1" customWidth="1"/>
    <col min="2213" max="2213" width="54.08984375" bestFit="1" customWidth="1"/>
    <col min="2214" max="2214" width="12.81640625" bestFit="1" customWidth="1"/>
    <col min="2215" max="2215" width="49.36328125" bestFit="1" customWidth="1"/>
    <col min="2217" max="2217" width="30.54296875" bestFit="1" customWidth="1"/>
    <col min="2218" max="2218" width="31.7265625" bestFit="1" customWidth="1"/>
    <col min="2219" max="2219" width="35.453125" bestFit="1" customWidth="1"/>
    <col min="2220" max="2220" width="10.1796875" bestFit="1" customWidth="1"/>
    <col min="2221" max="2221" width="50.26953125" bestFit="1" customWidth="1"/>
    <col min="2222" max="2222" width="38.1796875" bestFit="1" customWidth="1"/>
    <col min="2223" max="2223" width="53.1796875" bestFit="1" customWidth="1"/>
    <col min="2224" max="2224" width="22.90625" bestFit="1" customWidth="1"/>
    <col min="2225" max="2225" width="14.1796875" bestFit="1" customWidth="1"/>
    <col min="2226" max="2226" width="33.90625" bestFit="1" customWidth="1"/>
    <col min="2227" max="2227" width="28.36328125" bestFit="1" customWidth="1"/>
    <col min="2228" max="2228" width="38.453125" bestFit="1" customWidth="1"/>
    <col min="2229" max="2229" width="22.7265625" bestFit="1" customWidth="1"/>
    <col min="2230" max="2230" width="54.08984375" bestFit="1" customWidth="1"/>
    <col min="2231" max="2231" width="28.36328125" bestFit="1" customWidth="1"/>
    <col min="2232" max="2232" width="42.36328125" bestFit="1" customWidth="1"/>
    <col min="2233" max="2233" width="25.90625" bestFit="1" customWidth="1"/>
    <col min="2234" max="2234" width="13.36328125" bestFit="1" customWidth="1"/>
    <col min="2235" max="2235" width="19.1796875" bestFit="1" customWidth="1"/>
    <col min="2236" max="2236" width="52.1796875" bestFit="1" customWidth="1"/>
    <col min="2237" max="2237" width="52.7265625" bestFit="1" customWidth="1"/>
    <col min="2238" max="2238" width="49.7265625" bestFit="1" customWidth="1"/>
    <col min="2239" max="2239" width="23.81640625" bestFit="1" customWidth="1"/>
    <col min="2240" max="2240" width="14.453125" bestFit="1" customWidth="1"/>
    <col min="2241" max="2241" width="19.7265625" bestFit="1" customWidth="1"/>
    <col min="2242" max="2242" width="16.1796875" bestFit="1" customWidth="1"/>
    <col min="2243" max="2243" width="19.08984375" bestFit="1" customWidth="1"/>
    <col min="2244" max="2244" width="29.1796875" bestFit="1" customWidth="1"/>
    <col min="2245" max="2245" width="16.6328125" bestFit="1" customWidth="1"/>
    <col min="2246" max="2246" width="21.26953125" bestFit="1" customWidth="1"/>
    <col min="2247" max="2247" width="37.1796875" bestFit="1" customWidth="1"/>
    <col min="2248" max="2248" width="15" bestFit="1" customWidth="1"/>
    <col min="2249" max="2249" width="14.7265625" bestFit="1" customWidth="1"/>
    <col min="2250" max="2250" width="23.1796875" bestFit="1" customWidth="1"/>
    <col min="2251" max="2251" width="35.1796875" bestFit="1" customWidth="1"/>
    <col min="2252" max="2252" width="49.7265625" bestFit="1" customWidth="1"/>
    <col min="2253" max="2253" width="30.08984375" bestFit="1" customWidth="1"/>
    <col min="2254" max="2254" width="17.54296875" bestFit="1" customWidth="1"/>
    <col min="2255" max="2255" width="37.1796875" bestFit="1" customWidth="1"/>
    <col min="2256" max="2256" width="49.90625" bestFit="1" customWidth="1"/>
    <col min="2257" max="2257" width="20.54296875" bestFit="1" customWidth="1"/>
    <col min="2258" max="2258" width="14" bestFit="1" customWidth="1"/>
    <col min="2259" max="2259" width="54.90625" bestFit="1" customWidth="1"/>
    <col min="2260" max="2260" width="17.54296875" bestFit="1" customWidth="1"/>
    <col min="2261" max="2261" width="73.90625" bestFit="1" customWidth="1"/>
    <col min="2262" max="2262" width="29.54296875" bestFit="1" customWidth="1"/>
    <col min="2263" max="2263" width="14.453125" bestFit="1" customWidth="1"/>
    <col min="2264" max="2264" width="10.453125" bestFit="1" customWidth="1"/>
    <col min="2265" max="2265" width="40.453125" bestFit="1" customWidth="1"/>
    <col min="2266" max="2266" width="51" bestFit="1" customWidth="1"/>
    <col min="2267" max="2267" width="31.36328125" bestFit="1" customWidth="1"/>
    <col min="2268" max="2268" width="34.6328125" bestFit="1" customWidth="1"/>
    <col min="2269" max="2269" width="39.36328125" bestFit="1" customWidth="1"/>
    <col min="2270" max="2270" width="12.81640625" bestFit="1" customWidth="1"/>
    <col min="2271" max="2271" width="20.7265625" bestFit="1" customWidth="1"/>
    <col min="2272" max="2272" width="19.7265625" bestFit="1" customWidth="1"/>
    <col min="2273" max="2273" width="34.36328125" bestFit="1" customWidth="1"/>
    <col min="2274" max="2274" width="29.7265625" bestFit="1" customWidth="1"/>
    <col min="2275" max="2275" width="43.6328125" bestFit="1" customWidth="1"/>
    <col min="2276" max="2276" width="46.90625" bestFit="1" customWidth="1"/>
    <col min="2277" max="2277" width="55.08984375" bestFit="1" customWidth="1"/>
    <col min="2278" max="2278" width="4.1796875" bestFit="1" customWidth="1"/>
    <col min="2279" max="2279" width="56.453125" bestFit="1" customWidth="1"/>
    <col min="2280" max="2280" width="35.7265625" bestFit="1" customWidth="1"/>
    <col min="2281" max="2281" width="53.26953125" bestFit="1" customWidth="1"/>
    <col min="2282" max="2282" width="19.90625" bestFit="1" customWidth="1"/>
    <col min="2283" max="2283" width="30.36328125" bestFit="1" customWidth="1"/>
    <col min="2284" max="2284" width="25.453125" bestFit="1" customWidth="1"/>
    <col min="2285" max="2285" width="39.6328125" bestFit="1" customWidth="1"/>
    <col min="2286" max="2286" width="47" bestFit="1" customWidth="1"/>
    <col min="2287" max="2287" width="56.26953125" bestFit="1" customWidth="1"/>
    <col min="2288" max="2288" width="23" bestFit="1" customWidth="1"/>
    <col min="2289" max="2289" width="36.36328125" bestFit="1" customWidth="1"/>
    <col min="2290" max="2290" width="18.08984375" bestFit="1" customWidth="1"/>
    <col min="2291" max="2291" width="29.1796875" bestFit="1" customWidth="1"/>
    <col min="2292" max="2292" width="48.90625" bestFit="1" customWidth="1"/>
    <col min="2293" max="2293" width="31.1796875" bestFit="1" customWidth="1"/>
    <col min="2294" max="2294" width="54.08984375" bestFit="1" customWidth="1"/>
    <col min="2295" max="2295" width="22.1796875" bestFit="1" customWidth="1"/>
    <col min="2296" max="2296" width="25.7265625" bestFit="1" customWidth="1"/>
    <col min="2297" max="2297" width="47.453125" bestFit="1" customWidth="1"/>
    <col min="2298" max="2298" width="34.08984375" bestFit="1" customWidth="1"/>
    <col min="2299" max="2299" width="24.90625" bestFit="1" customWidth="1"/>
    <col min="2300" max="2300" width="42.26953125" bestFit="1" customWidth="1"/>
    <col min="2301" max="2301" width="54.08984375" bestFit="1" customWidth="1"/>
    <col min="2302" max="2302" width="24.6328125" bestFit="1" customWidth="1"/>
    <col min="2303" max="2303" width="14.81640625" bestFit="1" customWidth="1"/>
    <col min="2304" max="2304" width="13.36328125" bestFit="1" customWidth="1"/>
    <col min="2305" max="2305" width="17.81640625" bestFit="1" customWidth="1"/>
    <col min="2306" max="2306" width="22.6328125" bestFit="1" customWidth="1"/>
    <col min="2307" max="2307" width="3.90625" bestFit="1" customWidth="1"/>
    <col min="2308" max="2308" width="9.6328125" bestFit="1" customWidth="1"/>
    <col min="2309" max="2309" width="29.54296875" bestFit="1" customWidth="1"/>
    <col min="2310" max="2310" width="52.1796875" bestFit="1" customWidth="1"/>
    <col min="2311" max="2311" width="15" bestFit="1" customWidth="1"/>
    <col min="2312" max="2312" width="17.453125" bestFit="1" customWidth="1"/>
    <col min="2313" max="2313" width="18.26953125" bestFit="1" customWidth="1"/>
    <col min="2314" max="2314" width="48.1796875" bestFit="1" customWidth="1"/>
    <col min="2315" max="2315" width="33.08984375" bestFit="1" customWidth="1"/>
    <col min="2316" max="2316" width="51" bestFit="1" customWidth="1"/>
    <col min="2317" max="2317" width="45.6328125" bestFit="1" customWidth="1"/>
    <col min="2318" max="2318" width="32.81640625" bestFit="1" customWidth="1"/>
    <col min="2319" max="2319" width="39" bestFit="1" customWidth="1"/>
    <col min="2320" max="2320" width="39.6328125" bestFit="1" customWidth="1"/>
    <col min="2321" max="2321" width="39.26953125" bestFit="1" customWidth="1"/>
    <col min="2322" max="2322" width="38.54296875" bestFit="1" customWidth="1"/>
    <col min="2323" max="2323" width="36.36328125" bestFit="1" customWidth="1"/>
    <col min="2324" max="2324" width="47.54296875" bestFit="1" customWidth="1"/>
    <col min="2325" max="2325" width="27" bestFit="1" customWidth="1"/>
    <col min="2326" max="2326" width="53.54296875" bestFit="1" customWidth="1"/>
    <col min="2327" max="2327" width="29.26953125" bestFit="1" customWidth="1"/>
    <col min="2328" max="2328" width="15.36328125" bestFit="1" customWidth="1"/>
    <col min="2329" max="2329" width="25.08984375" bestFit="1" customWidth="1"/>
    <col min="2330" max="2330" width="38.1796875" bestFit="1" customWidth="1"/>
    <col min="2331" max="2331" width="52.7265625" bestFit="1" customWidth="1"/>
    <col min="2332" max="2332" width="30.90625" bestFit="1" customWidth="1"/>
    <col min="2333" max="2333" width="50" bestFit="1" customWidth="1"/>
    <col min="2334" max="2334" width="20.54296875" bestFit="1" customWidth="1"/>
    <col min="2335" max="2335" width="24.90625" bestFit="1" customWidth="1"/>
    <col min="2336" max="2336" width="35.1796875" bestFit="1" customWidth="1"/>
    <col min="2337" max="2337" width="26.54296875" bestFit="1" customWidth="1"/>
    <col min="2338" max="2338" width="14" bestFit="1" customWidth="1"/>
    <col min="2339" max="2339" width="52.90625" bestFit="1" customWidth="1"/>
    <col min="2340" max="2340" width="44.1796875" bestFit="1" customWidth="1"/>
    <col min="2341" max="2341" width="48.6328125" bestFit="1" customWidth="1"/>
    <col min="2342" max="2342" width="17.81640625" bestFit="1" customWidth="1"/>
    <col min="2343" max="2343" width="17.7265625" bestFit="1" customWidth="1"/>
    <col min="2344" max="2344" width="33.81640625" bestFit="1" customWidth="1"/>
    <col min="2345" max="2345" width="49.08984375" bestFit="1" customWidth="1"/>
    <col min="2346" max="2346" width="55.6328125" bestFit="1" customWidth="1"/>
    <col min="2347" max="2347" width="42.90625" bestFit="1" customWidth="1"/>
    <col min="2348" max="2348" width="49.453125" bestFit="1" customWidth="1"/>
    <col min="2349" max="2349" width="20.1796875" bestFit="1" customWidth="1"/>
    <col min="2350" max="2350" width="56.453125" bestFit="1" customWidth="1"/>
    <col min="2351" max="2351" width="26.7265625" bestFit="1" customWidth="1"/>
    <col min="2352" max="2352" width="36.54296875" bestFit="1" customWidth="1"/>
    <col min="2353" max="2353" width="50" bestFit="1" customWidth="1"/>
    <col min="2354" max="2354" width="40.6328125" bestFit="1" customWidth="1"/>
    <col min="2355" max="2355" width="52.08984375" bestFit="1" customWidth="1"/>
    <col min="2356" max="2356" width="33.54296875" bestFit="1" customWidth="1"/>
    <col min="2357" max="2357" width="33.36328125" bestFit="1" customWidth="1"/>
    <col min="2358" max="2358" width="12.90625" bestFit="1" customWidth="1"/>
    <col min="2359" max="2359" width="23.90625" bestFit="1" customWidth="1"/>
    <col min="2360" max="2360" width="6.6328125" bestFit="1" customWidth="1"/>
    <col min="2361" max="2361" width="34.7265625" bestFit="1" customWidth="1"/>
    <col min="2362" max="2362" width="21.81640625" bestFit="1" customWidth="1"/>
    <col min="2363" max="2363" width="49.90625" bestFit="1" customWidth="1"/>
    <col min="2364" max="2364" width="16.08984375" bestFit="1" customWidth="1"/>
    <col min="2365" max="2365" width="19.36328125" bestFit="1" customWidth="1"/>
    <col min="2366" max="2366" width="70.08984375" bestFit="1" customWidth="1"/>
    <col min="2367" max="2367" width="56.453125" bestFit="1" customWidth="1"/>
    <col min="2368" max="2368" width="21.54296875" bestFit="1" customWidth="1"/>
    <col min="2369" max="2369" width="21.81640625" bestFit="1" customWidth="1"/>
    <col min="2370" max="2370" width="4.453125" bestFit="1" customWidth="1"/>
    <col min="2371" max="2371" width="31.08984375" bestFit="1" customWidth="1"/>
    <col min="2372" max="2372" width="30.36328125" bestFit="1" customWidth="1"/>
    <col min="2373" max="2373" width="21.36328125" bestFit="1" customWidth="1"/>
    <col min="2374" max="2374" width="55.7265625" bestFit="1" customWidth="1"/>
    <col min="2375" max="2375" width="24.54296875" bestFit="1" customWidth="1"/>
    <col min="2376" max="2376" width="49.1796875" bestFit="1" customWidth="1"/>
    <col min="2377" max="2377" width="42" bestFit="1" customWidth="1"/>
    <col min="2378" max="2378" width="45.81640625" bestFit="1" customWidth="1"/>
    <col min="2379" max="2379" width="61.08984375" bestFit="1" customWidth="1"/>
    <col min="2380" max="2380" width="49.453125" bestFit="1" customWidth="1"/>
    <col min="2381" max="2381" width="30" bestFit="1" customWidth="1"/>
    <col min="2382" max="2382" width="35.1796875" bestFit="1" customWidth="1"/>
    <col min="2383" max="2383" width="47.7265625" bestFit="1" customWidth="1"/>
    <col min="2384" max="2384" width="45" bestFit="1" customWidth="1"/>
    <col min="2385" max="2385" width="18.54296875" bestFit="1" customWidth="1"/>
    <col min="2386" max="2386" width="45.26953125" bestFit="1" customWidth="1"/>
    <col min="2387" max="2387" width="41" bestFit="1" customWidth="1"/>
    <col min="2388" max="2388" width="56.81640625" bestFit="1" customWidth="1"/>
    <col min="2389" max="2389" width="29.54296875" bestFit="1" customWidth="1"/>
    <col min="2390" max="2390" width="40.36328125" bestFit="1" customWidth="1"/>
    <col min="2391" max="2391" width="31.1796875" bestFit="1" customWidth="1"/>
    <col min="2392" max="2392" width="50.1796875" bestFit="1" customWidth="1"/>
    <col min="2393" max="2393" width="58.36328125" bestFit="1" customWidth="1"/>
    <col min="2394" max="2394" width="21.81640625" bestFit="1" customWidth="1"/>
    <col min="2395" max="2395" width="50.453125" bestFit="1" customWidth="1"/>
    <col min="2396" max="2396" width="14.1796875" bestFit="1" customWidth="1"/>
    <col min="2397" max="2397" width="51.36328125" bestFit="1" customWidth="1"/>
    <col min="2398" max="2398" width="47.7265625" bestFit="1" customWidth="1"/>
    <col min="2399" max="2399" width="41.453125" bestFit="1" customWidth="1"/>
    <col min="2400" max="2400" width="35" bestFit="1" customWidth="1"/>
    <col min="2401" max="2401" width="39.26953125" bestFit="1" customWidth="1"/>
    <col min="2402" max="2402" width="43.7265625" bestFit="1" customWidth="1"/>
    <col min="2403" max="2403" width="30.6328125" bestFit="1" customWidth="1"/>
    <col min="2404" max="2404" width="26.81640625" bestFit="1" customWidth="1"/>
    <col min="2405" max="2405" width="55.6328125" bestFit="1" customWidth="1"/>
    <col min="2406" max="2406" width="34.453125" bestFit="1" customWidth="1"/>
    <col min="2407" max="2407" width="17.81640625" bestFit="1" customWidth="1"/>
    <col min="2408" max="2408" width="54.81640625" bestFit="1" customWidth="1"/>
    <col min="2409" max="2409" width="16.08984375" bestFit="1" customWidth="1"/>
    <col min="2410" max="2410" width="50.1796875" bestFit="1" customWidth="1"/>
    <col min="2411" max="2411" width="15.81640625" bestFit="1" customWidth="1"/>
    <col min="2412" max="2412" width="37.7265625" bestFit="1" customWidth="1"/>
    <col min="2413" max="2413" width="34.7265625" bestFit="1" customWidth="1"/>
    <col min="2414" max="2414" width="26" bestFit="1" customWidth="1"/>
    <col min="2415" max="2415" width="14.54296875" bestFit="1" customWidth="1"/>
    <col min="2416" max="2416" width="48.36328125" bestFit="1" customWidth="1"/>
    <col min="2417" max="2417" width="31.7265625" bestFit="1" customWidth="1"/>
    <col min="2418" max="2418" width="27.81640625" bestFit="1" customWidth="1"/>
    <col min="2419" max="2419" width="10.453125" bestFit="1" customWidth="1"/>
    <col min="2420" max="2420" width="54.36328125" bestFit="1" customWidth="1"/>
    <col min="2421" max="2421" width="47.26953125" bestFit="1" customWidth="1"/>
    <col min="2422" max="2422" width="51.81640625" bestFit="1" customWidth="1"/>
    <col min="2423" max="2423" width="25.453125" bestFit="1" customWidth="1"/>
    <col min="2424" max="2424" width="51.6328125" bestFit="1" customWidth="1"/>
    <col min="2425" max="2425" width="14" bestFit="1" customWidth="1"/>
    <col min="2426" max="2426" width="29.81640625" bestFit="1" customWidth="1"/>
    <col min="2427" max="2427" width="50.54296875" bestFit="1" customWidth="1"/>
    <col min="2428" max="2428" width="24" bestFit="1" customWidth="1"/>
    <col min="2429" max="2429" width="35" bestFit="1" customWidth="1"/>
    <col min="2430" max="2430" width="53.26953125" bestFit="1" customWidth="1"/>
    <col min="2431" max="2431" width="54.6328125" bestFit="1" customWidth="1"/>
    <col min="2432" max="2432" width="33.81640625" bestFit="1" customWidth="1"/>
    <col min="2433" max="2433" width="24.6328125" bestFit="1" customWidth="1"/>
    <col min="2434" max="2434" width="23.1796875" bestFit="1" customWidth="1"/>
    <col min="2435" max="2435" width="23" bestFit="1" customWidth="1"/>
    <col min="2436" max="2436" width="50.453125" bestFit="1" customWidth="1"/>
    <col min="2437" max="2437" width="53.54296875" bestFit="1" customWidth="1"/>
    <col min="2438" max="2438" width="42.08984375" bestFit="1" customWidth="1"/>
    <col min="2439" max="2439" width="49.1796875" bestFit="1" customWidth="1"/>
    <col min="2440" max="2440" width="31.90625" bestFit="1" customWidth="1"/>
    <col min="2441" max="2441" width="36.36328125" bestFit="1" customWidth="1"/>
    <col min="2442" max="2442" width="52.1796875" bestFit="1" customWidth="1"/>
    <col min="2443" max="2443" width="33.81640625" bestFit="1" customWidth="1"/>
    <col min="2444" max="2444" width="22.08984375" bestFit="1" customWidth="1"/>
    <col min="2445" max="2445" width="45.08984375" bestFit="1" customWidth="1"/>
    <col min="2446" max="2446" width="6.26953125" bestFit="1" customWidth="1"/>
    <col min="2447" max="2447" width="23" bestFit="1" customWidth="1"/>
    <col min="2448" max="2448" width="13.90625" bestFit="1" customWidth="1"/>
    <col min="2449" max="2449" width="28.08984375" bestFit="1" customWidth="1"/>
    <col min="2450" max="2450" width="4.453125" bestFit="1" customWidth="1"/>
    <col min="2451" max="2451" width="13.08984375" bestFit="1" customWidth="1"/>
    <col min="2452" max="2452" width="27.26953125" bestFit="1" customWidth="1"/>
    <col min="2453" max="2453" width="46.08984375" bestFit="1" customWidth="1"/>
    <col min="2454" max="2454" width="21.6328125" bestFit="1" customWidth="1"/>
    <col min="2455" max="2455" width="14" bestFit="1" customWidth="1"/>
    <col min="2456" max="2456" width="18.26953125" bestFit="1" customWidth="1"/>
    <col min="2457" max="2457" width="27.36328125" bestFit="1" customWidth="1"/>
    <col min="2458" max="2458" width="37.1796875" bestFit="1" customWidth="1"/>
    <col min="2459" max="2459" width="41.26953125" bestFit="1" customWidth="1"/>
    <col min="2460" max="2460" width="43.36328125" bestFit="1" customWidth="1"/>
    <col min="2461" max="2461" width="57.08984375" bestFit="1" customWidth="1"/>
    <col min="2462" max="2462" width="17" bestFit="1" customWidth="1"/>
    <col min="2463" max="2463" width="33" bestFit="1" customWidth="1"/>
    <col min="2464" max="2464" width="16.453125" bestFit="1" customWidth="1"/>
    <col min="2465" max="2465" width="48.08984375" bestFit="1" customWidth="1"/>
    <col min="2466" max="2466" width="28.453125" bestFit="1" customWidth="1"/>
    <col min="2467" max="2467" width="55.453125" bestFit="1" customWidth="1"/>
    <col min="2468" max="2468" width="28.7265625" bestFit="1" customWidth="1"/>
    <col min="2469" max="2469" width="33.6328125" bestFit="1" customWidth="1"/>
    <col min="2470" max="2470" width="10.7265625" bestFit="1" customWidth="1"/>
    <col min="2471" max="2471" width="77.1796875" bestFit="1" customWidth="1"/>
    <col min="2472" max="2472" width="40.453125" bestFit="1" customWidth="1"/>
    <col min="2473" max="2473" width="43.453125" bestFit="1" customWidth="1"/>
    <col min="2474" max="2474" width="52.08984375" bestFit="1" customWidth="1"/>
    <col min="2475" max="2475" width="22.453125" bestFit="1" customWidth="1"/>
    <col min="2476" max="2476" width="34.90625" bestFit="1" customWidth="1"/>
    <col min="2477" max="2477" width="38.26953125" bestFit="1" customWidth="1"/>
    <col min="2478" max="2478" width="51" bestFit="1" customWidth="1"/>
    <col min="2479" max="2479" width="18.90625" bestFit="1" customWidth="1"/>
    <col min="2480" max="2480" width="11.453125" bestFit="1" customWidth="1"/>
    <col min="2481" max="2481" width="23.7265625" bestFit="1" customWidth="1"/>
    <col min="2482" max="2482" width="36.6328125" bestFit="1" customWidth="1"/>
    <col min="2483" max="2483" width="23.7265625" bestFit="1" customWidth="1"/>
    <col min="2484" max="2484" width="25.36328125" bestFit="1" customWidth="1"/>
    <col min="2485" max="2485" width="35.81640625" bestFit="1" customWidth="1"/>
    <col min="2486" max="2486" width="53.453125" bestFit="1" customWidth="1"/>
    <col min="2487" max="2487" width="36" bestFit="1" customWidth="1"/>
    <col min="2488" max="2488" width="47" bestFit="1" customWidth="1"/>
    <col min="2489" max="2489" width="41" bestFit="1" customWidth="1"/>
    <col min="2490" max="2490" width="42.36328125" bestFit="1" customWidth="1"/>
    <col min="2491" max="2491" width="43.7265625" bestFit="1" customWidth="1"/>
    <col min="2492" max="2492" width="22.36328125" bestFit="1" customWidth="1"/>
    <col min="2493" max="2493" width="49.6328125" bestFit="1" customWidth="1"/>
    <col min="2494" max="2494" width="48.26953125" bestFit="1" customWidth="1"/>
    <col min="2495" max="2495" width="50" bestFit="1" customWidth="1"/>
    <col min="2496" max="2496" width="45.90625" bestFit="1" customWidth="1"/>
    <col min="2497" max="2497" width="29.1796875" bestFit="1" customWidth="1"/>
    <col min="2498" max="2498" width="47" bestFit="1" customWidth="1"/>
    <col min="2499" max="2499" width="43.08984375" bestFit="1" customWidth="1"/>
    <col min="2500" max="2500" width="11.7265625" bestFit="1" customWidth="1"/>
    <col min="2501" max="2501" width="54.08984375" bestFit="1" customWidth="1"/>
    <col min="2502" max="2502" width="49.453125" bestFit="1" customWidth="1"/>
    <col min="2503" max="2503" width="55.08984375" bestFit="1" customWidth="1"/>
    <col min="2504" max="2504" width="30.08984375" bestFit="1" customWidth="1"/>
    <col min="2505" max="2505" width="43.1796875" bestFit="1" customWidth="1"/>
    <col min="2506" max="2506" width="12.6328125" bestFit="1" customWidth="1"/>
    <col min="2507" max="2507" width="46.36328125" bestFit="1" customWidth="1"/>
    <col min="2508" max="2508" width="11.7265625" bestFit="1" customWidth="1"/>
    <col min="2509" max="2509" width="20.7265625" bestFit="1" customWidth="1"/>
    <col min="2510" max="2510" width="13.6328125" bestFit="1" customWidth="1"/>
    <col min="2511" max="2511" width="11.453125" bestFit="1" customWidth="1"/>
    <col min="2512" max="2512" width="27.81640625" bestFit="1" customWidth="1"/>
    <col min="2513" max="2513" width="47.26953125" bestFit="1" customWidth="1"/>
    <col min="2514" max="2514" width="22.1796875" bestFit="1" customWidth="1"/>
    <col min="2515" max="2515" width="49.1796875" bestFit="1" customWidth="1"/>
    <col min="2516" max="2516" width="45.26953125" bestFit="1" customWidth="1"/>
    <col min="2517" max="2517" width="4.6328125" bestFit="1" customWidth="1"/>
    <col min="2518" max="2518" width="41.453125" bestFit="1" customWidth="1"/>
    <col min="2519" max="2519" width="19.7265625" bestFit="1" customWidth="1"/>
    <col min="2520" max="2520" width="56.453125" bestFit="1" customWidth="1"/>
    <col min="2521" max="2521" width="24.36328125" bestFit="1" customWidth="1"/>
    <col min="2522" max="2522" width="31.7265625" bestFit="1" customWidth="1"/>
    <col min="2523" max="2523" width="48.81640625" bestFit="1" customWidth="1"/>
    <col min="2524" max="2524" width="42.36328125" bestFit="1" customWidth="1"/>
    <col min="2525" max="2525" width="12.26953125" bestFit="1" customWidth="1"/>
    <col min="2526" max="2526" width="48.6328125" bestFit="1" customWidth="1"/>
    <col min="2527" max="2527" width="44.54296875" bestFit="1" customWidth="1"/>
    <col min="2528" max="2528" width="22.7265625" bestFit="1" customWidth="1"/>
    <col min="2529" max="2529" width="18.90625" bestFit="1" customWidth="1"/>
    <col min="2530" max="2530" width="15.90625" bestFit="1" customWidth="1"/>
    <col min="2531" max="2531" width="50.7265625" bestFit="1" customWidth="1"/>
    <col min="2532" max="2532" width="12.08984375" bestFit="1" customWidth="1"/>
    <col min="2533" max="2533" width="48.08984375" bestFit="1" customWidth="1"/>
    <col min="2534" max="2534" width="49.7265625" bestFit="1" customWidth="1"/>
    <col min="2535" max="2535" width="41.1796875" bestFit="1" customWidth="1"/>
    <col min="2536" max="2536" width="45.26953125" bestFit="1" customWidth="1"/>
    <col min="2537" max="2537" width="24.36328125" bestFit="1" customWidth="1"/>
    <col min="2538" max="2538" width="5" bestFit="1" customWidth="1"/>
    <col min="2539" max="2539" width="11.26953125" bestFit="1" customWidth="1"/>
    <col min="2540" max="2540" width="41.81640625" bestFit="1" customWidth="1"/>
    <col min="2541" max="2541" width="45.26953125" bestFit="1" customWidth="1"/>
    <col min="2542" max="2542" width="25.1796875" bestFit="1" customWidth="1"/>
    <col min="2543" max="2543" width="13.453125" bestFit="1" customWidth="1"/>
    <col min="2544" max="2544" width="51.26953125" bestFit="1" customWidth="1"/>
    <col min="2545" max="2545" width="53" bestFit="1" customWidth="1"/>
    <col min="2546" max="2546" width="35.7265625" bestFit="1" customWidth="1"/>
    <col min="2547" max="2547" width="32.54296875" bestFit="1" customWidth="1"/>
    <col min="2548" max="2548" width="36.81640625" bestFit="1" customWidth="1"/>
    <col min="2549" max="2549" width="31.08984375" bestFit="1" customWidth="1"/>
    <col min="2550" max="2550" width="21.54296875" bestFit="1" customWidth="1"/>
    <col min="2551" max="2551" width="23.26953125" bestFit="1" customWidth="1"/>
    <col min="2552" max="2552" width="40.1796875" bestFit="1" customWidth="1"/>
    <col min="2553" max="2553" width="52.6328125" bestFit="1" customWidth="1"/>
    <col min="2554" max="2554" width="21.36328125" bestFit="1" customWidth="1"/>
    <col min="2555" max="2555" width="19.7265625" bestFit="1" customWidth="1"/>
    <col min="2556" max="2556" width="50.54296875" bestFit="1" customWidth="1"/>
    <col min="2557" max="2557" width="53.81640625" bestFit="1" customWidth="1"/>
    <col min="2558" max="2558" width="19.6328125" bestFit="1" customWidth="1"/>
    <col min="2559" max="2559" width="42.81640625" bestFit="1" customWidth="1"/>
    <col min="2560" max="2560" width="46.36328125" bestFit="1" customWidth="1"/>
    <col min="2561" max="2561" width="11.1796875" bestFit="1" customWidth="1"/>
    <col min="2562" max="2562" width="34.453125" bestFit="1" customWidth="1"/>
    <col min="2563" max="2563" width="20.1796875" bestFit="1" customWidth="1"/>
    <col min="2564" max="2564" width="31.453125" bestFit="1" customWidth="1"/>
    <col min="2565" max="2565" width="37.90625" bestFit="1" customWidth="1"/>
    <col min="2566" max="2566" width="55.6328125" bestFit="1" customWidth="1"/>
    <col min="2567" max="2567" width="30" bestFit="1" customWidth="1"/>
    <col min="2568" max="2568" width="17.26953125" bestFit="1" customWidth="1"/>
    <col min="2569" max="2569" width="15.6328125" bestFit="1" customWidth="1"/>
    <col min="2570" max="2570" width="33.36328125" bestFit="1" customWidth="1"/>
    <col min="2571" max="2571" width="21.26953125" bestFit="1" customWidth="1"/>
    <col min="2572" max="2572" width="54.36328125" bestFit="1" customWidth="1"/>
    <col min="2573" max="2573" width="50.1796875" bestFit="1" customWidth="1"/>
    <col min="2574" max="2574" width="27.36328125" bestFit="1" customWidth="1"/>
    <col min="2575" max="2575" width="50.81640625" bestFit="1" customWidth="1"/>
    <col min="2576" max="2576" width="48.08984375" bestFit="1" customWidth="1"/>
    <col min="2577" max="2577" width="29.7265625" bestFit="1" customWidth="1"/>
    <col min="2578" max="2578" width="8.26953125" bestFit="1" customWidth="1"/>
    <col min="2579" max="2579" width="11.26953125" bestFit="1" customWidth="1"/>
    <col min="2580" max="2580" width="15.6328125" bestFit="1" customWidth="1"/>
    <col min="2581" max="2581" width="43.6328125" bestFit="1" customWidth="1"/>
    <col min="2582" max="2582" width="56" bestFit="1" customWidth="1"/>
    <col min="2583" max="2583" width="44.26953125" bestFit="1" customWidth="1"/>
    <col min="2584" max="2584" width="24.54296875" bestFit="1" customWidth="1"/>
    <col min="2585" max="2585" width="33.81640625" bestFit="1" customWidth="1"/>
    <col min="2586" max="2586" width="47.1796875" bestFit="1" customWidth="1"/>
    <col min="2587" max="2587" width="49.1796875" bestFit="1" customWidth="1"/>
    <col min="2588" max="2588" width="42.6328125" bestFit="1" customWidth="1"/>
    <col min="2589" max="2589" width="35.26953125" bestFit="1" customWidth="1"/>
    <col min="2590" max="2590" width="36.36328125" bestFit="1" customWidth="1"/>
    <col min="2591" max="2591" width="50.7265625" bestFit="1" customWidth="1"/>
    <col min="2592" max="2592" width="34.1796875" bestFit="1" customWidth="1"/>
    <col min="2593" max="2593" width="47.26953125" bestFit="1" customWidth="1"/>
    <col min="2594" max="2594" width="45.36328125" bestFit="1" customWidth="1"/>
    <col min="2595" max="2595" width="33.90625" bestFit="1" customWidth="1"/>
    <col min="2596" max="2596" width="40.6328125" bestFit="1" customWidth="1"/>
    <col min="2597" max="2597" width="55.36328125" bestFit="1" customWidth="1"/>
    <col min="2598" max="2598" width="45.81640625" bestFit="1" customWidth="1"/>
    <col min="2599" max="2599" width="32.453125" bestFit="1" customWidth="1"/>
    <col min="2600" max="2600" width="50.453125" bestFit="1" customWidth="1"/>
    <col min="2601" max="2601" width="49.36328125" bestFit="1" customWidth="1"/>
    <col min="2602" max="2602" width="22.08984375" bestFit="1" customWidth="1"/>
    <col min="2603" max="2603" width="42.26953125" bestFit="1" customWidth="1"/>
    <col min="2604" max="2604" width="31.6328125" bestFit="1" customWidth="1"/>
    <col min="2605" max="2605" width="57.26953125" bestFit="1" customWidth="1"/>
    <col min="2606" max="2606" width="30.6328125" bestFit="1" customWidth="1"/>
    <col min="2607" max="2607" width="23" bestFit="1" customWidth="1"/>
    <col min="2608" max="2608" width="30.54296875" bestFit="1" customWidth="1"/>
    <col min="2609" max="2609" width="20.453125" bestFit="1" customWidth="1"/>
    <col min="2610" max="2610" width="52.7265625" bestFit="1" customWidth="1"/>
    <col min="2611" max="2611" width="13.453125" bestFit="1" customWidth="1"/>
    <col min="2612" max="2612" width="36.26953125" bestFit="1" customWidth="1"/>
    <col min="2613" max="2613" width="41.81640625" bestFit="1" customWidth="1"/>
    <col min="2614" max="2614" width="17.1796875" bestFit="1" customWidth="1"/>
    <col min="2615" max="2615" width="14.7265625" bestFit="1" customWidth="1"/>
    <col min="2616" max="2616" width="20" bestFit="1" customWidth="1"/>
    <col min="2617" max="2617" width="50.81640625" bestFit="1" customWidth="1"/>
    <col min="2618" max="2618" width="40.7265625" bestFit="1" customWidth="1"/>
    <col min="2619" max="2619" width="14.6328125" bestFit="1" customWidth="1"/>
    <col min="2620" max="2620" width="27.81640625" bestFit="1" customWidth="1"/>
    <col min="2621" max="2621" width="37.453125" bestFit="1" customWidth="1"/>
    <col min="2622" max="2622" width="25.453125" bestFit="1" customWidth="1"/>
    <col min="2623" max="2623" width="25.08984375" bestFit="1" customWidth="1"/>
    <col min="2624" max="2624" width="13.453125" bestFit="1" customWidth="1"/>
    <col min="2625" max="2625" width="41.1796875" bestFit="1" customWidth="1"/>
    <col min="2626" max="2626" width="28.90625" bestFit="1" customWidth="1"/>
    <col min="2627" max="2627" width="8.81640625" bestFit="1" customWidth="1"/>
    <col min="2628" max="2628" width="21.54296875" bestFit="1" customWidth="1"/>
    <col min="2629" max="2629" width="54.90625" bestFit="1" customWidth="1"/>
    <col min="2630" max="2630" width="6.81640625" bestFit="1" customWidth="1"/>
    <col min="2631" max="2631" width="21.26953125" bestFit="1" customWidth="1"/>
    <col min="2632" max="2632" width="50.453125" bestFit="1" customWidth="1"/>
    <col min="2633" max="2633" width="48.26953125" bestFit="1" customWidth="1"/>
    <col min="2634" max="2634" width="39.26953125" bestFit="1" customWidth="1"/>
    <col min="2635" max="2635" width="18.90625" bestFit="1" customWidth="1"/>
    <col min="2636" max="2636" width="27.81640625" bestFit="1" customWidth="1"/>
    <col min="2637" max="2637" width="46.453125" bestFit="1" customWidth="1"/>
    <col min="2638" max="2638" width="26.26953125" bestFit="1" customWidth="1"/>
    <col min="2639" max="2639" width="44.453125" bestFit="1" customWidth="1"/>
    <col min="2640" max="2640" width="51" bestFit="1" customWidth="1"/>
    <col min="2641" max="2641" width="42.08984375" bestFit="1" customWidth="1"/>
    <col min="2642" max="2642" width="36" bestFit="1" customWidth="1"/>
    <col min="2643" max="2643" width="45.54296875" bestFit="1" customWidth="1"/>
    <col min="2644" max="2644" width="31.90625" bestFit="1" customWidth="1"/>
    <col min="2645" max="2645" width="10.90625" bestFit="1" customWidth="1"/>
    <col min="2646" max="2646" width="39.08984375" bestFit="1" customWidth="1"/>
    <col min="2647" max="2647" width="22.6328125" bestFit="1" customWidth="1"/>
    <col min="2648" max="2648" width="56.1796875" bestFit="1" customWidth="1"/>
    <col min="2649" max="2649" width="48.6328125" bestFit="1" customWidth="1"/>
    <col min="2650" max="2650" width="35.1796875" bestFit="1" customWidth="1"/>
    <col min="2651" max="2651" width="7.6328125" bestFit="1" customWidth="1"/>
    <col min="2652" max="2652" width="41.1796875" bestFit="1" customWidth="1"/>
    <col min="2653" max="2653" width="31.36328125" bestFit="1" customWidth="1"/>
    <col min="2654" max="2654" width="33.6328125" bestFit="1" customWidth="1"/>
    <col min="2656" max="2656" width="33.90625" bestFit="1" customWidth="1"/>
    <col min="2657" max="2657" width="53" bestFit="1" customWidth="1"/>
    <col min="2658" max="2658" width="51.26953125" bestFit="1" customWidth="1"/>
    <col min="2659" max="2659" width="34.7265625" bestFit="1" customWidth="1"/>
    <col min="2660" max="2660" width="12.81640625" bestFit="1" customWidth="1"/>
    <col min="2661" max="2661" width="22.90625" bestFit="1" customWidth="1"/>
    <col min="2662" max="2662" width="52.90625" bestFit="1" customWidth="1"/>
    <col min="2663" max="2663" width="26.453125" bestFit="1" customWidth="1"/>
    <col min="2664" max="2664" width="25.08984375" bestFit="1" customWidth="1"/>
    <col min="2665" max="2665" width="37.90625" bestFit="1" customWidth="1"/>
    <col min="2666" max="2666" width="34.6328125" bestFit="1" customWidth="1"/>
    <col min="2667" max="2667" width="28.7265625" bestFit="1" customWidth="1"/>
    <col min="2668" max="2668" width="6.6328125" bestFit="1" customWidth="1"/>
    <col min="2669" max="2669" width="29.453125" bestFit="1" customWidth="1"/>
    <col min="2670" max="2670" width="45.26953125" bestFit="1" customWidth="1"/>
    <col min="2671" max="2671" width="10.08984375" bestFit="1" customWidth="1"/>
    <col min="2672" max="2672" width="15.6328125" bestFit="1" customWidth="1"/>
    <col min="2673" max="2673" width="23.26953125" bestFit="1" customWidth="1"/>
    <col min="2674" max="2674" width="12.08984375" bestFit="1" customWidth="1"/>
    <col min="2675" max="2675" width="47.453125" bestFit="1" customWidth="1"/>
    <col min="2676" max="2676" width="51.36328125" bestFit="1" customWidth="1"/>
    <col min="2677" max="2677" width="24.08984375" bestFit="1" customWidth="1"/>
    <col min="2678" max="2678" width="12.81640625" bestFit="1" customWidth="1"/>
    <col min="2679" max="2679" width="17" bestFit="1" customWidth="1"/>
    <col min="2680" max="2680" width="51.81640625" bestFit="1" customWidth="1"/>
    <col min="2681" max="2681" width="35" bestFit="1" customWidth="1"/>
    <col min="2682" max="2682" width="10.453125" bestFit="1" customWidth="1"/>
    <col min="2683" max="2683" width="55.7265625" bestFit="1" customWidth="1"/>
    <col min="2684" max="2684" width="25.6328125" bestFit="1" customWidth="1"/>
    <col min="2685" max="2685" width="52.90625" bestFit="1" customWidth="1"/>
    <col min="2686" max="2686" width="20" bestFit="1" customWidth="1"/>
    <col min="2687" max="2687" width="48.08984375" bestFit="1" customWidth="1"/>
    <col min="2688" max="2688" width="21.36328125" bestFit="1" customWidth="1"/>
    <col min="2689" max="2689" width="54.08984375" bestFit="1" customWidth="1"/>
    <col min="2690" max="2690" width="13.90625" bestFit="1" customWidth="1"/>
    <col min="2691" max="2691" width="21" bestFit="1" customWidth="1"/>
    <col min="2692" max="2692" width="37.1796875" bestFit="1" customWidth="1"/>
    <col min="2693" max="2693" width="17.1796875" bestFit="1" customWidth="1"/>
    <col min="2694" max="2694" width="53.7265625" bestFit="1" customWidth="1"/>
    <col min="2695" max="2695" width="37.453125" bestFit="1" customWidth="1"/>
    <col min="2696" max="2696" width="25.1796875" bestFit="1" customWidth="1"/>
    <col min="2697" max="2697" width="21" bestFit="1" customWidth="1"/>
    <col min="2698" max="2698" width="22.6328125" bestFit="1" customWidth="1"/>
    <col min="2699" max="2699" width="35.1796875" bestFit="1" customWidth="1"/>
    <col min="2700" max="2700" width="26.7265625" bestFit="1" customWidth="1"/>
    <col min="2701" max="2701" width="13.453125" bestFit="1" customWidth="1"/>
    <col min="2702" max="2702" width="47.26953125" bestFit="1" customWidth="1"/>
    <col min="2703" max="2703" width="58.453125" bestFit="1" customWidth="1"/>
    <col min="2704" max="2704" width="45.6328125" bestFit="1" customWidth="1"/>
    <col min="2705" max="2705" width="15.08984375" bestFit="1" customWidth="1"/>
    <col min="2706" max="2706" width="20.1796875" bestFit="1" customWidth="1"/>
    <col min="2707" max="2707" width="43.90625" bestFit="1" customWidth="1"/>
    <col min="2708" max="2708" width="44.54296875" bestFit="1" customWidth="1"/>
    <col min="2709" max="2709" width="10.6328125" bestFit="1" customWidth="1"/>
    <col min="2710" max="2710" width="41.7265625" bestFit="1" customWidth="1"/>
    <col min="2711" max="2711" width="37.453125" bestFit="1" customWidth="1"/>
    <col min="2712" max="2712" width="45.08984375" bestFit="1" customWidth="1"/>
    <col min="2713" max="2713" width="21.90625" bestFit="1" customWidth="1"/>
    <col min="2714" max="2714" width="22.36328125" bestFit="1" customWidth="1"/>
    <col min="2715" max="2715" width="26.7265625" bestFit="1" customWidth="1"/>
    <col min="2716" max="2716" width="19.7265625" bestFit="1" customWidth="1"/>
    <col min="2717" max="2717" width="20.453125" bestFit="1" customWidth="1"/>
    <col min="2718" max="2718" width="20.81640625" bestFit="1" customWidth="1"/>
    <col min="2719" max="2719" width="22.1796875" bestFit="1" customWidth="1"/>
    <col min="2720" max="2720" width="17.7265625" bestFit="1" customWidth="1"/>
    <col min="2721" max="2721" width="31.36328125" bestFit="1" customWidth="1"/>
    <col min="2722" max="2722" width="23.81640625" bestFit="1" customWidth="1"/>
    <col min="2723" max="2723" width="29" bestFit="1" customWidth="1"/>
    <col min="2724" max="2724" width="41" bestFit="1" customWidth="1"/>
    <col min="2725" max="2725" width="52.6328125" bestFit="1" customWidth="1"/>
    <col min="2726" max="2726" width="41.1796875" bestFit="1" customWidth="1"/>
    <col min="2727" max="2727" width="45.6328125" bestFit="1" customWidth="1"/>
    <col min="2728" max="2728" width="41.453125" bestFit="1" customWidth="1"/>
    <col min="2729" max="2729" width="50.1796875" bestFit="1" customWidth="1"/>
    <col min="2730" max="2730" width="20.54296875" bestFit="1" customWidth="1"/>
    <col min="2731" max="2731" width="39.90625" bestFit="1" customWidth="1"/>
    <col min="2732" max="2732" width="54.90625" bestFit="1" customWidth="1"/>
    <col min="2733" max="2733" width="56" bestFit="1" customWidth="1"/>
    <col min="2734" max="2734" width="34.08984375" bestFit="1" customWidth="1"/>
    <col min="2735" max="2735" width="28.90625" bestFit="1" customWidth="1"/>
    <col min="2736" max="2736" width="14.26953125" bestFit="1" customWidth="1"/>
    <col min="2737" max="2737" width="39.26953125" bestFit="1" customWidth="1"/>
    <col min="2738" max="2738" width="26" bestFit="1" customWidth="1"/>
    <col min="2739" max="2739" width="15.36328125" bestFit="1" customWidth="1"/>
    <col min="2740" max="2740" width="49.453125" bestFit="1" customWidth="1"/>
    <col min="2741" max="2741" width="29.26953125" bestFit="1" customWidth="1"/>
    <col min="2742" max="2742" width="28.36328125" bestFit="1" customWidth="1"/>
    <col min="2743" max="2743" width="9.54296875" bestFit="1" customWidth="1"/>
    <col min="2744" max="2744" width="48.26953125" bestFit="1" customWidth="1"/>
    <col min="2745" max="2745" width="9.26953125" bestFit="1" customWidth="1"/>
    <col min="2746" max="2746" width="54.81640625" bestFit="1" customWidth="1"/>
    <col min="2747" max="2747" width="34.7265625" bestFit="1" customWidth="1"/>
    <col min="2748" max="2748" width="33.08984375" bestFit="1" customWidth="1"/>
    <col min="2749" max="2749" width="53.1796875" bestFit="1" customWidth="1"/>
    <col min="2750" max="2750" width="37.6328125" bestFit="1" customWidth="1"/>
    <col min="2751" max="2751" width="42.36328125" bestFit="1" customWidth="1"/>
    <col min="2752" max="2752" width="40.36328125" bestFit="1" customWidth="1"/>
    <col min="2753" max="2753" width="11.81640625" bestFit="1" customWidth="1"/>
    <col min="2754" max="2754" width="52.08984375" bestFit="1" customWidth="1"/>
    <col min="2755" max="2755" width="52.453125" bestFit="1" customWidth="1"/>
    <col min="2756" max="2756" width="20.81640625" bestFit="1" customWidth="1"/>
    <col min="2757" max="2757" width="25.453125" bestFit="1" customWidth="1"/>
    <col min="2758" max="2758" width="57.08984375" bestFit="1" customWidth="1"/>
    <col min="2759" max="2759" width="52.453125" bestFit="1" customWidth="1"/>
    <col min="2760" max="2760" width="24.54296875" bestFit="1" customWidth="1"/>
    <col min="2761" max="2761" width="29.54296875" bestFit="1" customWidth="1"/>
    <col min="2762" max="2762" width="13.6328125" bestFit="1" customWidth="1"/>
    <col min="2763" max="2763" width="21.6328125" bestFit="1" customWidth="1"/>
    <col min="2764" max="2764" width="33.08984375" bestFit="1" customWidth="1"/>
    <col min="2765" max="2765" width="45" bestFit="1" customWidth="1"/>
    <col min="2766" max="2766" width="43.6328125" bestFit="1" customWidth="1"/>
    <col min="2767" max="2767" width="52.36328125" bestFit="1" customWidth="1"/>
    <col min="2768" max="2768" width="55.36328125" bestFit="1" customWidth="1"/>
    <col min="2769" max="2769" width="42.81640625" bestFit="1" customWidth="1"/>
    <col min="2770" max="2770" width="21.36328125" bestFit="1" customWidth="1"/>
    <col min="2771" max="2771" width="27.6328125" bestFit="1" customWidth="1"/>
    <col min="2772" max="2772" width="33" bestFit="1" customWidth="1"/>
    <col min="2773" max="2773" width="37.7265625" bestFit="1" customWidth="1"/>
    <col min="2774" max="2774" width="21.54296875" bestFit="1" customWidth="1"/>
    <col min="2775" max="2775" width="26.1796875" bestFit="1" customWidth="1"/>
    <col min="2776" max="2776" width="14" bestFit="1" customWidth="1"/>
    <col min="2777" max="2777" width="29.7265625" bestFit="1" customWidth="1"/>
    <col min="2778" max="2778" width="27.90625" bestFit="1" customWidth="1"/>
    <col min="2779" max="2779" width="39.26953125" bestFit="1" customWidth="1"/>
    <col min="2780" max="2780" width="42.36328125" bestFit="1" customWidth="1"/>
    <col min="2781" max="2781" width="35.54296875" bestFit="1" customWidth="1"/>
    <col min="2782" max="2782" width="14.453125" bestFit="1" customWidth="1"/>
    <col min="2783" max="2783" width="19.7265625" bestFit="1" customWidth="1"/>
    <col min="2784" max="2784" width="11.54296875" bestFit="1" customWidth="1"/>
    <col min="2785" max="2785" width="53.1796875" bestFit="1" customWidth="1"/>
    <col min="2786" max="2786" width="42.90625" bestFit="1" customWidth="1"/>
    <col min="2787" max="2787" width="26.453125" bestFit="1" customWidth="1"/>
    <col min="2788" max="2788" width="46.6328125" bestFit="1" customWidth="1"/>
    <col min="2789" max="2789" width="42.08984375" bestFit="1" customWidth="1"/>
    <col min="2790" max="2790" width="37.36328125" bestFit="1" customWidth="1"/>
    <col min="2791" max="2791" width="30.54296875" bestFit="1" customWidth="1"/>
    <col min="2792" max="2792" width="55.6328125" bestFit="1" customWidth="1"/>
    <col min="2793" max="2793" width="19.7265625" bestFit="1" customWidth="1"/>
    <col min="2794" max="2794" width="32.7265625" bestFit="1" customWidth="1"/>
    <col min="2795" max="2795" width="46.7265625" bestFit="1" customWidth="1"/>
    <col min="2796" max="2796" width="43.7265625" bestFit="1" customWidth="1"/>
    <col min="2797" max="2797" width="9.26953125" bestFit="1" customWidth="1"/>
    <col min="2798" max="2798" width="39.6328125" bestFit="1" customWidth="1"/>
    <col min="2799" max="2799" width="10.7265625" bestFit="1" customWidth="1"/>
    <col min="2800" max="2800" width="54.54296875" bestFit="1" customWidth="1"/>
    <col min="2801" max="2801" width="6.81640625" bestFit="1" customWidth="1"/>
    <col min="2802" max="2802" width="56.26953125" bestFit="1" customWidth="1"/>
    <col min="2803" max="2803" width="21.36328125" bestFit="1" customWidth="1"/>
    <col min="2804" max="2804" width="15.08984375" bestFit="1" customWidth="1"/>
    <col min="2805" max="2805" width="31.7265625" bestFit="1" customWidth="1"/>
    <col min="2806" max="2806" width="43.7265625" bestFit="1" customWidth="1"/>
    <col min="2807" max="2807" width="45.36328125" bestFit="1" customWidth="1"/>
    <col min="2808" max="2808" width="36.90625" bestFit="1" customWidth="1"/>
    <col min="2809" max="2809" width="50.453125" bestFit="1" customWidth="1"/>
    <col min="2810" max="2810" width="9.36328125" bestFit="1" customWidth="1"/>
    <col min="2811" max="2811" width="56.54296875" bestFit="1" customWidth="1"/>
    <col min="2812" max="2812" width="53.26953125" bestFit="1" customWidth="1"/>
    <col min="2813" max="2813" width="17.7265625" bestFit="1" customWidth="1"/>
    <col min="2814" max="2814" width="8" bestFit="1" customWidth="1"/>
    <col min="2815" max="2815" width="39.26953125" bestFit="1" customWidth="1"/>
    <col min="2816" max="2816" width="22.36328125" bestFit="1" customWidth="1"/>
    <col min="2817" max="2817" width="38.54296875" bestFit="1" customWidth="1"/>
    <col min="2818" max="2818" width="29.54296875" bestFit="1" customWidth="1"/>
    <col min="2819" max="2819" width="25.90625" bestFit="1" customWidth="1"/>
    <col min="2820" max="2820" width="29.81640625" bestFit="1" customWidth="1"/>
    <col min="2821" max="2821" width="30.54296875" bestFit="1" customWidth="1"/>
    <col min="2822" max="2822" width="49.453125" bestFit="1" customWidth="1"/>
    <col min="2823" max="2823" width="27.6328125" bestFit="1" customWidth="1"/>
    <col min="2824" max="2824" width="54.36328125" bestFit="1" customWidth="1"/>
    <col min="2825" max="2825" width="9.08984375" bestFit="1" customWidth="1"/>
    <col min="2826" max="2826" width="29.26953125" bestFit="1" customWidth="1"/>
    <col min="2827" max="2827" width="32.7265625" bestFit="1" customWidth="1"/>
    <col min="2828" max="2828" width="26.26953125" bestFit="1" customWidth="1"/>
    <col min="2829" max="2829" width="20.1796875" bestFit="1" customWidth="1"/>
    <col min="2830" max="2830" width="25.90625" bestFit="1" customWidth="1"/>
    <col min="2831" max="2831" width="23.81640625" bestFit="1" customWidth="1"/>
    <col min="2832" max="2832" width="21.90625" bestFit="1" customWidth="1"/>
    <col min="2833" max="2833" width="37.7265625" bestFit="1" customWidth="1"/>
    <col min="2834" max="2834" width="35.54296875" bestFit="1" customWidth="1"/>
    <col min="2835" max="2835" width="13.36328125" bestFit="1" customWidth="1"/>
    <col min="2836" max="2836" width="19.90625" bestFit="1" customWidth="1"/>
    <col min="2837" max="2837" width="14.81640625" bestFit="1" customWidth="1"/>
    <col min="2838" max="2838" width="54.36328125" bestFit="1" customWidth="1"/>
    <col min="2839" max="2839" width="32.453125" bestFit="1" customWidth="1"/>
    <col min="2840" max="2840" width="38.7265625" bestFit="1" customWidth="1"/>
    <col min="2841" max="2841" width="37.36328125" bestFit="1" customWidth="1"/>
    <col min="2842" max="2842" width="45.36328125" bestFit="1" customWidth="1"/>
    <col min="2843" max="2843" width="29.7265625" bestFit="1" customWidth="1"/>
    <col min="2844" max="2844" width="32.81640625" bestFit="1" customWidth="1"/>
    <col min="2845" max="2845" width="23" bestFit="1" customWidth="1"/>
    <col min="2846" max="2846" width="13.36328125" bestFit="1" customWidth="1"/>
    <col min="2847" max="2847" width="24.36328125" bestFit="1" customWidth="1"/>
    <col min="2848" max="2848" width="45.90625" bestFit="1" customWidth="1"/>
    <col min="2849" max="2849" width="5.54296875" bestFit="1" customWidth="1"/>
    <col min="2850" max="2850" width="43.08984375" bestFit="1" customWidth="1"/>
    <col min="2851" max="2851" width="12.6328125" bestFit="1" customWidth="1"/>
    <col min="2852" max="2852" width="45.26953125" bestFit="1" customWidth="1"/>
    <col min="2853" max="2853" width="6.26953125" bestFit="1" customWidth="1"/>
    <col min="2854" max="2854" width="41.81640625" bestFit="1" customWidth="1"/>
    <col min="2855" max="2855" width="26" bestFit="1" customWidth="1"/>
    <col min="2856" max="2857" width="41.26953125" bestFit="1" customWidth="1"/>
    <col min="2858" max="2858" width="43.08984375" bestFit="1" customWidth="1"/>
    <col min="2859" max="2859" width="46.36328125" bestFit="1" customWidth="1"/>
    <col min="2860" max="2860" width="52.6328125" bestFit="1" customWidth="1"/>
    <col min="2861" max="2861" width="54.08984375" bestFit="1" customWidth="1"/>
    <col min="2862" max="2862" width="43.453125" bestFit="1" customWidth="1"/>
    <col min="2863" max="2863" width="45.54296875" bestFit="1" customWidth="1"/>
    <col min="2864" max="2864" width="17.54296875" bestFit="1" customWidth="1"/>
    <col min="2865" max="2865" width="28.08984375" bestFit="1" customWidth="1"/>
    <col min="2866" max="2866" width="34.90625" bestFit="1" customWidth="1"/>
    <col min="2867" max="2867" width="12.6328125" bestFit="1" customWidth="1"/>
    <col min="2868" max="2868" width="32.54296875" bestFit="1" customWidth="1"/>
    <col min="2869" max="2869" width="31.6328125" bestFit="1" customWidth="1"/>
    <col min="2870" max="2870" width="42.36328125" bestFit="1" customWidth="1"/>
    <col min="2871" max="2871" width="21" bestFit="1" customWidth="1"/>
    <col min="2872" max="2872" width="27.54296875" bestFit="1" customWidth="1"/>
    <col min="2873" max="2873" width="13.1796875" bestFit="1" customWidth="1"/>
    <col min="2874" max="2874" width="25.36328125" bestFit="1" customWidth="1"/>
    <col min="2875" max="2875" width="41.54296875" bestFit="1" customWidth="1"/>
    <col min="2876" max="2876" width="17" bestFit="1" customWidth="1"/>
    <col min="2877" max="2877" width="9.90625" bestFit="1" customWidth="1"/>
    <col min="2878" max="2878" width="24.54296875" bestFit="1" customWidth="1"/>
    <col min="2879" max="2879" width="45.81640625" bestFit="1" customWidth="1"/>
    <col min="2880" max="2880" width="41.54296875" bestFit="1" customWidth="1"/>
    <col min="2881" max="2881" width="26.7265625" bestFit="1" customWidth="1"/>
    <col min="2882" max="2882" width="54.54296875" bestFit="1" customWidth="1"/>
    <col min="2883" max="2883" width="56" bestFit="1" customWidth="1"/>
    <col min="2884" max="2884" width="22.36328125" bestFit="1" customWidth="1"/>
    <col min="2885" max="2885" width="33.26953125" bestFit="1" customWidth="1"/>
    <col min="2886" max="2886" width="32.453125" bestFit="1" customWidth="1"/>
    <col min="2887" max="2887" width="45.90625" bestFit="1" customWidth="1"/>
    <col min="2888" max="2888" width="23.1796875" bestFit="1" customWidth="1"/>
    <col min="2889" max="2889" width="47.453125" bestFit="1" customWidth="1"/>
    <col min="2890" max="2890" width="38.1796875" bestFit="1" customWidth="1"/>
    <col min="2891" max="2891" width="47.7265625" bestFit="1" customWidth="1"/>
    <col min="2892" max="2892" width="47.453125" bestFit="1" customWidth="1"/>
    <col min="2893" max="2893" width="59.453125" bestFit="1" customWidth="1"/>
    <col min="2894" max="2894" width="43.08984375" bestFit="1" customWidth="1"/>
    <col min="2895" max="2895" width="16.453125" bestFit="1" customWidth="1"/>
    <col min="2896" max="2896" width="38.453125" bestFit="1" customWidth="1"/>
    <col min="2897" max="2897" width="21.81640625" bestFit="1" customWidth="1"/>
    <col min="2898" max="2898" width="39" bestFit="1" customWidth="1"/>
    <col min="2899" max="2899" width="21.81640625" bestFit="1" customWidth="1"/>
    <col min="2900" max="2900" width="39.26953125" bestFit="1" customWidth="1"/>
    <col min="2901" max="2901" width="44.7265625" bestFit="1" customWidth="1"/>
    <col min="2902" max="2902" width="34.90625" bestFit="1" customWidth="1"/>
    <col min="2903" max="2903" width="45.36328125" bestFit="1" customWidth="1"/>
    <col min="2904" max="2904" width="32.54296875" bestFit="1" customWidth="1"/>
    <col min="2905" max="2905" width="32.81640625" bestFit="1" customWidth="1"/>
    <col min="2906" max="2906" width="51.81640625" bestFit="1" customWidth="1"/>
    <col min="2907" max="2907" width="44.54296875" bestFit="1" customWidth="1"/>
    <col min="2908" max="2908" width="33.54296875" bestFit="1" customWidth="1"/>
    <col min="2909" max="2909" width="45" bestFit="1" customWidth="1"/>
    <col min="2910" max="2910" width="37.90625" bestFit="1" customWidth="1"/>
    <col min="2911" max="2911" width="54" bestFit="1" customWidth="1"/>
    <col min="2912" max="2912" width="38.54296875" bestFit="1" customWidth="1"/>
    <col min="2913" max="2913" width="48.90625" bestFit="1" customWidth="1"/>
    <col min="2914" max="2914" width="51.26953125" bestFit="1" customWidth="1"/>
    <col min="2915" max="2915" width="16.7265625" bestFit="1" customWidth="1"/>
    <col min="2916" max="2916" width="13.7265625" bestFit="1" customWidth="1"/>
    <col min="2917" max="2917" width="47.453125" bestFit="1" customWidth="1"/>
    <col min="2918" max="2918" width="12.81640625" bestFit="1" customWidth="1"/>
    <col min="2919" max="2919" width="17.7265625" bestFit="1" customWidth="1"/>
    <col min="2920" max="2920" width="55.6328125" bestFit="1" customWidth="1"/>
    <col min="2921" max="2921" width="41.26953125" bestFit="1" customWidth="1"/>
    <col min="2922" max="2922" width="21.54296875" bestFit="1" customWidth="1"/>
    <col min="2923" max="2923" width="50.81640625" bestFit="1" customWidth="1"/>
    <col min="2924" max="2924" width="27.54296875" bestFit="1" customWidth="1"/>
    <col min="2925" max="2925" width="9.81640625" bestFit="1" customWidth="1"/>
    <col min="2926" max="2926" width="41.1796875" bestFit="1" customWidth="1"/>
    <col min="2927" max="2927" width="19.90625" bestFit="1" customWidth="1"/>
    <col min="2928" max="2928" width="10.08984375" bestFit="1" customWidth="1"/>
    <col min="2929" max="2929" width="46.1796875" bestFit="1" customWidth="1"/>
    <col min="2930" max="2930" width="39.90625" bestFit="1" customWidth="1"/>
    <col min="2931" max="2931" width="55.08984375" bestFit="1" customWidth="1"/>
    <col min="2932" max="2932" width="27.90625" bestFit="1" customWidth="1"/>
    <col min="2933" max="2933" width="29.7265625" bestFit="1" customWidth="1"/>
    <col min="2934" max="2934" width="15.1796875" bestFit="1" customWidth="1"/>
    <col min="2935" max="2935" width="10.7265625" bestFit="1" customWidth="1"/>
    <col min="2936" max="2936" width="56.453125" bestFit="1" customWidth="1"/>
    <col min="2937" max="2937" width="22.453125" bestFit="1" customWidth="1"/>
    <col min="2938" max="2938" width="35.26953125" bestFit="1" customWidth="1"/>
    <col min="2939" max="2939" width="33.81640625" bestFit="1" customWidth="1"/>
    <col min="2940" max="2940" width="13.6328125" bestFit="1" customWidth="1"/>
    <col min="2941" max="2941" width="11.7265625" bestFit="1" customWidth="1"/>
    <col min="2942" max="2942" width="22.6328125" bestFit="1" customWidth="1"/>
    <col min="2943" max="2943" width="20.81640625" bestFit="1" customWidth="1"/>
    <col min="2944" max="2944" width="52.1796875" bestFit="1" customWidth="1"/>
    <col min="2945" max="2945" width="37.453125" bestFit="1" customWidth="1"/>
    <col min="2946" max="2946" width="26.453125" bestFit="1" customWidth="1"/>
    <col min="2947" max="2947" width="18.26953125" bestFit="1" customWidth="1"/>
    <col min="2948" max="2948" width="22.7265625" bestFit="1" customWidth="1"/>
    <col min="2949" max="2949" width="29.7265625" bestFit="1" customWidth="1"/>
    <col min="2950" max="2950" width="53.453125" bestFit="1" customWidth="1"/>
    <col min="2951" max="2951" width="45.36328125" bestFit="1" customWidth="1"/>
    <col min="2952" max="2952" width="18.54296875" bestFit="1" customWidth="1"/>
    <col min="2953" max="2953" width="26.81640625" bestFit="1" customWidth="1"/>
    <col min="2954" max="2954" width="25.1796875" bestFit="1" customWidth="1"/>
    <col min="2955" max="2955" width="41.26953125" bestFit="1" customWidth="1"/>
    <col min="2956" max="2956" width="30.81640625" bestFit="1" customWidth="1"/>
    <col min="2957" max="2957" width="36" bestFit="1" customWidth="1"/>
    <col min="2958" max="2958" width="51.54296875" bestFit="1" customWidth="1"/>
    <col min="2959" max="2959" width="53.1796875" bestFit="1" customWidth="1"/>
    <col min="2960" max="2960" width="12" bestFit="1" customWidth="1"/>
    <col min="2961" max="2961" width="36.26953125" bestFit="1" customWidth="1"/>
    <col min="2962" max="2962" width="29.7265625" bestFit="1" customWidth="1"/>
    <col min="2963" max="2963" width="33.6328125" bestFit="1" customWidth="1"/>
    <col min="2964" max="2964" width="27.54296875" bestFit="1" customWidth="1"/>
    <col min="2965" max="2965" width="20.453125" bestFit="1" customWidth="1"/>
    <col min="2966" max="2966" width="54" bestFit="1" customWidth="1"/>
    <col min="2967" max="2967" width="43.1796875" bestFit="1" customWidth="1"/>
    <col min="2968" max="2968" width="18.36328125" bestFit="1" customWidth="1"/>
    <col min="2969" max="2969" width="13.453125" bestFit="1" customWidth="1"/>
    <col min="2970" max="2970" width="47.54296875" bestFit="1" customWidth="1"/>
    <col min="2971" max="2971" width="43.1796875" bestFit="1" customWidth="1"/>
    <col min="2972" max="2972" width="34.6328125" bestFit="1" customWidth="1"/>
    <col min="2973" max="2973" width="49.453125" bestFit="1" customWidth="1"/>
    <col min="2974" max="2974" width="29.7265625" bestFit="1" customWidth="1"/>
    <col min="2975" max="2975" width="55.6328125" bestFit="1" customWidth="1"/>
    <col min="2976" max="2976" width="10.7265625" bestFit="1" customWidth="1"/>
    <col min="2977" max="2977" width="39.81640625" bestFit="1" customWidth="1"/>
    <col min="2978" max="2978" width="45.36328125" bestFit="1" customWidth="1"/>
    <col min="2979" max="2979" width="47" bestFit="1" customWidth="1"/>
    <col min="2980" max="2980" width="49.90625" bestFit="1" customWidth="1"/>
    <col min="2981" max="2981" width="8.1796875" bestFit="1" customWidth="1"/>
    <col min="2982" max="2982" width="38" bestFit="1" customWidth="1"/>
    <col min="2983" max="2983" width="26.26953125" bestFit="1" customWidth="1"/>
    <col min="2984" max="2984" width="34.453125" bestFit="1" customWidth="1"/>
    <col min="2985" max="2985" width="24.81640625" bestFit="1" customWidth="1"/>
    <col min="2986" max="2986" width="45.6328125" bestFit="1" customWidth="1"/>
    <col min="2987" max="2987" width="36.81640625" bestFit="1" customWidth="1"/>
    <col min="2988" max="2988" width="13.08984375" bestFit="1" customWidth="1"/>
    <col min="2989" max="2989" width="48.54296875" bestFit="1" customWidth="1"/>
    <col min="2990" max="2990" width="51" bestFit="1" customWidth="1"/>
    <col min="2991" max="2991" width="48.54296875" bestFit="1" customWidth="1"/>
    <col min="2992" max="2992" width="21.90625" bestFit="1" customWidth="1"/>
    <col min="2993" max="2993" width="48.90625" bestFit="1" customWidth="1"/>
    <col min="2994" max="2994" width="19.36328125" bestFit="1" customWidth="1"/>
    <col min="2995" max="2995" width="35.81640625" bestFit="1" customWidth="1"/>
    <col min="2996" max="2996" width="24.08984375" bestFit="1" customWidth="1"/>
    <col min="2997" max="2997" width="52.7265625" bestFit="1" customWidth="1"/>
    <col min="2998" max="2998" width="10.6328125" bestFit="1" customWidth="1"/>
    <col min="2999" max="2999" width="10.90625" bestFit="1" customWidth="1"/>
    <col min="3000" max="3000" width="57.26953125" bestFit="1" customWidth="1"/>
    <col min="3001" max="3001" width="48.81640625" bestFit="1" customWidth="1"/>
    <col min="3002" max="3002" width="50.453125" bestFit="1" customWidth="1"/>
    <col min="3003" max="3003" width="48.26953125" bestFit="1" customWidth="1"/>
    <col min="3004" max="3004" width="36.54296875" bestFit="1" customWidth="1"/>
    <col min="3005" max="3005" width="16.26953125" bestFit="1" customWidth="1"/>
    <col min="3006" max="3006" width="16.6328125" bestFit="1" customWidth="1"/>
    <col min="3007" max="3007" width="48.36328125" bestFit="1" customWidth="1"/>
    <col min="3008" max="3008" width="28.08984375" bestFit="1" customWidth="1"/>
    <col min="3009" max="3009" width="36.26953125" bestFit="1" customWidth="1"/>
    <col min="3010" max="3010" width="29.54296875" bestFit="1" customWidth="1"/>
    <col min="3011" max="3011" width="49.36328125" bestFit="1" customWidth="1"/>
    <col min="3012" max="3012" width="33.81640625" bestFit="1" customWidth="1"/>
    <col min="3013" max="3013" width="50.26953125" bestFit="1" customWidth="1"/>
    <col min="3014" max="3014" width="14.453125" bestFit="1" customWidth="1"/>
    <col min="3015" max="3015" width="34.1796875" bestFit="1" customWidth="1"/>
    <col min="3016" max="3016" width="49.7265625" bestFit="1" customWidth="1"/>
    <col min="3017" max="3017" width="27" bestFit="1" customWidth="1"/>
    <col min="3018" max="3018" width="18.6328125" bestFit="1" customWidth="1"/>
    <col min="3019" max="3019" width="41" bestFit="1" customWidth="1"/>
    <col min="3020" max="3021" width="30.81640625" bestFit="1" customWidth="1"/>
    <col min="3022" max="3022" width="14.54296875" bestFit="1" customWidth="1"/>
    <col min="3023" max="3023" width="18" bestFit="1" customWidth="1"/>
    <col min="3024" max="3024" width="54" bestFit="1" customWidth="1"/>
    <col min="3025" max="3025" width="31.7265625" bestFit="1" customWidth="1"/>
    <col min="3026" max="3026" width="38.26953125" bestFit="1" customWidth="1"/>
    <col min="3027" max="3027" width="11.81640625" bestFit="1" customWidth="1"/>
    <col min="3028" max="3028" width="9.08984375" bestFit="1" customWidth="1"/>
    <col min="3029" max="3029" width="30.81640625" bestFit="1" customWidth="1"/>
    <col min="3030" max="3030" width="14" bestFit="1" customWidth="1"/>
    <col min="3031" max="3031" width="20.54296875" bestFit="1" customWidth="1"/>
    <col min="3032" max="3032" width="25.453125" bestFit="1" customWidth="1"/>
    <col min="3033" max="3033" width="40.90625" bestFit="1" customWidth="1"/>
    <col min="3034" max="3034" width="33" bestFit="1" customWidth="1"/>
    <col min="3035" max="3035" width="24.36328125" bestFit="1" customWidth="1"/>
    <col min="3036" max="3036" width="23.54296875" bestFit="1" customWidth="1"/>
    <col min="3037" max="3037" width="35.7265625" bestFit="1" customWidth="1"/>
    <col min="3038" max="3038" width="23.54296875" bestFit="1" customWidth="1"/>
    <col min="3039" max="3039" width="10.36328125" bestFit="1" customWidth="1"/>
    <col min="3040" max="3040" width="15.6328125" bestFit="1" customWidth="1"/>
    <col min="3041" max="3041" width="17.7265625" bestFit="1" customWidth="1"/>
    <col min="3042" max="3042" width="53.7265625" bestFit="1" customWidth="1"/>
    <col min="3043" max="3043" width="17.453125" bestFit="1" customWidth="1"/>
    <col min="3044" max="3044" width="34.7265625" bestFit="1" customWidth="1"/>
    <col min="3045" max="3045" width="34.90625" bestFit="1" customWidth="1"/>
    <col min="3046" max="3046" width="22.90625" bestFit="1" customWidth="1"/>
    <col min="3047" max="3047" width="33.36328125" bestFit="1" customWidth="1"/>
    <col min="3048" max="3048" width="45.08984375" bestFit="1" customWidth="1"/>
    <col min="3049" max="3049" width="55.08984375" bestFit="1" customWidth="1"/>
    <col min="3050" max="3050" width="53.26953125" bestFit="1" customWidth="1"/>
    <col min="3051" max="3051" width="24.6328125" bestFit="1" customWidth="1"/>
    <col min="3052" max="3052" width="18.08984375" bestFit="1" customWidth="1"/>
    <col min="3053" max="3053" width="36.54296875" bestFit="1" customWidth="1"/>
    <col min="3054" max="3054" width="35.81640625" bestFit="1" customWidth="1"/>
    <col min="3055" max="3055" width="35.54296875" bestFit="1" customWidth="1"/>
    <col min="3056" max="3056" width="48.36328125" bestFit="1" customWidth="1"/>
    <col min="3057" max="3057" width="49.36328125" bestFit="1" customWidth="1"/>
    <col min="3058" max="3058" width="34.453125" bestFit="1" customWidth="1"/>
    <col min="3059" max="3059" width="9.36328125" bestFit="1" customWidth="1"/>
    <col min="3060" max="3060" width="34.6328125" bestFit="1" customWidth="1"/>
    <col min="3061" max="3061" width="18.36328125" bestFit="1" customWidth="1"/>
    <col min="3062" max="3062" width="27.81640625" bestFit="1" customWidth="1"/>
    <col min="3063" max="3063" width="37.6328125" bestFit="1" customWidth="1"/>
    <col min="3064" max="3064" width="39.36328125" bestFit="1" customWidth="1"/>
    <col min="3065" max="3065" width="10.36328125" bestFit="1" customWidth="1"/>
    <col min="3066" max="3066" width="43.1796875" bestFit="1" customWidth="1"/>
    <col min="3067" max="3067" width="56.453125" bestFit="1" customWidth="1"/>
    <col min="3068" max="3068" width="31.453125" bestFit="1" customWidth="1"/>
    <col min="3069" max="3069" width="30.08984375" bestFit="1" customWidth="1"/>
    <col min="3070" max="3070" width="29.1796875" bestFit="1" customWidth="1"/>
    <col min="3071" max="3071" width="21" bestFit="1" customWidth="1"/>
    <col min="3072" max="3072" width="28.7265625" bestFit="1" customWidth="1"/>
    <col min="3073" max="3073" width="26.7265625" bestFit="1" customWidth="1"/>
    <col min="3074" max="3074" width="51.26953125" bestFit="1" customWidth="1"/>
    <col min="3075" max="3075" width="21.54296875" bestFit="1" customWidth="1"/>
    <col min="3076" max="3076" width="19.1796875" bestFit="1" customWidth="1"/>
    <col min="3077" max="3077" width="40.36328125" bestFit="1" customWidth="1"/>
    <col min="3078" max="3078" width="51.6328125" bestFit="1" customWidth="1"/>
    <col min="3079" max="3079" width="48.90625" bestFit="1" customWidth="1"/>
    <col min="3080" max="3080" width="14.26953125" bestFit="1" customWidth="1"/>
    <col min="3081" max="3081" width="18.453125" bestFit="1" customWidth="1"/>
    <col min="3082" max="3082" width="43.6328125" bestFit="1" customWidth="1"/>
    <col min="3083" max="3083" width="9" bestFit="1" customWidth="1"/>
    <col min="3084" max="3084" width="47.7265625" bestFit="1" customWidth="1"/>
    <col min="3085" max="3085" width="81.6328125" bestFit="1" customWidth="1"/>
    <col min="3086" max="3086" width="48.81640625" bestFit="1" customWidth="1"/>
    <col min="3087" max="3087" width="39.81640625" bestFit="1" customWidth="1"/>
    <col min="3088" max="3088" width="29.81640625" bestFit="1" customWidth="1"/>
    <col min="3089" max="3089" width="24.81640625" bestFit="1" customWidth="1"/>
    <col min="3090" max="3090" width="45.81640625" bestFit="1" customWidth="1"/>
    <col min="3091" max="3091" width="38.54296875" bestFit="1" customWidth="1"/>
    <col min="3092" max="3092" width="40.36328125" bestFit="1" customWidth="1"/>
    <col min="3093" max="3093" width="19.08984375" bestFit="1" customWidth="1"/>
    <col min="3094" max="3094" width="29.81640625" bestFit="1" customWidth="1"/>
    <col min="3095" max="3095" width="26.54296875" bestFit="1" customWidth="1"/>
    <col min="3096" max="3096" width="17.81640625" bestFit="1" customWidth="1"/>
    <col min="3097" max="3097" width="45.6328125" bestFit="1" customWidth="1"/>
    <col min="3098" max="3098" width="26.453125" bestFit="1" customWidth="1"/>
    <col min="3099" max="3099" width="48.6328125" bestFit="1" customWidth="1"/>
    <col min="3100" max="3100" width="40.7265625" bestFit="1" customWidth="1"/>
    <col min="3101" max="3101" width="39.90625" bestFit="1" customWidth="1"/>
    <col min="3102" max="3102" width="27.6328125" bestFit="1" customWidth="1"/>
    <col min="3103" max="3103" width="21.54296875" bestFit="1" customWidth="1"/>
    <col min="3104" max="3104" width="53.81640625" bestFit="1" customWidth="1"/>
    <col min="3105" max="3105" width="24.90625" bestFit="1" customWidth="1"/>
    <col min="3106" max="3106" width="51.26953125" bestFit="1" customWidth="1"/>
    <col min="3107" max="3107" width="36.54296875" bestFit="1" customWidth="1"/>
    <col min="3108" max="3108" width="56.453125" bestFit="1" customWidth="1"/>
    <col min="3109" max="3109" width="57.36328125" bestFit="1" customWidth="1"/>
    <col min="3110" max="3110" width="29" bestFit="1" customWidth="1"/>
    <col min="3111" max="3111" width="50.81640625" bestFit="1" customWidth="1"/>
    <col min="3112" max="3112" width="27.26953125" bestFit="1" customWidth="1"/>
    <col min="3113" max="3113" width="17.26953125" bestFit="1" customWidth="1"/>
    <col min="3114" max="3114" width="9" bestFit="1" customWidth="1"/>
    <col min="3115" max="3115" width="10.7265625" bestFit="1" customWidth="1"/>
    <col min="3116" max="3116" width="23" bestFit="1" customWidth="1"/>
    <col min="3117" max="3117" width="25.90625" bestFit="1" customWidth="1"/>
    <col min="3118" max="3118" width="53.26953125" bestFit="1" customWidth="1"/>
    <col min="3119" max="3119" width="37.6328125" bestFit="1" customWidth="1"/>
    <col min="3120" max="3120" width="19.36328125" bestFit="1" customWidth="1"/>
    <col min="3121" max="3121" width="45.54296875" bestFit="1" customWidth="1"/>
    <col min="3122" max="3122" width="46.1796875" bestFit="1" customWidth="1"/>
    <col min="3123" max="3123" width="43.1796875" bestFit="1" customWidth="1"/>
    <col min="3124" max="3124" width="34.08984375" bestFit="1" customWidth="1"/>
    <col min="3125" max="3125" width="30" bestFit="1" customWidth="1"/>
    <col min="3126" max="3126" width="10.6328125" bestFit="1" customWidth="1"/>
    <col min="3127" max="3127" width="39.81640625" bestFit="1" customWidth="1"/>
    <col min="3128" max="3128" width="31.36328125" bestFit="1" customWidth="1"/>
    <col min="3129" max="3129" width="15" bestFit="1" customWidth="1"/>
    <col min="3130" max="3130" width="35.26953125" bestFit="1" customWidth="1"/>
    <col min="3131" max="3131" width="21.36328125" bestFit="1" customWidth="1"/>
    <col min="3132" max="3132" width="32.26953125" bestFit="1" customWidth="1"/>
    <col min="3133" max="3133" width="36.81640625" bestFit="1" customWidth="1"/>
    <col min="3134" max="3134" width="55.36328125" bestFit="1" customWidth="1"/>
    <col min="3135" max="3135" width="5.81640625" bestFit="1" customWidth="1"/>
    <col min="3136" max="3136" width="31.453125" bestFit="1" customWidth="1"/>
    <col min="3137" max="3137" width="52.7265625" bestFit="1" customWidth="1"/>
    <col min="3138" max="3138" width="48.26953125" bestFit="1" customWidth="1"/>
    <col min="3139" max="3139" width="18.36328125" bestFit="1" customWidth="1"/>
    <col min="3140" max="3140" width="47.81640625" bestFit="1" customWidth="1"/>
    <col min="3141" max="3141" width="27.81640625" bestFit="1" customWidth="1"/>
    <col min="3142" max="3142" width="36.54296875" bestFit="1" customWidth="1"/>
    <col min="3143" max="3143" width="32.453125" bestFit="1" customWidth="1"/>
    <col min="3144" max="3144" width="33.90625" bestFit="1" customWidth="1"/>
    <col min="3145" max="3145" width="27.81640625" bestFit="1" customWidth="1"/>
    <col min="3146" max="3146" width="15" bestFit="1" customWidth="1"/>
    <col min="3147" max="3147" width="13.1796875" bestFit="1" customWidth="1"/>
    <col min="3148" max="3148" width="27.08984375" bestFit="1" customWidth="1"/>
    <col min="3149" max="3149" width="16.90625" bestFit="1" customWidth="1"/>
    <col min="3150" max="3150" width="27.81640625" bestFit="1" customWidth="1"/>
    <col min="3151" max="3151" width="32.54296875" bestFit="1" customWidth="1"/>
    <col min="3152" max="3152" width="53.453125" bestFit="1" customWidth="1"/>
    <col min="3153" max="3153" width="15.90625" bestFit="1" customWidth="1"/>
    <col min="3154" max="3154" width="30" bestFit="1" customWidth="1"/>
    <col min="3155" max="3155" width="35.453125" bestFit="1" customWidth="1"/>
    <col min="3156" max="3156" width="49.08984375" bestFit="1" customWidth="1"/>
    <col min="3157" max="3157" width="15.26953125" bestFit="1" customWidth="1"/>
    <col min="3158" max="3158" width="50" bestFit="1" customWidth="1"/>
    <col min="3159" max="3159" width="22.08984375" bestFit="1" customWidth="1"/>
    <col min="3160" max="3160" width="45.90625" bestFit="1" customWidth="1"/>
    <col min="3161" max="3161" width="26" bestFit="1" customWidth="1"/>
    <col min="3162" max="3162" width="20" bestFit="1" customWidth="1"/>
    <col min="3163" max="3163" width="17.7265625" bestFit="1" customWidth="1"/>
    <col min="3164" max="3164" width="49.1796875" bestFit="1" customWidth="1"/>
    <col min="3165" max="3165" width="31.90625" bestFit="1" customWidth="1"/>
    <col min="3166" max="3166" width="35.81640625" bestFit="1" customWidth="1"/>
    <col min="3167" max="3167" width="36.36328125" bestFit="1" customWidth="1"/>
    <col min="3168" max="3168" width="48.81640625" bestFit="1" customWidth="1"/>
    <col min="3169" max="3169" width="44.7265625" bestFit="1" customWidth="1"/>
    <col min="3170" max="3170" width="35.26953125" bestFit="1" customWidth="1"/>
    <col min="3171" max="3172" width="41.54296875" bestFit="1" customWidth="1"/>
    <col min="3173" max="3173" width="42.08984375" bestFit="1" customWidth="1"/>
    <col min="3174" max="3174" width="26.54296875" bestFit="1" customWidth="1"/>
    <col min="3175" max="3175" width="75.08984375" bestFit="1" customWidth="1"/>
    <col min="3176" max="3176" width="23.453125" bestFit="1" customWidth="1"/>
    <col min="3177" max="3177" width="44.7265625" bestFit="1" customWidth="1"/>
    <col min="3178" max="3178" width="57.54296875" bestFit="1" customWidth="1"/>
    <col min="3179" max="3179" width="17.7265625" bestFit="1" customWidth="1"/>
    <col min="3180" max="3180" width="38" bestFit="1" customWidth="1"/>
    <col min="3181" max="3181" width="16.1796875" bestFit="1" customWidth="1"/>
    <col min="3182" max="3182" width="38.26953125" bestFit="1" customWidth="1"/>
    <col min="3183" max="3183" width="19.36328125" bestFit="1" customWidth="1"/>
    <col min="3184" max="3184" width="20.54296875" bestFit="1" customWidth="1"/>
    <col min="3185" max="3185" width="49.7265625" bestFit="1" customWidth="1"/>
    <col min="3186" max="3186" width="57.90625" bestFit="1" customWidth="1"/>
    <col min="3187" max="3187" width="49.08984375" bestFit="1" customWidth="1"/>
    <col min="3188" max="3188" width="25.1796875" bestFit="1" customWidth="1"/>
    <col min="3189" max="3189" width="46.453125" bestFit="1" customWidth="1"/>
    <col min="3190" max="3190" width="23.26953125" bestFit="1" customWidth="1"/>
    <col min="3191" max="3191" width="32.453125" bestFit="1" customWidth="1"/>
    <col min="3192" max="3192" width="37.6328125" bestFit="1" customWidth="1"/>
    <col min="3193" max="3193" width="54.26953125" bestFit="1" customWidth="1"/>
    <col min="3194" max="3194" width="50.453125" bestFit="1" customWidth="1"/>
    <col min="3195" max="3195" width="17.7265625" bestFit="1" customWidth="1"/>
    <col min="3196" max="3196" width="22.6328125" bestFit="1" customWidth="1"/>
    <col min="3197" max="3197" width="42.26953125" bestFit="1" customWidth="1"/>
    <col min="3198" max="3198" width="29" bestFit="1" customWidth="1"/>
    <col min="3199" max="3199" width="37.453125" bestFit="1" customWidth="1"/>
    <col min="3200" max="3200" width="42.26953125" bestFit="1" customWidth="1"/>
    <col min="3201" max="3201" width="39.36328125" bestFit="1" customWidth="1"/>
    <col min="3202" max="3202" width="17.453125" bestFit="1" customWidth="1"/>
    <col min="3203" max="3203" width="32.81640625" bestFit="1" customWidth="1"/>
    <col min="3204" max="3204" width="37.36328125" bestFit="1" customWidth="1"/>
    <col min="3205" max="3205" width="9.36328125" bestFit="1" customWidth="1"/>
    <col min="3206" max="3206" width="33.36328125" bestFit="1" customWidth="1"/>
    <col min="3207" max="3207" width="52.36328125" bestFit="1" customWidth="1"/>
    <col min="3208" max="3208" width="28.7265625" bestFit="1" customWidth="1"/>
    <col min="3209" max="3209" width="31.36328125" bestFit="1" customWidth="1"/>
    <col min="3210" max="3210" width="52.6328125" bestFit="1" customWidth="1"/>
    <col min="3211" max="3211" width="37.6328125" bestFit="1" customWidth="1"/>
    <col min="3212" max="3212" width="46.7265625" bestFit="1" customWidth="1"/>
    <col min="3213" max="3213" width="35.7265625" bestFit="1" customWidth="1"/>
    <col min="3214" max="3214" width="8.453125" bestFit="1" customWidth="1"/>
    <col min="3215" max="3215" width="25.08984375" bestFit="1" customWidth="1"/>
    <col min="3216" max="3216" width="23.1796875" bestFit="1" customWidth="1"/>
    <col min="3217" max="3217" width="47.1796875" bestFit="1" customWidth="1"/>
    <col min="3218" max="3218" width="23.7265625" bestFit="1" customWidth="1"/>
    <col min="3219" max="3219" width="54.6328125" bestFit="1" customWidth="1"/>
    <col min="3220" max="3220" width="45.81640625" bestFit="1" customWidth="1"/>
    <col min="3221" max="3221" width="57.54296875" bestFit="1" customWidth="1"/>
    <col min="3222" max="3222" width="19.7265625" bestFit="1" customWidth="1"/>
    <col min="3223" max="3223" width="20.54296875" bestFit="1" customWidth="1"/>
    <col min="3224" max="3224" width="34.36328125" bestFit="1" customWidth="1"/>
    <col min="3225" max="3225" width="54.90625" bestFit="1" customWidth="1"/>
    <col min="3226" max="3226" width="26.453125" bestFit="1" customWidth="1"/>
    <col min="3227" max="3227" width="47.1796875" bestFit="1" customWidth="1"/>
    <col min="3228" max="3228" width="14.1796875" bestFit="1" customWidth="1"/>
    <col min="3229" max="3229" width="17.7265625" bestFit="1" customWidth="1"/>
    <col min="3230" max="3230" width="47.54296875" bestFit="1" customWidth="1"/>
    <col min="3231" max="3231" width="13.90625" bestFit="1" customWidth="1"/>
    <col min="3232" max="3232" width="14.26953125" bestFit="1" customWidth="1"/>
    <col min="3233" max="3234" width="36.54296875" bestFit="1" customWidth="1"/>
    <col min="3235" max="3235" width="40.453125" bestFit="1" customWidth="1"/>
    <col min="3236" max="3236" width="39.08984375" bestFit="1" customWidth="1"/>
    <col min="3237" max="3237" width="20.81640625" bestFit="1" customWidth="1"/>
    <col min="3238" max="3238" width="20.1796875" bestFit="1" customWidth="1"/>
    <col min="3239" max="3239" width="28.08984375" bestFit="1" customWidth="1"/>
    <col min="3240" max="3240" width="20.7265625" bestFit="1" customWidth="1"/>
    <col min="3241" max="3241" width="39.54296875" bestFit="1" customWidth="1"/>
    <col min="3242" max="3242" width="29.26953125" bestFit="1" customWidth="1"/>
    <col min="3243" max="3243" width="50.54296875" bestFit="1" customWidth="1"/>
    <col min="3244" max="3244" width="35.26953125" bestFit="1" customWidth="1"/>
    <col min="3245" max="3245" width="40.1796875" bestFit="1" customWidth="1"/>
    <col min="3246" max="3246" width="41.1796875" bestFit="1" customWidth="1"/>
    <col min="3247" max="3247" width="36.36328125" bestFit="1" customWidth="1"/>
    <col min="3248" max="3248" width="51.36328125" bestFit="1" customWidth="1"/>
    <col min="3249" max="3249" width="19.453125" bestFit="1" customWidth="1"/>
    <col min="3250" max="3250" width="26" bestFit="1" customWidth="1"/>
    <col min="3251" max="3251" width="36.90625" bestFit="1" customWidth="1"/>
    <col min="3252" max="3252" width="26.1796875" bestFit="1" customWidth="1"/>
    <col min="3253" max="3253" width="36.26953125" bestFit="1" customWidth="1"/>
    <col min="3254" max="3254" width="17.54296875" bestFit="1" customWidth="1"/>
    <col min="3255" max="3255" width="15.6328125" bestFit="1" customWidth="1"/>
    <col min="3256" max="3256" width="42.6328125" bestFit="1" customWidth="1"/>
    <col min="3257" max="3257" width="37.1796875" bestFit="1" customWidth="1"/>
    <col min="3258" max="3258" width="49.1796875" bestFit="1" customWidth="1"/>
    <col min="3259" max="3259" width="15.90625" bestFit="1" customWidth="1"/>
    <col min="3260" max="3260" width="15.81640625" bestFit="1" customWidth="1"/>
    <col min="3261" max="3261" width="16.7265625" bestFit="1" customWidth="1"/>
    <col min="3262" max="3262" width="42.36328125" bestFit="1" customWidth="1"/>
    <col min="3263" max="3263" width="52.08984375" bestFit="1" customWidth="1"/>
    <col min="3264" max="3264" width="52.90625" bestFit="1" customWidth="1"/>
    <col min="3265" max="3265" width="8.453125" bestFit="1" customWidth="1"/>
    <col min="3266" max="3266" width="37.1796875" bestFit="1" customWidth="1"/>
    <col min="3267" max="3267" width="43.1796875" bestFit="1" customWidth="1"/>
    <col min="3268" max="3268" width="25.1796875" bestFit="1" customWidth="1"/>
    <col min="3269" max="3269" width="32.54296875" bestFit="1" customWidth="1"/>
    <col min="3270" max="3270" width="26.1796875" bestFit="1" customWidth="1"/>
    <col min="3271" max="3271" width="26" bestFit="1" customWidth="1"/>
    <col min="3272" max="3272" width="31.54296875" bestFit="1" customWidth="1"/>
    <col min="3273" max="3273" width="33.26953125" bestFit="1" customWidth="1"/>
    <col min="3274" max="3274" width="28.90625" bestFit="1" customWidth="1"/>
    <col min="3275" max="3275" width="18.26953125" bestFit="1" customWidth="1"/>
    <col min="3276" max="3276" width="37.90625" bestFit="1" customWidth="1"/>
    <col min="3277" max="3277" width="44.453125" bestFit="1" customWidth="1"/>
    <col min="3278" max="3278" width="36" bestFit="1" customWidth="1"/>
    <col min="3279" max="3279" width="31.453125" bestFit="1" customWidth="1"/>
    <col min="3280" max="3280" width="31.08984375" bestFit="1" customWidth="1"/>
    <col min="3281" max="3281" width="57.90625" bestFit="1" customWidth="1"/>
    <col min="3282" max="3282" width="25.6328125" bestFit="1" customWidth="1"/>
    <col min="3283" max="3283" width="37.7265625" bestFit="1" customWidth="1"/>
    <col min="3284" max="3284" width="50.453125" bestFit="1" customWidth="1"/>
    <col min="3285" max="3285" width="34.6328125" bestFit="1" customWidth="1"/>
    <col min="3286" max="3286" width="21.08984375" bestFit="1" customWidth="1"/>
    <col min="3287" max="3287" width="44.26953125" bestFit="1" customWidth="1"/>
    <col min="3288" max="3288" width="25.1796875" bestFit="1" customWidth="1"/>
    <col min="3289" max="3289" width="29.81640625" bestFit="1" customWidth="1"/>
    <col min="3290" max="3290" width="42.54296875" bestFit="1" customWidth="1"/>
    <col min="3291" max="3291" width="30.81640625" bestFit="1" customWidth="1"/>
    <col min="3292" max="3292" width="49.453125" bestFit="1" customWidth="1"/>
    <col min="3293" max="3293" width="52.6328125" bestFit="1" customWidth="1"/>
    <col min="3294" max="3294" width="21.90625" bestFit="1" customWidth="1"/>
    <col min="3295" max="3295" width="45.54296875" bestFit="1" customWidth="1"/>
    <col min="3296" max="3296" width="7.6328125" bestFit="1" customWidth="1"/>
    <col min="3297" max="3297" width="55.453125" bestFit="1" customWidth="1"/>
    <col min="3298" max="3298" width="9.6328125" bestFit="1" customWidth="1"/>
    <col min="3299" max="3299" width="54.26953125" bestFit="1" customWidth="1"/>
    <col min="3300" max="3300" width="21.54296875" bestFit="1" customWidth="1"/>
    <col min="3301" max="3301" width="7.90625" bestFit="1" customWidth="1"/>
    <col min="3302" max="3302" width="40.1796875" bestFit="1" customWidth="1"/>
    <col min="3303" max="3303" width="19.08984375" bestFit="1" customWidth="1"/>
    <col min="3304" max="3304" width="10.1796875" bestFit="1" customWidth="1"/>
    <col min="3305" max="3305" width="27.81640625" bestFit="1" customWidth="1"/>
    <col min="3306" max="3306" width="11.54296875" bestFit="1" customWidth="1"/>
    <col min="3307" max="3307" width="44.453125" bestFit="1" customWidth="1"/>
    <col min="3308" max="3308" width="51" bestFit="1" customWidth="1"/>
    <col min="3309" max="3309" width="38" bestFit="1" customWidth="1"/>
    <col min="3310" max="3310" width="28.90625" bestFit="1" customWidth="1"/>
    <col min="3311" max="3311" width="16.1796875" bestFit="1" customWidth="1"/>
    <col min="3312" max="3312" width="22.6328125" bestFit="1" customWidth="1"/>
    <col min="3313" max="3313" width="39.81640625" bestFit="1" customWidth="1"/>
    <col min="3314" max="3314" width="30.54296875" bestFit="1" customWidth="1"/>
    <col min="3315" max="3315" width="25.36328125" bestFit="1" customWidth="1"/>
    <col min="3316" max="3316" width="23.54296875" bestFit="1" customWidth="1"/>
    <col min="3317" max="3317" width="48.90625" bestFit="1" customWidth="1"/>
    <col min="3318" max="3318" width="39.54296875" bestFit="1" customWidth="1"/>
    <col min="3319" max="3319" width="54.81640625" bestFit="1" customWidth="1"/>
    <col min="3320" max="3320" width="19.36328125" bestFit="1" customWidth="1"/>
    <col min="3321" max="3321" width="27.81640625" bestFit="1" customWidth="1"/>
    <col min="3322" max="3322" width="25.453125" bestFit="1" customWidth="1"/>
    <col min="3323" max="3323" width="32.54296875" bestFit="1" customWidth="1"/>
    <col min="3324" max="3324" width="35.81640625" bestFit="1" customWidth="1"/>
    <col min="3325" max="3325" width="25.08984375" bestFit="1" customWidth="1"/>
    <col min="3326" max="3326" width="42" bestFit="1" customWidth="1"/>
    <col min="3327" max="3327" width="18.08984375" bestFit="1" customWidth="1"/>
    <col min="3328" max="3328" width="25.453125" bestFit="1" customWidth="1"/>
    <col min="3329" max="3329" width="52.453125" bestFit="1" customWidth="1"/>
    <col min="3330" max="3330" width="50" bestFit="1" customWidth="1"/>
    <col min="3331" max="3331" width="22.7265625" bestFit="1" customWidth="1"/>
    <col min="3332" max="3332" width="17" bestFit="1" customWidth="1"/>
    <col min="3333" max="3333" width="52.36328125" bestFit="1" customWidth="1"/>
    <col min="3334" max="3334" width="16.6328125" bestFit="1" customWidth="1"/>
    <col min="3335" max="3335" width="11.81640625" bestFit="1" customWidth="1"/>
    <col min="3336" max="3336" width="17.1796875" bestFit="1" customWidth="1"/>
    <col min="3337" max="3337" width="52.453125" bestFit="1" customWidth="1"/>
    <col min="3338" max="3338" width="37.90625" bestFit="1" customWidth="1"/>
    <col min="3339" max="3339" width="51" bestFit="1" customWidth="1"/>
    <col min="3340" max="3340" width="50.7265625" bestFit="1" customWidth="1"/>
    <col min="3341" max="3341" width="12.90625" bestFit="1" customWidth="1"/>
    <col min="3342" max="3342" width="28.36328125" bestFit="1" customWidth="1"/>
    <col min="3343" max="3343" width="38.453125" bestFit="1" customWidth="1"/>
    <col min="3344" max="3344" width="20.81640625" bestFit="1" customWidth="1"/>
    <col min="3345" max="3345" width="45.08984375" bestFit="1" customWidth="1"/>
    <col min="3346" max="3346" width="19.7265625" bestFit="1" customWidth="1"/>
    <col min="3347" max="3347" width="38.54296875" bestFit="1" customWidth="1"/>
    <col min="3348" max="3348" width="40.1796875" bestFit="1" customWidth="1"/>
    <col min="3349" max="3349" width="41.26953125" bestFit="1" customWidth="1"/>
    <col min="3350" max="3350" width="22.7265625" bestFit="1" customWidth="1"/>
    <col min="3351" max="3351" width="44.54296875" bestFit="1" customWidth="1"/>
    <col min="3352" max="3352" width="39.90625" bestFit="1" customWidth="1"/>
    <col min="3353" max="3353" width="50.54296875" bestFit="1" customWidth="1"/>
    <col min="3354" max="3354" width="29.26953125" bestFit="1" customWidth="1"/>
    <col min="3355" max="3355" width="29" bestFit="1" customWidth="1"/>
    <col min="3356" max="3356" width="55.453125" bestFit="1" customWidth="1"/>
    <col min="3357" max="3357" width="10.90625" bestFit="1" customWidth="1"/>
    <col min="3358" max="3358" width="20" bestFit="1" customWidth="1"/>
    <col min="3359" max="3359" width="41.81640625" bestFit="1" customWidth="1"/>
    <col min="3360" max="3360" width="36.54296875" bestFit="1" customWidth="1"/>
    <col min="3361" max="3361" width="20.7265625" bestFit="1" customWidth="1"/>
    <col min="3362" max="3362" width="25.6328125" bestFit="1" customWidth="1"/>
    <col min="3363" max="3363" width="11" bestFit="1" customWidth="1"/>
    <col min="3364" max="3364" width="10.36328125" bestFit="1" customWidth="1"/>
    <col min="3365" max="3365" width="18.26953125" bestFit="1" customWidth="1"/>
    <col min="3366" max="3366" width="50.54296875" bestFit="1" customWidth="1"/>
    <col min="3367" max="3367" width="44.7265625" bestFit="1" customWidth="1"/>
    <col min="3368" max="3368" width="27" bestFit="1" customWidth="1"/>
    <col min="3369" max="3369" width="17.26953125" bestFit="1" customWidth="1"/>
    <col min="3370" max="3370" width="27.36328125" bestFit="1" customWidth="1"/>
    <col min="3371" max="3371" width="32" bestFit="1" customWidth="1"/>
    <col min="3372" max="3372" width="33.81640625" bestFit="1" customWidth="1"/>
    <col min="3373" max="3373" width="41.453125" bestFit="1" customWidth="1"/>
    <col min="3374" max="3374" width="33.26953125" bestFit="1" customWidth="1"/>
    <col min="3375" max="3375" width="51.08984375" bestFit="1" customWidth="1"/>
    <col min="3376" max="3376" width="37.1796875" bestFit="1" customWidth="1"/>
    <col min="3377" max="3377" width="36.90625" bestFit="1" customWidth="1"/>
    <col min="3378" max="3378" width="46.90625" bestFit="1" customWidth="1"/>
    <col min="3379" max="3379" width="45.54296875" bestFit="1" customWidth="1"/>
    <col min="3380" max="3380" width="17" bestFit="1" customWidth="1"/>
    <col min="3381" max="3381" width="48.36328125" bestFit="1" customWidth="1"/>
    <col min="3382" max="3382" width="27" bestFit="1" customWidth="1"/>
    <col min="3383" max="3383" width="37.36328125" bestFit="1" customWidth="1"/>
    <col min="3384" max="3384" width="21.90625" bestFit="1" customWidth="1"/>
    <col min="3385" max="3385" width="13.6328125" bestFit="1" customWidth="1"/>
    <col min="3386" max="3386" width="17" bestFit="1" customWidth="1"/>
    <col min="3387" max="3387" width="13.1796875" bestFit="1" customWidth="1"/>
    <col min="3388" max="3388" width="21.36328125" bestFit="1" customWidth="1"/>
    <col min="3389" max="3389" width="20.1796875" bestFit="1" customWidth="1"/>
    <col min="3390" max="3390" width="36.6328125" bestFit="1" customWidth="1"/>
    <col min="3391" max="3391" width="28.453125" bestFit="1" customWidth="1"/>
    <col min="3392" max="3392" width="27.26953125" bestFit="1" customWidth="1"/>
    <col min="3393" max="3393" width="45.54296875" bestFit="1" customWidth="1"/>
    <col min="3394" max="3394" width="22.36328125" bestFit="1" customWidth="1"/>
    <col min="3395" max="3395" width="11.1796875" bestFit="1" customWidth="1"/>
    <col min="3396" max="3396" width="42" bestFit="1" customWidth="1"/>
    <col min="3397" max="3397" width="24.08984375" bestFit="1" customWidth="1"/>
    <col min="3398" max="3398" width="25.7265625" bestFit="1" customWidth="1"/>
    <col min="3399" max="3399" width="15.6328125" bestFit="1" customWidth="1"/>
    <col min="3400" max="3400" width="18.54296875" bestFit="1" customWidth="1"/>
    <col min="3401" max="3401" width="31.453125" bestFit="1" customWidth="1"/>
    <col min="3402" max="3402" width="14.81640625" bestFit="1" customWidth="1"/>
    <col min="3403" max="3403" width="28.08984375" bestFit="1" customWidth="1"/>
    <col min="3404" max="3404" width="27.36328125" bestFit="1" customWidth="1"/>
    <col min="3405" max="3405" width="52.90625" bestFit="1" customWidth="1"/>
    <col min="3406" max="3406" width="14.26953125" bestFit="1" customWidth="1"/>
    <col min="3407" max="3407" width="23.453125" bestFit="1" customWidth="1"/>
    <col min="3408" max="3408" width="18.26953125" bestFit="1" customWidth="1"/>
    <col min="3409" max="3409" width="53.26953125" bestFit="1" customWidth="1"/>
    <col min="3410" max="3410" width="24.81640625" bestFit="1" customWidth="1"/>
    <col min="3411" max="3411" width="12.81640625" bestFit="1" customWidth="1"/>
    <col min="3412" max="3412" width="23.453125" bestFit="1" customWidth="1"/>
    <col min="3413" max="3413" width="35.1796875" bestFit="1" customWidth="1"/>
    <col min="3414" max="3414" width="44.453125" bestFit="1" customWidth="1"/>
    <col min="3415" max="3415" width="49.453125" bestFit="1" customWidth="1"/>
    <col min="3416" max="3416" width="28.90625" bestFit="1" customWidth="1"/>
    <col min="3417" max="3417" width="28.36328125" bestFit="1" customWidth="1"/>
    <col min="3418" max="3418" width="10.36328125" bestFit="1" customWidth="1"/>
    <col min="3419" max="3419" width="37.08984375" bestFit="1" customWidth="1"/>
    <col min="3420" max="3420" width="22.7265625" bestFit="1" customWidth="1"/>
    <col min="3421" max="3421" width="18.36328125" bestFit="1" customWidth="1"/>
    <col min="3422" max="3422" width="28.36328125" bestFit="1" customWidth="1"/>
    <col min="3423" max="3423" width="54.81640625" bestFit="1" customWidth="1"/>
    <col min="3424" max="3424" width="7.36328125" bestFit="1" customWidth="1"/>
    <col min="3425" max="3425" width="22.453125" bestFit="1" customWidth="1"/>
    <col min="3426" max="3426" width="16.6328125" bestFit="1" customWidth="1"/>
    <col min="3427" max="3427" width="50.7265625" bestFit="1" customWidth="1"/>
    <col min="3428" max="3428" width="21.08984375" bestFit="1" customWidth="1"/>
    <col min="3429" max="3429" width="32.453125" bestFit="1" customWidth="1"/>
    <col min="3430" max="3430" width="13.90625" bestFit="1" customWidth="1"/>
    <col min="3431" max="3431" width="47.54296875" bestFit="1" customWidth="1"/>
    <col min="3432" max="3432" width="12.08984375" bestFit="1" customWidth="1"/>
    <col min="3433" max="3433" width="49.6328125" bestFit="1" customWidth="1"/>
    <col min="3434" max="3434" width="45.81640625" bestFit="1" customWidth="1"/>
    <col min="3435" max="3435" width="35.26953125" bestFit="1" customWidth="1"/>
    <col min="3436" max="3436" width="47.81640625" bestFit="1" customWidth="1"/>
    <col min="3437" max="3437" width="29.54296875" bestFit="1" customWidth="1"/>
    <col min="3438" max="3438" width="21.81640625" bestFit="1" customWidth="1"/>
    <col min="3439" max="3439" width="43.453125" bestFit="1" customWidth="1"/>
    <col min="3440" max="3440" width="42.08984375" bestFit="1" customWidth="1"/>
    <col min="3441" max="3441" width="25.36328125" bestFit="1" customWidth="1"/>
    <col min="3442" max="3442" width="17" bestFit="1" customWidth="1"/>
    <col min="3443" max="3443" width="28.7265625" bestFit="1" customWidth="1"/>
    <col min="3444" max="3444" width="52.6328125" bestFit="1" customWidth="1"/>
    <col min="3445" max="3445" width="24.90625" bestFit="1" customWidth="1"/>
    <col min="3446" max="3446" width="25.90625" bestFit="1" customWidth="1"/>
    <col min="3447" max="3447" width="15.36328125" bestFit="1" customWidth="1"/>
    <col min="3448" max="3448" width="39.36328125" bestFit="1" customWidth="1"/>
    <col min="3449" max="3449" width="21.6328125" bestFit="1" customWidth="1"/>
    <col min="3450" max="3450" width="11.1796875" bestFit="1" customWidth="1"/>
    <col min="3451" max="3451" width="19.7265625" bestFit="1" customWidth="1"/>
    <col min="3452" max="3452" width="36.54296875" bestFit="1" customWidth="1"/>
    <col min="3453" max="3453" width="53" bestFit="1" customWidth="1"/>
    <col min="3454" max="3454" width="15.26953125" bestFit="1" customWidth="1"/>
    <col min="3455" max="3455" width="31.1796875" bestFit="1" customWidth="1"/>
    <col min="3456" max="3456" width="24.81640625" bestFit="1" customWidth="1"/>
    <col min="3457" max="3457" width="25.1796875" bestFit="1" customWidth="1"/>
    <col min="3458" max="3458" width="18" bestFit="1" customWidth="1"/>
    <col min="3459" max="3459" width="26.453125" bestFit="1" customWidth="1"/>
    <col min="3460" max="3460" width="25.7265625" bestFit="1" customWidth="1"/>
    <col min="3461" max="3461" width="21.26953125" bestFit="1" customWidth="1"/>
    <col min="3462" max="3462" width="33.54296875" bestFit="1" customWidth="1"/>
    <col min="3463" max="3463" width="53" bestFit="1" customWidth="1"/>
    <col min="3464" max="3464" width="39.90625" bestFit="1" customWidth="1"/>
    <col min="3465" max="3465" width="12.54296875" bestFit="1" customWidth="1"/>
    <col min="3466" max="3466" width="45.36328125" bestFit="1" customWidth="1"/>
    <col min="3467" max="3467" width="30.54296875" bestFit="1" customWidth="1"/>
    <col min="3468" max="3468" width="26.54296875" bestFit="1" customWidth="1"/>
    <col min="3469" max="3469" width="50.81640625" bestFit="1" customWidth="1"/>
    <col min="3470" max="3470" width="39.26953125" bestFit="1" customWidth="1"/>
    <col min="3471" max="3471" width="17.54296875" bestFit="1" customWidth="1"/>
    <col min="3472" max="3472" width="28.7265625" bestFit="1" customWidth="1"/>
    <col min="3473" max="3473" width="22.6328125" bestFit="1" customWidth="1"/>
    <col min="3474" max="3474" width="34.36328125" bestFit="1" customWidth="1"/>
    <col min="3475" max="3475" width="27.54296875" bestFit="1" customWidth="1"/>
    <col min="3476" max="3476" width="47.453125" bestFit="1" customWidth="1"/>
    <col min="3477" max="3477" width="27.08984375" bestFit="1" customWidth="1"/>
    <col min="3478" max="3478" width="32.26953125" bestFit="1" customWidth="1"/>
    <col min="3479" max="3479" width="11.453125" bestFit="1" customWidth="1"/>
    <col min="3480" max="3480" width="18.36328125" bestFit="1" customWidth="1"/>
    <col min="3481" max="3481" width="18.26953125" bestFit="1" customWidth="1"/>
    <col min="3482" max="3482" width="33.08984375" bestFit="1" customWidth="1"/>
    <col min="3483" max="3483" width="15.08984375" bestFit="1" customWidth="1"/>
    <col min="3484" max="3484" width="13.7265625" bestFit="1" customWidth="1"/>
    <col min="3485" max="3485" width="24.6328125" bestFit="1" customWidth="1"/>
    <col min="3486" max="3486" width="16.1796875" bestFit="1" customWidth="1"/>
    <col min="3487" max="3487" width="53.54296875" bestFit="1" customWidth="1"/>
    <col min="3488" max="3488" width="57.08984375" bestFit="1" customWidth="1"/>
    <col min="3489" max="3489" width="54.90625" bestFit="1" customWidth="1"/>
    <col min="3490" max="3490" width="29.26953125" bestFit="1" customWidth="1"/>
    <col min="3491" max="3491" width="18" bestFit="1" customWidth="1"/>
    <col min="3492" max="3492" width="50.7265625" bestFit="1" customWidth="1"/>
    <col min="3493" max="3493" width="45.36328125" bestFit="1" customWidth="1"/>
    <col min="3494" max="3494" width="47.26953125" bestFit="1" customWidth="1"/>
    <col min="3495" max="3495" width="26.26953125" bestFit="1" customWidth="1"/>
    <col min="3496" max="3496" width="31.1796875" bestFit="1" customWidth="1"/>
    <col min="3497" max="3497" width="22.6328125" bestFit="1" customWidth="1"/>
    <col min="3498" max="3498" width="33.26953125" bestFit="1" customWidth="1"/>
    <col min="3499" max="3499" width="36.26953125" bestFit="1" customWidth="1"/>
    <col min="3500" max="3500" width="18.36328125" bestFit="1" customWidth="1"/>
    <col min="3501" max="3501" width="29.54296875" bestFit="1" customWidth="1"/>
    <col min="3502" max="3502" width="21.54296875" bestFit="1" customWidth="1"/>
    <col min="3503" max="3503" width="42.6328125" bestFit="1" customWidth="1"/>
    <col min="3504" max="3504" width="21.90625" bestFit="1" customWidth="1"/>
    <col min="3505" max="3505" width="21.6328125" bestFit="1" customWidth="1"/>
    <col min="3506" max="3506" width="54.08984375" bestFit="1" customWidth="1"/>
    <col min="3507" max="3507" width="37.36328125" bestFit="1" customWidth="1"/>
    <col min="3508" max="3508" width="27" bestFit="1" customWidth="1"/>
    <col min="3509" max="3509" width="27.54296875" bestFit="1" customWidth="1"/>
    <col min="3510" max="3510" width="20.7265625" bestFit="1" customWidth="1"/>
    <col min="3511" max="3511" width="37.7265625" bestFit="1" customWidth="1"/>
    <col min="3512" max="3512" width="43.1796875" bestFit="1" customWidth="1"/>
    <col min="3513" max="3513" width="39.26953125" bestFit="1" customWidth="1"/>
    <col min="3514" max="3514" width="17.453125" bestFit="1" customWidth="1"/>
    <col min="3515" max="3515" width="15.08984375" bestFit="1" customWidth="1"/>
    <col min="3516" max="3516" width="11.1796875" bestFit="1" customWidth="1"/>
    <col min="3517" max="3517" width="34.453125" bestFit="1" customWidth="1"/>
    <col min="3518" max="3518" width="21.81640625" bestFit="1" customWidth="1"/>
    <col min="3519" max="3519" width="34.36328125" bestFit="1" customWidth="1"/>
    <col min="3520" max="3520" width="37.7265625" bestFit="1" customWidth="1"/>
    <col min="3521" max="3521" width="17" bestFit="1" customWidth="1"/>
    <col min="3522" max="3522" width="56.26953125" bestFit="1" customWidth="1"/>
    <col min="3523" max="3523" width="41.7265625" bestFit="1" customWidth="1"/>
    <col min="3524" max="3524" width="37.08984375" bestFit="1" customWidth="1"/>
    <col min="3525" max="3525" width="42.90625" bestFit="1" customWidth="1"/>
    <col min="3526" max="3526" width="58.08984375" bestFit="1" customWidth="1"/>
    <col min="3527" max="3527" width="25.36328125" bestFit="1" customWidth="1"/>
    <col min="3528" max="3528" width="59.1796875" bestFit="1" customWidth="1"/>
    <col min="3529" max="3529" width="24.54296875" bestFit="1" customWidth="1"/>
    <col min="3530" max="3530" width="15.08984375" bestFit="1" customWidth="1"/>
    <col min="3531" max="3531" width="30.90625" bestFit="1" customWidth="1"/>
    <col min="3532" max="3532" width="50.1796875" bestFit="1" customWidth="1"/>
    <col min="3533" max="3533" width="51.6328125" bestFit="1" customWidth="1"/>
    <col min="3534" max="3534" width="33.26953125" bestFit="1" customWidth="1"/>
    <col min="3535" max="3535" width="36.54296875" bestFit="1" customWidth="1"/>
    <col min="3536" max="3536" width="28.453125" bestFit="1" customWidth="1"/>
    <col min="3537" max="3537" width="30.36328125" bestFit="1" customWidth="1"/>
    <col min="3538" max="3538" width="46.08984375" bestFit="1" customWidth="1"/>
    <col min="3539" max="3539" width="36.54296875" bestFit="1" customWidth="1"/>
    <col min="3540" max="3540" width="27.81640625" bestFit="1" customWidth="1"/>
    <col min="3541" max="3541" width="22.453125" bestFit="1" customWidth="1"/>
    <col min="3542" max="3542" width="44.26953125" bestFit="1" customWidth="1"/>
    <col min="3543" max="3543" width="42" bestFit="1" customWidth="1"/>
    <col min="3544" max="3544" width="39.26953125" bestFit="1" customWidth="1"/>
    <col min="3545" max="3545" width="36.6328125" bestFit="1" customWidth="1"/>
    <col min="3546" max="3546" width="18.81640625" bestFit="1" customWidth="1"/>
    <col min="3547" max="3547" width="8.1796875" bestFit="1" customWidth="1"/>
    <col min="3548" max="3548" width="47.81640625" bestFit="1" customWidth="1"/>
    <col min="3549" max="3549" width="29.81640625" bestFit="1" customWidth="1"/>
    <col min="3550" max="3550" width="19.7265625" bestFit="1" customWidth="1"/>
    <col min="3551" max="3551" width="42.81640625" bestFit="1" customWidth="1"/>
    <col min="3552" max="3552" width="38.81640625" bestFit="1" customWidth="1"/>
    <col min="3553" max="3553" width="55.1796875" bestFit="1" customWidth="1"/>
    <col min="3554" max="3554" width="36.54296875" bestFit="1" customWidth="1"/>
    <col min="3555" max="3555" width="14.81640625" bestFit="1" customWidth="1"/>
    <col min="3556" max="3556" width="50.7265625" bestFit="1" customWidth="1"/>
    <col min="3557" max="3557" width="47" bestFit="1" customWidth="1"/>
    <col min="3558" max="3558" width="51.6328125" bestFit="1" customWidth="1"/>
    <col min="3559" max="3559" width="13.6328125" bestFit="1" customWidth="1"/>
    <col min="3560" max="3560" width="22.7265625" bestFit="1" customWidth="1"/>
    <col min="3561" max="3561" width="52.7265625" bestFit="1" customWidth="1"/>
    <col min="3562" max="3562" width="48.26953125" bestFit="1" customWidth="1"/>
    <col min="3563" max="3563" width="17.26953125" bestFit="1" customWidth="1"/>
    <col min="3564" max="3564" width="52.453125" bestFit="1" customWidth="1"/>
    <col min="3565" max="3565" width="34.6328125" bestFit="1" customWidth="1"/>
    <col min="3566" max="3566" width="51" bestFit="1" customWidth="1"/>
    <col min="3567" max="3568" width="39.36328125" bestFit="1" customWidth="1"/>
    <col min="3569" max="3569" width="15.08984375" bestFit="1" customWidth="1"/>
    <col min="3570" max="3570" width="11.453125" bestFit="1" customWidth="1"/>
    <col min="3571" max="3571" width="22.90625" bestFit="1" customWidth="1"/>
    <col min="3572" max="3572" width="41.7265625" bestFit="1" customWidth="1"/>
    <col min="3573" max="3573" width="27.81640625" bestFit="1" customWidth="1"/>
    <col min="3574" max="3574" width="25.6328125" bestFit="1" customWidth="1"/>
    <col min="3575" max="3575" width="44.81640625" bestFit="1" customWidth="1"/>
    <col min="3576" max="3576" width="23.81640625" bestFit="1" customWidth="1"/>
    <col min="3577" max="3577" width="21.6328125" bestFit="1" customWidth="1"/>
    <col min="3578" max="3578" width="45" bestFit="1" customWidth="1"/>
    <col min="3579" max="3579" width="35.54296875" bestFit="1" customWidth="1"/>
    <col min="3580" max="3580" width="31.90625" bestFit="1" customWidth="1"/>
    <col min="3581" max="3581" width="26.453125" bestFit="1" customWidth="1"/>
    <col min="3582" max="3582" width="13.36328125" bestFit="1" customWidth="1"/>
    <col min="3583" max="3583" width="28.36328125" bestFit="1" customWidth="1"/>
    <col min="3584" max="3584" width="22.7265625" bestFit="1" customWidth="1"/>
    <col min="3585" max="3585" width="23.54296875" bestFit="1" customWidth="1"/>
    <col min="3586" max="3586" width="38.1796875" bestFit="1" customWidth="1"/>
    <col min="3587" max="3587" width="38" bestFit="1" customWidth="1"/>
    <col min="3588" max="3588" width="48.36328125" bestFit="1" customWidth="1"/>
    <col min="3589" max="3589" width="24.54296875" bestFit="1" customWidth="1"/>
    <col min="3590" max="3590" width="20.7265625" bestFit="1" customWidth="1"/>
    <col min="3591" max="3591" width="42.6328125" bestFit="1" customWidth="1"/>
    <col min="3592" max="3592" width="49.90625" bestFit="1" customWidth="1"/>
    <col min="3593" max="3593" width="11.26953125" bestFit="1" customWidth="1"/>
    <col min="3594" max="3594" width="50.7265625" bestFit="1" customWidth="1"/>
    <col min="3595" max="3595" width="21.36328125" bestFit="1" customWidth="1"/>
    <col min="3596" max="3596" width="30.81640625" bestFit="1" customWidth="1"/>
    <col min="3597" max="3597" width="18.90625" bestFit="1" customWidth="1"/>
    <col min="3598" max="3598" width="51.6328125" bestFit="1" customWidth="1"/>
    <col min="3599" max="3599" width="42.90625" bestFit="1" customWidth="1"/>
    <col min="3600" max="3600" width="28.453125" bestFit="1" customWidth="1"/>
    <col min="3601" max="3601" width="45.26953125" bestFit="1" customWidth="1"/>
    <col min="3602" max="3602" width="22.90625" bestFit="1" customWidth="1"/>
    <col min="3603" max="3603" width="44.26953125" bestFit="1" customWidth="1"/>
    <col min="3604" max="3604" width="54.26953125" bestFit="1" customWidth="1"/>
    <col min="3605" max="3605" width="39.90625" bestFit="1" customWidth="1"/>
    <col min="3606" max="3606" width="21.90625" bestFit="1" customWidth="1"/>
    <col min="3607" max="3607" width="41.26953125" bestFit="1" customWidth="1"/>
    <col min="3608" max="3608" width="19.1796875" bestFit="1" customWidth="1"/>
    <col min="3609" max="3609" width="21.81640625" bestFit="1" customWidth="1"/>
    <col min="3610" max="3610" width="54.6328125" bestFit="1" customWidth="1"/>
    <col min="3611" max="3611" width="50.1796875" bestFit="1" customWidth="1"/>
    <col min="3612" max="3612" width="51.54296875" bestFit="1" customWidth="1"/>
    <col min="3613" max="3613" width="26.26953125" bestFit="1" customWidth="1"/>
    <col min="3614" max="3614" width="41.54296875" bestFit="1" customWidth="1"/>
    <col min="3615" max="3615" width="31.36328125" bestFit="1" customWidth="1"/>
    <col min="3616" max="3616" width="54.08984375" bestFit="1" customWidth="1"/>
    <col min="3617" max="3617" width="30.08984375" bestFit="1" customWidth="1"/>
    <col min="3618" max="3618" width="16.90625" bestFit="1" customWidth="1"/>
    <col min="3619" max="3619" width="41.1796875" bestFit="1" customWidth="1"/>
    <col min="3620" max="3620" width="19.36328125" bestFit="1" customWidth="1"/>
    <col min="3621" max="3621" width="25.90625" bestFit="1" customWidth="1"/>
    <col min="3622" max="3622" width="18" bestFit="1" customWidth="1"/>
    <col min="3623" max="3623" width="35.81640625" bestFit="1" customWidth="1"/>
    <col min="3624" max="3624" width="49.90625" bestFit="1" customWidth="1"/>
    <col min="3625" max="3625" width="53" bestFit="1" customWidth="1"/>
    <col min="3626" max="3626" width="27.6328125" bestFit="1" customWidth="1"/>
    <col min="3627" max="3627" width="43.08984375" bestFit="1" customWidth="1"/>
    <col min="3628" max="3628" width="52.36328125" bestFit="1" customWidth="1"/>
    <col min="3629" max="3629" width="35.54296875" bestFit="1" customWidth="1"/>
    <col min="3630" max="3630" width="22.36328125" bestFit="1" customWidth="1"/>
    <col min="3631" max="3631" width="42" bestFit="1" customWidth="1"/>
    <col min="3632" max="3632" width="23.1796875" bestFit="1" customWidth="1"/>
    <col min="3633" max="3633" width="50" bestFit="1" customWidth="1"/>
    <col min="3634" max="3634" width="42.81640625" bestFit="1" customWidth="1"/>
    <col min="3635" max="3635" width="16.453125" bestFit="1" customWidth="1"/>
    <col min="3636" max="3636" width="38.1796875" bestFit="1" customWidth="1"/>
    <col min="3637" max="3637" width="30.26953125" bestFit="1" customWidth="1"/>
    <col min="3638" max="3638" width="27.08984375" bestFit="1" customWidth="1"/>
    <col min="3639" max="3639" width="45.36328125" bestFit="1" customWidth="1"/>
    <col min="3640" max="3640" width="51.54296875" bestFit="1" customWidth="1"/>
    <col min="3641" max="3641" width="51.36328125" bestFit="1" customWidth="1"/>
    <col min="3642" max="3642" width="22.1796875" bestFit="1" customWidth="1"/>
    <col min="3643" max="3643" width="49.453125" bestFit="1" customWidth="1"/>
    <col min="3644" max="3644" width="29.453125" bestFit="1" customWidth="1"/>
    <col min="3645" max="3645" width="25.453125" bestFit="1" customWidth="1"/>
    <col min="3646" max="3646" width="49.453125" bestFit="1" customWidth="1"/>
    <col min="3647" max="3647" width="18.6328125" bestFit="1" customWidth="1"/>
    <col min="3648" max="3648" width="31.1796875" bestFit="1" customWidth="1"/>
    <col min="3649" max="3649" width="27.90625" bestFit="1" customWidth="1"/>
    <col min="3650" max="3650" width="17.453125" bestFit="1" customWidth="1"/>
    <col min="3651" max="3651" width="22.36328125" bestFit="1" customWidth="1"/>
    <col min="3652" max="3652" width="9.81640625" bestFit="1" customWidth="1"/>
    <col min="3653" max="3653" width="20.1796875" bestFit="1" customWidth="1"/>
    <col min="3654" max="3654" width="26.26953125" bestFit="1" customWidth="1"/>
    <col min="3655" max="3655" width="34.08984375" bestFit="1" customWidth="1"/>
    <col min="3656" max="3656" width="22.36328125" bestFit="1" customWidth="1"/>
    <col min="3657" max="3657" width="18" bestFit="1" customWidth="1"/>
    <col min="3658" max="3658" width="32.26953125" bestFit="1" customWidth="1"/>
    <col min="3659" max="3659" width="17.453125" bestFit="1" customWidth="1"/>
    <col min="3660" max="3660" width="13.6328125" bestFit="1" customWidth="1"/>
    <col min="3661" max="3661" width="35.26953125" bestFit="1" customWidth="1"/>
    <col min="3662" max="3662" width="21" bestFit="1" customWidth="1"/>
    <col min="3663" max="3663" width="26" bestFit="1" customWidth="1"/>
    <col min="3664" max="3664" width="29.81640625" bestFit="1" customWidth="1"/>
    <col min="3665" max="3665" width="21.36328125" bestFit="1" customWidth="1"/>
    <col min="3666" max="3666" width="27.26953125" bestFit="1" customWidth="1"/>
    <col min="3667" max="3667" width="34.6328125" bestFit="1" customWidth="1"/>
    <col min="3668" max="3668" width="19.453125" bestFit="1" customWidth="1"/>
    <col min="3669" max="3669" width="43.7265625" bestFit="1" customWidth="1"/>
    <col min="3670" max="3670" width="34.6328125" bestFit="1" customWidth="1"/>
    <col min="3671" max="3671" width="45" bestFit="1" customWidth="1"/>
    <col min="3672" max="3672" width="51.6328125" bestFit="1" customWidth="1"/>
    <col min="3673" max="3673" width="42.26953125" bestFit="1" customWidth="1"/>
    <col min="3674" max="3674" width="12.26953125" bestFit="1" customWidth="1"/>
    <col min="3675" max="3675" width="14" bestFit="1" customWidth="1"/>
    <col min="3676" max="3676" width="45.36328125" bestFit="1" customWidth="1"/>
    <col min="3677" max="3677" width="30.26953125" bestFit="1" customWidth="1"/>
    <col min="3678" max="3678" width="18.6328125" bestFit="1" customWidth="1"/>
    <col min="3679" max="3679" width="11.7265625" bestFit="1" customWidth="1"/>
    <col min="3680" max="3680" width="16.7265625" bestFit="1" customWidth="1"/>
    <col min="3681" max="3681" width="40.453125" bestFit="1" customWidth="1"/>
    <col min="3682" max="3682" width="22.1796875" bestFit="1" customWidth="1"/>
    <col min="3683" max="3683" width="35.54296875" bestFit="1" customWidth="1"/>
    <col min="3684" max="3684" width="37.7265625" bestFit="1" customWidth="1"/>
    <col min="3685" max="3685" width="48.81640625" bestFit="1" customWidth="1"/>
    <col min="3686" max="3686" width="30.36328125" bestFit="1" customWidth="1"/>
    <col min="3687" max="3687" width="39.90625" bestFit="1" customWidth="1"/>
    <col min="3688" max="3688" width="48.36328125" bestFit="1" customWidth="1"/>
    <col min="3689" max="3689" width="47.81640625" bestFit="1" customWidth="1"/>
    <col min="3690" max="3690" width="24.54296875" bestFit="1" customWidth="1"/>
    <col min="3691" max="3691" width="42.81640625" bestFit="1" customWidth="1"/>
    <col min="3692" max="3692" width="55.6328125" bestFit="1" customWidth="1"/>
    <col min="3693" max="3693" width="20.453125" bestFit="1" customWidth="1"/>
    <col min="3694" max="3694" width="23.81640625" bestFit="1" customWidth="1"/>
    <col min="3695" max="3695" width="17.7265625" bestFit="1" customWidth="1"/>
    <col min="3696" max="3696" width="32" bestFit="1" customWidth="1"/>
    <col min="3697" max="3697" width="20.1796875" bestFit="1" customWidth="1"/>
    <col min="3698" max="3698" width="21.54296875" bestFit="1" customWidth="1"/>
    <col min="3699" max="3699" width="33.26953125" bestFit="1" customWidth="1"/>
    <col min="3700" max="3700" width="48.36328125" bestFit="1" customWidth="1"/>
    <col min="3701" max="3701" width="15.26953125" bestFit="1" customWidth="1"/>
    <col min="3702" max="3702" width="51.81640625" bestFit="1" customWidth="1"/>
    <col min="3703" max="3703" width="48.36328125" bestFit="1" customWidth="1"/>
    <col min="3704" max="3704" width="32.26953125" bestFit="1" customWidth="1"/>
    <col min="3705" max="3705" width="15.90625" bestFit="1" customWidth="1"/>
    <col min="3706" max="3706" width="44.26953125" bestFit="1" customWidth="1"/>
    <col min="3707" max="3707" width="31.453125" bestFit="1" customWidth="1"/>
    <col min="3708" max="3708" width="51.81640625" bestFit="1" customWidth="1"/>
    <col min="3709" max="3709" width="53.81640625" bestFit="1" customWidth="1"/>
    <col min="3710" max="3710" width="32.54296875" bestFit="1" customWidth="1"/>
    <col min="3711" max="3711" width="5.81640625" bestFit="1" customWidth="1"/>
    <col min="3712" max="3712" width="53.453125" bestFit="1" customWidth="1"/>
    <col min="3713" max="3713" width="25.453125" bestFit="1" customWidth="1"/>
    <col min="3714" max="3714" width="18.54296875" bestFit="1" customWidth="1"/>
    <col min="3715" max="3715" width="24.54296875" bestFit="1" customWidth="1"/>
    <col min="3716" max="3716" width="22.1796875" bestFit="1" customWidth="1"/>
    <col min="3717" max="3717" width="5.54296875" bestFit="1" customWidth="1"/>
    <col min="3718" max="3718" width="48.36328125" bestFit="1" customWidth="1"/>
    <col min="3719" max="3719" width="53" bestFit="1" customWidth="1"/>
    <col min="3720" max="3720" width="56.1796875" bestFit="1" customWidth="1"/>
    <col min="3721" max="3721" width="32.453125" bestFit="1" customWidth="1"/>
    <col min="3722" max="3722" width="25.1796875" bestFit="1" customWidth="1"/>
    <col min="3723" max="3723" width="44.54296875" bestFit="1" customWidth="1"/>
    <col min="3724" max="3724" width="14.54296875" bestFit="1" customWidth="1"/>
    <col min="3725" max="3725" width="33.36328125" bestFit="1" customWidth="1"/>
    <col min="3726" max="3726" width="28.36328125" bestFit="1" customWidth="1"/>
    <col min="3727" max="3727" width="33.54296875" bestFit="1" customWidth="1"/>
    <col min="3728" max="3728" width="13.08984375" bestFit="1" customWidth="1"/>
    <col min="3729" max="3729" width="35.26953125" bestFit="1" customWidth="1"/>
    <col min="3730" max="3730" width="48.90625" bestFit="1" customWidth="1"/>
    <col min="3731" max="3731" width="35.26953125" bestFit="1" customWidth="1"/>
    <col min="3732" max="3732" width="22.90625" bestFit="1" customWidth="1"/>
    <col min="3733" max="3733" width="16.90625" bestFit="1" customWidth="1"/>
    <col min="3734" max="3734" width="54.54296875" bestFit="1" customWidth="1"/>
    <col min="3735" max="3735" width="34.08984375" bestFit="1" customWidth="1"/>
    <col min="3736" max="3736" width="33.81640625" bestFit="1" customWidth="1"/>
    <col min="3737" max="3737" width="28.36328125" bestFit="1" customWidth="1"/>
    <col min="3738" max="3738" width="11.81640625" bestFit="1" customWidth="1"/>
    <col min="3739" max="3739" width="37.36328125" bestFit="1" customWidth="1"/>
    <col min="3740" max="3740" width="48.36328125" bestFit="1" customWidth="1"/>
    <col min="3741" max="3741" width="19.1796875" bestFit="1" customWidth="1"/>
    <col min="3742" max="3742" width="32.81640625" bestFit="1" customWidth="1"/>
    <col min="3743" max="3743" width="31.7265625" bestFit="1" customWidth="1"/>
    <col min="3744" max="3744" width="15.36328125" bestFit="1" customWidth="1"/>
    <col min="3745" max="3745" width="50.26953125" bestFit="1" customWidth="1"/>
    <col min="3746" max="3746" width="20.81640625" bestFit="1" customWidth="1"/>
    <col min="3747" max="3747" width="19.6328125" bestFit="1" customWidth="1"/>
    <col min="3748" max="3748" width="15.90625" bestFit="1" customWidth="1"/>
    <col min="3749" max="3749" width="39.6328125" bestFit="1" customWidth="1"/>
    <col min="3750" max="3750" width="23" bestFit="1" customWidth="1"/>
    <col min="3751" max="3751" width="39.81640625" bestFit="1" customWidth="1"/>
    <col min="3752" max="3752" width="49.08984375" bestFit="1" customWidth="1"/>
    <col min="3753" max="3753" width="51.08984375" bestFit="1" customWidth="1"/>
    <col min="3754" max="3754" width="34.08984375" bestFit="1" customWidth="1"/>
    <col min="3755" max="3755" width="10.1796875" bestFit="1" customWidth="1"/>
    <col min="3756" max="3756" width="30" bestFit="1" customWidth="1"/>
    <col min="3757" max="3757" width="12.26953125" bestFit="1" customWidth="1"/>
    <col min="3758" max="3758" width="17.1796875" bestFit="1" customWidth="1"/>
    <col min="3759" max="3759" width="54.6328125" bestFit="1" customWidth="1"/>
    <col min="3760" max="3760" width="47.26953125" bestFit="1" customWidth="1"/>
    <col min="3761" max="3761" width="28.36328125" bestFit="1" customWidth="1"/>
    <col min="3762" max="3762" width="43.6328125" bestFit="1" customWidth="1"/>
    <col min="3763" max="3763" width="28.08984375" bestFit="1" customWidth="1"/>
    <col min="3764" max="3764" width="54.54296875" bestFit="1" customWidth="1"/>
    <col min="3765" max="3765" width="44.1796875" bestFit="1" customWidth="1"/>
    <col min="3766" max="3766" width="26.453125" bestFit="1" customWidth="1"/>
    <col min="3767" max="3767" width="31.6328125" bestFit="1" customWidth="1"/>
    <col min="3768" max="3768" width="43.36328125" bestFit="1" customWidth="1"/>
    <col min="3769" max="3769" width="23.26953125" bestFit="1" customWidth="1"/>
    <col min="3770" max="3770" width="15.36328125" bestFit="1" customWidth="1"/>
    <col min="3771" max="3771" width="21.81640625" bestFit="1" customWidth="1"/>
    <col min="3772" max="3772" width="13.26953125" bestFit="1" customWidth="1"/>
    <col min="3773" max="3773" width="10.7265625" bestFit="1" customWidth="1"/>
    <col min="3774" max="3774" width="41.7265625" bestFit="1" customWidth="1"/>
    <col min="3775" max="3775" width="38.54296875" bestFit="1" customWidth="1"/>
    <col min="3776" max="3776" width="41.1796875" bestFit="1" customWidth="1"/>
    <col min="3777" max="3777" width="17.26953125" bestFit="1" customWidth="1"/>
    <col min="3778" max="3778" width="44.7265625" bestFit="1" customWidth="1"/>
    <col min="3779" max="3779" width="52.08984375" bestFit="1" customWidth="1"/>
    <col min="3780" max="3780" width="42.6328125" bestFit="1" customWidth="1"/>
    <col min="3781" max="3781" width="16.1796875" bestFit="1" customWidth="1"/>
    <col min="3782" max="3782" width="26.7265625" bestFit="1" customWidth="1"/>
    <col min="3783" max="3783" width="52.08984375" bestFit="1" customWidth="1"/>
    <col min="3784" max="3784" width="30.6328125" bestFit="1" customWidth="1"/>
    <col min="3785" max="3785" width="57.81640625" bestFit="1" customWidth="1"/>
    <col min="3786" max="3786" width="23.54296875" bestFit="1" customWidth="1"/>
    <col min="3787" max="3787" width="27.08984375" bestFit="1" customWidth="1"/>
    <col min="3788" max="3788" width="45.81640625" bestFit="1" customWidth="1"/>
    <col min="3789" max="3789" width="49.08984375" bestFit="1" customWidth="1"/>
    <col min="3790" max="3790" width="51.6328125" bestFit="1" customWidth="1"/>
    <col min="3791" max="3791" width="36.81640625" bestFit="1" customWidth="1"/>
    <col min="3792" max="3792" width="45.81640625" bestFit="1" customWidth="1"/>
    <col min="3793" max="3793" width="56.81640625" bestFit="1" customWidth="1"/>
    <col min="3794" max="3794" width="15.08984375" bestFit="1" customWidth="1"/>
    <col min="3795" max="3795" width="15" bestFit="1" customWidth="1"/>
    <col min="3796" max="3796" width="25.1796875" bestFit="1" customWidth="1"/>
    <col min="3797" max="3797" width="56" bestFit="1" customWidth="1"/>
    <col min="3798" max="3798" width="36.36328125" bestFit="1" customWidth="1"/>
    <col min="3799" max="3799" width="45.81640625" bestFit="1" customWidth="1"/>
    <col min="3800" max="3800" width="25.90625" bestFit="1" customWidth="1"/>
    <col min="3801" max="3801" width="10.7265625" bestFit="1" customWidth="1"/>
    <col min="3802" max="3802" width="33.54296875" bestFit="1" customWidth="1"/>
    <col min="3803" max="3803" width="31.90625" bestFit="1" customWidth="1"/>
    <col min="3804" max="3804" width="27.26953125" bestFit="1" customWidth="1"/>
    <col min="3805" max="3805" width="6.54296875" bestFit="1" customWidth="1"/>
    <col min="3806" max="3806" width="18.81640625" bestFit="1" customWidth="1"/>
    <col min="3807" max="3807" width="33.26953125" bestFit="1" customWidth="1"/>
    <col min="3808" max="3808" width="27.6328125" bestFit="1" customWidth="1"/>
    <col min="3809" max="3809" width="38.81640625" bestFit="1" customWidth="1"/>
    <col min="3810" max="3810" width="53.26953125" bestFit="1" customWidth="1"/>
    <col min="3811" max="3811" width="10.453125" bestFit="1" customWidth="1"/>
    <col min="3812" max="3812" width="52.08984375" bestFit="1" customWidth="1"/>
    <col min="3813" max="3813" width="32.26953125" bestFit="1" customWidth="1"/>
    <col min="3814" max="3814" width="11.7265625" bestFit="1" customWidth="1"/>
    <col min="3815" max="3815" width="34.453125" bestFit="1" customWidth="1"/>
    <col min="3816" max="3816" width="7.08984375" bestFit="1" customWidth="1"/>
    <col min="3817" max="3817" width="37.6328125" bestFit="1" customWidth="1"/>
    <col min="3818" max="3818" width="39.90625" bestFit="1" customWidth="1"/>
    <col min="3819" max="3819" width="46.6328125" bestFit="1" customWidth="1"/>
    <col min="3820" max="3820" width="6.6328125" bestFit="1" customWidth="1"/>
    <col min="3821" max="3821" width="49.36328125" bestFit="1" customWidth="1"/>
    <col min="3822" max="3822" width="18.90625" bestFit="1" customWidth="1"/>
    <col min="3823" max="3823" width="16.453125" bestFit="1" customWidth="1"/>
    <col min="3824" max="3824" width="34.08984375" bestFit="1" customWidth="1"/>
    <col min="3825" max="3825" width="27.90625" bestFit="1" customWidth="1"/>
    <col min="3826" max="3826" width="19.90625" bestFit="1" customWidth="1"/>
    <col min="3827" max="3827" width="38.54296875" bestFit="1" customWidth="1"/>
    <col min="3828" max="3828" width="18.26953125" bestFit="1" customWidth="1"/>
    <col min="3829" max="3829" width="47.1796875" bestFit="1" customWidth="1"/>
    <col min="3830" max="3830" width="31.7265625" bestFit="1" customWidth="1"/>
    <col min="3831" max="3831" width="28.7265625" bestFit="1" customWidth="1"/>
    <col min="3832" max="3832" width="32.7265625" bestFit="1" customWidth="1"/>
    <col min="3833" max="3833" width="10.453125" bestFit="1" customWidth="1"/>
    <col min="3834" max="3834" width="21.81640625" bestFit="1" customWidth="1"/>
    <col min="3835" max="3835" width="53.453125" bestFit="1" customWidth="1"/>
    <col min="3836" max="3836" width="29.26953125" bestFit="1" customWidth="1"/>
    <col min="3837" max="3837" width="50.26953125" bestFit="1" customWidth="1"/>
    <col min="3838" max="3838" width="15.6328125" bestFit="1" customWidth="1"/>
    <col min="3839" max="3839" width="31.08984375" bestFit="1" customWidth="1"/>
    <col min="3840" max="3840" width="5.54296875" bestFit="1" customWidth="1"/>
    <col min="3841" max="3841" width="43.08984375" bestFit="1" customWidth="1"/>
    <col min="3842" max="3842" width="54" bestFit="1" customWidth="1"/>
    <col min="3843" max="3843" width="38.54296875" bestFit="1" customWidth="1"/>
    <col min="3844" max="3844" width="22.08984375" bestFit="1" customWidth="1"/>
    <col min="3845" max="3845" width="18.36328125" bestFit="1" customWidth="1"/>
    <col min="3846" max="3846" width="34.453125" bestFit="1" customWidth="1"/>
    <col min="3847" max="3847" width="13.7265625" bestFit="1" customWidth="1"/>
    <col min="3848" max="3848" width="27.08984375" bestFit="1" customWidth="1"/>
    <col min="3849" max="3849" width="10.453125" bestFit="1" customWidth="1"/>
    <col min="3850" max="3850" width="45" bestFit="1" customWidth="1"/>
    <col min="3851" max="3851" width="17.26953125" bestFit="1" customWidth="1"/>
    <col min="3852" max="3852" width="17.453125" bestFit="1" customWidth="1"/>
    <col min="3853" max="3853" width="23.7265625" bestFit="1" customWidth="1"/>
    <col min="3854" max="3854" width="37.7265625" bestFit="1" customWidth="1"/>
    <col min="3855" max="3855" width="48.6328125" bestFit="1" customWidth="1"/>
    <col min="3856" max="3856" width="47.26953125" bestFit="1" customWidth="1"/>
    <col min="3857" max="3857" width="24.36328125" bestFit="1" customWidth="1"/>
    <col min="3858" max="3858" width="51.54296875" bestFit="1" customWidth="1"/>
    <col min="3859" max="3859" width="20.453125" bestFit="1" customWidth="1"/>
    <col min="3860" max="3860" width="39.90625" bestFit="1" customWidth="1"/>
    <col min="3861" max="3861" width="53.7265625" bestFit="1" customWidth="1"/>
    <col min="3862" max="3862" width="30.26953125" bestFit="1" customWidth="1"/>
    <col min="3863" max="3863" width="56" bestFit="1" customWidth="1"/>
    <col min="3864" max="3864" width="20.54296875" bestFit="1" customWidth="1"/>
    <col min="3865" max="3865" width="29.453125" bestFit="1" customWidth="1"/>
    <col min="3866" max="3866" width="13.1796875" bestFit="1" customWidth="1"/>
    <col min="3867" max="3867" width="56.453125" bestFit="1" customWidth="1"/>
    <col min="3868" max="3868" width="23" bestFit="1" customWidth="1"/>
    <col min="3869" max="3869" width="44.81640625" bestFit="1" customWidth="1"/>
    <col min="3870" max="3870" width="16.7265625" bestFit="1" customWidth="1"/>
    <col min="3871" max="3871" width="52.90625" bestFit="1" customWidth="1"/>
    <col min="3872" max="3872" width="48.6328125" bestFit="1" customWidth="1"/>
    <col min="3873" max="3873" width="45.6328125" bestFit="1" customWidth="1"/>
    <col min="3874" max="3874" width="30.36328125" bestFit="1" customWidth="1"/>
    <col min="3875" max="3875" width="49.1796875" bestFit="1" customWidth="1"/>
    <col min="3876" max="3877" width="20.7265625" bestFit="1" customWidth="1"/>
    <col min="3878" max="3878" width="25.6328125" bestFit="1" customWidth="1"/>
    <col min="3879" max="3879" width="42.81640625" bestFit="1" customWidth="1"/>
    <col min="3880" max="3880" width="47" bestFit="1" customWidth="1"/>
    <col min="3881" max="3881" width="15.6328125" bestFit="1" customWidth="1"/>
    <col min="3882" max="3882" width="25.08984375" bestFit="1" customWidth="1"/>
    <col min="3883" max="3883" width="39.36328125" bestFit="1" customWidth="1"/>
    <col min="3884" max="3884" width="36.90625" bestFit="1" customWidth="1"/>
    <col min="3885" max="3885" width="54.54296875" bestFit="1" customWidth="1"/>
    <col min="3886" max="3886" width="55.1796875" bestFit="1" customWidth="1"/>
    <col min="3887" max="3887" width="30.26953125" bestFit="1" customWidth="1"/>
    <col min="3888" max="3888" width="43.7265625" bestFit="1" customWidth="1"/>
    <col min="3889" max="3889" width="23.54296875" bestFit="1" customWidth="1"/>
    <col min="3890" max="3890" width="32.81640625" bestFit="1" customWidth="1"/>
    <col min="3891" max="3891" width="39.08984375" bestFit="1" customWidth="1"/>
    <col min="3892" max="3892" width="42.90625" bestFit="1" customWidth="1"/>
    <col min="3893" max="3893" width="56.81640625" bestFit="1" customWidth="1"/>
    <col min="3894" max="3894" width="8.453125" bestFit="1" customWidth="1"/>
    <col min="3895" max="3895" width="22.36328125" bestFit="1" customWidth="1"/>
    <col min="3896" max="3896" width="23.54296875" bestFit="1" customWidth="1"/>
    <col min="3897" max="3898" width="29.81640625" bestFit="1" customWidth="1"/>
    <col min="3899" max="3899" width="25.36328125" bestFit="1" customWidth="1"/>
    <col min="3900" max="3900" width="49.08984375" bestFit="1" customWidth="1"/>
    <col min="3901" max="3901" width="57.26953125" bestFit="1" customWidth="1"/>
    <col min="3902" max="3902" width="50.26953125" bestFit="1" customWidth="1"/>
    <col min="3903" max="3903" width="19.6328125" bestFit="1" customWidth="1"/>
    <col min="3904" max="3904" width="42.26953125" bestFit="1" customWidth="1"/>
    <col min="3905" max="3905" width="31.1796875" bestFit="1" customWidth="1"/>
    <col min="3906" max="3906" width="9.26953125" bestFit="1" customWidth="1"/>
    <col min="3907" max="3907" width="18.6328125" bestFit="1" customWidth="1"/>
    <col min="3908" max="3908" width="20.1796875" bestFit="1" customWidth="1"/>
    <col min="3909" max="3909" width="12.90625" bestFit="1" customWidth="1"/>
    <col min="3910" max="3910" width="23.26953125" bestFit="1" customWidth="1"/>
    <col min="3911" max="3911" width="52.7265625" bestFit="1" customWidth="1"/>
    <col min="3912" max="3912" width="27.81640625" bestFit="1" customWidth="1"/>
    <col min="3913" max="3913" width="46.6328125" bestFit="1" customWidth="1"/>
    <col min="3914" max="3914" width="48.54296875" bestFit="1" customWidth="1"/>
    <col min="3915" max="3915" width="23.453125" bestFit="1" customWidth="1"/>
    <col min="3916" max="3916" width="7.36328125" bestFit="1" customWidth="1"/>
    <col min="3917" max="3917" width="23.81640625" bestFit="1" customWidth="1"/>
    <col min="3918" max="3918" width="41.81640625" bestFit="1" customWidth="1"/>
    <col min="3919" max="3919" width="27.26953125" bestFit="1" customWidth="1"/>
    <col min="3920" max="3920" width="49.453125" bestFit="1" customWidth="1"/>
    <col min="3921" max="3921" width="36.36328125" bestFit="1" customWidth="1"/>
    <col min="3922" max="3922" width="29.7265625" bestFit="1" customWidth="1"/>
    <col min="3923" max="3923" width="9.08984375" bestFit="1" customWidth="1"/>
    <col min="3924" max="3924" width="46.6328125" bestFit="1" customWidth="1"/>
    <col min="3925" max="3925" width="40.7265625" bestFit="1" customWidth="1"/>
    <col min="3926" max="3926" width="43.6328125" bestFit="1" customWidth="1"/>
    <col min="3927" max="3927" width="51.26953125" bestFit="1" customWidth="1"/>
    <col min="3928" max="3928" width="50.7265625" bestFit="1" customWidth="1"/>
    <col min="3929" max="3929" width="52.08984375" bestFit="1" customWidth="1"/>
    <col min="3930" max="3930" width="28.6328125" bestFit="1" customWidth="1"/>
    <col min="3931" max="3931" width="7.08984375" bestFit="1" customWidth="1"/>
    <col min="3932" max="3932" width="28.6328125" bestFit="1" customWidth="1"/>
    <col min="3933" max="3933" width="13.453125" bestFit="1" customWidth="1"/>
    <col min="3934" max="3934" width="25.7265625" bestFit="1" customWidth="1"/>
    <col min="3935" max="3935" width="25.36328125" bestFit="1" customWidth="1"/>
    <col min="3936" max="3936" width="21.26953125" bestFit="1" customWidth="1"/>
    <col min="3937" max="3937" width="15.36328125" bestFit="1" customWidth="1"/>
    <col min="3938" max="3938" width="27.26953125" bestFit="1" customWidth="1"/>
    <col min="3939" max="3939" width="10.453125" bestFit="1" customWidth="1"/>
    <col min="3940" max="3940" width="22.453125" bestFit="1" customWidth="1"/>
    <col min="3941" max="3941" width="48.81640625" bestFit="1" customWidth="1"/>
    <col min="3942" max="3942" width="50.7265625" bestFit="1" customWidth="1"/>
    <col min="3943" max="3943" width="27.08984375" bestFit="1" customWidth="1"/>
    <col min="3944" max="3944" width="41.26953125" bestFit="1" customWidth="1"/>
    <col min="3945" max="3945" width="48.54296875" bestFit="1" customWidth="1"/>
    <col min="3946" max="3946" width="12.54296875" bestFit="1" customWidth="1"/>
    <col min="3947" max="3947" width="41" bestFit="1" customWidth="1"/>
    <col min="3948" max="3948" width="16.1796875" bestFit="1" customWidth="1"/>
    <col min="3949" max="3949" width="16.08984375" bestFit="1" customWidth="1"/>
    <col min="3950" max="3950" width="47.453125" bestFit="1" customWidth="1"/>
    <col min="3951" max="3951" width="38.453125" bestFit="1" customWidth="1"/>
    <col min="3952" max="3952" width="14.54296875" bestFit="1" customWidth="1"/>
    <col min="3953" max="3953" width="24.90625" bestFit="1" customWidth="1"/>
    <col min="3954" max="3954" width="18.81640625" bestFit="1" customWidth="1"/>
    <col min="3955" max="3955" width="28.36328125" bestFit="1" customWidth="1"/>
    <col min="3956" max="3956" width="27.08984375" bestFit="1" customWidth="1"/>
    <col min="3957" max="3957" width="29" bestFit="1" customWidth="1"/>
    <col min="3958" max="3958" width="10.36328125" bestFit="1" customWidth="1"/>
    <col min="3959" max="3959" width="12" bestFit="1" customWidth="1"/>
    <col min="3960" max="3960" width="46.1796875" bestFit="1" customWidth="1"/>
    <col min="3961" max="3961" width="31.36328125" bestFit="1" customWidth="1"/>
    <col min="3962" max="3962" width="15.6328125" bestFit="1" customWidth="1"/>
    <col min="3963" max="3963" width="19.6328125" bestFit="1" customWidth="1"/>
    <col min="3964" max="3964" width="28.6328125" bestFit="1" customWidth="1"/>
    <col min="3965" max="3965" width="55.7265625" bestFit="1" customWidth="1"/>
    <col min="3966" max="3966" width="53" bestFit="1" customWidth="1"/>
    <col min="3967" max="3967" width="51.26953125" bestFit="1" customWidth="1"/>
    <col min="3968" max="3968" width="17.81640625" bestFit="1" customWidth="1"/>
    <col min="3969" max="3969" width="48.36328125" bestFit="1" customWidth="1"/>
    <col min="3970" max="3970" width="51" bestFit="1" customWidth="1"/>
    <col min="3971" max="3971" width="17.453125" bestFit="1" customWidth="1"/>
    <col min="3972" max="3972" width="46.08984375" bestFit="1" customWidth="1"/>
    <col min="3973" max="3973" width="43.453125" bestFit="1" customWidth="1"/>
    <col min="3974" max="3974" width="15.81640625" bestFit="1" customWidth="1"/>
    <col min="3975" max="3975" width="7.90625" bestFit="1" customWidth="1"/>
    <col min="3976" max="3976" width="19.08984375" bestFit="1" customWidth="1"/>
    <col min="3977" max="3977" width="14.1796875" bestFit="1" customWidth="1"/>
    <col min="3978" max="3978" width="29.81640625" bestFit="1" customWidth="1"/>
    <col min="3979" max="3979" width="51.26953125" bestFit="1" customWidth="1"/>
    <col min="3980" max="3980" width="12.90625" bestFit="1" customWidth="1"/>
    <col min="3981" max="3981" width="27" bestFit="1" customWidth="1"/>
    <col min="3982" max="3982" width="47" bestFit="1" customWidth="1"/>
    <col min="3983" max="3983" width="38.7265625" bestFit="1" customWidth="1"/>
    <col min="3984" max="3984" width="37.36328125" bestFit="1" customWidth="1"/>
    <col min="3985" max="3985" width="28.08984375" bestFit="1" customWidth="1"/>
    <col min="3986" max="3986" width="22.6328125" bestFit="1" customWidth="1"/>
    <col min="3987" max="3987" width="41.26953125" bestFit="1" customWidth="1"/>
    <col min="3988" max="3988" width="56.54296875" bestFit="1" customWidth="1"/>
    <col min="3989" max="3989" width="41" bestFit="1" customWidth="1"/>
    <col min="3990" max="3990" width="38.7265625" bestFit="1" customWidth="1"/>
    <col min="3991" max="3991" width="55.36328125" bestFit="1" customWidth="1"/>
    <col min="3992" max="3992" width="41.54296875" bestFit="1" customWidth="1"/>
    <col min="3993" max="3993" width="28.7265625" bestFit="1" customWidth="1"/>
    <col min="3994" max="3994" width="43.36328125" bestFit="1" customWidth="1"/>
    <col min="3995" max="3995" width="31.1796875" bestFit="1" customWidth="1"/>
    <col min="3996" max="3996" width="42.26953125" bestFit="1" customWidth="1"/>
    <col min="3997" max="3997" width="36.54296875" bestFit="1" customWidth="1"/>
    <col min="3998" max="3998" width="11.1796875" bestFit="1" customWidth="1"/>
    <col min="3999" max="3999" width="17.1796875" bestFit="1" customWidth="1"/>
    <col min="4000" max="4000" width="25.90625" bestFit="1" customWidth="1"/>
    <col min="4001" max="4001" width="21.26953125" bestFit="1" customWidth="1"/>
    <col min="4002" max="4002" width="37.08984375" bestFit="1" customWidth="1"/>
    <col min="4003" max="4003" width="50.7265625" bestFit="1" customWidth="1"/>
    <col min="4004" max="4004" width="51.08984375" bestFit="1" customWidth="1"/>
    <col min="4005" max="4005" width="49.453125" bestFit="1" customWidth="1"/>
    <col min="4006" max="4006" width="33.26953125" bestFit="1" customWidth="1"/>
    <col min="4007" max="4007" width="31.1796875" bestFit="1" customWidth="1"/>
    <col min="4008" max="4008" width="15.08984375" bestFit="1" customWidth="1"/>
    <col min="4009" max="4009" width="40.7265625" bestFit="1" customWidth="1"/>
    <col min="4010" max="4010" width="17.54296875" bestFit="1" customWidth="1"/>
    <col min="4011" max="4011" width="35.7265625" bestFit="1" customWidth="1"/>
    <col min="4012" max="4012" width="15.08984375" bestFit="1" customWidth="1"/>
    <col min="4013" max="4013" width="44.26953125" bestFit="1" customWidth="1"/>
    <col min="4014" max="4014" width="44.1796875" bestFit="1" customWidth="1"/>
    <col min="4015" max="4015" width="15.81640625" bestFit="1" customWidth="1"/>
    <col min="4016" max="4016" width="33.26953125" bestFit="1" customWidth="1"/>
    <col min="4017" max="4017" width="55.6328125" bestFit="1" customWidth="1"/>
    <col min="4018" max="4018" width="11.81640625" bestFit="1" customWidth="1"/>
    <col min="4019" max="4019" width="48.90625" bestFit="1" customWidth="1"/>
    <col min="4020" max="4020" width="22.08984375" bestFit="1" customWidth="1"/>
    <col min="4021" max="4021" width="14.54296875" bestFit="1" customWidth="1"/>
    <col min="4022" max="4022" width="10.453125" bestFit="1" customWidth="1"/>
    <col min="4023" max="4023" width="54.08984375" bestFit="1" customWidth="1"/>
    <col min="4024" max="4024" width="29.81640625" bestFit="1" customWidth="1"/>
    <col min="4025" max="4025" width="10.08984375" bestFit="1" customWidth="1"/>
    <col min="4026" max="4026" width="41.81640625" bestFit="1" customWidth="1"/>
    <col min="4027" max="4027" width="11.7265625" bestFit="1" customWidth="1"/>
    <col min="4028" max="4028" width="9.6328125" bestFit="1" customWidth="1"/>
    <col min="4029" max="4029" width="34.36328125" bestFit="1" customWidth="1"/>
    <col min="4030" max="4030" width="32.26953125" bestFit="1" customWidth="1"/>
    <col min="4031" max="4031" width="22.08984375" bestFit="1" customWidth="1"/>
    <col min="4032" max="4032" width="27.26953125" bestFit="1" customWidth="1"/>
    <col min="4033" max="4033" width="11.1796875" bestFit="1" customWidth="1"/>
    <col min="4034" max="4034" width="39" bestFit="1" customWidth="1"/>
    <col min="4035" max="4035" width="15.26953125" bestFit="1" customWidth="1"/>
    <col min="4036" max="4036" width="16.6328125" bestFit="1" customWidth="1"/>
    <col min="4037" max="4037" width="23" bestFit="1" customWidth="1"/>
    <col min="4038" max="4038" width="19.453125" bestFit="1" customWidth="1"/>
    <col min="4039" max="4039" width="51.26953125" bestFit="1" customWidth="1"/>
    <col min="4040" max="4040" width="26.54296875" bestFit="1" customWidth="1"/>
    <col min="4041" max="4041" width="39" bestFit="1" customWidth="1"/>
    <col min="4042" max="4042" width="15.36328125" bestFit="1" customWidth="1"/>
    <col min="4043" max="4043" width="22.1796875" bestFit="1" customWidth="1"/>
    <col min="4044" max="4044" width="33" bestFit="1" customWidth="1"/>
    <col min="4045" max="4045" width="48.26953125" bestFit="1" customWidth="1"/>
    <col min="4046" max="4046" width="13.90625" bestFit="1" customWidth="1"/>
    <col min="4047" max="4047" width="45.90625" bestFit="1" customWidth="1"/>
    <col min="4048" max="4048" width="17.7265625" bestFit="1" customWidth="1"/>
    <col min="4049" max="4049" width="47.1796875" bestFit="1" customWidth="1"/>
    <col min="4050" max="4050" width="28.6328125" bestFit="1" customWidth="1"/>
    <col min="4051" max="4051" width="11.54296875" bestFit="1" customWidth="1"/>
    <col min="4052" max="4052" width="54.54296875" bestFit="1" customWidth="1"/>
    <col min="4053" max="4053" width="27.90625" bestFit="1" customWidth="1"/>
    <col min="4054" max="4054" width="47.453125" bestFit="1" customWidth="1"/>
    <col min="4055" max="4055" width="42.54296875" bestFit="1" customWidth="1"/>
    <col min="4056" max="4056" width="11.54296875" bestFit="1" customWidth="1"/>
    <col min="4057" max="4057" width="61.1796875" bestFit="1" customWidth="1"/>
    <col min="4058" max="4058" width="50" bestFit="1" customWidth="1"/>
    <col min="4059" max="4059" width="46.1796875" bestFit="1" customWidth="1"/>
    <col min="4060" max="4060" width="52.1796875" bestFit="1" customWidth="1"/>
    <col min="4061" max="4061" width="18.90625" bestFit="1" customWidth="1"/>
    <col min="4062" max="4062" width="57.81640625" bestFit="1" customWidth="1"/>
    <col min="4063" max="4063" width="44.26953125" bestFit="1" customWidth="1"/>
    <col min="4064" max="4064" width="11.54296875" bestFit="1" customWidth="1"/>
    <col min="4065" max="4065" width="33.08984375" bestFit="1" customWidth="1"/>
    <col min="4066" max="4066" width="43.6328125" bestFit="1" customWidth="1"/>
    <col min="4067" max="4067" width="21.90625" bestFit="1" customWidth="1"/>
    <col min="4068" max="4068" width="16.6328125" bestFit="1" customWidth="1"/>
    <col min="4069" max="4069" width="17.81640625" bestFit="1" customWidth="1"/>
    <col min="4070" max="4070" width="48.54296875" bestFit="1" customWidth="1"/>
    <col min="4071" max="4071" width="52.90625" bestFit="1" customWidth="1"/>
    <col min="4072" max="4072" width="48.6328125" bestFit="1" customWidth="1"/>
    <col min="4073" max="4073" width="19.6328125" bestFit="1" customWidth="1"/>
    <col min="4074" max="4074" width="33.81640625" bestFit="1" customWidth="1"/>
    <col min="4075" max="4075" width="49.90625" bestFit="1" customWidth="1"/>
    <col min="4076" max="4076" width="15.6328125" bestFit="1" customWidth="1"/>
    <col min="4077" max="4077" width="37.7265625" bestFit="1" customWidth="1"/>
    <col min="4078" max="4078" width="57" bestFit="1" customWidth="1"/>
    <col min="4079" max="4079" width="47.7265625" bestFit="1" customWidth="1"/>
    <col min="4080" max="4080" width="41.7265625" bestFit="1" customWidth="1"/>
    <col min="4081" max="4081" width="59.7265625" bestFit="1" customWidth="1"/>
    <col min="4082" max="4082" width="23.1796875" bestFit="1" customWidth="1"/>
    <col min="4083" max="4083" width="18.26953125" bestFit="1" customWidth="1"/>
    <col min="4084" max="4084" width="16.453125" bestFit="1" customWidth="1"/>
    <col min="4085" max="4085" width="21.36328125" bestFit="1" customWidth="1"/>
    <col min="4086" max="4086" width="17.1796875" bestFit="1" customWidth="1"/>
    <col min="4087" max="4087" width="32.54296875" bestFit="1" customWidth="1"/>
    <col min="4088" max="4088" width="27.26953125" bestFit="1" customWidth="1"/>
    <col min="4089" max="4089" width="19.7265625" bestFit="1" customWidth="1"/>
    <col min="4090" max="4090" width="37.453125" bestFit="1" customWidth="1"/>
    <col min="4091" max="4091" width="55.08984375" bestFit="1" customWidth="1"/>
    <col min="4092" max="4092" width="51.26953125" bestFit="1" customWidth="1"/>
    <col min="4093" max="4093" width="20.54296875" bestFit="1" customWidth="1"/>
    <col min="4094" max="4094" width="36.54296875" bestFit="1" customWidth="1"/>
    <col min="4095" max="4095" width="43.7265625" bestFit="1" customWidth="1"/>
    <col min="4096" max="4096" width="46.08984375" bestFit="1" customWidth="1"/>
    <col min="4097" max="4097" width="15.54296875" bestFit="1" customWidth="1"/>
    <col min="4098" max="4098" width="42.08984375" bestFit="1" customWidth="1"/>
    <col min="4099" max="4099" width="10.08984375" bestFit="1" customWidth="1"/>
    <col min="4100" max="4100" width="52.36328125" bestFit="1" customWidth="1"/>
    <col min="4101" max="4101" width="35" bestFit="1" customWidth="1"/>
    <col min="4102" max="4102" width="50.7265625" bestFit="1" customWidth="1"/>
    <col min="4103" max="4103" width="28.36328125" bestFit="1" customWidth="1"/>
    <col min="4104" max="4104" width="12.26953125" bestFit="1" customWidth="1"/>
    <col min="4105" max="4105" width="10.453125" bestFit="1" customWidth="1"/>
    <col min="4106" max="4106" width="45" bestFit="1" customWidth="1"/>
    <col min="4107" max="4107" width="54.26953125" bestFit="1" customWidth="1"/>
    <col min="4108" max="4108" width="9.453125" bestFit="1" customWidth="1"/>
    <col min="4109" max="4109" width="10.7265625" bestFit="1" customWidth="1"/>
  </cols>
  <sheetData>
    <row r="1" spans="1:6" x14ac:dyDescent="0.35">
      <c r="A1" s="8" t="s">
        <v>8223</v>
      </c>
      <c r="B1" t="s">
        <v>8361</v>
      </c>
    </row>
    <row r="2" spans="1:6" x14ac:dyDescent="0.35">
      <c r="A2" s="8" t="s">
        <v>8364</v>
      </c>
      <c r="B2" t="s">
        <v>8361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8342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8352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8354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8325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8321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8344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8311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8350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8349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8339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8319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8318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8338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95B6-392F-4058-92F3-53F40DDBC2B1}">
  <dimension ref="A1:E18"/>
  <sheetViews>
    <sheetView workbookViewId="0">
      <selection activeCell="D29" sqref="D29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8" t="s">
        <v>8364</v>
      </c>
      <c r="B1" t="s">
        <v>8361</v>
      </c>
    </row>
    <row r="2" spans="1:5" x14ac:dyDescent="0.35">
      <c r="A2" s="8" t="s">
        <v>8379</v>
      </c>
      <c r="B2" t="s">
        <v>8361</v>
      </c>
    </row>
    <row r="4" spans="1:5" x14ac:dyDescent="0.35">
      <c r="A4" s="8" t="s">
        <v>8380</v>
      </c>
      <c r="B4" s="8" t="s">
        <v>8362</v>
      </c>
    </row>
    <row r="5" spans="1:5" x14ac:dyDescent="0.35">
      <c r="A5" s="8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5">
      <c r="A6" s="13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3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3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3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3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3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3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3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3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3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3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3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3" t="s">
        <v>8360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B76B-9515-4A20-A4F0-1E483D0AAB6D}">
  <dimension ref="A1:H13"/>
  <sheetViews>
    <sheetView workbookViewId="0">
      <selection activeCell="A54" sqref="A54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COUNTIFS(KickstarterTable!F:F,"successful",KickstarterTable!D:D,"&lt;1000")</f>
        <v>322</v>
      </c>
      <c r="C2">
        <f>COUNTIFS(KickstarterTable!F:F,"failed",KickstarterTable!D:D,"&lt;1000")</f>
        <v>113</v>
      </c>
      <c r="D2">
        <f>COUNTIFS(KickstarterTable!F:F,"canceled",KickstarterTable!D:D,"&lt;1000")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8390</v>
      </c>
      <c r="B3">
        <f>COUNTIFS(KickstarterTable!F:F,"successful",KickstarterTable!D:D,"&gt;=1000",KickstarterTable!D:D,"&lt;=4999")</f>
        <v>932</v>
      </c>
      <c r="C3">
        <f>COUNTIFS(KickstarterTable!F:F,"failed",KickstarterTable!D:D,"&gt;=1000",KickstarterTable!D:D,"&lt;=4999")</f>
        <v>420</v>
      </c>
      <c r="D3">
        <f>COUNTIFS(KickstarterTable!F:F,"canceled",KickstarterTable!D:D,"&gt;=1000",KickstarterTable!D:D,"&lt;=4999")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t="s">
        <v>8391</v>
      </c>
      <c r="B4">
        <f>COUNTIFS(KickstarterTable!F:F,"successful",KickstarterTable!D:D,"&gt;=5000",KickstarterTable!D:D,"&lt;=9999")</f>
        <v>381</v>
      </c>
      <c r="C4">
        <f>COUNTIFS(KickstarterTable!F:F,"failed",KickstarterTable!D:D,"&gt;=5000",KickstarterTable!D:D,"&lt;=9999")</f>
        <v>283</v>
      </c>
      <c r="D4">
        <f>COUNTIFS(KickstarterTable!F:F,"canceled",KickstarterTable!D:D,"&gt;=5000",KickstarterTable!D:D,"&lt;=9999")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8392</v>
      </c>
      <c r="B5">
        <f>COUNTIFS(KickstarterTable!F:F,"successful",KickstarterTable!D:D,"&gt;=10000",KickstarterTable!D:D,"&lt;=14999")</f>
        <v>168</v>
      </c>
      <c r="C5">
        <f>COUNTIFS(KickstarterTable!F:F,"failed",KickstarterTable!D:D,"&gt;=10000",KickstarterTable!D:D,"&lt;=14999")</f>
        <v>144</v>
      </c>
      <c r="D5">
        <f>COUNTIFS(KickstarterTable!F:F,"canceled",KickstarterTable!D:D,"&gt;=10000",KickstarterTable!D:D,"&lt;=14999")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8393</v>
      </c>
      <c r="B6">
        <f>COUNTIFS(KickstarterTable!F:F,"successful",KickstarterTable!D:D,"&gt;=15000",KickstarterTable!D:D,"&lt;=19999")</f>
        <v>94</v>
      </c>
      <c r="C6">
        <f>COUNTIFS(KickstarterTable!F:F,"failed",KickstarterTable!D:D,"&gt;=15000",KickstarterTable!D:D,"&lt;=19999")</f>
        <v>90</v>
      </c>
      <c r="D6">
        <f>COUNTIFS(KickstarterTable!F:F,"canceled",KickstarterTable!D:D,"&gt;=15000",KickstarterTable!D:D,"&lt;=19999")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8394</v>
      </c>
      <c r="B7">
        <f>COUNTIFS(KickstarterTable!F:F,"successful",KickstarterTable!D:D,"&gt;=20000",KickstarterTable!D:D,"&lt;=24999")</f>
        <v>62</v>
      </c>
      <c r="C7">
        <f>COUNTIFS(KickstarterTable!F:F,"failed",KickstarterTable!D:D,"&gt;=20000",KickstarterTable!D:D,"&lt;=24999")</f>
        <v>72</v>
      </c>
      <c r="D7">
        <f>COUNTIFS(KickstarterTable!F:F,"canceled",KickstarterTable!D:D,"&gt;=20000",KickstarterTable!D:D,"&lt;=24999")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8395</v>
      </c>
      <c r="B8">
        <f>COUNTIFS(KickstarterTable!F:F,"successful",KickstarterTable!D:D,"&gt;=25000",KickstarterTable!D:D,"&lt;=29999")</f>
        <v>55</v>
      </c>
      <c r="C8">
        <f>COUNTIFS(KickstarterTable!F:F,"failed",KickstarterTable!D:D,"&gt;=25000",KickstarterTable!D:D,"&lt;=29999")</f>
        <v>64</v>
      </c>
      <c r="D8">
        <f>COUNTIFS(KickstarterTable!F:F,"canceled",KickstarterTable!D:D,"&gt;=25000",KickstarterTable!D:D,"&lt;=29999")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8396</v>
      </c>
      <c r="B9">
        <f>COUNTIFS(KickstarterTable!F:F,"successful",KickstarterTable!D:D,"&gt;=30000",KickstarterTable!D:D,"&lt;=34999")</f>
        <v>32</v>
      </c>
      <c r="C9">
        <f>COUNTIFS(KickstarterTable!F:F,"failed",KickstarterTable!D:D,"&gt;=30000",KickstarterTable!D:D,"&lt;=34999")</f>
        <v>37</v>
      </c>
      <c r="D9">
        <f>COUNTIFS(KickstarterTable!F:F,"canceled",KickstarterTable!D:D,"&gt;=30000",KickstarterTable!D:D,"&lt;=34999")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8397</v>
      </c>
      <c r="B10">
        <f>COUNTIFS(KickstarterTable!F:F,"successful",KickstarterTable!D:D,"&gt;=35000",KickstarterTable!D:D,"&lt;=39999")</f>
        <v>26</v>
      </c>
      <c r="C10">
        <f>COUNTIFS(KickstarterTable!F:F,"failed",KickstarterTable!D:D,"&gt;=35000",KickstarterTable!D:D,"&lt;=39999")</f>
        <v>22</v>
      </c>
      <c r="D10">
        <f>COUNTIFS(KickstarterTable!F:F,"canceled",KickstarterTable!D:D,"&gt;=35000",KickstarterTable!D:D,"&lt;=39999")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8398</v>
      </c>
      <c r="B11">
        <f>COUNTIFS(KickstarterTable!F:F,"successful",KickstarterTable!D:D,"&gt;=40000",KickstarterTable!D:D,"&lt;=44999")</f>
        <v>21</v>
      </c>
      <c r="C11">
        <f>COUNTIFS(KickstarterTable!F:F,"failed",KickstarterTable!D:D,"&gt;=40000",KickstarterTable!D:D,"&lt;=44999")</f>
        <v>16</v>
      </c>
      <c r="D11">
        <f>COUNTIFS(KickstarterTable!F:F,"canceled",KickstarterTable!D:D,"&gt;=40000",KickstarterTable!D:D,"&lt;=44999")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8399</v>
      </c>
      <c r="B12">
        <f>COUNTIFS(KickstarterTable!F:F,"successful",KickstarterTable!D:D,"&gt;=45000",KickstarterTable!D:D,"&lt;=49999")</f>
        <v>6</v>
      </c>
      <c r="C12">
        <f>COUNTIFS(KickstarterTable!F:F,"failed",KickstarterTable!D:D,"&gt;=45000",KickstarterTable!D:D,"&lt;=49999")</f>
        <v>11</v>
      </c>
      <c r="D12">
        <f>COUNTIFS(KickstarterTable!F:F,"canceled",KickstarterTable!D:D,"&gt;=45000",KickstarterTable!D:D,"&lt;=49999")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t="s">
        <v>8400</v>
      </c>
      <c r="B13">
        <f>COUNTIFS(KickstarterTable!F:F,"successful",KickstarterTable!D:D,"&gt;=50000")</f>
        <v>86</v>
      </c>
      <c r="C13">
        <f>COUNTIFS(KickstarterTable!F:F,"failed",KickstarterTable!D:D,"&gt;=50000")</f>
        <v>258</v>
      </c>
      <c r="D13">
        <f>COUNTIFS(KickstarterTable!F:F,"canceled",KickstarterTable!D:D,"&gt;=50000")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AADEB-58B7-4891-A32A-EE666D8F57C9}">
  <dimension ref="A1:K2186"/>
  <sheetViews>
    <sheetView workbookViewId="0">
      <selection activeCell="K27" sqref="K27"/>
    </sheetView>
  </sheetViews>
  <sheetFormatPr defaultRowHeight="14.5" x14ac:dyDescent="0.35"/>
  <cols>
    <col min="1" max="1" width="9.54296875" bestFit="1" customWidth="1"/>
    <col min="2" max="2" width="13.1796875" customWidth="1"/>
    <col min="4" max="4" width="8.453125" bestFit="1" customWidth="1"/>
    <col min="5" max="5" width="13.1796875" customWidth="1"/>
    <col min="6" max="7" width="1.36328125" customWidth="1"/>
    <col min="8" max="8" width="42.90625" bestFit="1" customWidth="1"/>
    <col min="9" max="10" width="13.453125" customWidth="1"/>
    <col min="11" max="11" width="76.90625" bestFit="1" customWidth="1"/>
  </cols>
  <sheetData>
    <row r="1" spans="1:11" x14ac:dyDescent="0.35">
      <c r="A1" s="17" t="s">
        <v>8401</v>
      </c>
      <c r="B1" s="17" t="s">
        <v>8262</v>
      </c>
      <c r="D1" s="17" t="s">
        <v>8401</v>
      </c>
      <c r="E1" s="17" t="s">
        <v>8262</v>
      </c>
      <c r="H1" s="17"/>
      <c r="I1" s="17" t="s">
        <v>8402</v>
      </c>
      <c r="J1" s="17" t="s">
        <v>8403</v>
      </c>
      <c r="K1" s="17" t="s">
        <v>8410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H2" s="19" t="s">
        <v>8404</v>
      </c>
      <c r="I2" s="18">
        <f>AVERAGE(B:B)</f>
        <v>194.42517162471395</v>
      </c>
      <c r="J2" s="18">
        <f>AVERAGE(E:E)</f>
        <v>17.709803921568628</v>
      </c>
      <c r="K2" t="s">
        <v>8411</v>
      </c>
    </row>
    <row r="3" spans="1:11" x14ac:dyDescent="0.35">
      <c r="A3" t="s">
        <v>8219</v>
      </c>
      <c r="B3">
        <v>79</v>
      </c>
      <c r="D3" t="s">
        <v>8221</v>
      </c>
      <c r="E3">
        <v>1</v>
      </c>
      <c r="H3" s="19" t="s">
        <v>8405</v>
      </c>
      <c r="I3">
        <f>MEDIAN(B:B)</f>
        <v>62</v>
      </c>
      <c r="J3">
        <f>MEDIAN(E:E)</f>
        <v>4</v>
      </c>
    </row>
    <row r="4" spans="1:11" x14ac:dyDescent="0.35">
      <c r="A4" t="s">
        <v>8219</v>
      </c>
      <c r="B4">
        <v>35</v>
      </c>
      <c r="D4" t="s">
        <v>8221</v>
      </c>
      <c r="E4">
        <v>10</v>
      </c>
      <c r="H4" s="19" t="s">
        <v>8406</v>
      </c>
      <c r="I4">
        <f>MIN(B:B)</f>
        <v>1</v>
      </c>
      <c r="J4">
        <f>MIN(E:E)</f>
        <v>0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H5" s="19" t="s">
        <v>8407</v>
      </c>
      <c r="I5">
        <f>MAX(B:B)</f>
        <v>26457</v>
      </c>
      <c r="J5">
        <f>MAX(E:E)</f>
        <v>1293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H6" s="19" t="s">
        <v>8408</v>
      </c>
      <c r="I6">
        <f>_xlfn.VAR.P(B2:B2186)</f>
        <v>712840.9867348104</v>
      </c>
      <c r="J6">
        <f>_xlfn.VAR.P(E:E)</f>
        <v>3773.2216685890044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H7" s="19" t="s">
        <v>8409</v>
      </c>
      <c r="I7">
        <f>_xlfn.STDEV.P(B:B)</f>
        <v>844.29910975602149</v>
      </c>
      <c r="J7">
        <f>_xlfn.STDEV.P(E:E)</f>
        <v>61.426555076684906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</row>
    <row r="11" spans="1:11" x14ac:dyDescent="0.35">
      <c r="A11" t="s">
        <v>8219</v>
      </c>
      <c r="B11">
        <v>20</v>
      </c>
      <c r="D11" t="s">
        <v>8221</v>
      </c>
      <c r="E11">
        <v>10</v>
      </c>
    </row>
    <row r="12" spans="1:11" x14ac:dyDescent="0.35">
      <c r="A12" t="s">
        <v>8219</v>
      </c>
      <c r="B12">
        <v>19</v>
      </c>
      <c r="D12" t="s">
        <v>8221</v>
      </c>
      <c r="E12">
        <v>10</v>
      </c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</row>
    <row r="16" spans="1:11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2186">
    <cfRule type="containsText" dxfId="7" priority="5" operator="containsText" text="Failed">
      <formula>NOT(ISERROR(SEARCH("Failed",A2)))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Live">
      <formula>NOT(ISERROR(SEARCH("Live",A2)))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Failed">
      <formula>NOT(ISERROR(SEARCH("Failed",D2)))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Live">
      <formula>NOT(ISERROR(SEARCH("Live",D2)))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KickstarterTable</vt:lpstr>
      <vt:lpstr>PIVOT_CategoryStats</vt:lpstr>
      <vt:lpstr>PIVOT_Sub-CategoryStats</vt:lpstr>
      <vt:lpstr>Outcomes Based on Launch Date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Erika Flores</cp:lastModifiedBy>
  <dcterms:created xsi:type="dcterms:W3CDTF">2017-04-20T15:17:24Z</dcterms:created>
  <dcterms:modified xsi:type="dcterms:W3CDTF">2019-06-23T02:28:56Z</dcterms:modified>
</cp:coreProperties>
</file>