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eLivro"/>
  <mc:AlternateContent xmlns:mc="http://schemas.openxmlformats.org/markup-compatibility/2006">
    <mc:Choice Requires="x15">
      <x15ac:absPath xmlns:x15ac="http://schemas.microsoft.com/office/spreadsheetml/2010/11/ac" url="Z:\git\init_\"/>
    </mc:Choice>
  </mc:AlternateContent>
  <xr:revisionPtr revIDLastSave="0" documentId="8_{4A398F79-CC59-4B14-B853-AD591ADBB938}" xr6:coauthVersionLast="47" xr6:coauthVersionMax="47" xr10:uidLastSave="{00000000-0000-0000-0000-000000000000}"/>
  <bookViews>
    <workbookView xWindow="-120" yWindow="-120" windowWidth="29040" windowHeight="15720" firstSheet="7" activeTab="29" xr2:uid="{00000000-000D-0000-FFFF-FFFF00000000}"/>
  </bookViews>
  <sheets>
    <sheet name="Restaurantesssssssssssssss" sheetId="5" state="hidden" r:id="rId1"/>
    <sheet name="Transfers Janeiro" sheetId="4" state="hidden" r:id="rId2"/>
    <sheet name="Transfers Fevereiro" sheetId="6" state="hidden" r:id="rId3"/>
    <sheet name="Transfers Março" sheetId="7" state="hidden" r:id="rId4"/>
    <sheet name="Transfers Abril" sheetId="8" state="hidden" r:id="rId5"/>
    <sheet name="Transfers Maio" sheetId="9" state="hidden" r:id="rId6"/>
    <sheet name="Toursss" sheetId="3" state="hidden" r:id="rId7"/>
    <sheet name="Gratificações" sheetId="2" r:id="rId8"/>
    <sheet name="CitySightSeeing Bus" sheetId="15" state="hidden" r:id="rId9"/>
    <sheet name="Transfers Novembro 2024" sheetId="37" state="hidden" r:id="rId10"/>
    <sheet name="Transfers Junho" sheetId="11" state="hidden" r:id="rId11"/>
    <sheet name="Transfers Julho" sheetId="12" state="hidden" r:id="rId12"/>
    <sheet name="Transfers Agosto" sheetId="13" state="hidden" r:id="rId13"/>
    <sheet name="Transfers Outubro" sheetId="14" state="hidden" r:id="rId14"/>
    <sheet name="Transfers Novembro" sheetId="16" state="hidden" r:id="rId15"/>
    <sheet name="Transfers Dezembro" sheetId="19" state="hidden" r:id="rId16"/>
    <sheet name="Transfers Janeiro 2024" sheetId="23" state="hidden" r:id="rId17"/>
    <sheet name="Transfers Fevereiro 2024" sheetId="25" state="hidden" r:id="rId18"/>
    <sheet name="Transfers Março 2024" sheetId="28" state="hidden" r:id="rId19"/>
    <sheet name="Transfers Abril 2024" sheetId="26" state="hidden" r:id="rId20"/>
    <sheet name="Transfers Maio 2024" sheetId="30" state="hidden" r:id="rId21"/>
    <sheet name="Transfers Junho 2024" sheetId="24" state="hidden" r:id="rId22"/>
    <sheet name="Transfers Julho 2024" sheetId="35" state="hidden" r:id="rId23"/>
    <sheet name="Transfers Agosto 2024 " sheetId="36" state="hidden" r:id="rId24"/>
    <sheet name="Transfers Setembro 2024" sheetId="27" state="hidden" r:id="rId25"/>
    <sheet name="Transfers Outubro 2024" sheetId="33" state="hidden" r:id="rId26"/>
    <sheet name="Transfers Dezembro 2024" sheetId="39" state="hidden" r:id="rId27"/>
    <sheet name="Transfers Janeiro 2025" sheetId="40" state="hidden" r:id="rId28"/>
    <sheet name="Transfers Fevereiro 2025" sheetId="43" state="hidden" r:id="rId29"/>
    <sheet name="7 Roads Dez" sheetId="57" r:id="rId30"/>
    <sheet name="LS Dez" sheetId="54" r:id="rId31"/>
    <sheet name="7 Roads Jan+" sheetId="53" r:id="rId32"/>
    <sheet name="CitySightSeeing" sheetId="50" r:id="rId33"/>
    <sheet name="Tours" sheetId="31" r:id="rId34"/>
    <sheet name="Restaurantes" sheetId="29" r:id="rId35"/>
    <sheet name="7 Roads Nov" sheetId="51" r:id="rId36"/>
    <sheet name="db" sheetId="56" state="hidden" r:id="rId37"/>
    <sheet name="Transfers Março 2025 " sheetId="42" state="hidden" r:id="rId38"/>
    <sheet name="Folha1" sheetId="38" state="hidden" r:id="rId39"/>
  </sheets>
  <definedNames>
    <definedName name="FromArray_1">_xlfn.ANCHORARRAY(db!$B$2)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31" l="1"/>
  <c r="H25" i="31"/>
  <c r="H24" i="31"/>
  <c r="H23" i="31"/>
  <c r="H22" i="31"/>
  <c r="H21" i="31"/>
  <c r="H20" i="31"/>
  <c r="H19" i="31"/>
  <c r="H18" i="31"/>
  <c r="H17" i="31"/>
  <c r="H16" i="31"/>
  <c r="H15" i="31"/>
  <c r="H14" i="31"/>
  <c r="H13" i="31"/>
  <c r="H12" i="31"/>
  <c r="H11" i="31"/>
  <c r="H9" i="31"/>
  <c r="R20" i="31"/>
  <c r="S20" i="31" s="1"/>
  <c r="R19" i="31"/>
  <c r="S19" i="31" s="1"/>
  <c r="R18" i="31"/>
  <c r="S18" i="31" s="1"/>
  <c r="R17" i="31"/>
  <c r="S17" i="31" s="1"/>
  <c r="R16" i="31"/>
  <c r="S16" i="31" s="1"/>
  <c r="R15" i="31"/>
  <c r="S15" i="31" s="1"/>
  <c r="R14" i="31"/>
  <c r="S14" i="31" s="1"/>
  <c r="R13" i="31"/>
  <c r="S13" i="31" s="1"/>
  <c r="R12" i="31"/>
  <c r="S12" i="31" s="1"/>
  <c r="R11" i="31"/>
  <c r="S11" i="31" s="1"/>
  <c r="R10" i="31"/>
  <c r="S10" i="31" s="1"/>
  <c r="R9" i="31"/>
  <c r="S9" i="31" s="1"/>
  <c r="R8" i="31"/>
  <c r="S8" i="31" s="1"/>
  <c r="R7" i="31"/>
  <c r="S7" i="31" s="1"/>
  <c r="R6" i="31"/>
  <c r="S6" i="31" s="1"/>
  <c r="S5" i="31"/>
  <c r="R5" i="31"/>
  <c r="S22" i="57"/>
  <c r="S21" i="57"/>
  <c r="S20" i="57"/>
  <c r="S19" i="57"/>
  <c r="S18" i="57"/>
  <c r="S17" i="57"/>
  <c r="S16" i="57"/>
  <c r="S15" i="57"/>
  <c r="S12" i="57"/>
  <c r="S11" i="57"/>
  <c r="S10" i="57"/>
  <c r="S9" i="57"/>
  <c r="S8" i="57"/>
  <c r="S7" i="57"/>
  <c r="S6" i="57"/>
  <c r="J25" i="57"/>
  <c r="J24" i="57"/>
  <c r="J23" i="57"/>
  <c r="J21" i="57"/>
  <c r="J39" i="57"/>
  <c r="J38" i="57"/>
  <c r="J35" i="57"/>
  <c r="J34" i="57"/>
  <c r="J33" i="57"/>
  <c r="J29" i="57"/>
  <c r="J27" i="57"/>
  <c r="J26" i="57"/>
  <c r="J22" i="57"/>
  <c r="J20" i="57"/>
  <c r="J19" i="57"/>
  <c r="J18" i="57"/>
  <c r="J17" i="57"/>
  <c r="J16" i="57"/>
  <c r="J15" i="57"/>
  <c r="J14" i="57"/>
  <c r="J13" i="57"/>
  <c r="J12" i="57"/>
  <c r="J11" i="57"/>
  <c r="J10" i="57"/>
  <c r="J9" i="57"/>
  <c r="J8" i="57"/>
  <c r="J7" i="57"/>
  <c r="J6" i="57"/>
  <c r="J5" i="57"/>
  <c r="J4" i="57"/>
  <c r="J3" i="57"/>
  <c r="J681" i="57"/>
  <c r="J680" i="57"/>
  <c r="J679" i="57"/>
  <c r="J678" i="57"/>
  <c r="J677" i="57"/>
  <c r="J676" i="57"/>
  <c r="J675" i="57"/>
  <c r="J674" i="57"/>
  <c r="J673" i="57"/>
  <c r="J672" i="57"/>
  <c r="J671" i="57"/>
  <c r="J670" i="57"/>
  <c r="J669" i="57"/>
  <c r="J668" i="57"/>
  <c r="J667" i="57"/>
  <c r="J666" i="57"/>
  <c r="J665" i="57"/>
  <c r="J664" i="57"/>
  <c r="J663" i="57"/>
  <c r="J662" i="57"/>
  <c r="J661" i="57"/>
  <c r="J660" i="57"/>
  <c r="J659" i="57"/>
  <c r="J658" i="57"/>
  <c r="J657" i="57"/>
  <c r="J656" i="57"/>
  <c r="J655" i="57"/>
  <c r="J654" i="57"/>
  <c r="J653" i="57"/>
  <c r="J652" i="57"/>
  <c r="J651" i="57"/>
  <c r="J650" i="57"/>
  <c r="J649" i="57"/>
  <c r="J648" i="57"/>
  <c r="J647" i="57"/>
  <c r="J646" i="57"/>
  <c r="J645" i="57"/>
  <c r="J644" i="57"/>
  <c r="J643" i="57"/>
  <c r="J642" i="57"/>
  <c r="J641" i="57"/>
  <c r="J640" i="57"/>
  <c r="J639" i="57"/>
  <c r="J638" i="57"/>
  <c r="J637" i="57"/>
  <c r="J636" i="57"/>
  <c r="J635" i="57"/>
  <c r="J634" i="57"/>
  <c r="J633" i="57"/>
  <c r="J632" i="57"/>
  <c r="J631" i="57"/>
  <c r="J630" i="57"/>
  <c r="J629" i="57"/>
  <c r="J628" i="57"/>
  <c r="J627" i="57"/>
  <c r="J626" i="57"/>
  <c r="J625" i="57"/>
  <c r="J624" i="57"/>
  <c r="J623" i="57"/>
  <c r="J622" i="57"/>
  <c r="J621" i="57"/>
  <c r="J620" i="57"/>
  <c r="J619" i="57"/>
  <c r="J618" i="57"/>
  <c r="J617" i="57"/>
  <c r="J616" i="57"/>
  <c r="J615" i="57"/>
  <c r="J614" i="57"/>
  <c r="J613" i="57"/>
  <c r="J612" i="57"/>
  <c r="J611" i="57"/>
  <c r="J610" i="57"/>
  <c r="J609" i="57"/>
  <c r="J608" i="57"/>
  <c r="J607" i="57"/>
  <c r="J606" i="57"/>
  <c r="J605" i="57"/>
  <c r="J604" i="57"/>
  <c r="J603" i="57"/>
  <c r="J602" i="57"/>
  <c r="J601" i="57"/>
  <c r="J600" i="57"/>
  <c r="J599" i="57"/>
  <c r="J598" i="57"/>
  <c r="J597" i="57"/>
  <c r="J596" i="57"/>
  <c r="J595" i="57"/>
  <c r="J594" i="57"/>
  <c r="J593" i="57"/>
  <c r="J592" i="57"/>
  <c r="J591" i="57"/>
  <c r="J590" i="57"/>
  <c r="J589" i="57"/>
  <c r="J588" i="57"/>
  <c r="J587" i="57"/>
  <c r="J586" i="57"/>
  <c r="J585" i="57"/>
  <c r="J584" i="57"/>
  <c r="J583" i="57"/>
  <c r="J582" i="57"/>
  <c r="J581" i="57"/>
  <c r="J580" i="57"/>
  <c r="J579" i="57"/>
  <c r="J578" i="57"/>
  <c r="J577" i="57"/>
  <c r="J576" i="57"/>
  <c r="J575" i="57"/>
  <c r="J574" i="57"/>
  <c r="J573" i="57"/>
  <c r="J572" i="57"/>
  <c r="J571" i="57"/>
  <c r="J570" i="57"/>
  <c r="J569" i="57"/>
  <c r="J568" i="57"/>
  <c r="J567" i="57"/>
  <c r="J566" i="57"/>
  <c r="J565" i="57"/>
  <c r="J564" i="57"/>
  <c r="J563" i="57"/>
  <c r="J562" i="57"/>
  <c r="J561" i="57"/>
  <c r="J560" i="57"/>
  <c r="J559" i="57"/>
  <c r="J558" i="57"/>
  <c r="J557" i="57"/>
  <c r="J556" i="57"/>
  <c r="J555" i="57"/>
  <c r="J554" i="57"/>
  <c r="J553" i="57"/>
  <c r="J552" i="57"/>
  <c r="J551" i="57"/>
  <c r="J550" i="57"/>
  <c r="J549" i="57"/>
  <c r="J548" i="57"/>
  <c r="J547" i="57"/>
  <c r="J546" i="57"/>
  <c r="J545" i="57"/>
  <c r="J544" i="57"/>
  <c r="J543" i="57"/>
  <c r="J542" i="57"/>
  <c r="J541" i="57"/>
  <c r="J540" i="57"/>
  <c r="J539" i="57"/>
  <c r="J538" i="57"/>
  <c r="J537" i="57"/>
  <c r="J536" i="57"/>
  <c r="J535" i="57"/>
  <c r="J534" i="57"/>
  <c r="J533" i="57"/>
  <c r="J532" i="57"/>
  <c r="J531" i="57"/>
  <c r="J530" i="57"/>
  <c r="J529" i="57"/>
  <c r="J528" i="57"/>
  <c r="J527" i="57"/>
  <c r="J526" i="57"/>
  <c r="J525" i="57"/>
  <c r="J524" i="57"/>
  <c r="J523" i="57"/>
  <c r="J522" i="57"/>
  <c r="J521" i="57"/>
  <c r="J520" i="57"/>
  <c r="J519" i="57"/>
  <c r="J518" i="57"/>
  <c r="J517" i="57"/>
  <c r="J516" i="57"/>
  <c r="J515" i="57"/>
  <c r="J514" i="57"/>
  <c r="J513" i="57"/>
  <c r="J512" i="57"/>
  <c r="J511" i="57"/>
  <c r="J510" i="57"/>
  <c r="J509" i="57"/>
  <c r="J508" i="57"/>
  <c r="J507" i="57"/>
  <c r="J506" i="57"/>
  <c r="J505" i="57"/>
  <c r="J504" i="57"/>
  <c r="J503" i="57"/>
  <c r="J502" i="57"/>
  <c r="J501" i="57"/>
  <c r="J500" i="57"/>
  <c r="J499" i="57"/>
  <c r="J498" i="57"/>
  <c r="J497" i="57"/>
  <c r="J496" i="57"/>
  <c r="J495" i="57"/>
  <c r="J494" i="57"/>
  <c r="J493" i="57"/>
  <c r="J492" i="57"/>
  <c r="J491" i="57"/>
  <c r="J490" i="57"/>
  <c r="J489" i="57"/>
  <c r="J488" i="57"/>
  <c r="J487" i="57"/>
  <c r="J486" i="57"/>
  <c r="J485" i="57"/>
  <c r="J484" i="57"/>
  <c r="J483" i="57"/>
  <c r="J482" i="57"/>
  <c r="J481" i="57"/>
  <c r="J480" i="57"/>
  <c r="J479" i="57"/>
  <c r="J478" i="57"/>
  <c r="J477" i="57"/>
  <c r="J476" i="57"/>
  <c r="J475" i="57"/>
  <c r="J474" i="57"/>
  <c r="J473" i="57"/>
  <c r="J472" i="57"/>
  <c r="J471" i="57"/>
  <c r="J470" i="57"/>
  <c r="J469" i="57"/>
  <c r="J468" i="57"/>
  <c r="J467" i="57"/>
  <c r="J466" i="57"/>
  <c r="J465" i="57"/>
  <c r="J464" i="57"/>
  <c r="J463" i="57"/>
  <c r="J462" i="57"/>
  <c r="J461" i="57"/>
  <c r="J460" i="57"/>
  <c r="J459" i="57"/>
  <c r="J458" i="57"/>
  <c r="J457" i="57"/>
  <c r="J456" i="57"/>
  <c r="J455" i="57"/>
  <c r="J454" i="57"/>
  <c r="J453" i="57"/>
  <c r="J452" i="57"/>
  <c r="J451" i="57"/>
  <c r="J450" i="57"/>
  <c r="J449" i="57"/>
  <c r="J448" i="57"/>
  <c r="J447" i="57"/>
  <c r="J446" i="57"/>
  <c r="J445" i="57"/>
  <c r="J444" i="57"/>
  <c r="J443" i="57"/>
  <c r="J442" i="57"/>
  <c r="J441" i="57"/>
  <c r="J440" i="57"/>
  <c r="J439" i="57"/>
  <c r="J438" i="57"/>
  <c r="J437" i="57"/>
  <c r="J436" i="57"/>
  <c r="J435" i="57"/>
  <c r="J434" i="57"/>
  <c r="J433" i="57"/>
  <c r="J432" i="57"/>
  <c r="J431" i="57"/>
  <c r="J430" i="57"/>
  <c r="J429" i="57"/>
  <c r="J428" i="57"/>
  <c r="J427" i="57"/>
  <c r="J426" i="57"/>
  <c r="J425" i="57"/>
  <c r="J424" i="57"/>
  <c r="J423" i="57"/>
  <c r="J422" i="57"/>
  <c r="J421" i="57"/>
  <c r="J420" i="57"/>
  <c r="J419" i="57"/>
  <c r="J418" i="57"/>
  <c r="J417" i="57"/>
  <c r="J416" i="57"/>
  <c r="J415" i="57"/>
  <c r="J414" i="57"/>
  <c r="J413" i="57"/>
  <c r="J412" i="57"/>
  <c r="J411" i="57"/>
  <c r="J410" i="57"/>
  <c r="J409" i="57"/>
  <c r="J408" i="57"/>
  <c r="J407" i="57"/>
  <c r="J406" i="57"/>
  <c r="J405" i="57"/>
  <c r="J404" i="57"/>
  <c r="J403" i="57"/>
  <c r="J402" i="57"/>
  <c r="J401" i="57"/>
  <c r="J400" i="57"/>
  <c r="J399" i="57"/>
  <c r="J398" i="57"/>
  <c r="J397" i="57"/>
  <c r="J396" i="57"/>
  <c r="J395" i="57"/>
  <c r="J394" i="57"/>
  <c r="J393" i="57"/>
  <c r="J392" i="57"/>
  <c r="J391" i="57"/>
  <c r="J390" i="57"/>
  <c r="J389" i="57"/>
  <c r="J388" i="57"/>
  <c r="J387" i="57"/>
  <c r="J386" i="57"/>
  <c r="J385" i="57"/>
  <c r="J384" i="57"/>
  <c r="J383" i="57"/>
  <c r="J382" i="57"/>
  <c r="J381" i="57"/>
  <c r="J380" i="57"/>
  <c r="J379" i="57"/>
  <c r="J378" i="57"/>
  <c r="J377" i="57"/>
  <c r="J376" i="57"/>
  <c r="J375" i="57"/>
  <c r="J374" i="57"/>
  <c r="J373" i="57"/>
  <c r="J372" i="57"/>
  <c r="J371" i="57"/>
  <c r="J370" i="57"/>
  <c r="J369" i="57"/>
  <c r="J368" i="57"/>
  <c r="J367" i="57"/>
  <c r="J366" i="57"/>
  <c r="J365" i="57"/>
  <c r="J364" i="57"/>
  <c r="J363" i="57"/>
  <c r="J362" i="57"/>
  <c r="J361" i="57"/>
  <c r="J360" i="57"/>
  <c r="J359" i="57"/>
  <c r="J358" i="57"/>
  <c r="J357" i="57"/>
  <c r="J356" i="57"/>
  <c r="J355" i="57"/>
  <c r="J354" i="57"/>
  <c r="J353" i="57"/>
  <c r="J352" i="57"/>
  <c r="J351" i="57"/>
  <c r="J350" i="57"/>
  <c r="J349" i="57"/>
  <c r="J348" i="57"/>
  <c r="J347" i="57"/>
  <c r="J346" i="57"/>
  <c r="J345" i="57"/>
  <c r="J344" i="57"/>
  <c r="J343" i="57"/>
  <c r="J342" i="57"/>
  <c r="J341" i="57"/>
  <c r="J340" i="57"/>
  <c r="J339" i="57"/>
  <c r="J338" i="57"/>
  <c r="J337" i="57"/>
  <c r="J336" i="57"/>
  <c r="J335" i="57"/>
  <c r="J334" i="57"/>
  <c r="J333" i="57"/>
  <c r="J332" i="57"/>
  <c r="J331" i="57"/>
  <c r="J330" i="57"/>
  <c r="J329" i="57"/>
  <c r="J328" i="57"/>
  <c r="J327" i="57"/>
  <c r="J326" i="57"/>
  <c r="J325" i="57"/>
  <c r="J324" i="57"/>
  <c r="J323" i="57"/>
  <c r="J322" i="57"/>
  <c r="J321" i="57"/>
  <c r="J320" i="57"/>
  <c r="J319" i="57"/>
  <c r="J318" i="57"/>
  <c r="J317" i="57"/>
  <c r="J316" i="57"/>
  <c r="J315" i="57"/>
  <c r="J314" i="57"/>
  <c r="J313" i="57"/>
  <c r="J312" i="57"/>
  <c r="J311" i="57"/>
  <c r="J310" i="57"/>
  <c r="J309" i="57"/>
  <c r="J308" i="57"/>
  <c r="J307" i="57"/>
  <c r="J306" i="57"/>
  <c r="J305" i="57"/>
  <c r="J304" i="57"/>
  <c r="J303" i="57"/>
  <c r="J302" i="57"/>
  <c r="J301" i="57"/>
  <c r="J300" i="57"/>
  <c r="J299" i="57"/>
  <c r="J298" i="57"/>
  <c r="J297" i="57"/>
  <c r="J296" i="57"/>
  <c r="J295" i="57"/>
  <c r="J294" i="57"/>
  <c r="J293" i="57"/>
  <c r="J292" i="57"/>
  <c r="J291" i="57"/>
  <c r="J290" i="57"/>
  <c r="J289" i="57"/>
  <c r="J288" i="57"/>
  <c r="J287" i="57"/>
  <c r="J286" i="57"/>
  <c r="J285" i="57"/>
  <c r="J284" i="57"/>
  <c r="J283" i="57"/>
  <c r="J282" i="57"/>
  <c r="J281" i="57"/>
  <c r="J280" i="57"/>
  <c r="J279" i="57"/>
  <c r="J278" i="57"/>
  <c r="J277" i="57"/>
  <c r="J276" i="57"/>
  <c r="J275" i="57"/>
  <c r="J274" i="57"/>
  <c r="J273" i="57"/>
  <c r="J272" i="57"/>
  <c r="J271" i="57"/>
  <c r="J270" i="57"/>
  <c r="J269" i="57"/>
  <c r="J268" i="57"/>
  <c r="J267" i="57"/>
  <c r="J266" i="57"/>
  <c r="J265" i="57"/>
  <c r="J264" i="57"/>
  <c r="J263" i="57"/>
  <c r="J262" i="57"/>
  <c r="J261" i="57"/>
  <c r="J260" i="57"/>
  <c r="J259" i="57"/>
  <c r="J258" i="57"/>
  <c r="J257" i="57"/>
  <c r="J256" i="57"/>
  <c r="J255" i="57"/>
  <c r="J254" i="57"/>
  <c r="J253" i="57"/>
  <c r="J252" i="57"/>
  <c r="J251" i="57"/>
  <c r="J250" i="57"/>
  <c r="J249" i="57"/>
  <c r="J248" i="57"/>
  <c r="J247" i="57"/>
  <c r="J246" i="57"/>
  <c r="J245" i="57"/>
  <c r="J244" i="57"/>
  <c r="J243" i="57"/>
  <c r="J242" i="57"/>
  <c r="J241" i="57"/>
  <c r="J240" i="57"/>
  <c r="J239" i="57"/>
  <c r="J238" i="57"/>
  <c r="J237" i="57"/>
  <c r="J236" i="57"/>
  <c r="J235" i="57"/>
  <c r="J234" i="57"/>
  <c r="J233" i="57"/>
  <c r="J232" i="57"/>
  <c r="J231" i="57"/>
  <c r="J230" i="57"/>
  <c r="J229" i="57"/>
  <c r="J228" i="57"/>
  <c r="J227" i="57"/>
  <c r="J226" i="57"/>
  <c r="J225" i="57"/>
  <c r="J224" i="57"/>
  <c r="J223" i="57"/>
  <c r="J222" i="57"/>
  <c r="J221" i="57"/>
  <c r="J220" i="57"/>
  <c r="J219" i="57"/>
  <c r="J218" i="57"/>
  <c r="J217" i="57"/>
  <c r="J216" i="57"/>
  <c r="J215" i="57"/>
  <c r="J214" i="57"/>
  <c r="J213" i="57"/>
  <c r="J212" i="57"/>
  <c r="J211" i="57"/>
  <c r="J210" i="57"/>
  <c r="J209" i="57"/>
  <c r="J208" i="57"/>
  <c r="J207" i="57"/>
  <c r="J206" i="57"/>
  <c r="J205" i="57"/>
  <c r="J204" i="57"/>
  <c r="J203" i="57"/>
  <c r="J202" i="57"/>
  <c r="J201" i="57"/>
  <c r="J200" i="57"/>
  <c r="J199" i="57"/>
  <c r="J198" i="57"/>
  <c r="J197" i="57"/>
  <c r="J196" i="57"/>
  <c r="J195" i="57"/>
  <c r="J194" i="57"/>
  <c r="J193" i="57"/>
  <c r="J192" i="57"/>
  <c r="J191" i="57"/>
  <c r="J190" i="57"/>
  <c r="J189" i="57"/>
  <c r="J188" i="57"/>
  <c r="J187" i="57"/>
  <c r="J186" i="57"/>
  <c r="J185" i="57"/>
  <c r="J184" i="57"/>
  <c r="J183" i="57"/>
  <c r="J182" i="57"/>
  <c r="J181" i="57"/>
  <c r="J180" i="57"/>
  <c r="J179" i="57"/>
  <c r="J178" i="57"/>
  <c r="J177" i="57"/>
  <c r="J176" i="57"/>
  <c r="J175" i="57"/>
  <c r="J174" i="57"/>
  <c r="J173" i="57"/>
  <c r="J172" i="57"/>
  <c r="J171" i="57"/>
  <c r="J170" i="57"/>
  <c r="J169" i="57"/>
  <c r="J168" i="57"/>
  <c r="J167" i="57"/>
  <c r="J166" i="57"/>
  <c r="J165" i="57"/>
  <c r="J164" i="57"/>
  <c r="J163" i="57"/>
  <c r="J162" i="57"/>
  <c r="J161" i="57"/>
  <c r="J160" i="57"/>
  <c r="J159" i="57"/>
  <c r="J158" i="57"/>
  <c r="J157" i="57"/>
  <c r="J156" i="57"/>
  <c r="J155" i="57"/>
  <c r="J154" i="57"/>
  <c r="J153" i="57"/>
  <c r="J152" i="57"/>
  <c r="J151" i="57"/>
  <c r="J150" i="57"/>
  <c r="J149" i="57"/>
  <c r="J148" i="57"/>
  <c r="J147" i="57"/>
  <c r="J146" i="57"/>
  <c r="J145" i="57"/>
  <c r="J144" i="57"/>
  <c r="J143" i="57"/>
  <c r="J142" i="57"/>
  <c r="J141" i="57"/>
  <c r="J140" i="57"/>
  <c r="J139" i="57"/>
  <c r="J138" i="57"/>
  <c r="J137" i="57"/>
  <c r="J136" i="57"/>
  <c r="J135" i="57"/>
  <c r="J134" i="57"/>
  <c r="J133" i="57"/>
  <c r="J132" i="57"/>
  <c r="J131" i="57"/>
  <c r="J130" i="57"/>
  <c r="J129" i="57"/>
  <c r="J128" i="57"/>
  <c r="J127" i="57"/>
  <c r="J126" i="57"/>
  <c r="J125" i="57"/>
  <c r="J124" i="57"/>
  <c r="J123" i="57"/>
  <c r="J122" i="57"/>
  <c r="J121" i="57"/>
  <c r="J120" i="57"/>
  <c r="J119" i="57"/>
  <c r="J118" i="57"/>
  <c r="J117" i="57"/>
  <c r="J116" i="57"/>
  <c r="J115" i="57"/>
  <c r="J114" i="57"/>
  <c r="J113" i="57"/>
  <c r="J112" i="57"/>
  <c r="J111" i="57"/>
  <c r="J110" i="57"/>
  <c r="J109" i="57"/>
  <c r="J108" i="57"/>
  <c r="J107" i="57"/>
  <c r="J106" i="57"/>
  <c r="J105" i="57"/>
  <c r="J104" i="57"/>
  <c r="J103" i="57"/>
  <c r="J102" i="57"/>
  <c r="J101" i="57"/>
  <c r="J100" i="57"/>
  <c r="J99" i="57"/>
  <c r="J98" i="57"/>
  <c r="J97" i="57"/>
  <c r="J96" i="57"/>
  <c r="J95" i="57"/>
  <c r="J94" i="57"/>
  <c r="J93" i="57"/>
  <c r="J92" i="57"/>
  <c r="J91" i="57"/>
  <c r="J90" i="57"/>
  <c r="J89" i="57"/>
  <c r="J88" i="57"/>
  <c r="J87" i="57"/>
  <c r="J86" i="57"/>
  <c r="J85" i="57"/>
  <c r="J84" i="57"/>
  <c r="J83" i="57"/>
  <c r="J82" i="57"/>
  <c r="J81" i="57"/>
  <c r="J80" i="57"/>
  <c r="J79" i="57"/>
  <c r="J78" i="57"/>
  <c r="J77" i="57"/>
  <c r="J76" i="57"/>
  <c r="J75" i="57"/>
  <c r="J74" i="57"/>
  <c r="J73" i="57"/>
  <c r="J72" i="57"/>
  <c r="J71" i="57"/>
  <c r="J70" i="57"/>
  <c r="J69" i="57"/>
  <c r="J68" i="57"/>
  <c r="J67" i="57"/>
  <c r="J66" i="57"/>
  <c r="J65" i="57"/>
  <c r="J64" i="57"/>
  <c r="J63" i="57"/>
  <c r="J62" i="57"/>
  <c r="J61" i="57"/>
  <c r="J60" i="57"/>
  <c r="J59" i="57"/>
  <c r="J58" i="57"/>
  <c r="J57" i="57"/>
  <c r="J56" i="57"/>
  <c r="J55" i="57"/>
  <c r="J54" i="57"/>
  <c r="J53" i="57"/>
  <c r="J52" i="57"/>
  <c r="J51" i="57"/>
  <c r="J50" i="57"/>
  <c r="J49" i="57"/>
  <c r="J48" i="57"/>
  <c r="J47" i="57"/>
  <c r="J46" i="57"/>
  <c r="J45" i="57"/>
  <c r="J44" i="57"/>
  <c r="J43" i="57"/>
  <c r="J42" i="57"/>
  <c r="J41" i="57"/>
  <c r="J40" i="57"/>
  <c r="J32" i="57"/>
  <c r="J31" i="57"/>
  <c r="J30" i="57"/>
  <c r="J28" i="57"/>
  <c r="J36" i="57"/>
  <c r="J37" i="57"/>
  <c r="N8" i="57"/>
  <c r="N5" i="57"/>
  <c r="S13" i="57" l="1"/>
  <c r="DY7" i="2"/>
  <c r="N12" i="57"/>
  <c r="S23" i="57"/>
  <c r="N8" i="53"/>
  <c r="N5" i="51"/>
  <c r="N8" i="51"/>
  <c r="I30" i="31"/>
  <c r="Q50" i="31"/>
  <c r="R50" i="31" s="1"/>
  <c r="Q49" i="31"/>
  <c r="R49" i="31" s="1"/>
  <c r="Q48" i="31"/>
  <c r="R48" i="31" s="1"/>
  <c r="Q47" i="31"/>
  <c r="R47" i="31" s="1"/>
  <c r="Q46" i="31"/>
  <c r="R46" i="31" s="1"/>
  <c r="Q45" i="31"/>
  <c r="R45" i="31" s="1"/>
  <c r="Q44" i="31"/>
  <c r="R44" i="31" s="1"/>
  <c r="Q43" i="31"/>
  <c r="R43" i="31" s="1"/>
  <c r="Q42" i="31"/>
  <c r="R42" i="31" s="1"/>
  <c r="Q41" i="31"/>
  <c r="R41" i="31" s="1"/>
  <c r="Q40" i="31"/>
  <c r="R40" i="31" s="1"/>
  <c r="Q39" i="31"/>
  <c r="R39" i="31" s="1"/>
  <c r="Q38" i="31"/>
  <c r="R38" i="31" s="1"/>
  <c r="Q37" i="31"/>
  <c r="R37" i="31" s="1"/>
  <c r="Q36" i="31"/>
  <c r="R36" i="31" s="1"/>
  <c r="Q35" i="31"/>
  <c r="R35" i="31" s="1"/>
  <c r="Q34" i="31"/>
  <c r="Q33" i="31"/>
  <c r="Q32" i="31"/>
  <c r="R32" i="31" s="1"/>
  <c r="Q31" i="31"/>
  <c r="R31" i="31" s="1"/>
  <c r="Q30" i="31"/>
  <c r="R33" i="31"/>
  <c r="R34" i="31"/>
  <c r="N8" i="54"/>
  <c r="N5" i="54"/>
  <c r="J762" i="54"/>
  <c r="J761" i="54"/>
  <c r="J760" i="54"/>
  <c r="J759" i="54"/>
  <c r="J758" i="54"/>
  <c r="J757" i="54"/>
  <c r="J756" i="54"/>
  <c r="J755" i="54"/>
  <c r="J754" i="54"/>
  <c r="J753" i="54"/>
  <c r="J752" i="54"/>
  <c r="J751" i="54"/>
  <c r="J750" i="54"/>
  <c r="J749" i="54"/>
  <c r="J748" i="54"/>
  <c r="J747" i="54"/>
  <c r="J746" i="54"/>
  <c r="J745" i="54"/>
  <c r="J744" i="54"/>
  <c r="J743" i="54"/>
  <c r="J742" i="54"/>
  <c r="J741" i="54"/>
  <c r="J740" i="54"/>
  <c r="J739" i="54"/>
  <c r="J738" i="54"/>
  <c r="J737" i="54"/>
  <c r="J736" i="54"/>
  <c r="J735" i="54"/>
  <c r="J734" i="54"/>
  <c r="J733" i="54"/>
  <c r="J732" i="54"/>
  <c r="J731" i="54"/>
  <c r="J730" i="54"/>
  <c r="J729" i="54"/>
  <c r="J728" i="54"/>
  <c r="J727" i="54"/>
  <c r="J726" i="54"/>
  <c r="J725" i="54"/>
  <c r="J724" i="54"/>
  <c r="J723" i="54"/>
  <c r="J722" i="54"/>
  <c r="J721" i="54"/>
  <c r="J720" i="54"/>
  <c r="J719" i="54"/>
  <c r="J718" i="54"/>
  <c r="J717" i="54"/>
  <c r="J716" i="54"/>
  <c r="J715" i="54"/>
  <c r="J714" i="54"/>
  <c r="J713" i="54"/>
  <c r="J712" i="54"/>
  <c r="J711" i="54"/>
  <c r="J710" i="54"/>
  <c r="J709" i="54"/>
  <c r="J708" i="54"/>
  <c r="J707" i="54"/>
  <c r="J706" i="54"/>
  <c r="J705" i="54"/>
  <c r="J704" i="54"/>
  <c r="J703" i="54"/>
  <c r="J702" i="54"/>
  <c r="J701" i="54"/>
  <c r="J700" i="54"/>
  <c r="J699" i="54"/>
  <c r="J698" i="54"/>
  <c r="J697" i="54"/>
  <c r="J696" i="54"/>
  <c r="J695" i="54"/>
  <c r="J694" i="54"/>
  <c r="J693" i="54"/>
  <c r="J692" i="54"/>
  <c r="J691" i="54"/>
  <c r="J690" i="54"/>
  <c r="J689" i="54"/>
  <c r="J688" i="54"/>
  <c r="J687" i="54"/>
  <c r="J686" i="54"/>
  <c r="J685" i="54"/>
  <c r="J684" i="54"/>
  <c r="J683" i="54"/>
  <c r="J682" i="54"/>
  <c r="J681" i="54"/>
  <c r="J680" i="54"/>
  <c r="J679" i="54"/>
  <c r="J678" i="54"/>
  <c r="J677" i="54"/>
  <c r="J676" i="54"/>
  <c r="J675" i="54"/>
  <c r="J674" i="54"/>
  <c r="J673" i="54"/>
  <c r="J672" i="54"/>
  <c r="J671" i="54"/>
  <c r="J670" i="54"/>
  <c r="J669" i="54"/>
  <c r="J668" i="54"/>
  <c r="J667" i="54"/>
  <c r="J666" i="54"/>
  <c r="J665" i="54"/>
  <c r="J664" i="54"/>
  <c r="J663" i="54"/>
  <c r="J662" i="54"/>
  <c r="J661" i="54"/>
  <c r="J660" i="54"/>
  <c r="J659" i="54"/>
  <c r="J658" i="54"/>
  <c r="J657" i="54"/>
  <c r="J656" i="54"/>
  <c r="J655" i="54"/>
  <c r="J654" i="54"/>
  <c r="J653" i="54"/>
  <c r="J652" i="54"/>
  <c r="J651" i="54"/>
  <c r="J650" i="54"/>
  <c r="J649" i="54"/>
  <c r="J648" i="54"/>
  <c r="J647" i="54"/>
  <c r="J646" i="54"/>
  <c r="J645" i="54"/>
  <c r="J644" i="54"/>
  <c r="J643" i="54"/>
  <c r="J642" i="54"/>
  <c r="J641" i="54"/>
  <c r="J640" i="54"/>
  <c r="J639" i="54"/>
  <c r="J638" i="54"/>
  <c r="J637" i="54"/>
  <c r="J636" i="54"/>
  <c r="J635" i="54"/>
  <c r="J634" i="54"/>
  <c r="J633" i="54"/>
  <c r="J632" i="54"/>
  <c r="J631" i="54"/>
  <c r="J630" i="54"/>
  <c r="J629" i="54"/>
  <c r="J628" i="54"/>
  <c r="J627" i="54"/>
  <c r="J626" i="54"/>
  <c r="J625" i="54"/>
  <c r="J624" i="54"/>
  <c r="J623" i="54"/>
  <c r="J622" i="54"/>
  <c r="J621" i="54"/>
  <c r="J620" i="54"/>
  <c r="J619" i="54"/>
  <c r="J618" i="54"/>
  <c r="J617" i="54"/>
  <c r="J616" i="54"/>
  <c r="J615" i="54"/>
  <c r="J614" i="54"/>
  <c r="J613" i="54"/>
  <c r="J612" i="54"/>
  <c r="J611" i="54"/>
  <c r="J610" i="54"/>
  <c r="J609" i="54"/>
  <c r="J608" i="54"/>
  <c r="J607" i="54"/>
  <c r="J606" i="54"/>
  <c r="J605" i="54"/>
  <c r="J604" i="54"/>
  <c r="J603" i="54"/>
  <c r="J602" i="54"/>
  <c r="J601" i="54"/>
  <c r="J600" i="54"/>
  <c r="J599" i="54"/>
  <c r="J598" i="54"/>
  <c r="J597" i="54"/>
  <c r="J596" i="54"/>
  <c r="J595" i="54"/>
  <c r="J594" i="54"/>
  <c r="J593" i="54"/>
  <c r="J592" i="54"/>
  <c r="J591" i="54"/>
  <c r="J590" i="54"/>
  <c r="J589" i="54"/>
  <c r="J588" i="54"/>
  <c r="J587" i="54"/>
  <c r="J586" i="54"/>
  <c r="J585" i="54"/>
  <c r="J584" i="54"/>
  <c r="J583" i="54"/>
  <c r="J582" i="54"/>
  <c r="J581" i="54"/>
  <c r="J580" i="54"/>
  <c r="J579" i="54"/>
  <c r="J578" i="54"/>
  <c r="J577" i="54"/>
  <c r="J576" i="54"/>
  <c r="J575" i="54"/>
  <c r="J574" i="54"/>
  <c r="J573" i="54"/>
  <c r="J572" i="54"/>
  <c r="J571" i="54"/>
  <c r="J570" i="54"/>
  <c r="J569" i="54"/>
  <c r="J568" i="54"/>
  <c r="J567" i="54"/>
  <c r="J566" i="54"/>
  <c r="J565" i="54"/>
  <c r="J564" i="54"/>
  <c r="J563" i="54"/>
  <c r="J562" i="54"/>
  <c r="J561" i="54"/>
  <c r="J560" i="54"/>
  <c r="J559" i="54"/>
  <c r="J558" i="54"/>
  <c r="J557" i="54"/>
  <c r="J556" i="54"/>
  <c r="J555" i="54"/>
  <c r="J554" i="54"/>
  <c r="J553" i="54"/>
  <c r="J552" i="54"/>
  <c r="J551" i="54"/>
  <c r="J550" i="54"/>
  <c r="J549" i="54"/>
  <c r="J548" i="54"/>
  <c r="J547" i="54"/>
  <c r="J546" i="54"/>
  <c r="J545" i="54"/>
  <c r="J544" i="54"/>
  <c r="J543" i="54"/>
  <c r="J542" i="54"/>
  <c r="J541" i="54"/>
  <c r="J540" i="54"/>
  <c r="J539" i="54"/>
  <c r="J538" i="54"/>
  <c r="J537" i="54"/>
  <c r="J536" i="54"/>
  <c r="J535" i="54"/>
  <c r="J534" i="54"/>
  <c r="J533" i="54"/>
  <c r="J532" i="54"/>
  <c r="J531" i="54"/>
  <c r="J530" i="54"/>
  <c r="J529" i="54"/>
  <c r="J528" i="54"/>
  <c r="J527" i="54"/>
  <c r="J526" i="54"/>
  <c r="J525" i="54"/>
  <c r="J524" i="54"/>
  <c r="J523" i="54"/>
  <c r="J522" i="54"/>
  <c r="J521" i="54"/>
  <c r="J520" i="54"/>
  <c r="J519" i="54"/>
  <c r="J518" i="54"/>
  <c r="J517" i="54"/>
  <c r="J516" i="54"/>
  <c r="J515" i="54"/>
  <c r="J514" i="54"/>
  <c r="J513" i="54"/>
  <c r="J512" i="54"/>
  <c r="J511" i="54"/>
  <c r="J510" i="54"/>
  <c r="J509" i="54"/>
  <c r="J508" i="54"/>
  <c r="J507" i="54"/>
  <c r="J506" i="54"/>
  <c r="J505" i="54"/>
  <c r="J504" i="54"/>
  <c r="J503" i="54"/>
  <c r="J502" i="54"/>
  <c r="J501" i="54"/>
  <c r="J500" i="54"/>
  <c r="J499" i="54"/>
  <c r="J498" i="54"/>
  <c r="J497" i="54"/>
  <c r="J496" i="54"/>
  <c r="J495" i="54"/>
  <c r="J494" i="54"/>
  <c r="J493" i="54"/>
  <c r="J492" i="54"/>
  <c r="J491" i="54"/>
  <c r="J490" i="54"/>
  <c r="J489" i="54"/>
  <c r="J488" i="54"/>
  <c r="J487" i="54"/>
  <c r="J486" i="54"/>
  <c r="J485" i="54"/>
  <c r="J484" i="54"/>
  <c r="J483" i="54"/>
  <c r="J482" i="54"/>
  <c r="J481" i="54"/>
  <c r="J480" i="54"/>
  <c r="J479" i="54"/>
  <c r="J478" i="54"/>
  <c r="J477" i="54"/>
  <c r="J476" i="54"/>
  <c r="J475" i="54"/>
  <c r="J474" i="54"/>
  <c r="J473" i="54"/>
  <c r="J472" i="54"/>
  <c r="J471" i="54"/>
  <c r="J470" i="54"/>
  <c r="J469" i="54"/>
  <c r="J468" i="54"/>
  <c r="J467" i="54"/>
  <c r="J466" i="54"/>
  <c r="J465" i="54"/>
  <c r="J464" i="54"/>
  <c r="J463" i="54"/>
  <c r="J462" i="54"/>
  <c r="J461" i="54"/>
  <c r="J460" i="54"/>
  <c r="J459" i="54"/>
  <c r="J458" i="54"/>
  <c r="J457" i="54"/>
  <c r="J456" i="54"/>
  <c r="J455" i="54"/>
  <c r="J454" i="54"/>
  <c r="J453" i="54"/>
  <c r="J452" i="54"/>
  <c r="J451" i="54"/>
  <c r="J450" i="54"/>
  <c r="J449" i="54"/>
  <c r="J448" i="54"/>
  <c r="J447" i="54"/>
  <c r="J446" i="54"/>
  <c r="J445" i="54"/>
  <c r="J444" i="54"/>
  <c r="J443" i="54"/>
  <c r="J442" i="54"/>
  <c r="J441" i="54"/>
  <c r="J440" i="54"/>
  <c r="J439" i="54"/>
  <c r="J438" i="54"/>
  <c r="J437" i="54"/>
  <c r="J436" i="54"/>
  <c r="J435" i="54"/>
  <c r="J434" i="54"/>
  <c r="J433" i="54"/>
  <c r="J432" i="54"/>
  <c r="J431" i="54"/>
  <c r="J430" i="54"/>
  <c r="J429" i="54"/>
  <c r="J428" i="54"/>
  <c r="J427" i="54"/>
  <c r="J426" i="54"/>
  <c r="J425" i="54"/>
  <c r="J424" i="54"/>
  <c r="J423" i="54"/>
  <c r="J422" i="54"/>
  <c r="J421" i="54"/>
  <c r="J420" i="54"/>
  <c r="J419" i="54"/>
  <c r="J418" i="54"/>
  <c r="J417" i="54"/>
  <c r="J416" i="54"/>
  <c r="J415" i="54"/>
  <c r="J414" i="54"/>
  <c r="J413" i="54"/>
  <c r="J412" i="54"/>
  <c r="J411" i="54"/>
  <c r="J410" i="54"/>
  <c r="J409" i="54"/>
  <c r="J408" i="54"/>
  <c r="J407" i="54"/>
  <c r="J406" i="54"/>
  <c r="J405" i="54"/>
  <c r="J404" i="54"/>
  <c r="J403" i="54"/>
  <c r="J402" i="54"/>
  <c r="J401" i="54"/>
  <c r="J400" i="54"/>
  <c r="J399" i="54"/>
  <c r="J398" i="54"/>
  <c r="J397" i="54"/>
  <c r="J396" i="54"/>
  <c r="J395" i="54"/>
  <c r="J394" i="54"/>
  <c r="J393" i="54"/>
  <c r="J392" i="54"/>
  <c r="J391" i="54"/>
  <c r="J390" i="54"/>
  <c r="J389" i="54"/>
  <c r="J388" i="54"/>
  <c r="J387" i="54"/>
  <c r="J386" i="54"/>
  <c r="J385" i="54"/>
  <c r="J384" i="54"/>
  <c r="J383" i="54"/>
  <c r="J382" i="54"/>
  <c r="J381" i="54"/>
  <c r="J380" i="54"/>
  <c r="J379" i="54"/>
  <c r="J378" i="54"/>
  <c r="J377" i="54"/>
  <c r="J376" i="54"/>
  <c r="J375" i="54"/>
  <c r="J374" i="54"/>
  <c r="J373" i="54"/>
  <c r="J372" i="54"/>
  <c r="J371" i="54"/>
  <c r="J370" i="54"/>
  <c r="J369" i="54"/>
  <c r="J368" i="54"/>
  <c r="J367" i="54"/>
  <c r="J366" i="54"/>
  <c r="J365" i="54"/>
  <c r="J364" i="54"/>
  <c r="J363" i="54"/>
  <c r="J362" i="54"/>
  <c r="J361" i="54"/>
  <c r="J360" i="54"/>
  <c r="J359" i="54"/>
  <c r="J358" i="54"/>
  <c r="J357" i="54"/>
  <c r="J356" i="54"/>
  <c r="J355" i="54"/>
  <c r="J354" i="54"/>
  <c r="J353" i="54"/>
  <c r="J352" i="54"/>
  <c r="J351" i="54"/>
  <c r="J350" i="54"/>
  <c r="J349" i="54"/>
  <c r="J348" i="54"/>
  <c r="J347" i="54"/>
  <c r="J346" i="54"/>
  <c r="J345" i="54"/>
  <c r="J344" i="54"/>
  <c r="J343" i="54"/>
  <c r="J342" i="54"/>
  <c r="J341" i="54"/>
  <c r="J340" i="54"/>
  <c r="J339" i="54"/>
  <c r="J338" i="54"/>
  <c r="J337" i="54"/>
  <c r="J336" i="54"/>
  <c r="J335" i="54"/>
  <c r="J334" i="54"/>
  <c r="J333" i="54"/>
  <c r="J332" i="54"/>
  <c r="J331" i="54"/>
  <c r="J330" i="54"/>
  <c r="J329" i="54"/>
  <c r="J328" i="54"/>
  <c r="J327" i="54"/>
  <c r="J326" i="54"/>
  <c r="J325" i="54"/>
  <c r="J324" i="54"/>
  <c r="J323" i="54"/>
  <c r="J322" i="54"/>
  <c r="J321" i="54"/>
  <c r="J320" i="54"/>
  <c r="J319" i="54"/>
  <c r="J318" i="54"/>
  <c r="J317" i="54"/>
  <c r="J316" i="54"/>
  <c r="J315" i="54"/>
  <c r="J314" i="54"/>
  <c r="J313" i="54"/>
  <c r="J312" i="54"/>
  <c r="J311" i="54"/>
  <c r="J310" i="54"/>
  <c r="J309" i="54"/>
  <c r="J308" i="54"/>
  <c r="J307" i="54"/>
  <c r="J306" i="54"/>
  <c r="J305" i="54"/>
  <c r="J304" i="54"/>
  <c r="J303" i="54"/>
  <c r="J302" i="54"/>
  <c r="J301" i="54"/>
  <c r="J300" i="54"/>
  <c r="J299" i="54"/>
  <c r="J298" i="54"/>
  <c r="J297" i="54"/>
  <c r="J296" i="54"/>
  <c r="J295" i="54"/>
  <c r="J294" i="54"/>
  <c r="J293" i="54"/>
  <c r="J292" i="54"/>
  <c r="J291" i="54"/>
  <c r="J290" i="54"/>
  <c r="J289" i="54"/>
  <c r="J288" i="54"/>
  <c r="J287" i="54"/>
  <c r="J286" i="54"/>
  <c r="J285" i="54"/>
  <c r="J284" i="54"/>
  <c r="J283" i="54"/>
  <c r="J282" i="54"/>
  <c r="J281" i="54"/>
  <c r="J280" i="54"/>
  <c r="J279" i="54"/>
  <c r="J278" i="54"/>
  <c r="J277" i="54"/>
  <c r="J276" i="54"/>
  <c r="J275" i="54"/>
  <c r="J274" i="54"/>
  <c r="J273" i="54"/>
  <c r="J272" i="54"/>
  <c r="J271" i="54"/>
  <c r="J270" i="54"/>
  <c r="J269" i="54"/>
  <c r="J268" i="54"/>
  <c r="J267" i="54"/>
  <c r="J266" i="54"/>
  <c r="J265" i="54"/>
  <c r="J264" i="54"/>
  <c r="J263" i="54"/>
  <c r="J262" i="54"/>
  <c r="J261" i="54"/>
  <c r="J260" i="54"/>
  <c r="J259" i="54"/>
  <c r="J258" i="54"/>
  <c r="J257" i="54"/>
  <c r="J256" i="54"/>
  <c r="J255" i="54"/>
  <c r="J254" i="54"/>
  <c r="J253" i="54"/>
  <c r="J252" i="54"/>
  <c r="J251" i="54"/>
  <c r="J250" i="54"/>
  <c r="J249" i="54"/>
  <c r="J248" i="54"/>
  <c r="J247" i="54"/>
  <c r="J246" i="54"/>
  <c r="J245" i="54"/>
  <c r="J244" i="54"/>
  <c r="J243" i="54"/>
  <c r="J242" i="54"/>
  <c r="J241" i="54"/>
  <c r="J240" i="54"/>
  <c r="J239" i="54"/>
  <c r="J238" i="54"/>
  <c r="J237" i="54"/>
  <c r="J236" i="54"/>
  <c r="J235" i="54"/>
  <c r="J234" i="54"/>
  <c r="J233" i="54"/>
  <c r="J232" i="54"/>
  <c r="J231" i="54"/>
  <c r="J230" i="54"/>
  <c r="J229" i="54"/>
  <c r="J228" i="54"/>
  <c r="J227" i="54"/>
  <c r="J226" i="54"/>
  <c r="J225" i="54"/>
  <c r="J224" i="54"/>
  <c r="J223" i="54"/>
  <c r="J222" i="54"/>
  <c r="J221" i="54"/>
  <c r="J220" i="54"/>
  <c r="J219" i="54"/>
  <c r="J218" i="54"/>
  <c r="J217" i="54"/>
  <c r="J216" i="54"/>
  <c r="J215" i="54"/>
  <c r="J214" i="54"/>
  <c r="J213" i="54"/>
  <c r="J212" i="54"/>
  <c r="J211" i="54"/>
  <c r="J210" i="54"/>
  <c r="J209" i="54"/>
  <c r="J208" i="54"/>
  <c r="J207" i="54"/>
  <c r="J206" i="54"/>
  <c r="J205" i="54"/>
  <c r="J204" i="54"/>
  <c r="J203" i="54"/>
  <c r="J202" i="54"/>
  <c r="J201" i="54"/>
  <c r="J200" i="54"/>
  <c r="J199" i="54"/>
  <c r="J198" i="54"/>
  <c r="J197" i="54"/>
  <c r="J196" i="54"/>
  <c r="J195" i="54"/>
  <c r="J194" i="54"/>
  <c r="J193" i="54"/>
  <c r="J192" i="54"/>
  <c r="J191" i="54"/>
  <c r="J190" i="54"/>
  <c r="J189" i="54"/>
  <c r="J188" i="54"/>
  <c r="J187" i="54"/>
  <c r="J186" i="54"/>
  <c r="J185" i="54"/>
  <c r="J184" i="54"/>
  <c r="J183" i="54"/>
  <c r="J182" i="54"/>
  <c r="J181" i="54"/>
  <c r="J180" i="54"/>
  <c r="J179" i="54"/>
  <c r="J178" i="54"/>
  <c r="J177" i="54"/>
  <c r="J176" i="54"/>
  <c r="J175" i="54"/>
  <c r="J174" i="54"/>
  <c r="J173" i="54"/>
  <c r="J172" i="54"/>
  <c r="J171" i="54"/>
  <c r="J170" i="54"/>
  <c r="J169" i="54"/>
  <c r="J168" i="54"/>
  <c r="J167" i="54"/>
  <c r="J166" i="54"/>
  <c r="J165" i="54"/>
  <c r="J164" i="54"/>
  <c r="J163" i="54"/>
  <c r="J162" i="54"/>
  <c r="J161" i="54"/>
  <c r="J160" i="54"/>
  <c r="J159" i="54"/>
  <c r="J158" i="54"/>
  <c r="J157" i="54"/>
  <c r="J156" i="54"/>
  <c r="J155" i="54"/>
  <c r="J154" i="54"/>
  <c r="J153" i="54"/>
  <c r="J152" i="54"/>
  <c r="J151" i="54"/>
  <c r="J150" i="54"/>
  <c r="J149" i="54"/>
  <c r="J148" i="54"/>
  <c r="J147" i="54"/>
  <c r="J146" i="54"/>
  <c r="J145" i="54"/>
  <c r="J144" i="54"/>
  <c r="J143" i="54"/>
  <c r="J142" i="54"/>
  <c r="J141" i="54"/>
  <c r="J140" i="54"/>
  <c r="J139" i="54"/>
  <c r="J138" i="54"/>
  <c r="J137" i="54"/>
  <c r="J136" i="54"/>
  <c r="J135" i="54"/>
  <c r="J134" i="54"/>
  <c r="J133" i="54"/>
  <c r="J132" i="54"/>
  <c r="J131" i="54"/>
  <c r="J130" i="54"/>
  <c r="J129" i="54"/>
  <c r="J128" i="54"/>
  <c r="J127" i="54"/>
  <c r="J126" i="54"/>
  <c r="J125" i="54"/>
  <c r="J124" i="54"/>
  <c r="J123" i="54"/>
  <c r="J122" i="54"/>
  <c r="J121" i="54"/>
  <c r="J120" i="54"/>
  <c r="J119" i="54"/>
  <c r="J118" i="54"/>
  <c r="J117" i="54"/>
  <c r="J116" i="54"/>
  <c r="J115" i="54"/>
  <c r="J114" i="54"/>
  <c r="J113" i="54"/>
  <c r="J112" i="54"/>
  <c r="J111" i="54"/>
  <c r="J110" i="54"/>
  <c r="J109" i="54"/>
  <c r="J108" i="54"/>
  <c r="J107" i="54"/>
  <c r="J106" i="54"/>
  <c r="J105" i="54"/>
  <c r="J104" i="54"/>
  <c r="J103" i="54"/>
  <c r="J102" i="54"/>
  <c r="J101" i="54"/>
  <c r="J100" i="54"/>
  <c r="J99" i="54"/>
  <c r="J98" i="54"/>
  <c r="J97" i="54"/>
  <c r="J96" i="54"/>
  <c r="J95" i="54"/>
  <c r="J94" i="54"/>
  <c r="J93" i="54"/>
  <c r="J92" i="54"/>
  <c r="J91" i="54"/>
  <c r="J90" i="54"/>
  <c r="J89" i="54"/>
  <c r="J88" i="54"/>
  <c r="J87" i="54"/>
  <c r="J86" i="54"/>
  <c r="J85" i="54"/>
  <c r="J84" i="54"/>
  <c r="J83" i="54"/>
  <c r="J82" i="54"/>
  <c r="J81" i="54"/>
  <c r="J80" i="54"/>
  <c r="J79" i="54"/>
  <c r="J78" i="54"/>
  <c r="J77" i="54"/>
  <c r="J76" i="54"/>
  <c r="J75" i="54"/>
  <c r="J74" i="54"/>
  <c r="J73" i="54"/>
  <c r="J72" i="54"/>
  <c r="J71" i="54"/>
  <c r="J70" i="54"/>
  <c r="J69" i="54"/>
  <c r="J68" i="54"/>
  <c r="J67" i="54"/>
  <c r="J66" i="54"/>
  <c r="J65" i="54"/>
  <c r="J64" i="54"/>
  <c r="J63" i="54"/>
  <c r="J62" i="54"/>
  <c r="J61" i="54"/>
  <c r="J60" i="54"/>
  <c r="J59" i="54"/>
  <c r="J58" i="54"/>
  <c r="J57" i="54"/>
  <c r="J56" i="54"/>
  <c r="J55" i="54"/>
  <c r="J54" i="54"/>
  <c r="J53" i="54"/>
  <c r="J52" i="54"/>
  <c r="J51" i="54"/>
  <c r="J50" i="54"/>
  <c r="J49" i="54"/>
  <c r="J48" i="54"/>
  <c r="J47" i="54"/>
  <c r="J46" i="54"/>
  <c r="J45" i="54"/>
  <c r="J44" i="54"/>
  <c r="J43" i="54"/>
  <c r="J42" i="54"/>
  <c r="J41" i="54"/>
  <c r="J40" i="54"/>
  <c r="J38" i="54"/>
  <c r="J37" i="54"/>
  <c r="J36" i="54"/>
  <c r="J35" i="54"/>
  <c r="J34" i="54"/>
  <c r="J33" i="54"/>
  <c r="J32" i="54"/>
  <c r="J31" i="54"/>
  <c r="J30" i="54"/>
  <c r="J29" i="54"/>
  <c r="J28" i="54"/>
  <c r="J27" i="54"/>
  <c r="J26" i="54"/>
  <c r="J25" i="54"/>
  <c r="J24" i="54"/>
  <c r="J23" i="54"/>
  <c r="S22" i="54"/>
  <c r="J22" i="54"/>
  <c r="S21" i="54"/>
  <c r="J21" i="54"/>
  <c r="S20" i="54"/>
  <c r="J20" i="54"/>
  <c r="S19" i="54"/>
  <c r="J19" i="54"/>
  <c r="S18" i="54"/>
  <c r="J18" i="54"/>
  <c r="S17" i="54"/>
  <c r="J17" i="54"/>
  <c r="S16" i="54"/>
  <c r="J16" i="54"/>
  <c r="S15" i="54"/>
  <c r="J15" i="54"/>
  <c r="J14" i="54"/>
  <c r="J13" i="54"/>
  <c r="S12" i="54"/>
  <c r="J12" i="54"/>
  <c r="S11" i="54"/>
  <c r="J11" i="54"/>
  <c r="S10" i="54"/>
  <c r="J10" i="54"/>
  <c r="S9" i="54"/>
  <c r="J9" i="54"/>
  <c r="S8" i="54"/>
  <c r="J8" i="54"/>
  <c r="S7" i="54"/>
  <c r="J6" i="54"/>
  <c r="S6" i="54"/>
  <c r="J7" i="54"/>
  <c r="J5" i="54"/>
  <c r="J4" i="54"/>
  <c r="J3" i="54"/>
  <c r="J94" i="51"/>
  <c r="J93" i="51"/>
  <c r="X33" i="29"/>
  <c r="DY6" i="2" l="1"/>
  <c r="S24" i="57"/>
  <c r="S25" i="57"/>
  <c r="DY11" i="2"/>
  <c r="S23" i="54"/>
  <c r="N12" i="54"/>
  <c r="S13" i="54"/>
  <c r="R30" i="31"/>
  <c r="V22" i="31"/>
  <c r="S24" i="54" l="1"/>
  <c r="S25" i="54"/>
  <c r="J681" i="53"/>
  <c r="J680" i="53"/>
  <c r="J679" i="53"/>
  <c r="J678" i="53"/>
  <c r="J677" i="53"/>
  <c r="J676" i="53"/>
  <c r="J675" i="53"/>
  <c r="J674" i="53"/>
  <c r="J673" i="53"/>
  <c r="J672" i="53"/>
  <c r="J671" i="53"/>
  <c r="J670" i="53"/>
  <c r="J669" i="53"/>
  <c r="J668" i="53"/>
  <c r="J667" i="53"/>
  <c r="J666" i="53"/>
  <c r="J665" i="53"/>
  <c r="J664" i="53"/>
  <c r="J663" i="53"/>
  <c r="J662" i="53"/>
  <c r="J661" i="53"/>
  <c r="J660" i="53"/>
  <c r="J659" i="53"/>
  <c r="J658" i="53"/>
  <c r="J657" i="53"/>
  <c r="J656" i="53"/>
  <c r="J655" i="53"/>
  <c r="J654" i="53"/>
  <c r="J653" i="53"/>
  <c r="J652" i="53"/>
  <c r="J651" i="53"/>
  <c r="J650" i="53"/>
  <c r="J649" i="53"/>
  <c r="J648" i="53"/>
  <c r="J647" i="53"/>
  <c r="J646" i="53"/>
  <c r="J645" i="53"/>
  <c r="J644" i="53"/>
  <c r="J643" i="53"/>
  <c r="J642" i="53"/>
  <c r="J641" i="53"/>
  <c r="J640" i="53"/>
  <c r="J639" i="53"/>
  <c r="J638" i="53"/>
  <c r="J637" i="53"/>
  <c r="J636" i="53"/>
  <c r="J635" i="53"/>
  <c r="J634" i="53"/>
  <c r="J633" i="53"/>
  <c r="J632" i="53"/>
  <c r="J631" i="53"/>
  <c r="J630" i="53"/>
  <c r="J629" i="53"/>
  <c r="J628" i="53"/>
  <c r="J627" i="53"/>
  <c r="J626" i="53"/>
  <c r="J625" i="53"/>
  <c r="J624" i="53"/>
  <c r="J623" i="53"/>
  <c r="J622" i="53"/>
  <c r="J621" i="53"/>
  <c r="J620" i="53"/>
  <c r="J619" i="53"/>
  <c r="J618" i="53"/>
  <c r="J617" i="53"/>
  <c r="J616" i="53"/>
  <c r="J615" i="53"/>
  <c r="J614" i="53"/>
  <c r="J613" i="53"/>
  <c r="J612" i="53"/>
  <c r="J611" i="53"/>
  <c r="J610" i="53"/>
  <c r="J609" i="53"/>
  <c r="J608" i="53"/>
  <c r="J607" i="53"/>
  <c r="J606" i="53"/>
  <c r="J605" i="53"/>
  <c r="J604" i="53"/>
  <c r="J603" i="53"/>
  <c r="J602" i="53"/>
  <c r="J601" i="53"/>
  <c r="J600" i="53"/>
  <c r="J599" i="53"/>
  <c r="J598" i="53"/>
  <c r="J597" i="53"/>
  <c r="J596" i="53"/>
  <c r="J595" i="53"/>
  <c r="J594" i="53"/>
  <c r="J593" i="53"/>
  <c r="J592" i="53"/>
  <c r="J591" i="53"/>
  <c r="J590" i="53"/>
  <c r="J589" i="53"/>
  <c r="J588" i="53"/>
  <c r="J587" i="53"/>
  <c r="J586" i="53"/>
  <c r="J585" i="53"/>
  <c r="J584" i="53"/>
  <c r="J583" i="53"/>
  <c r="J582" i="53"/>
  <c r="J581" i="53"/>
  <c r="J580" i="53"/>
  <c r="J579" i="53"/>
  <c r="J578" i="53"/>
  <c r="J577" i="53"/>
  <c r="J576" i="53"/>
  <c r="J575" i="53"/>
  <c r="J574" i="53"/>
  <c r="J573" i="53"/>
  <c r="J572" i="53"/>
  <c r="J571" i="53"/>
  <c r="J570" i="53"/>
  <c r="J569" i="53"/>
  <c r="J568" i="53"/>
  <c r="J567" i="53"/>
  <c r="J566" i="53"/>
  <c r="J565" i="53"/>
  <c r="J564" i="53"/>
  <c r="J563" i="53"/>
  <c r="J562" i="53"/>
  <c r="J561" i="53"/>
  <c r="J560" i="53"/>
  <c r="J559" i="53"/>
  <c r="J558" i="53"/>
  <c r="J557" i="53"/>
  <c r="J556" i="53"/>
  <c r="J555" i="53"/>
  <c r="J554" i="53"/>
  <c r="J553" i="53"/>
  <c r="J552" i="53"/>
  <c r="J551" i="53"/>
  <c r="J550" i="53"/>
  <c r="J549" i="53"/>
  <c r="J548" i="53"/>
  <c r="J547" i="53"/>
  <c r="J546" i="53"/>
  <c r="J545" i="53"/>
  <c r="J544" i="53"/>
  <c r="J543" i="53"/>
  <c r="J542" i="53"/>
  <c r="J541" i="53"/>
  <c r="J540" i="53"/>
  <c r="J539" i="53"/>
  <c r="J538" i="53"/>
  <c r="J537" i="53"/>
  <c r="J536" i="53"/>
  <c r="J535" i="53"/>
  <c r="J534" i="53"/>
  <c r="J533" i="53"/>
  <c r="J532" i="53"/>
  <c r="J531" i="53"/>
  <c r="J530" i="53"/>
  <c r="J529" i="53"/>
  <c r="J528" i="53"/>
  <c r="J527" i="53"/>
  <c r="J526" i="53"/>
  <c r="J525" i="53"/>
  <c r="J524" i="53"/>
  <c r="J523" i="53"/>
  <c r="J522" i="53"/>
  <c r="J521" i="53"/>
  <c r="J520" i="53"/>
  <c r="J519" i="53"/>
  <c r="J518" i="53"/>
  <c r="J517" i="53"/>
  <c r="J516" i="53"/>
  <c r="J515" i="53"/>
  <c r="J514" i="53"/>
  <c r="J513" i="53"/>
  <c r="J512" i="53"/>
  <c r="J511" i="53"/>
  <c r="J510" i="53"/>
  <c r="J509" i="53"/>
  <c r="J508" i="53"/>
  <c r="J507" i="53"/>
  <c r="J506" i="53"/>
  <c r="J505" i="53"/>
  <c r="J504" i="53"/>
  <c r="J503" i="53"/>
  <c r="J502" i="53"/>
  <c r="J501" i="53"/>
  <c r="J500" i="53"/>
  <c r="J499" i="53"/>
  <c r="J498" i="53"/>
  <c r="J497" i="53"/>
  <c r="J496" i="53"/>
  <c r="J495" i="53"/>
  <c r="J494" i="53"/>
  <c r="J493" i="53"/>
  <c r="J492" i="53"/>
  <c r="J491" i="53"/>
  <c r="J490" i="53"/>
  <c r="J489" i="53"/>
  <c r="J488" i="53"/>
  <c r="J487" i="53"/>
  <c r="J486" i="53"/>
  <c r="J485" i="53"/>
  <c r="J484" i="53"/>
  <c r="J483" i="53"/>
  <c r="J482" i="53"/>
  <c r="J481" i="53"/>
  <c r="J480" i="53"/>
  <c r="J479" i="53"/>
  <c r="J478" i="53"/>
  <c r="J477" i="53"/>
  <c r="J476" i="53"/>
  <c r="J475" i="53"/>
  <c r="J474" i="53"/>
  <c r="J473" i="53"/>
  <c r="J472" i="53"/>
  <c r="J471" i="53"/>
  <c r="J470" i="53"/>
  <c r="J469" i="53"/>
  <c r="J468" i="53"/>
  <c r="J467" i="53"/>
  <c r="J466" i="53"/>
  <c r="J465" i="53"/>
  <c r="J464" i="53"/>
  <c r="J463" i="53"/>
  <c r="J462" i="53"/>
  <c r="J461" i="53"/>
  <c r="J460" i="53"/>
  <c r="J459" i="53"/>
  <c r="J458" i="53"/>
  <c r="J457" i="53"/>
  <c r="J456" i="53"/>
  <c r="J455" i="53"/>
  <c r="J454" i="53"/>
  <c r="J453" i="53"/>
  <c r="J452" i="53"/>
  <c r="J451" i="53"/>
  <c r="J450" i="53"/>
  <c r="J449" i="53"/>
  <c r="J448" i="53"/>
  <c r="J447" i="53"/>
  <c r="J446" i="53"/>
  <c r="J445" i="53"/>
  <c r="J444" i="53"/>
  <c r="J443" i="53"/>
  <c r="J442" i="53"/>
  <c r="J441" i="53"/>
  <c r="J440" i="53"/>
  <c r="J439" i="53"/>
  <c r="J438" i="53"/>
  <c r="J437" i="53"/>
  <c r="J436" i="53"/>
  <c r="J435" i="53"/>
  <c r="J434" i="53"/>
  <c r="J433" i="53"/>
  <c r="J432" i="53"/>
  <c r="J431" i="53"/>
  <c r="J430" i="53"/>
  <c r="J429" i="53"/>
  <c r="J428" i="53"/>
  <c r="J427" i="53"/>
  <c r="J426" i="53"/>
  <c r="J425" i="53"/>
  <c r="J424" i="53"/>
  <c r="J423" i="53"/>
  <c r="J422" i="53"/>
  <c r="J421" i="53"/>
  <c r="J420" i="53"/>
  <c r="J419" i="53"/>
  <c r="J418" i="53"/>
  <c r="J417" i="53"/>
  <c r="J416" i="53"/>
  <c r="J415" i="53"/>
  <c r="J414" i="53"/>
  <c r="J413" i="53"/>
  <c r="J412" i="53"/>
  <c r="J411" i="53"/>
  <c r="J410" i="53"/>
  <c r="J409" i="53"/>
  <c r="J408" i="53"/>
  <c r="J407" i="53"/>
  <c r="J406" i="53"/>
  <c r="J405" i="53"/>
  <c r="J404" i="53"/>
  <c r="J403" i="53"/>
  <c r="J402" i="53"/>
  <c r="J401" i="53"/>
  <c r="J400" i="53"/>
  <c r="J399" i="53"/>
  <c r="J398" i="53"/>
  <c r="J397" i="53"/>
  <c r="J396" i="53"/>
  <c r="J395" i="53"/>
  <c r="J394" i="53"/>
  <c r="J393" i="53"/>
  <c r="J392" i="53"/>
  <c r="J391" i="53"/>
  <c r="J390" i="53"/>
  <c r="J389" i="53"/>
  <c r="J388" i="53"/>
  <c r="J387" i="53"/>
  <c r="J386" i="53"/>
  <c r="J385" i="53"/>
  <c r="J384" i="53"/>
  <c r="J383" i="53"/>
  <c r="J382" i="53"/>
  <c r="J381" i="53"/>
  <c r="J380" i="53"/>
  <c r="J379" i="53"/>
  <c r="J378" i="53"/>
  <c r="J377" i="53"/>
  <c r="J376" i="53"/>
  <c r="J375" i="53"/>
  <c r="J374" i="53"/>
  <c r="J373" i="53"/>
  <c r="J372" i="53"/>
  <c r="J371" i="53"/>
  <c r="J370" i="53"/>
  <c r="J369" i="53"/>
  <c r="J368" i="53"/>
  <c r="J367" i="53"/>
  <c r="J366" i="53"/>
  <c r="J365" i="53"/>
  <c r="J364" i="53"/>
  <c r="J363" i="53"/>
  <c r="J362" i="53"/>
  <c r="J361" i="53"/>
  <c r="J360" i="53"/>
  <c r="J359" i="53"/>
  <c r="J358" i="53"/>
  <c r="J357" i="53"/>
  <c r="J356" i="53"/>
  <c r="J355" i="53"/>
  <c r="J354" i="53"/>
  <c r="J353" i="53"/>
  <c r="J352" i="53"/>
  <c r="J351" i="53"/>
  <c r="J350" i="53"/>
  <c r="J349" i="53"/>
  <c r="J348" i="53"/>
  <c r="J347" i="53"/>
  <c r="J346" i="53"/>
  <c r="J345" i="53"/>
  <c r="J344" i="53"/>
  <c r="J343" i="53"/>
  <c r="J342" i="53"/>
  <c r="J341" i="53"/>
  <c r="J340" i="53"/>
  <c r="J339" i="53"/>
  <c r="J338" i="53"/>
  <c r="J337" i="53"/>
  <c r="J336" i="53"/>
  <c r="J335" i="53"/>
  <c r="J334" i="53"/>
  <c r="J333" i="53"/>
  <c r="J332" i="53"/>
  <c r="J331" i="53"/>
  <c r="J330" i="53"/>
  <c r="J329" i="53"/>
  <c r="J328" i="53"/>
  <c r="J327" i="53"/>
  <c r="J326" i="53"/>
  <c r="J325" i="53"/>
  <c r="J324" i="53"/>
  <c r="J323" i="53"/>
  <c r="J322" i="53"/>
  <c r="J321" i="53"/>
  <c r="J320" i="53"/>
  <c r="J319" i="53"/>
  <c r="J318" i="53"/>
  <c r="J317" i="53"/>
  <c r="J316" i="53"/>
  <c r="J315" i="53"/>
  <c r="J314" i="53"/>
  <c r="J313" i="53"/>
  <c r="J312" i="53"/>
  <c r="J311" i="53"/>
  <c r="J310" i="53"/>
  <c r="J309" i="53"/>
  <c r="J308" i="53"/>
  <c r="J307" i="53"/>
  <c r="J306" i="53"/>
  <c r="J305" i="53"/>
  <c r="J304" i="53"/>
  <c r="J303" i="53"/>
  <c r="J302" i="53"/>
  <c r="J301" i="53"/>
  <c r="J300" i="53"/>
  <c r="J299" i="53"/>
  <c r="J298" i="53"/>
  <c r="J297" i="53"/>
  <c r="J296" i="53"/>
  <c r="J295" i="53"/>
  <c r="J294" i="53"/>
  <c r="J293" i="53"/>
  <c r="J292" i="53"/>
  <c r="J291" i="53"/>
  <c r="J290" i="53"/>
  <c r="J289" i="53"/>
  <c r="J288" i="53"/>
  <c r="J287" i="53"/>
  <c r="J286" i="53"/>
  <c r="J285" i="53"/>
  <c r="J284" i="53"/>
  <c r="J283" i="53"/>
  <c r="J282" i="53"/>
  <c r="J281" i="53"/>
  <c r="J280" i="53"/>
  <c r="J279" i="53"/>
  <c r="J278" i="53"/>
  <c r="J277" i="53"/>
  <c r="J276" i="53"/>
  <c r="J275" i="53"/>
  <c r="J274" i="53"/>
  <c r="J273" i="53"/>
  <c r="J272" i="53"/>
  <c r="J271" i="53"/>
  <c r="J270" i="53"/>
  <c r="J269" i="53"/>
  <c r="J268" i="53"/>
  <c r="J267" i="53"/>
  <c r="J266" i="53"/>
  <c r="J265" i="53"/>
  <c r="J264" i="53"/>
  <c r="J263" i="53"/>
  <c r="J262" i="53"/>
  <c r="J261" i="53"/>
  <c r="J260" i="53"/>
  <c r="J259" i="53"/>
  <c r="J258" i="53"/>
  <c r="J257" i="53"/>
  <c r="J256" i="53"/>
  <c r="J255" i="53"/>
  <c r="J254" i="53"/>
  <c r="J253" i="53"/>
  <c r="J252" i="53"/>
  <c r="J251" i="53"/>
  <c r="J250" i="53"/>
  <c r="J249" i="53"/>
  <c r="J248" i="53"/>
  <c r="J247" i="53"/>
  <c r="J246" i="53"/>
  <c r="J245" i="53"/>
  <c r="J244" i="53"/>
  <c r="J243" i="53"/>
  <c r="J242" i="53"/>
  <c r="J241" i="53"/>
  <c r="J240" i="53"/>
  <c r="J239" i="53"/>
  <c r="J238" i="53"/>
  <c r="J237" i="53"/>
  <c r="J236" i="53"/>
  <c r="J235" i="53"/>
  <c r="J234" i="53"/>
  <c r="J233" i="53"/>
  <c r="J232" i="53"/>
  <c r="J231" i="53"/>
  <c r="J230" i="53"/>
  <c r="J229" i="53"/>
  <c r="J228" i="53"/>
  <c r="J227" i="53"/>
  <c r="J226" i="53"/>
  <c r="J225" i="53"/>
  <c r="J224" i="53"/>
  <c r="J223" i="53"/>
  <c r="J222" i="53"/>
  <c r="J221" i="53"/>
  <c r="J220" i="53"/>
  <c r="J219" i="53"/>
  <c r="J218" i="53"/>
  <c r="J217" i="53"/>
  <c r="J216" i="53"/>
  <c r="J215" i="53"/>
  <c r="J214" i="53"/>
  <c r="J213" i="53"/>
  <c r="J212" i="53"/>
  <c r="J211" i="53"/>
  <c r="J210" i="53"/>
  <c r="J209" i="53"/>
  <c r="J208" i="53"/>
  <c r="J207" i="53"/>
  <c r="J206" i="53"/>
  <c r="J205" i="53"/>
  <c r="J204" i="53"/>
  <c r="J203" i="53"/>
  <c r="J202" i="53"/>
  <c r="J201" i="53"/>
  <c r="J200" i="53"/>
  <c r="J199" i="53"/>
  <c r="J198" i="53"/>
  <c r="J197" i="53"/>
  <c r="J196" i="53"/>
  <c r="J195" i="53"/>
  <c r="J194" i="53"/>
  <c r="J193" i="53"/>
  <c r="J192" i="53"/>
  <c r="J191" i="53"/>
  <c r="J190" i="53"/>
  <c r="J189" i="53"/>
  <c r="J188" i="53"/>
  <c r="J187" i="53"/>
  <c r="J186" i="53"/>
  <c r="J185" i="53"/>
  <c r="J184" i="53"/>
  <c r="J183" i="53"/>
  <c r="J182" i="53"/>
  <c r="J181" i="53"/>
  <c r="J180" i="53"/>
  <c r="J179" i="53"/>
  <c r="J178" i="53"/>
  <c r="J177" i="53"/>
  <c r="J176" i="53"/>
  <c r="J175" i="53"/>
  <c r="J174" i="53"/>
  <c r="J173" i="53"/>
  <c r="J172" i="53"/>
  <c r="J171" i="53"/>
  <c r="J170" i="53"/>
  <c r="J169" i="53"/>
  <c r="J168" i="53"/>
  <c r="J167" i="53"/>
  <c r="J166" i="53"/>
  <c r="J165" i="53"/>
  <c r="J164" i="53"/>
  <c r="J163" i="53"/>
  <c r="J162" i="53"/>
  <c r="J161" i="53"/>
  <c r="J160" i="53"/>
  <c r="J159" i="53"/>
  <c r="J158" i="53"/>
  <c r="J157" i="53"/>
  <c r="J156" i="53"/>
  <c r="J155" i="53"/>
  <c r="J154" i="53"/>
  <c r="J153" i="53"/>
  <c r="J152" i="53"/>
  <c r="J151" i="53"/>
  <c r="J150" i="53"/>
  <c r="J149" i="53"/>
  <c r="J148" i="53"/>
  <c r="J147" i="53"/>
  <c r="J146" i="53"/>
  <c r="J145" i="53"/>
  <c r="J144" i="53"/>
  <c r="J143" i="53"/>
  <c r="J142" i="53"/>
  <c r="J141" i="53"/>
  <c r="J140" i="53"/>
  <c r="J139" i="53"/>
  <c r="J138" i="53"/>
  <c r="J137" i="53"/>
  <c r="J136" i="53"/>
  <c r="J135" i="53"/>
  <c r="J134" i="53"/>
  <c r="J133" i="53"/>
  <c r="J132" i="53"/>
  <c r="J131" i="53"/>
  <c r="J130" i="53"/>
  <c r="J129" i="53"/>
  <c r="J128" i="53"/>
  <c r="J127" i="53"/>
  <c r="J126" i="53"/>
  <c r="J125" i="53"/>
  <c r="J124" i="53"/>
  <c r="J123" i="53"/>
  <c r="J122" i="53"/>
  <c r="J121" i="53"/>
  <c r="J120" i="53"/>
  <c r="J119" i="53"/>
  <c r="J118" i="53"/>
  <c r="J117" i="53"/>
  <c r="J116" i="53"/>
  <c r="J115" i="53"/>
  <c r="J114" i="53"/>
  <c r="J113" i="53"/>
  <c r="J112" i="53"/>
  <c r="J111" i="53"/>
  <c r="J110" i="53"/>
  <c r="J109" i="53"/>
  <c r="J108" i="53"/>
  <c r="J107" i="53"/>
  <c r="J106" i="53"/>
  <c r="J105" i="53"/>
  <c r="J104" i="53"/>
  <c r="J103" i="53"/>
  <c r="J102" i="53"/>
  <c r="J101" i="53"/>
  <c r="J100" i="53"/>
  <c r="J99" i="53"/>
  <c r="J98" i="53"/>
  <c r="J97" i="53"/>
  <c r="J96" i="53"/>
  <c r="J95" i="53"/>
  <c r="J94" i="53"/>
  <c r="J93" i="53"/>
  <c r="J92" i="53"/>
  <c r="J91" i="53"/>
  <c r="J90" i="53"/>
  <c r="J89" i="53"/>
  <c r="J88" i="53"/>
  <c r="J87" i="53"/>
  <c r="J86" i="53"/>
  <c r="J85" i="53"/>
  <c r="J84" i="53"/>
  <c r="J83" i="53"/>
  <c r="J82" i="53"/>
  <c r="J81" i="53"/>
  <c r="J80" i="53"/>
  <c r="J79" i="53"/>
  <c r="J78" i="53"/>
  <c r="J77" i="53"/>
  <c r="J76" i="53"/>
  <c r="J75" i="53"/>
  <c r="J74" i="53"/>
  <c r="J73" i="53"/>
  <c r="J72" i="53"/>
  <c r="J71" i="53"/>
  <c r="J70" i="53"/>
  <c r="J69" i="53"/>
  <c r="J68" i="53"/>
  <c r="J67" i="53"/>
  <c r="J66" i="53"/>
  <c r="J65" i="53"/>
  <c r="J64" i="53"/>
  <c r="J63" i="53"/>
  <c r="J62" i="53"/>
  <c r="J61" i="53"/>
  <c r="J60" i="53"/>
  <c r="J59" i="53"/>
  <c r="J58" i="53"/>
  <c r="J57" i="53"/>
  <c r="J56" i="53"/>
  <c r="J55" i="53"/>
  <c r="J54" i="53"/>
  <c r="J53" i="53"/>
  <c r="J52" i="53"/>
  <c r="J51" i="53"/>
  <c r="J50" i="53"/>
  <c r="J49" i="53"/>
  <c r="J48" i="53"/>
  <c r="J47" i="53"/>
  <c r="J46" i="53"/>
  <c r="J45" i="53"/>
  <c r="J44" i="53"/>
  <c r="J43" i="53"/>
  <c r="J42" i="53"/>
  <c r="J41" i="53"/>
  <c r="J40" i="53"/>
  <c r="J39" i="53"/>
  <c r="J38" i="53"/>
  <c r="J37" i="53"/>
  <c r="J36" i="53"/>
  <c r="J35" i="53"/>
  <c r="J34" i="53"/>
  <c r="J33" i="53"/>
  <c r="J32" i="53"/>
  <c r="J31" i="53"/>
  <c r="J30" i="53"/>
  <c r="J29" i="53"/>
  <c r="J28" i="53"/>
  <c r="J27" i="53"/>
  <c r="J26" i="53"/>
  <c r="J14" i="53"/>
  <c r="J7" i="53"/>
  <c r="N12" i="53" s="1"/>
  <c r="J21" i="53"/>
  <c r="J25" i="53"/>
  <c r="J24" i="53"/>
  <c r="J23" i="53"/>
  <c r="J22" i="53"/>
  <c r="J5" i="53"/>
  <c r="J4" i="53"/>
  <c r="J6" i="53"/>
  <c r="J3" i="53"/>
  <c r="J8" i="53"/>
  <c r="J20" i="53"/>
  <c r="J12" i="53"/>
  <c r="J13" i="53"/>
  <c r="J11" i="53"/>
  <c r="J19" i="53"/>
  <c r="J18" i="53"/>
  <c r="J17" i="53"/>
  <c r="J16" i="53"/>
  <c r="J15" i="53"/>
  <c r="J10" i="53"/>
  <c r="J9" i="53"/>
  <c r="S22" i="53"/>
  <c r="S21" i="53"/>
  <c r="S20" i="53"/>
  <c r="S19" i="53"/>
  <c r="S18" i="53"/>
  <c r="S17" i="53"/>
  <c r="S16" i="53"/>
  <c r="S23" i="53" s="1"/>
  <c r="S15" i="53"/>
  <c r="S12" i="53"/>
  <c r="S11" i="53"/>
  <c r="S10" i="53"/>
  <c r="S9" i="53"/>
  <c r="S8" i="53"/>
  <c r="S7" i="53"/>
  <c r="S6" i="53"/>
  <c r="N5" i="53"/>
  <c r="J57" i="51"/>
  <c r="B2" i="56" s="1" a="1"/>
  <c r="S13" i="53"/>
  <c r="S24" i="53" l="1"/>
  <c r="B2" i="56"/>
  <c r="DZ30" i="2"/>
  <c r="DZ29" i="2"/>
  <c r="DZ28" i="2"/>
  <c r="DZ27" i="2"/>
  <c r="DZ26" i="2"/>
  <c r="DZ25" i="2"/>
  <c r="DZ24" i="2"/>
  <c r="DZ23" i="2"/>
  <c r="DZ20" i="2"/>
  <c r="DZ19" i="2"/>
  <c r="DZ18" i="2"/>
  <c r="DZ17" i="2"/>
  <c r="DZ16" i="2"/>
  <c r="DZ15" i="2"/>
  <c r="DZ14" i="2"/>
  <c r="H8" i="31"/>
  <c r="J181" i="51"/>
  <c r="J182" i="51"/>
  <c r="J183" i="51"/>
  <c r="J184" i="51"/>
  <c r="J185" i="51"/>
  <c r="J186" i="51"/>
  <c r="J187" i="51"/>
  <c r="J188" i="51"/>
  <c r="J189" i="51"/>
  <c r="J190" i="51"/>
  <c r="J191" i="51"/>
  <c r="J192" i="51"/>
  <c r="J193" i="51"/>
  <c r="J194" i="51"/>
  <c r="J195" i="51"/>
  <c r="J196" i="51"/>
  <c r="J197" i="51"/>
  <c r="J198" i="51"/>
  <c r="J199" i="51"/>
  <c r="J200" i="51"/>
  <c r="J201" i="51"/>
  <c r="J202" i="51"/>
  <c r="J203" i="51"/>
  <c r="J204" i="51"/>
  <c r="J205" i="51"/>
  <c r="J206" i="51"/>
  <c r="J207" i="51"/>
  <c r="J208" i="51"/>
  <c r="J209" i="51"/>
  <c r="J210" i="51"/>
  <c r="J211" i="51"/>
  <c r="J212" i="51"/>
  <c r="J213" i="51"/>
  <c r="J214" i="51"/>
  <c r="J215" i="51"/>
  <c r="J216" i="51"/>
  <c r="J217" i="51"/>
  <c r="J218" i="51"/>
  <c r="J219" i="51"/>
  <c r="J220" i="51"/>
  <c r="J221" i="51"/>
  <c r="J222" i="51"/>
  <c r="J223" i="51"/>
  <c r="J224" i="51"/>
  <c r="J225" i="51"/>
  <c r="J226" i="51"/>
  <c r="J227" i="51"/>
  <c r="J228" i="51"/>
  <c r="J229" i="51"/>
  <c r="J230" i="51"/>
  <c r="J231" i="51"/>
  <c r="J232" i="51"/>
  <c r="J233" i="51"/>
  <c r="J234" i="51"/>
  <c r="J235" i="51"/>
  <c r="J236" i="51"/>
  <c r="J237" i="51"/>
  <c r="J238" i="51"/>
  <c r="J239" i="51"/>
  <c r="J240" i="51"/>
  <c r="J241" i="51"/>
  <c r="J242" i="51"/>
  <c r="J243" i="51"/>
  <c r="J244" i="51"/>
  <c r="J245" i="51"/>
  <c r="J246" i="51"/>
  <c r="J247" i="51"/>
  <c r="J248" i="51"/>
  <c r="J249" i="51"/>
  <c r="J250" i="51"/>
  <c r="J251" i="51"/>
  <c r="J252" i="51"/>
  <c r="J253" i="51"/>
  <c r="J254" i="51"/>
  <c r="J255" i="51"/>
  <c r="J256" i="51"/>
  <c r="J257" i="51"/>
  <c r="J258" i="51"/>
  <c r="J259" i="51"/>
  <c r="J260" i="51"/>
  <c r="J261" i="51"/>
  <c r="J262" i="51"/>
  <c r="J263" i="51"/>
  <c r="J264" i="51"/>
  <c r="J265" i="51"/>
  <c r="J266" i="51"/>
  <c r="J267" i="51"/>
  <c r="J268" i="51"/>
  <c r="J269" i="51"/>
  <c r="J270" i="51"/>
  <c r="J271" i="51"/>
  <c r="J272" i="51"/>
  <c r="J273" i="51"/>
  <c r="J274" i="51"/>
  <c r="J275" i="51"/>
  <c r="J276" i="51"/>
  <c r="J277" i="51"/>
  <c r="J278" i="51"/>
  <c r="J279" i="51"/>
  <c r="J280" i="51"/>
  <c r="J281" i="51"/>
  <c r="J282" i="51"/>
  <c r="J283" i="51"/>
  <c r="J284" i="51"/>
  <c r="J285" i="51"/>
  <c r="J286" i="51"/>
  <c r="J287" i="51"/>
  <c r="J288" i="51"/>
  <c r="J289" i="51"/>
  <c r="J290" i="51"/>
  <c r="J291" i="51"/>
  <c r="J292" i="51"/>
  <c r="J293" i="51"/>
  <c r="J294" i="51"/>
  <c r="J295" i="51"/>
  <c r="J296" i="51"/>
  <c r="J297" i="51"/>
  <c r="J298" i="51"/>
  <c r="J299" i="51"/>
  <c r="J300" i="51"/>
  <c r="J301" i="51"/>
  <c r="J302" i="51"/>
  <c r="J303" i="51"/>
  <c r="J304" i="51"/>
  <c r="J305" i="51"/>
  <c r="J306" i="51"/>
  <c r="J307" i="51"/>
  <c r="J308" i="51"/>
  <c r="J309" i="51"/>
  <c r="J310" i="51"/>
  <c r="J311" i="51"/>
  <c r="J312" i="51"/>
  <c r="J313" i="51"/>
  <c r="J314" i="51"/>
  <c r="J315" i="51"/>
  <c r="J316" i="51"/>
  <c r="J317" i="51"/>
  <c r="J318" i="51"/>
  <c r="J319" i="51"/>
  <c r="J320" i="51"/>
  <c r="J321" i="51"/>
  <c r="J322" i="51"/>
  <c r="J323" i="51"/>
  <c r="J324" i="51"/>
  <c r="J325" i="51"/>
  <c r="J326" i="51"/>
  <c r="J327" i="51"/>
  <c r="J328" i="51"/>
  <c r="J329" i="51"/>
  <c r="J330" i="51"/>
  <c r="J331" i="51"/>
  <c r="J332" i="51"/>
  <c r="J333" i="51"/>
  <c r="J334" i="51"/>
  <c r="J335" i="51"/>
  <c r="J336" i="51"/>
  <c r="J337" i="51"/>
  <c r="J338" i="51"/>
  <c r="J339" i="51"/>
  <c r="J340" i="51"/>
  <c r="J341" i="51"/>
  <c r="J342" i="51"/>
  <c r="J343" i="51"/>
  <c r="J344" i="51"/>
  <c r="J345" i="51"/>
  <c r="J346" i="51"/>
  <c r="J347" i="51"/>
  <c r="J348" i="51"/>
  <c r="J349" i="51"/>
  <c r="J350" i="51"/>
  <c r="J351" i="51"/>
  <c r="J352" i="51"/>
  <c r="J353" i="51"/>
  <c r="J354" i="51"/>
  <c r="J355" i="51"/>
  <c r="J356" i="51"/>
  <c r="J357" i="51"/>
  <c r="J358" i="51"/>
  <c r="J359" i="51"/>
  <c r="J360" i="51"/>
  <c r="J361" i="51"/>
  <c r="J362" i="51"/>
  <c r="J363" i="51"/>
  <c r="J364" i="51"/>
  <c r="J365" i="51"/>
  <c r="J366" i="51"/>
  <c r="J367" i="51"/>
  <c r="J368" i="51"/>
  <c r="J369" i="51"/>
  <c r="J370" i="51"/>
  <c r="J371" i="51"/>
  <c r="J372" i="51"/>
  <c r="J373" i="51"/>
  <c r="J374" i="51"/>
  <c r="J375" i="51"/>
  <c r="J376" i="51"/>
  <c r="J377" i="51"/>
  <c r="J378" i="51"/>
  <c r="J379" i="51"/>
  <c r="J380" i="51"/>
  <c r="J381" i="51"/>
  <c r="J382" i="51"/>
  <c r="J383" i="51"/>
  <c r="J384" i="51"/>
  <c r="J385" i="51"/>
  <c r="J386" i="51"/>
  <c r="J387" i="51"/>
  <c r="J388" i="51"/>
  <c r="J389" i="51"/>
  <c r="J390" i="51"/>
  <c r="J391" i="51"/>
  <c r="J392" i="51"/>
  <c r="J393" i="51"/>
  <c r="J394" i="51"/>
  <c r="J395" i="51"/>
  <c r="J396" i="51"/>
  <c r="J397" i="51"/>
  <c r="J398" i="51"/>
  <c r="J399" i="51"/>
  <c r="J400" i="51"/>
  <c r="J401" i="51"/>
  <c r="J402" i="51"/>
  <c r="J403" i="51"/>
  <c r="J404" i="51"/>
  <c r="J405" i="51"/>
  <c r="J406" i="51"/>
  <c r="J407" i="51"/>
  <c r="J408" i="51"/>
  <c r="J409" i="51"/>
  <c r="J410" i="51"/>
  <c r="J411" i="51"/>
  <c r="J412" i="51"/>
  <c r="J413" i="51"/>
  <c r="J414" i="51"/>
  <c r="J415" i="51"/>
  <c r="J416" i="51"/>
  <c r="J417" i="51"/>
  <c r="J418" i="51"/>
  <c r="J419" i="51"/>
  <c r="J420" i="51"/>
  <c r="J421" i="51"/>
  <c r="J422" i="51"/>
  <c r="J423" i="51"/>
  <c r="J424" i="51"/>
  <c r="J425" i="51"/>
  <c r="J426" i="51"/>
  <c r="J427" i="51"/>
  <c r="J428" i="51"/>
  <c r="J429" i="51"/>
  <c r="J430" i="51"/>
  <c r="J431" i="51"/>
  <c r="J432" i="51"/>
  <c r="J433" i="51"/>
  <c r="J434" i="51"/>
  <c r="J435" i="51"/>
  <c r="J436" i="51"/>
  <c r="J437" i="51"/>
  <c r="J438" i="51"/>
  <c r="J439" i="51"/>
  <c r="J440" i="51"/>
  <c r="J441" i="51"/>
  <c r="J442" i="51"/>
  <c r="J443" i="51"/>
  <c r="J444" i="51"/>
  <c r="J445" i="51"/>
  <c r="J446" i="51"/>
  <c r="J447" i="51"/>
  <c r="J448" i="51"/>
  <c r="J449" i="51"/>
  <c r="J450" i="51"/>
  <c r="J451" i="51"/>
  <c r="J452" i="51"/>
  <c r="J453" i="51"/>
  <c r="J454" i="51"/>
  <c r="J455" i="51"/>
  <c r="J456" i="51"/>
  <c r="J457" i="51"/>
  <c r="J458" i="51"/>
  <c r="J459" i="51"/>
  <c r="J460" i="51"/>
  <c r="J461" i="51"/>
  <c r="J462" i="51"/>
  <c r="J463" i="51"/>
  <c r="J464" i="51"/>
  <c r="J465" i="51"/>
  <c r="J466" i="51"/>
  <c r="J467" i="51"/>
  <c r="J468" i="51"/>
  <c r="J469" i="51"/>
  <c r="J470" i="51"/>
  <c r="J471" i="51"/>
  <c r="J472" i="51"/>
  <c r="J473" i="51"/>
  <c r="J474" i="51"/>
  <c r="J475" i="51"/>
  <c r="J476" i="51"/>
  <c r="J477" i="51"/>
  <c r="J478" i="51"/>
  <c r="J479" i="51"/>
  <c r="J480" i="51"/>
  <c r="J481" i="51"/>
  <c r="J482" i="51"/>
  <c r="J483" i="51"/>
  <c r="J484" i="51"/>
  <c r="J485" i="51"/>
  <c r="J486" i="51"/>
  <c r="J487" i="51"/>
  <c r="J488" i="51"/>
  <c r="J489" i="51"/>
  <c r="J490" i="51"/>
  <c r="J491" i="51"/>
  <c r="J492" i="51"/>
  <c r="J493" i="51"/>
  <c r="J494" i="51"/>
  <c r="J495" i="51"/>
  <c r="J496" i="51"/>
  <c r="J497" i="51"/>
  <c r="J498" i="51"/>
  <c r="J499" i="51"/>
  <c r="J500" i="51"/>
  <c r="J501" i="51"/>
  <c r="J502" i="51"/>
  <c r="J503" i="51"/>
  <c r="J504" i="51"/>
  <c r="J505" i="51"/>
  <c r="J506" i="51"/>
  <c r="J507" i="51"/>
  <c r="J508" i="51"/>
  <c r="J509" i="51"/>
  <c r="J510" i="51"/>
  <c r="J511" i="51"/>
  <c r="J512" i="51"/>
  <c r="J513" i="51"/>
  <c r="J514" i="51"/>
  <c r="J515" i="51"/>
  <c r="J516" i="51"/>
  <c r="J517" i="51"/>
  <c r="J518" i="51"/>
  <c r="J519" i="51"/>
  <c r="J520" i="51"/>
  <c r="J521" i="51"/>
  <c r="J522" i="51"/>
  <c r="J523" i="51"/>
  <c r="J524" i="51"/>
  <c r="J525" i="51"/>
  <c r="J526" i="51"/>
  <c r="J527" i="51"/>
  <c r="J528" i="51"/>
  <c r="J529" i="51"/>
  <c r="J530" i="51"/>
  <c r="J531" i="51"/>
  <c r="J532" i="51"/>
  <c r="J533" i="51"/>
  <c r="J534" i="51"/>
  <c r="J535" i="51"/>
  <c r="J536" i="51"/>
  <c r="J537" i="51"/>
  <c r="J538" i="51"/>
  <c r="J539" i="51"/>
  <c r="J540" i="51"/>
  <c r="J541" i="51"/>
  <c r="J542" i="51"/>
  <c r="J543" i="51"/>
  <c r="J544" i="51"/>
  <c r="J545" i="51"/>
  <c r="J546" i="51"/>
  <c r="J547" i="51"/>
  <c r="J548" i="51"/>
  <c r="J549" i="51"/>
  <c r="J550" i="51"/>
  <c r="J551" i="51"/>
  <c r="J552" i="51"/>
  <c r="J553" i="51"/>
  <c r="J554" i="51"/>
  <c r="J555" i="51"/>
  <c r="J556" i="51"/>
  <c r="J557" i="51"/>
  <c r="J558" i="51"/>
  <c r="J559" i="51"/>
  <c r="J560" i="51"/>
  <c r="J561" i="51"/>
  <c r="J562" i="51"/>
  <c r="J563" i="51"/>
  <c r="J564" i="51"/>
  <c r="J565" i="51"/>
  <c r="J566" i="51"/>
  <c r="J567" i="51"/>
  <c r="J568" i="51"/>
  <c r="J569" i="51"/>
  <c r="J570" i="51"/>
  <c r="J571" i="51"/>
  <c r="J572" i="51"/>
  <c r="J573" i="51"/>
  <c r="J574" i="51"/>
  <c r="J575" i="51"/>
  <c r="J576" i="51"/>
  <c r="J577" i="51"/>
  <c r="J578" i="51"/>
  <c r="J579" i="51"/>
  <c r="J580" i="51"/>
  <c r="J581" i="51"/>
  <c r="J582" i="51"/>
  <c r="J583" i="51"/>
  <c r="J584" i="51"/>
  <c r="J585" i="51"/>
  <c r="J586" i="51"/>
  <c r="J587" i="51"/>
  <c r="J588" i="51"/>
  <c r="J589" i="51"/>
  <c r="J590" i="51"/>
  <c r="J591" i="51"/>
  <c r="J592" i="51"/>
  <c r="J593" i="51"/>
  <c r="J594" i="51"/>
  <c r="J595" i="51"/>
  <c r="J596" i="51"/>
  <c r="J597" i="51"/>
  <c r="J598" i="51"/>
  <c r="J599" i="51"/>
  <c r="J600" i="51"/>
  <c r="J601" i="51"/>
  <c r="J602" i="51"/>
  <c r="J603" i="51"/>
  <c r="J604" i="51"/>
  <c r="J605" i="51"/>
  <c r="J606" i="51"/>
  <c r="J607" i="51"/>
  <c r="J608" i="51"/>
  <c r="J609" i="51"/>
  <c r="J610" i="51"/>
  <c r="J611" i="51"/>
  <c r="J612" i="51"/>
  <c r="J613" i="51"/>
  <c r="J614" i="51"/>
  <c r="J615" i="51"/>
  <c r="J616" i="51"/>
  <c r="J617" i="51"/>
  <c r="J618" i="51"/>
  <c r="J619" i="51"/>
  <c r="J620" i="51"/>
  <c r="J621" i="51"/>
  <c r="J622" i="51"/>
  <c r="J623" i="51"/>
  <c r="J624" i="51"/>
  <c r="J625" i="51"/>
  <c r="J626" i="51"/>
  <c r="J627" i="51"/>
  <c r="J628" i="51"/>
  <c r="J629" i="51"/>
  <c r="J630" i="51"/>
  <c r="J631" i="51"/>
  <c r="J632" i="51"/>
  <c r="J633" i="51"/>
  <c r="J634" i="51"/>
  <c r="J635" i="51"/>
  <c r="J636" i="51"/>
  <c r="J637" i="51"/>
  <c r="J638" i="51"/>
  <c r="J639" i="51"/>
  <c r="J640" i="51"/>
  <c r="J641" i="51"/>
  <c r="J642" i="51"/>
  <c r="J643" i="51"/>
  <c r="J644" i="51"/>
  <c r="J645" i="51"/>
  <c r="J646" i="51"/>
  <c r="J647" i="51"/>
  <c r="J648" i="51"/>
  <c r="J649" i="51"/>
  <c r="J650" i="51"/>
  <c r="J651" i="51"/>
  <c r="J652" i="51"/>
  <c r="J653" i="51"/>
  <c r="J654" i="51"/>
  <c r="J655" i="51"/>
  <c r="J656" i="51"/>
  <c r="J657" i="51"/>
  <c r="J658" i="51"/>
  <c r="J659" i="51"/>
  <c r="J660" i="51"/>
  <c r="J661" i="51"/>
  <c r="J662" i="51"/>
  <c r="J663" i="51"/>
  <c r="J664" i="51"/>
  <c r="J665" i="51"/>
  <c r="J666" i="51"/>
  <c r="J667" i="51"/>
  <c r="J668" i="51"/>
  <c r="J669" i="51"/>
  <c r="J670" i="51"/>
  <c r="J671" i="51"/>
  <c r="J672" i="51"/>
  <c r="J673" i="51"/>
  <c r="J674" i="51"/>
  <c r="J675" i="51"/>
  <c r="J676" i="51"/>
  <c r="J677" i="51"/>
  <c r="J678" i="51"/>
  <c r="J679" i="51"/>
  <c r="J680" i="51"/>
  <c r="J681" i="51"/>
  <c r="J682" i="51"/>
  <c r="J683" i="51"/>
  <c r="J684" i="51"/>
  <c r="J685" i="51"/>
  <c r="J686" i="51"/>
  <c r="J687" i="51"/>
  <c r="J688" i="51"/>
  <c r="J689" i="51"/>
  <c r="J690" i="51"/>
  <c r="J691" i="51"/>
  <c r="J692" i="51"/>
  <c r="J693" i="51"/>
  <c r="J694" i="51"/>
  <c r="J695" i="51"/>
  <c r="J696" i="51"/>
  <c r="J697" i="51"/>
  <c r="J698" i="51"/>
  <c r="J699" i="51"/>
  <c r="J700" i="51"/>
  <c r="J701" i="51"/>
  <c r="J702" i="51"/>
  <c r="J703" i="51"/>
  <c r="J704" i="51"/>
  <c r="J705" i="51"/>
  <c r="J706" i="51"/>
  <c r="J707" i="51"/>
  <c r="J708" i="51"/>
  <c r="J709" i="51"/>
  <c r="J710" i="51"/>
  <c r="J711" i="51"/>
  <c r="J712" i="51"/>
  <c r="J713" i="51"/>
  <c r="J714" i="51"/>
  <c r="J715" i="51"/>
  <c r="J716" i="51"/>
  <c r="J717" i="51"/>
  <c r="J718" i="51"/>
  <c r="J719" i="51"/>
  <c r="J720" i="51"/>
  <c r="J721" i="51"/>
  <c r="J722" i="51"/>
  <c r="J723" i="51"/>
  <c r="J724" i="51"/>
  <c r="J725" i="51"/>
  <c r="J726" i="51"/>
  <c r="J727" i="51"/>
  <c r="J728" i="51"/>
  <c r="J729" i="51"/>
  <c r="J730" i="51"/>
  <c r="J731" i="51"/>
  <c r="J732" i="51"/>
  <c r="J733" i="51"/>
  <c r="J734" i="51"/>
  <c r="J735" i="51"/>
  <c r="J736" i="51"/>
  <c r="J737" i="51"/>
  <c r="J738" i="51"/>
  <c r="J739" i="51"/>
  <c r="J740" i="51"/>
  <c r="J741" i="51"/>
  <c r="J742" i="51"/>
  <c r="J743" i="51"/>
  <c r="J744" i="51"/>
  <c r="J745" i="51"/>
  <c r="J746" i="51"/>
  <c r="J747" i="51"/>
  <c r="J748" i="51"/>
  <c r="J749" i="51"/>
  <c r="J750" i="51"/>
  <c r="J751" i="51"/>
  <c r="J752" i="51"/>
  <c r="J753" i="51"/>
  <c r="J754" i="51"/>
  <c r="J755" i="51"/>
  <c r="J756" i="51"/>
  <c r="J757" i="51"/>
  <c r="J758" i="51"/>
  <c r="J759" i="51"/>
  <c r="J760" i="51"/>
  <c r="J761" i="51"/>
  <c r="J762" i="51"/>
  <c r="DZ31" i="2" l="1"/>
  <c r="DZ21" i="2"/>
  <c r="S22" i="51"/>
  <c r="S21" i="51"/>
  <c r="S20" i="51"/>
  <c r="S19" i="51"/>
  <c r="S18" i="51"/>
  <c r="S17" i="51"/>
  <c r="S16" i="51"/>
  <c r="S15" i="51"/>
  <c r="S12" i="51"/>
  <c r="S11" i="51"/>
  <c r="S10" i="51"/>
  <c r="S9" i="51"/>
  <c r="S8" i="51"/>
  <c r="S7" i="51"/>
  <c r="S6" i="51"/>
  <c r="J4" i="51"/>
  <c r="J5" i="51"/>
  <c r="J6" i="51"/>
  <c r="J7" i="51"/>
  <c r="J8" i="51"/>
  <c r="J9" i="51"/>
  <c r="J10" i="51"/>
  <c r="J12" i="51"/>
  <c r="J11" i="51"/>
  <c r="J13" i="51"/>
  <c r="J14" i="51"/>
  <c r="J15" i="51"/>
  <c r="J16" i="51"/>
  <c r="J17" i="51"/>
  <c r="J18" i="51"/>
  <c r="J19" i="51"/>
  <c r="J20" i="51"/>
  <c r="J21" i="51"/>
  <c r="J22" i="51"/>
  <c r="J23" i="51"/>
  <c r="J24" i="51"/>
  <c r="J25" i="51"/>
  <c r="DZ32" i="2" l="1"/>
  <c r="S23" i="51"/>
  <c r="S13" i="51"/>
  <c r="S25" i="51" s="1"/>
  <c r="S24" i="51" l="1"/>
  <c r="J91" i="51"/>
  <c r="J96" i="51"/>
  <c r="J97" i="51"/>
  <c r="J98" i="51"/>
  <c r="J53" i="51"/>
  <c r="J52" i="51"/>
  <c r="J54" i="51"/>
  <c r="J55" i="51"/>
  <c r="J61" i="51"/>
  <c r="J62" i="51"/>
  <c r="J66" i="51"/>
  <c r="J64" i="51"/>
  <c r="J65" i="51"/>
  <c r="J67" i="51"/>
  <c r="J71" i="51"/>
  <c r="J68" i="51"/>
  <c r="J69" i="51"/>
  <c r="J75" i="51"/>
  <c r="J86" i="51"/>
  <c r="J90" i="51"/>
  <c r="J72" i="51"/>
  <c r="J76" i="51"/>
  <c r="J77" i="51"/>
  <c r="J79" i="51"/>
  <c r="J80" i="51"/>
  <c r="J83" i="51"/>
  <c r="J81" i="51"/>
  <c r="J82" i="51"/>
  <c r="J84" i="51"/>
  <c r="J92" i="51"/>
  <c r="J89" i="51"/>
  <c r="J95" i="51"/>
  <c r="J99" i="51"/>
  <c r="J100" i="51"/>
  <c r="J101" i="51"/>
  <c r="J102" i="51"/>
  <c r="J103" i="51"/>
  <c r="J104" i="51"/>
  <c r="J105" i="51"/>
  <c r="J106" i="51"/>
  <c r="J107" i="51"/>
  <c r="J108" i="51"/>
  <c r="J109" i="51"/>
  <c r="J110" i="51"/>
  <c r="J111" i="51"/>
  <c r="J112" i="51"/>
  <c r="J113" i="51"/>
  <c r="J114" i="51"/>
  <c r="J115" i="51"/>
  <c r="J116" i="51"/>
  <c r="J117" i="51"/>
  <c r="J118" i="51"/>
  <c r="J119" i="51"/>
  <c r="J120" i="51"/>
  <c r="J121" i="51"/>
  <c r="J122" i="51"/>
  <c r="J123" i="51"/>
  <c r="J124" i="51"/>
  <c r="J125" i="51"/>
  <c r="J126" i="51"/>
  <c r="J127" i="51"/>
  <c r="J128" i="51"/>
  <c r="J129" i="51"/>
  <c r="J130" i="51"/>
  <c r="J131" i="51"/>
  <c r="J132" i="51"/>
  <c r="J133" i="51"/>
  <c r="J134" i="51"/>
  <c r="J135" i="51"/>
  <c r="J136" i="51"/>
  <c r="J137" i="51"/>
  <c r="J138" i="51"/>
  <c r="J139" i="51"/>
  <c r="J140" i="51"/>
  <c r="J141" i="51"/>
  <c r="J142" i="51"/>
  <c r="J143" i="51"/>
  <c r="J144" i="51"/>
  <c r="J145" i="51"/>
  <c r="J146" i="51"/>
  <c r="J147" i="51"/>
  <c r="J148" i="51"/>
  <c r="J149" i="51"/>
  <c r="J150" i="51"/>
  <c r="J151" i="51"/>
  <c r="J152" i="51"/>
  <c r="J153" i="51"/>
  <c r="J154" i="51"/>
  <c r="J155" i="51"/>
  <c r="J156" i="51"/>
  <c r="J157" i="51"/>
  <c r="J158" i="51"/>
  <c r="J159" i="51"/>
  <c r="J160" i="51"/>
  <c r="J161" i="51"/>
  <c r="J162" i="51"/>
  <c r="J163" i="51"/>
  <c r="J164" i="51"/>
  <c r="J165" i="51"/>
  <c r="J166" i="51"/>
  <c r="J167" i="51"/>
  <c r="J168" i="51"/>
  <c r="J169" i="51"/>
  <c r="J170" i="51"/>
  <c r="J171" i="51"/>
  <c r="J172" i="51"/>
  <c r="J173" i="51"/>
  <c r="J174" i="51"/>
  <c r="J175" i="51"/>
  <c r="J176" i="51"/>
  <c r="J177" i="51"/>
  <c r="J178" i="51"/>
  <c r="J179" i="51"/>
  <c r="J180" i="51"/>
  <c r="J48" i="51"/>
  <c r="J49" i="51"/>
  <c r="J56" i="51"/>
  <c r="J59" i="51"/>
  <c r="J58" i="51"/>
  <c r="J60" i="51"/>
  <c r="J63" i="51"/>
  <c r="J70" i="51"/>
  <c r="J73" i="51"/>
  <c r="J74" i="51"/>
  <c r="J78" i="51"/>
  <c r="J85" i="51"/>
  <c r="J87" i="51"/>
  <c r="J88" i="51"/>
  <c r="J47" i="51"/>
  <c r="J46" i="51" l="1"/>
  <c r="J51" i="51"/>
  <c r="J50" i="51"/>
  <c r="J45" i="51"/>
  <c r="J44" i="51"/>
  <c r="J43" i="51"/>
  <c r="J40" i="51"/>
  <c r="J37" i="51"/>
  <c r="J41" i="51"/>
  <c r="J38" i="51"/>
  <c r="J42" i="51"/>
  <c r="J35" i="51"/>
  <c r="J36" i="51"/>
  <c r="J33" i="51"/>
  <c r="J34" i="51"/>
  <c r="J32" i="51"/>
  <c r="J31" i="51"/>
  <c r="J30" i="51"/>
  <c r="J29" i="51"/>
  <c r="J28" i="51"/>
  <c r="J27" i="51"/>
  <c r="J26" i="51"/>
  <c r="J3" i="51"/>
  <c r="H5" i="31"/>
  <c r="E16" i="50"/>
  <c r="E5" i="50"/>
  <c r="E3" i="50"/>
  <c r="E4" i="50"/>
  <c r="E6" i="50"/>
  <c r="E7" i="50"/>
  <c r="E8" i="50"/>
  <c r="E9" i="50"/>
  <c r="E10" i="50"/>
  <c r="E11" i="50"/>
  <c r="E12" i="50"/>
  <c r="E13" i="50"/>
  <c r="E14" i="50"/>
  <c r="E15" i="50"/>
  <c r="E17" i="50"/>
  <c r="E18" i="50"/>
  <c r="E19" i="50"/>
  <c r="E20" i="50"/>
  <c r="E21" i="50"/>
  <c r="E22" i="50"/>
  <c r="D38" i="50"/>
  <c r="DV103" i="2"/>
  <c r="DU79" i="2"/>
  <c r="DV72" i="2"/>
  <c r="DU75" i="2" s="1"/>
  <c r="DU80" i="2" s="1"/>
  <c r="DQ47" i="2"/>
  <c r="DM72" i="2"/>
  <c r="DL75" i="2" s="1"/>
  <c r="DG72" i="2"/>
  <c r="F33" i="29"/>
  <c r="DM103" i="2"/>
  <c r="DL79" i="2"/>
  <c r="E23" i="50"/>
  <c r="E24" i="50"/>
  <c r="E25" i="50"/>
  <c r="E26" i="50"/>
  <c r="E27" i="50"/>
  <c r="E28" i="50"/>
  <c r="E29" i="50"/>
  <c r="E30" i="50"/>
  <c r="E31" i="50"/>
  <c r="E32" i="50"/>
  <c r="E33" i="50"/>
  <c r="E34" i="50"/>
  <c r="E35" i="50"/>
  <c r="E36" i="50"/>
  <c r="E37" i="50"/>
  <c r="N12" i="51" l="1"/>
  <c r="E38" i="50"/>
  <c r="DY8" i="2"/>
  <c r="I5" i="31"/>
  <c r="DV86" i="2"/>
  <c r="DU97" i="2" s="1"/>
  <c r="DV85" i="2"/>
  <c r="DU96" i="2" s="1"/>
  <c r="DV91" i="2"/>
  <c r="DV84" i="2"/>
  <c r="DU95" i="2" s="1"/>
  <c r="DV89" i="2"/>
  <c r="DU100" i="2" s="1"/>
  <c r="DV83" i="2"/>
  <c r="DV88" i="2"/>
  <c r="DU99" i="2" s="1"/>
  <c r="DV87" i="2"/>
  <c r="DU98" i="2" s="1"/>
  <c r="DL80" i="2"/>
  <c r="DG103" i="2"/>
  <c r="I31" i="31"/>
  <c r="I32" i="31"/>
  <c r="I33" i="31"/>
  <c r="I34" i="31"/>
  <c r="H6" i="31"/>
  <c r="H7" i="31"/>
  <c r="I7" i="31" s="1"/>
  <c r="I8" i="31"/>
  <c r="I10" i="31"/>
  <c r="I11" i="31"/>
  <c r="I12" i="31"/>
  <c r="I13" i="31"/>
  <c r="I14" i="31"/>
  <c r="V20" i="31" l="1"/>
  <c r="I6" i="31"/>
  <c r="I9" i="31"/>
  <c r="DU94" i="2"/>
  <c r="DW92" i="2"/>
  <c r="DM87" i="2"/>
  <c r="DL98" i="2" s="1"/>
  <c r="DM89" i="2"/>
  <c r="DL100" i="2" s="1"/>
  <c r="DM84" i="2"/>
  <c r="DL95" i="2" s="1"/>
  <c r="DM91" i="2"/>
  <c r="DM85" i="2"/>
  <c r="DL96" i="2" s="1"/>
  <c r="DM88" i="2"/>
  <c r="DL99" i="2" s="1"/>
  <c r="DM86" i="2"/>
  <c r="DL97" i="2" s="1"/>
  <c r="DM83" i="2"/>
  <c r="DF79" i="2"/>
  <c r="DF75" i="2"/>
  <c r="DC72" i="2"/>
  <c r="DB75" i="2" s="1"/>
  <c r="E4" i="15"/>
  <c r="I24" i="42"/>
  <c r="I58" i="42" s="1"/>
  <c r="DC103" i="2"/>
  <c r="DB79" i="2"/>
  <c r="CY103" i="2"/>
  <c r="CX79" i="2"/>
  <c r="CY72" i="2"/>
  <c r="CX75" i="2" s="1"/>
  <c r="I30" i="43"/>
  <c r="H30" i="43"/>
  <c r="Y1" i="43" a="1"/>
  <c r="Y1" i="43" s="1"/>
  <c r="CU72" i="2"/>
  <c r="CT75" i="2" s="1"/>
  <c r="I25" i="31"/>
  <c r="I49" i="31"/>
  <c r="I48" i="31"/>
  <c r="R21" i="31"/>
  <c r="S21" i="31" s="1"/>
  <c r="R22" i="31"/>
  <c r="R23" i="31"/>
  <c r="R24" i="31"/>
  <c r="S24" i="31" s="1"/>
  <c r="R25" i="31"/>
  <c r="H58" i="42"/>
  <c r="Y1" i="42" a="1"/>
  <c r="Y1" i="42" s="1"/>
  <c r="I16" i="31"/>
  <c r="I17" i="31"/>
  <c r="I18" i="31"/>
  <c r="I20" i="31"/>
  <c r="I21" i="31"/>
  <c r="I19" i="31"/>
  <c r="CU103" i="2"/>
  <c r="CT79" i="2"/>
  <c r="I32" i="40"/>
  <c r="H32" i="40"/>
  <c r="Y1" i="40" a="1"/>
  <c r="Y1" i="40" s="1"/>
  <c r="I45" i="39"/>
  <c r="I15" i="31" l="1"/>
  <c r="DL94" i="2"/>
  <c r="DN92" i="2"/>
  <c r="DF80" i="2"/>
  <c r="DG91" i="2" s="1"/>
  <c r="CT80" i="2"/>
  <c r="CV91" i="2" s="1"/>
  <c r="DB80" i="2"/>
  <c r="DD86" i="2" s="1"/>
  <c r="DB97" i="2" s="1"/>
  <c r="CX80" i="2"/>
  <c r="CZ87" i="2" s="1"/>
  <c r="CX98" i="2" s="1"/>
  <c r="CQ103" i="2"/>
  <c r="CP79" i="2"/>
  <c r="CQ72" i="2"/>
  <c r="CP75" i="2" s="1"/>
  <c r="I31" i="37"/>
  <c r="I22" i="31"/>
  <c r="I23" i="31"/>
  <c r="CI99" i="2"/>
  <c r="CI95" i="2"/>
  <c r="CL79" i="2"/>
  <c r="CI72" i="2"/>
  <c r="CM103" i="2"/>
  <c r="CM72" i="2"/>
  <c r="CL75" i="2" s="1"/>
  <c r="E3" i="15"/>
  <c r="E5" i="15"/>
  <c r="E6" i="15"/>
  <c r="E7" i="15"/>
  <c r="E8" i="15"/>
  <c r="E9" i="15"/>
  <c r="H45" i="39"/>
  <c r="Y1" i="39" a="1"/>
  <c r="Y1" i="39" s="1"/>
  <c r="I35" i="31"/>
  <c r="I36" i="31"/>
  <c r="I37" i="31"/>
  <c r="I38" i="31"/>
  <c r="I39" i="31"/>
  <c r="I40" i="31"/>
  <c r="I41" i="31"/>
  <c r="I42" i="31"/>
  <c r="I43" i="31"/>
  <c r="I44" i="31"/>
  <c r="I45" i="31"/>
  <c r="I46" i="31"/>
  <c r="I47" i="31"/>
  <c r="CE72" i="2"/>
  <c r="I24" i="31" l="1"/>
  <c r="DY9" i="2"/>
  <c r="DY10" i="2"/>
  <c r="V21" i="31"/>
  <c r="CV86" i="2"/>
  <c r="CT97" i="2" s="1"/>
  <c r="DG89" i="2"/>
  <c r="DF100" i="2" s="1"/>
  <c r="DG88" i="2"/>
  <c r="DF99" i="2" s="1"/>
  <c r="DG85" i="2"/>
  <c r="DF96" i="2" s="1"/>
  <c r="DG86" i="2"/>
  <c r="DF97" i="2" s="1"/>
  <c r="CV87" i="2"/>
  <c r="CT98" i="2" s="1"/>
  <c r="CV85" i="2"/>
  <c r="CT96" i="2" s="1"/>
  <c r="CV88" i="2"/>
  <c r="CT99" i="2" s="1"/>
  <c r="CV84" i="2"/>
  <c r="CT95" i="2" s="1"/>
  <c r="CV83" i="2"/>
  <c r="CT94" i="2" s="1"/>
  <c r="DG87" i="2"/>
  <c r="DF98" i="2" s="1"/>
  <c r="DG84" i="2"/>
  <c r="DF95" i="2" s="1"/>
  <c r="DG83" i="2"/>
  <c r="CP80" i="2"/>
  <c r="CR84" i="2" s="1"/>
  <c r="CP95" i="2" s="1"/>
  <c r="DD87" i="2"/>
  <c r="DB98" i="2" s="1"/>
  <c r="DD88" i="2"/>
  <c r="DB99" i="2" s="1"/>
  <c r="DD85" i="2"/>
  <c r="DB96" i="2" s="1"/>
  <c r="DD83" i="2"/>
  <c r="DD91" i="2"/>
  <c r="DD84" i="2"/>
  <c r="DB95" i="2" s="1"/>
  <c r="CZ91" i="2"/>
  <c r="CZ85" i="2"/>
  <c r="CX96" i="2" s="1"/>
  <c r="CZ86" i="2"/>
  <c r="CX97" i="2" s="1"/>
  <c r="CZ83" i="2"/>
  <c r="CX94" i="2" s="1"/>
  <c r="CZ84" i="2"/>
  <c r="CX95" i="2" s="1"/>
  <c r="CZ88" i="2"/>
  <c r="CX99" i="2" s="1"/>
  <c r="CL80" i="2"/>
  <c r="CN87" i="2" s="1"/>
  <c r="CL98" i="2" s="1"/>
  <c r="CI103" i="2"/>
  <c r="CH79" i="2"/>
  <c r="DY2" i="2" l="1"/>
  <c r="DH92" i="2"/>
  <c r="CR88" i="2"/>
  <c r="CP99" i="2" s="1"/>
  <c r="CR86" i="2"/>
  <c r="CP97" i="2" s="1"/>
  <c r="CR87" i="2"/>
  <c r="CP98" i="2" s="1"/>
  <c r="CV92" i="2"/>
  <c r="CR83" i="2"/>
  <c r="CP94" i="2" s="1"/>
  <c r="CR91" i="2"/>
  <c r="CR85" i="2"/>
  <c r="CP96" i="2" s="1"/>
  <c r="DF94" i="2"/>
  <c r="DD92" i="2"/>
  <c r="DB94" i="2"/>
  <c r="CZ92" i="2"/>
  <c r="CN83" i="2"/>
  <c r="CL94" i="2" s="1"/>
  <c r="CN91" i="2"/>
  <c r="CN84" i="2"/>
  <c r="CL95" i="2" s="1"/>
  <c r="CN85" i="2"/>
  <c r="CL96" i="2" s="1"/>
  <c r="CN86" i="2"/>
  <c r="CL97" i="2" s="1"/>
  <c r="CN88" i="2"/>
  <c r="CL99" i="2" s="1"/>
  <c r="CH75" i="2"/>
  <c r="CH80" i="2" s="1"/>
  <c r="CJ84" i="2" s="1"/>
  <c r="CH95" i="2" s="1"/>
  <c r="CD75" i="2"/>
  <c r="CA72" i="2"/>
  <c r="BZ75" i="2" s="1"/>
  <c r="CE103" i="2"/>
  <c r="CD79" i="2"/>
  <c r="I68" i="37"/>
  <c r="H68" i="37"/>
  <c r="Y1" i="37" a="1"/>
  <c r="Y1" i="37" s="1"/>
  <c r="CA103" i="2"/>
  <c r="BZ79" i="2"/>
  <c r="I70" i="36"/>
  <c r="H70" i="36"/>
  <c r="Y1" i="36" a="1"/>
  <c r="Y1" i="36" s="1"/>
  <c r="BW103" i="2"/>
  <c r="BV79" i="2"/>
  <c r="BW72" i="2"/>
  <c r="BV75" i="2" s="1"/>
  <c r="I57" i="35"/>
  <c r="H57" i="35"/>
  <c r="Y1" i="35" a="1"/>
  <c r="Y1" i="35" s="1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BS72" i="2"/>
  <c r="BR75" i="2" s="1"/>
  <c r="BS103" i="2"/>
  <c r="BR79" i="2"/>
  <c r="I109" i="33"/>
  <c r="H109" i="33"/>
  <c r="Y1" i="33" a="1"/>
  <c r="Y1" i="33" s="1"/>
  <c r="BK72" i="2"/>
  <c r="CR92" i="2" l="1"/>
  <c r="CN92" i="2"/>
  <c r="BR80" i="2"/>
  <c r="BT87" i="2" s="1"/>
  <c r="BR98" i="2" s="1"/>
  <c r="CJ88" i="2"/>
  <c r="CH99" i="2" s="1"/>
  <c r="CJ85" i="2"/>
  <c r="CH96" i="2" s="1"/>
  <c r="CJ87" i="2"/>
  <c r="CH98" i="2" s="1"/>
  <c r="CJ86" i="2"/>
  <c r="CH97" i="2" s="1"/>
  <c r="CJ83" i="2"/>
  <c r="CJ91" i="2"/>
  <c r="CD80" i="2"/>
  <c r="CF85" i="2" s="1"/>
  <c r="CD96" i="2" s="1"/>
  <c r="BZ80" i="2"/>
  <c r="BV80" i="2"/>
  <c r="BO86" i="2"/>
  <c r="BT88" i="2" l="1"/>
  <c r="BR99" i="2" s="1"/>
  <c r="BT91" i="2"/>
  <c r="BT85" i="2"/>
  <c r="BR96" i="2" s="1"/>
  <c r="BT83" i="2"/>
  <c r="BR94" i="2" s="1"/>
  <c r="BT86" i="2"/>
  <c r="BR97" i="2" s="1"/>
  <c r="BT84" i="2"/>
  <c r="BR95" i="2" s="1"/>
  <c r="CJ92" i="2"/>
  <c r="CH94" i="2"/>
  <c r="CB84" i="2"/>
  <c r="BZ95" i="2" s="1"/>
  <c r="CB83" i="2"/>
  <c r="CB85" i="2"/>
  <c r="BZ96" i="2" s="1"/>
  <c r="CB87" i="2"/>
  <c r="BZ98" i="2" s="1"/>
  <c r="CF86" i="2"/>
  <c r="CD97" i="2" s="1"/>
  <c r="CF84" i="2"/>
  <c r="CD95" i="2" s="1"/>
  <c r="CF88" i="2"/>
  <c r="CD99" i="2" s="1"/>
  <c r="CF83" i="2"/>
  <c r="CD94" i="2" s="1"/>
  <c r="CF91" i="2"/>
  <c r="CF87" i="2"/>
  <c r="CD98" i="2" s="1"/>
  <c r="BZ97" i="2"/>
  <c r="BX85" i="2"/>
  <c r="BV96" i="2" s="1"/>
  <c r="BX86" i="2"/>
  <c r="BV97" i="2" s="1"/>
  <c r="CB88" i="2"/>
  <c r="BZ99" i="2" s="1"/>
  <c r="CB91" i="2"/>
  <c r="BX91" i="2"/>
  <c r="BX83" i="2"/>
  <c r="BV94" i="2" s="1"/>
  <c r="BX87" i="2"/>
  <c r="BV98" i="2" s="1"/>
  <c r="BX84" i="2"/>
  <c r="BV95" i="2" s="1"/>
  <c r="BX88" i="2"/>
  <c r="BV99" i="2" s="1"/>
  <c r="BO103" i="2"/>
  <c r="BO85" i="2"/>
  <c r="BO84" i="2"/>
  <c r="BN79" i="2"/>
  <c r="BO72" i="2"/>
  <c r="BN75" i="2" s="1"/>
  <c r="BJ75" i="2"/>
  <c r="S22" i="31"/>
  <c r="S23" i="31"/>
  <c r="S25" i="31"/>
  <c r="BK103" i="2"/>
  <c r="BK86" i="2"/>
  <c r="BK85" i="2"/>
  <c r="BK84" i="2"/>
  <c r="BJ79" i="2"/>
  <c r="I99" i="30"/>
  <c r="H99" i="30"/>
  <c r="Y1" i="30" a="1"/>
  <c r="Y1" i="30" s="1"/>
  <c r="X72" i="29"/>
  <c r="R72" i="29"/>
  <c r="L72" i="29"/>
  <c r="F72" i="29"/>
  <c r="I80" i="3"/>
  <c r="R33" i="29"/>
  <c r="L33" i="29"/>
  <c r="Z46" i="29" s="1"/>
  <c r="BT92" i="2" l="1"/>
  <c r="BN80" i="2"/>
  <c r="BP86" i="2" s="1"/>
  <c r="BN97" i="2" s="1"/>
  <c r="CF92" i="2"/>
  <c r="CB92" i="2"/>
  <c r="BZ94" i="2"/>
  <c r="BX92" i="2"/>
  <c r="BJ80" i="2"/>
  <c r="BL83" i="2" s="1"/>
  <c r="D38" i="15"/>
  <c r="I77" i="3"/>
  <c r="BP83" i="2" l="1"/>
  <c r="BN94" i="2" s="1"/>
  <c r="BP91" i="2"/>
  <c r="BP85" i="2"/>
  <c r="BN96" i="2" s="1"/>
  <c r="BP88" i="2"/>
  <c r="BN99" i="2" s="1"/>
  <c r="BP84" i="2"/>
  <c r="BN95" i="2" s="1"/>
  <c r="BP87" i="2"/>
  <c r="BN98" i="2" s="1"/>
  <c r="BL88" i="2"/>
  <c r="BJ99" i="2" s="1"/>
  <c r="BL85" i="2"/>
  <c r="BJ96" i="2" s="1"/>
  <c r="BL84" i="2"/>
  <c r="BJ95" i="2" s="1"/>
  <c r="BL86" i="2"/>
  <c r="BJ97" i="2" s="1"/>
  <c r="BL87" i="2"/>
  <c r="BJ98" i="2" s="1"/>
  <c r="BL91" i="2"/>
  <c r="BJ94" i="2"/>
  <c r="BC83" i="2"/>
  <c r="BC84" i="2"/>
  <c r="BC85" i="2"/>
  <c r="BC86" i="2"/>
  <c r="BG103" i="2"/>
  <c r="BG86" i="2"/>
  <c r="BG85" i="2"/>
  <c r="BG84" i="2"/>
  <c r="BF77" i="2"/>
  <c r="BF79" i="2" s="1"/>
  <c r="BG72" i="2"/>
  <c r="BF75" i="2" s="1"/>
  <c r="I60" i="25"/>
  <c r="AY83" i="2"/>
  <c r="AY84" i="2"/>
  <c r="AY85" i="2"/>
  <c r="AY86" i="2"/>
  <c r="AY87" i="2"/>
  <c r="BP92" i="2" l="1"/>
  <c r="BL92" i="2"/>
  <c r="BF80" i="2"/>
  <c r="BH91" i="2" s="1"/>
  <c r="X52" i="5"/>
  <c r="BC103" i="2"/>
  <c r="BB77" i="2"/>
  <c r="BB79" i="2" s="1"/>
  <c r="I67" i="28"/>
  <c r="H67" i="28"/>
  <c r="Y1" i="28" a="1"/>
  <c r="Y1" i="28" s="1"/>
  <c r="I105" i="27"/>
  <c r="H105" i="27"/>
  <c r="Y1" i="27" a="1"/>
  <c r="Y1" i="27" s="1"/>
  <c r="I87" i="26"/>
  <c r="H87" i="26"/>
  <c r="Y1" i="26" a="1"/>
  <c r="Y1" i="26" s="1"/>
  <c r="H60" i="25"/>
  <c r="Y1" i="25" a="1"/>
  <c r="Y1" i="25" s="1"/>
  <c r="AY6" i="2"/>
  <c r="AY72" i="2" s="1"/>
  <c r="AX75" i="2" s="1"/>
  <c r="I80" i="24"/>
  <c r="H80" i="24"/>
  <c r="Y1" i="24" a="1"/>
  <c r="Y1" i="24" s="1"/>
  <c r="AY103" i="2"/>
  <c r="AX77" i="2"/>
  <c r="AX79" i="2" s="1"/>
  <c r="I32" i="23"/>
  <c r="H32" i="23"/>
  <c r="Y1" i="23" a="1"/>
  <c r="Y1" i="23" s="1"/>
  <c r="BH86" i="2" l="1"/>
  <c r="BF97" i="2" s="1"/>
  <c r="BH87" i="2"/>
  <c r="BF98" i="2" s="1"/>
  <c r="BH85" i="2"/>
  <c r="BF96" i="2" s="1"/>
  <c r="BH83" i="2"/>
  <c r="BF94" i="2" s="1"/>
  <c r="BH84" i="2"/>
  <c r="BF95" i="2" s="1"/>
  <c r="BH88" i="2"/>
  <c r="BF99" i="2" s="1"/>
  <c r="AX80" i="2"/>
  <c r="E23" i="5"/>
  <c r="I39" i="19"/>
  <c r="H39" i="19"/>
  <c r="AU8" i="2"/>
  <c r="I70" i="16"/>
  <c r="BH92" i="2" l="1"/>
  <c r="AZ86" i="2"/>
  <c r="AX97" i="2" s="1"/>
  <c r="AZ83" i="2"/>
  <c r="AZ91" i="2"/>
  <c r="AZ85" i="2"/>
  <c r="AX96" i="2" s="1"/>
  <c r="AZ87" i="2"/>
  <c r="AX98" i="2" s="1"/>
  <c r="AZ84" i="2"/>
  <c r="AX95" i="2" s="1"/>
  <c r="AI53" i="5"/>
  <c r="Y1" i="19" a="1"/>
  <c r="Y1" i="19" s="1"/>
  <c r="I62" i="3"/>
  <c r="I56" i="3"/>
  <c r="H56" i="3"/>
  <c r="AI90" i="2"/>
  <c r="AI91" i="2"/>
  <c r="AM87" i="2"/>
  <c r="I123" i="14" a="1"/>
  <c r="I123" i="14" s="1"/>
  <c r="I111" i="14" a="1"/>
  <c r="I111" i="14" s="1"/>
  <c r="AX94" i="2" l="1"/>
  <c r="AZ92" i="2"/>
  <c r="I121" i="14" a="1"/>
  <c r="I121" i="14" s="1"/>
  <c r="I109" i="14" a="1"/>
  <c r="I109" i="14" s="1"/>
  <c r="I110" i="14" a="1"/>
  <c r="I110" i="14" s="1"/>
  <c r="I108" i="14" a="1"/>
  <c r="I108" i="14" s="1"/>
  <c r="I107" i="14" a="1"/>
  <c r="I107" i="14" s="1"/>
  <c r="I105" i="14" a="1"/>
  <c r="I105" i="14" s="1"/>
  <c r="I96" i="14" a="1"/>
  <c r="I96" i="14" s="1"/>
  <c r="I95" i="14" a="1"/>
  <c r="I95" i="14" s="1"/>
  <c r="I97" i="14" a="1"/>
  <c r="I97" i="14" s="1"/>
  <c r="I102" i="14" a="1"/>
  <c r="I102" i="14" s="1"/>
  <c r="I94" i="14" a="1"/>
  <c r="I94" i="14" s="1"/>
  <c r="I91" i="14" l="1" a="1"/>
  <c r="I91" i="14" s="1"/>
  <c r="I90" i="14" a="1"/>
  <c r="I90" i="14" s="1"/>
  <c r="I99" i="14" a="1"/>
  <c r="I99" i="14" s="1"/>
  <c r="I106" i="14" a="1"/>
  <c r="I106" i="14" s="1"/>
  <c r="I93" i="14" a="1"/>
  <c r="I93" i="14" s="1"/>
  <c r="I19" i="16" a="1"/>
  <c r="I19" i="16" s="1"/>
  <c r="I120" i="14" a="1"/>
  <c r="I120" i="14" s="1"/>
  <c r="I104" i="14" a="1"/>
  <c r="I104" i="14" s="1"/>
  <c r="I85" i="14" a="1"/>
  <c r="I85" i="14" s="1"/>
  <c r="I82" i="14" a="1"/>
  <c r="I82" i="14" s="1"/>
  <c r="I114" i="14" a="1"/>
  <c r="I114" i="14" s="1"/>
  <c r="I117" i="14" a="1"/>
  <c r="I117" i="14" s="1"/>
  <c r="I84" i="14" a="1"/>
  <c r="I84" i="14" s="1"/>
  <c r="I77" i="14" a="1"/>
  <c r="I77" i="14" s="1"/>
  <c r="I76" i="14" a="1"/>
  <c r="I76" i="14" s="1"/>
  <c r="I83" i="14" a="1"/>
  <c r="I83" i="14" s="1"/>
  <c r="I98" i="14" a="1"/>
  <c r="I98" i="14" s="1"/>
  <c r="I87" i="14" a="1"/>
  <c r="I87" i="14" s="1"/>
  <c r="I73" i="14" a="1"/>
  <c r="I73" i="14" s="1"/>
  <c r="I79" i="14" a="1"/>
  <c r="I79" i="14" s="1"/>
  <c r="I74" i="14" a="1"/>
  <c r="I74" i="14" s="1"/>
  <c r="I71" i="14" l="1" a="1"/>
  <c r="I71" i="14" s="1"/>
  <c r="I70" i="14" a="1"/>
  <c r="I70" i="14" s="1"/>
  <c r="I69" i="14" a="1"/>
  <c r="I69" i="14" s="1"/>
  <c r="I103" i="14" l="1" a="1"/>
  <c r="I103" i="14" s="1"/>
  <c r="I100" i="14" a="1"/>
  <c r="I100" i="14" s="1"/>
  <c r="I119" i="14" a="1"/>
  <c r="I119" i="14" s="1"/>
  <c r="I122" i="14" a="1"/>
  <c r="I122" i="14" s="1"/>
  <c r="I124" i="14" a="1"/>
  <c r="I124" i="14" s="1"/>
  <c r="I125" i="14" a="1"/>
  <c r="I125" i="14" s="1"/>
  <c r="I126" i="14" a="1"/>
  <c r="I126" i="14" s="1"/>
  <c r="I89" i="14" a="1"/>
  <c r="I89" i="14" s="1"/>
  <c r="I101" i="14" a="1"/>
  <c r="I101" i="14" s="1"/>
  <c r="I67" i="14" a="1"/>
  <c r="I67" i="14" s="1"/>
  <c r="I68" i="14" a="1"/>
  <c r="I68" i="14" s="1"/>
  <c r="I72" i="14" a="1"/>
  <c r="I72" i="14" s="1"/>
  <c r="I75" i="14" a="1"/>
  <c r="I75" i="14" s="1"/>
  <c r="I80" i="14" a="1"/>
  <c r="I80" i="14" s="1"/>
  <c r="I92" i="14" a="1"/>
  <c r="I92" i="14" s="1"/>
  <c r="I88" i="14" a="1"/>
  <c r="I88" i="14" s="1"/>
  <c r="I55" i="14" a="1"/>
  <c r="I55" i="14" s="1"/>
  <c r="I56" i="14" a="1"/>
  <c r="I56" i="14" s="1"/>
  <c r="I57" i="14" a="1"/>
  <c r="I57" i="14" s="1"/>
  <c r="I58" i="14" a="1"/>
  <c r="I58" i="14" s="1"/>
  <c r="I59" i="14" a="1"/>
  <c r="I59" i="14" s="1"/>
  <c r="I60" i="14" a="1"/>
  <c r="I60" i="14" s="1"/>
  <c r="I61" i="14" a="1"/>
  <c r="I61" i="14" s="1"/>
  <c r="I62" i="14" a="1"/>
  <c r="I62" i="14" s="1"/>
  <c r="I63" i="14" a="1"/>
  <c r="I63" i="14" s="1"/>
  <c r="I64" i="14" a="1"/>
  <c r="I64" i="14" s="1"/>
  <c r="I65" i="14" a="1"/>
  <c r="I65" i="14" s="1"/>
  <c r="I66" i="14" a="1"/>
  <c r="I66" i="14" s="1"/>
  <c r="I53" i="14" l="1" a="1"/>
  <c r="I53" i="14" s="1"/>
  <c r="I54" i="14" a="1"/>
  <c r="I54" i="14" s="1"/>
  <c r="H77" i="16"/>
  <c r="Y1" i="16" a="1"/>
  <c r="Y1" i="16" s="1"/>
  <c r="I77" i="16" l="1"/>
  <c r="I38" i="14" l="1" a="1"/>
  <c r="I38" i="14" s="1"/>
  <c r="I42" i="14" l="1" a="1"/>
  <c r="I42" i="14" s="1"/>
  <c r="I32" i="14" a="1"/>
  <c r="I32" i="14" s="1"/>
  <c r="I31" i="14" a="1"/>
  <c r="I31" i="14" s="1"/>
  <c r="I30" i="14" a="1"/>
  <c r="I30" i="14" s="1"/>
  <c r="I27" i="14" a="1"/>
  <c r="I27" i="14" s="1"/>
  <c r="AM72" i="2"/>
  <c r="AI83" i="2"/>
  <c r="AI84" i="2" l="1"/>
  <c r="AI85" i="2"/>
  <c r="AI86" i="2"/>
  <c r="AI87" i="2"/>
  <c r="I13" i="14" a="1"/>
  <c r="I13" i="14" s="1"/>
  <c r="I11" i="14" a="1"/>
  <c r="I11" i="14" s="1"/>
  <c r="I21" i="14" a="1"/>
  <c r="I21" i="14" s="1"/>
  <c r="I8" i="14" a="1"/>
  <c r="I8" i="14" s="1"/>
  <c r="I7" i="14" a="1"/>
  <c r="I7" i="14" s="1"/>
  <c r="I26" i="14" l="1" a="1"/>
  <c r="I26" i="14" s="1"/>
  <c r="I9" i="14" a="1"/>
  <c r="I9" i="14" s="1"/>
  <c r="AL77" i="2"/>
  <c r="AU103" i="2"/>
  <c r="AU87" i="2"/>
  <c r="AU86" i="2"/>
  <c r="AU85" i="2"/>
  <c r="AU84" i="2"/>
  <c r="AU83" i="2"/>
  <c r="AQ103" i="2"/>
  <c r="AQ88" i="2"/>
  <c r="AQ87" i="2"/>
  <c r="AQ86" i="2"/>
  <c r="AQ85" i="2"/>
  <c r="AQ84" i="2"/>
  <c r="AQ83" i="2"/>
  <c r="I128" i="14" l="1" a="1"/>
  <c r="I128" i="14" s="1"/>
  <c r="I6" i="14" a="1"/>
  <c r="I6" i="14" s="1"/>
  <c r="I12" i="14" a="1"/>
  <c r="I12" i="14" s="1"/>
  <c r="I14" i="14" a="1"/>
  <c r="I14" i="14" s="1"/>
  <c r="I20" i="14" a="1"/>
  <c r="I20" i="14" s="1"/>
  <c r="I19" i="14" a="1"/>
  <c r="I19" i="14" s="1"/>
  <c r="I24" i="14" a="1"/>
  <c r="I24" i="14" s="1"/>
  <c r="I28" i="14" a="1"/>
  <c r="I28" i="14" s="1"/>
  <c r="I37" i="14" a="1"/>
  <c r="I37" i="14" s="1"/>
  <c r="I39" i="14" a="1"/>
  <c r="I39" i="14" s="1"/>
  <c r="Y1" i="14" a="1"/>
  <c r="Y1" i="14" s="1"/>
  <c r="Y42" i="14" a="1"/>
  <c r="Y42" i="14" s="1"/>
  <c r="AI72" i="2"/>
  <c r="I130" i="14" l="1"/>
  <c r="I47" i="13" l="1"/>
  <c r="I54" i="13" s="1"/>
  <c r="AD77" i="2"/>
  <c r="AT77" i="2"/>
  <c r="AT79" i="2" s="1"/>
  <c r="AP77" i="2"/>
  <c r="AD79" i="2" l="1"/>
  <c r="H54" i="13"/>
  <c r="AE23" i="2"/>
  <c r="L52" i="5"/>
  <c r="R52" i="5"/>
  <c r="F53" i="5"/>
  <c r="I33" i="3"/>
  <c r="I64" i="12"/>
  <c r="V77" i="2"/>
  <c r="Z77" i="2"/>
  <c r="AA72" i="2"/>
  <c r="AI23" i="5" l="1"/>
  <c r="Z75" i="2"/>
  <c r="V79" i="2"/>
  <c r="W83" i="2"/>
  <c r="H130" i="14"/>
  <c r="H64" i="12"/>
  <c r="I87" i="11"/>
  <c r="H87" i="11"/>
  <c r="S75" i="11"/>
  <c r="H90" i="3"/>
  <c r="I21" i="3"/>
  <c r="I5" i="3"/>
  <c r="I108" i="9"/>
  <c r="H108" i="9"/>
  <c r="I94" i="8"/>
  <c r="H94" i="8"/>
  <c r="I88" i="7"/>
  <c r="H88" i="7"/>
  <c r="T60" i="6"/>
  <c r="S60" i="6"/>
  <c r="I59" i="6"/>
  <c r="H59" i="6"/>
  <c r="T61" i="4"/>
  <c r="S61" i="4"/>
  <c r="I60" i="4"/>
  <c r="H60" i="4"/>
  <c r="AC52" i="5"/>
  <c r="AC23" i="5"/>
  <c r="W23" i="5"/>
  <c r="Q23" i="5"/>
  <c r="L23" i="5"/>
  <c r="AM103" i="2"/>
  <c r="AI103" i="2"/>
  <c r="AE103" i="2"/>
  <c r="AA103" i="2"/>
  <c r="W103" i="2"/>
  <c r="S103" i="2"/>
  <c r="O103" i="2"/>
  <c r="K103" i="2"/>
  <c r="G103" i="2"/>
  <c r="C103" i="2"/>
  <c r="AE91" i="2"/>
  <c r="AA91" i="2"/>
  <c r="W91" i="2"/>
  <c r="S91" i="2"/>
  <c r="O91" i="2"/>
  <c r="K91" i="2"/>
  <c r="G91" i="2"/>
  <c r="C91" i="2"/>
  <c r="AM88" i="2"/>
  <c r="S88" i="2"/>
  <c r="O88" i="2"/>
  <c r="AE87" i="2"/>
  <c r="AA87" i="2"/>
  <c r="W87" i="2"/>
  <c r="S87" i="2"/>
  <c r="O87" i="2"/>
  <c r="G87" i="2"/>
  <c r="C87" i="2"/>
  <c r="AM86" i="2"/>
  <c r="AE86" i="2"/>
  <c r="AA86" i="2"/>
  <c r="W86" i="2"/>
  <c r="S86" i="2"/>
  <c r="O86" i="2"/>
  <c r="G86" i="2"/>
  <c r="C86" i="2"/>
  <c r="AM85" i="2"/>
  <c r="AE85" i="2"/>
  <c r="AA85" i="2"/>
  <c r="W85" i="2"/>
  <c r="S85" i="2"/>
  <c r="O85" i="2"/>
  <c r="K85" i="2"/>
  <c r="G85" i="2"/>
  <c r="C85" i="2"/>
  <c r="AM84" i="2"/>
  <c r="AE84" i="2"/>
  <c r="AA84" i="2"/>
  <c r="W84" i="2"/>
  <c r="S84" i="2"/>
  <c r="O84" i="2"/>
  <c r="K84" i="2"/>
  <c r="G84" i="2"/>
  <c r="C84" i="2"/>
  <c r="AM83" i="2"/>
  <c r="AE83" i="2"/>
  <c r="AA83" i="2"/>
  <c r="S83" i="2"/>
  <c r="O83" i="2"/>
  <c r="K83" i="2"/>
  <c r="G83" i="2"/>
  <c r="C83" i="2"/>
  <c r="AP79" i="2"/>
  <c r="AL79" i="2"/>
  <c r="AH79" i="2"/>
  <c r="Z79" i="2"/>
  <c r="R77" i="2"/>
  <c r="R79" i="2" s="1"/>
  <c r="N77" i="2"/>
  <c r="N79" i="2" s="1"/>
  <c r="J77" i="2"/>
  <c r="J79" i="2" s="1"/>
  <c r="F77" i="2"/>
  <c r="F79" i="2" s="1"/>
  <c r="B77" i="2"/>
  <c r="B79" i="2" s="1"/>
  <c r="AU72" i="2"/>
  <c r="AT75" i="2" s="1"/>
  <c r="AT80" i="2" s="1"/>
  <c r="AQ72" i="2"/>
  <c r="AL75" i="2"/>
  <c r="AE72" i="2"/>
  <c r="AD75" i="2" s="1"/>
  <c r="W72" i="2"/>
  <c r="V75" i="2" s="1"/>
  <c r="O72" i="2"/>
  <c r="N75" i="2" s="1"/>
  <c r="K14" i="2"/>
  <c r="K72" i="2" s="1"/>
  <c r="J75" i="2" s="1"/>
  <c r="C8" i="2"/>
  <c r="C72" i="2" s="1"/>
  <c r="S3" i="2"/>
  <c r="S72" i="2" s="1"/>
  <c r="R75" i="2" s="1"/>
  <c r="E38" i="15" l="1"/>
  <c r="AV84" i="2"/>
  <c r="AV83" i="2"/>
  <c r="AV85" i="2"/>
  <c r="AP75" i="2"/>
  <c r="AP80" i="2" s="1"/>
  <c r="AR86" i="2" s="1"/>
  <c r="AL80" i="2"/>
  <c r="AN88" i="2" s="1"/>
  <c r="AH75" i="2"/>
  <c r="AH80" i="2" s="1"/>
  <c r="AJ88" i="2" s="1"/>
  <c r="I90" i="3"/>
  <c r="R80" i="2"/>
  <c r="Z80" i="2"/>
  <c r="AB84" i="2" s="1"/>
  <c r="Z95" i="2" s="1"/>
  <c r="J80" i="2"/>
  <c r="L87" i="2" s="1"/>
  <c r="J98" i="2" s="1"/>
  <c r="AD80" i="2"/>
  <c r="V80" i="2"/>
  <c r="X85" i="2" s="1"/>
  <c r="V96" i="2" s="1"/>
  <c r="N80" i="2"/>
  <c r="G3" i="2"/>
  <c r="G72" i="2" s="1"/>
  <c r="F75" i="2" s="1"/>
  <c r="F80" i="2" s="1"/>
  <c r="B75" i="2"/>
  <c r="B80" i="2" s="1"/>
  <c r="AN87" i="2" l="1"/>
  <c r="AL98" i="2" s="1"/>
  <c r="AN85" i="2"/>
  <c r="AL96" i="2" s="1"/>
  <c r="AT96" i="2"/>
  <c r="AV87" i="2"/>
  <c r="AT98" i="2" s="1"/>
  <c r="AT95" i="2"/>
  <c r="AV86" i="2"/>
  <c r="AT97" i="2" s="1"/>
  <c r="AV91" i="2"/>
  <c r="AR87" i="2"/>
  <c r="AP98" i="2" s="1"/>
  <c r="AR84" i="2"/>
  <c r="AP95" i="2" s="1"/>
  <c r="AR83" i="2"/>
  <c r="AR88" i="2"/>
  <c r="AP99" i="2" s="1"/>
  <c r="AR85" i="2"/>
  <c r="AP96" i="2" s="1"/>
  <c r="AP97" i="2"/>
  <c r="AR91" i="2"/>
  <c r="AF85" i="2"/>
  <c r="AD96" i="2" s="1"/>
  <c r="AF83" i="2"/>
  <c r="AD94" i="2" s="1"/>
  <c r="AJ83" i="2"/>
  <c r="AJ90" i="2"/>
  <c r="AH101" i="2" s="1"/>
  <c r="AJ84" i="2"/>
  <c r="AH95" i="2" s="1"/>
  <c r="AJ86" i="2"/>
  <c r="AH97" i="2" s="1"/>
  <c r="AN91" i="2"/>
  <c r="AN86" i="2"/>
  <c r="AL97" i="2" s="1"/>
  <c r="AN83" i="2"/>
  <c r="AJ91" i="2"/>
  <c r="AH102" i="2" s="1"/>
  <c r="AH99" i="2"/>
  <c r="L91" i="2"/>
  <c r="J102" i="2" s="1"/>
  <c r="AJ85" i="2"/>
  <c r="AH96" i="2" s="1"/>
  <c r="AJ87" i="2"/>
  <c r="AH98" i="2" s="1"/>
  <c r="AN84" i="2"/>
  <c r="AL95" i="2" s="1"/>
  <c r="L86" i="2"/>
  <c r="J97" i="2" s="1"/>
  <c r="L85" i="2"/>
  <c r="J96" i="2" s="1"/>
  <c r="L84" i="2"/>
  <c r="J95" i="2" s="1"/>
  <c r="AB88" i="2"/>
  <c r="Z99" i="2" s="1"/>
  <c r="AB85" i="2"/>
  <c r="Z96" i="2" s="1"/>
  <c r="AB87" i="2"/>
  <c r="Z98" i="2" s="1"/>
  <c r="AB86" i="2"/>
  <c r="Z97" i="2" s="1"/>
  <c r="AB91" i="2"/>
  <c r="Z102" i="2" s="1"/>
  <c r="AB83" i="2"/>
  <c r="Z94" i="2" s="1"/>
  <c r="AF87" i="2"/>
  <c r="AD98" i="2" s="1"/>
  <c r="AF84" i="2"/>
  <c r="AD95" i="2" s="1"/>
  <c r="AF86" i="2"/>
  <c r="AD97" i="2" s="1"/>
  <c r="AF91" i="2"/>
  <c r="AD102" i="2" s="1"/>
  <c r="L83" i="2"/>
  <c r="J94" i="2" s="1"/>
  <c r="AF88" i="2"/>
  <c r="AD99" i="2" s="1"/>
  <c r="AL99" i="2"/>
  <c r="X87" i="2"/>
  <c r="V98" i="2" s="1"/>
  <c r="X88" i="2"/>
  <c r="V99" i="2" s="1"/>
  <c r="X91" i="2"/>
  <c r="V102" i="2" s="1"/>
  <c r="X84" i="2"/>
  <c r="V95" i="2" s="1"/>
  <c r="X86" i="2"/>
  <c r="V97" i="2" s="1"/>
  <c r="X83" i="2"/>
  <c r="D86" i="2"/>
  <c r="B97" i="2" s="1"/>
  <c r="D85" i="2"/>
  <c r="B96" i="2" s="1"/>
  <c r="D84" i="2"/>
  <c r="B95" i="2" s="1"/>
  <c r="D83" i="2"/>
  <c r="D91" i="2"/>
  <c r="B102" i="2" s="1"/>
  <c r="D87" i="2"/>
  <c r="B98" i="2" s="1"/>
  <c r="T86" i="2"/>
  <c r="R97" i="2" s="1"/>
  <c r="T88" i="2"/>
  <c r="R99" i="2" s="1"/>
  <c r="T87" i="2"/>
  <c r="R98" i="2" s="1"/>
  <c r="T91" i="2"/>
  <c r="R102" i="2" s="1"/>
  <c r="T83" i="2"/>
  <c r="T84" i="2"/>
  <c r="R95" i="2" s="1"/>
  <c r="T85" i="2"/>
  <c r="R96" i="2" s="1"/>
  <c r="H87" i="2"/>
  <c r="F98" i="2" s="1"/>
  <c r="H91" i="2"/>
  <c r="F102" i="2" s="1"/>
  <c r="H84" i="2"/>
  <c r="F95" i="2" s="1"/>
  <c r="H85" i="2"/>
  <c r="F96" i="2" s="1"/>
  <c r="H86" i="2"/>
  <c r="F97" i="2" s="1"/>
  <c r="H83" i="2"/>
  <c r="P85" i="2"/>
  <c r="N96" i="2" s="1"/>
  <c r="P84" i="2"/>
  <c r="N95" i="2" s="1"/>
  <c r="P83" i="2"/>
  <c r="P88" i="2"/>
  <c r="N99" i="2" s="1"/>
  <c r="P87" i="2"/>
  <c r="N98" i="2" s="1"/>
  <c r="P91" i="2"/>
  <c r="N102" i="2" s="1"/>
  <c r="P86" i="2"/>
  <c r="N97" i="2" s="1"/>
  <c r="AL94" i="2" l="1"/>
  <c r="AN92" i="2"/>
  <c r="AN105" i="2" s="1"/>
  <c r="AT94" i="2"/>
  <c r="AV92" i="2"/>
  <c r="AP94" i="2"/>
  <c r="AR92" i="2"/>
  <c r="AH94" i="2"/>
  <c r="AJ92" i="2"/>
  <c r="L92" i="2"/>
  <c r="V94" i="2"/>
  <c r="X92" i="2"/>
  <c r="AB92" i="2"/>
  <c r="AF92" i="2"/>
  <c r="T92" i="2"/>
  <c r="R94" i="2"/>
  <c r="B94" i="2"/>
  <c r="D92" i="2"/>
  <c r="H92" i="2"/>
  <c r="F94" i="2"/>
  <c r="N94" i="2"/>
  <c r="P92" i="2"/>
  <c r="BC72" i="2"/>
  <c r="BB75" i="2" s="1"/>
  <c r="BB80" i="2" l="1"/>
  <c r="BD91" i="2" s="1"/>
  <c r="BB94" i="2" l="1"/>
  <c r="BB98" i="2"/>
  <c r="BB96" i="2"/>
  <c r="BB95" i="2"/>
  <c r="BB97" i="2"/>
  <c r="BD92" i="2" l="1"/>
  <c r="D39" i="50" l="1"/>
  <c r="DZ33" i="2"/>
  <c r="DY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20DD19-7F1E-47B6-952D-BDC0F13BC622}" keepAlive="1" name="Consulta - FromArray_1" description="Ligação à consulta 'FromArray_1' no livro." type="5" refreshedVersion="0" background="1">
    <dbPr connection="Provider=Microsoft.Mashup.OleDb.1;Data Source=$Workbook$;Location=FromArray_1;Extended Properties=&quot;&quot;" command="SELECT * FROM [FromArray_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<sst xmlns="http://schemas.openxmlformats.org/spreadsheetml/2006/main" count="14500" uniqueCount="3170">
  <si>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</si>
  <si>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</si>
  <si>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</si>
  <si>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</si>
  <si>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</si>
  <si>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</si>
  <si>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</si>
  <si>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</si>
  <si>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</si>
  <si>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</si>
  <si>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</si>
  <si>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</si>
  <si>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Data</t>
  </si>
  <si>
    <t>Designação</t>
  </si>
  <si>
    <t>Valor</t>
  </si>
  <si>
    <t>Recepcionista</t>
  </si>
  <si>
    <t>Where To Comissão</t>
  </si>
  <si>
    <t>Andreia</t>
  </si>
  <si>
    <t>Saldo Janeiro</t>
  </si>
  <si>
    <t>Daniela</t>
  </si>
  <si>
    <t>Saldo Fevereiro</t>
  </si>
  <si>
    <t>Saldo Março</t>
  </si>
  <si>
    <t>Saldo Maio</t>
  </si>
  <si>
    <t>TIP 203</t>
  </si>
  <si>
    <t>Afonso/Andreia</t>
  </si>
  <si>
    <t>Tip 405</t>
  </si>
  <si>
    <t>TIP 306</t>
  </si>
  <si>
    <t>Comissão Where To</t>
  </si>
  <si>
    <t>tip 205</t>
  </si>
  <si>
    <t>Cristiana</t>
  </si>
  <si>
    <t>TIP #201</t>
  </si>
  <si>
    <t>TIP 315</t>
  </si>
  <si>
    <t>TIP 307</t>
  </si>
  <si>
    <t>Falta caixa</t>
  </si>
  <si>
    <t>Sobra caixa</t>
  </si>
  <si>
    <t>TIP 416</t>
  </si>
  <si>
    <t>Cristiana/Tomás</t>
  </si>
  <si>
    <t>Fado in Chiado</t>
  </si>
  <si>
    <t>TIP 305</t>
  </si>
  <si>
    <t>Tip 312</t>
  </si>
  <si>
    <t>Comissão A Severa</t>
  </si>
  <si>
    <t>Comissao Where To</t>
  </si>
  <si>
    <t>Afonso</t>
  </si>
  <si>
    <t>Comissão Yellow Cab</t>
  </si>
  <si>
    <t>Daniela/Tomás</t>
  </si>
  <si>
    <t>TIP #403</t>
  </si>
  <si>
    <t>TIP 316</t>
  </si>
  <si>
    <t xml:space="preserve">Tomás  </t>
  </si>
  <si>
    <t>Tomás</t>
  </si>
  <si>
    <t>TIP 406</t>
  </si>
  <si>
    <t>TIP 312</t>
  </si>
  <si>
    <t>Taxas 201 não lançadas ao c-in</t>
  </si>
  <si>
    <t>TIP #101 + #104</t>
  </si>
  <si>
    <t>TIP #405</t>
  </si>
  <si>
    <t>Tip 215</t>
  </si>
  <si>
    <t>Dinheiro a mais</t>
  </si>
  <si>
    <t>TIP 404</t>
  </si>
  <si>
    <t>TIP 303</t>
  </si>
  <si>
    <t>Comissões Lisboa em Fado</t>
  </si>
  <si>
    <t>TIP 103</t>
  </si>
  <si>
    <t>Tip 208</t>
  </si>
  <si>
    <t>TIP</t>
  </si>
  <si>
    <t xml:space="preserve">Tip passante </t>
  </si>
  <si>
    <t>TIP 207</t>
  </si>
  <si>
    <t>Flávio</t>
  </si>
  <si>
    <t>Sundestiny</t>
  </si>
  <si>
    <t>TIP 306 /303</t>
  </si>
  <si>
    <t>TIP passante</t>
  </si>
  <si>
    <t>Tip 416</t>
  </si>
  <si>
    <t>TIP 415</t>
  </si>
  <si>
    <t>AS/CB</t>
  </si>
  <si>
    <t>TIP 212</t>
  </si>
  <si>
    <t>Comissão Trovas Antigas</t>
  </si>
  <si>
    <t>Tip 415</t>
  </si>
  <si>
    <t>TIP 215</t>
  </si>
  <si>
    <t>TIP #315</t>
  </si>
  <si>
    <t>TIP 405</t>
  </si>
  <si>
    <t>TIP 302</t>
  </si>
  <si>
    <t>TIP #408</t>
  </si>
  <si>
    <t>Celina Tour</t>
  </si>
  <si>
    <t>Afonso/Flávio</t>
  </si>
  <si>
    <t>Tip 301</t>
  </si>
  <si>
    <t>9  a 13</t>
  </si>
  <si>
    <t>Tips Quartos</t>
  </si>
  <si>
    <t>TIP #204</t>
  </si>
  <si>
    <t>DSCar</t>
  </si>
  <si>
    <t>Trovas Antigas Comissão</t>
  </si>
  <si>
    <t>André</t>
  </si>
  <si>
    <t xml:space="preserve">\0 </t>
  </si>
  <si>
    <t>Bárbara/Tomás</t>
  </si>
  <si>
    <t>TIP #306</t>
  </si>
  <si>
    <t>tip 315</t>
  </si>
  <si>
    <t>Falta na caixa</t>
  </si>
  <si>
    <t>Trovas Antigas</t>
  </si>
  <si>
    <t>TIP #303</t>
  </si>
  <si>
    <t>TIP 402 + 304</t>
  </si>
  <si>
    <t>TIP 309 (c-in)</t>
  </si>
  <si>
    <t>TIP #309</t>
  </si>
  <si>
    <t>TIP 408</t>
  </si>
  <si>
    <t>TIP #308</t>
  </si>
  <si>
    <t>Waleed</t>
  </si>
  <si>
    <t>TIP Passante</t>
  </si>
  <si>
    <t>Tomas</t>
  </si>
  <si>
    <t>Tip</t>
  </si>
  <si>
    <t>Tip 101</t>
  </si>
  <si>
    <t>TIP 304</t>
  </si>
  <si>
    <t>TIP 410</t>
  </si>
  <si>
    <t>Tip 210</t>
  </si>
  <si>
    <t xml:space="preserve">Daniela </t>
  </si>
  <si>
    <t>TIP 402 + 102</t>
  </si>
  <si>
    <t>TIP 311 (c-in)</t>
  </si>
  <si>
    <t>passante</t>
  </si>
  <si>
    <t xml:space="preserve">Cristiana </t>
  </si>
  <si>
    <t>Afonso/Tomas</t>
  </si>
  <si>
    <t>21/'05/2023</t>
  </si>
  <si>
    <t>TIP 201</t>
  </si>
  <si>
    <t>TIP 308</t>
  </si>
  <si>
    <t>TIP 204</t>
  </si>
  <si>
    <t>WesternUnion ($ -&gt; €)</t>
  </si>
  <si>
    <t>TIP #404</t>
  </si>
  <si>
    <t>TIP 311</t>
  </si>
  <si>
    <t>TIP 209</t>
  </si>
  <si>
    <t>TIP #415</t>
  </si>
  <si>
    <t>tip 409</t>
  </si>
  <si>
    <t xml:space="preserve">TIP Passante </t>
  </si>
  <si>
    <t xml:space="preserve"> TIP 104</t>
  </si>
  <si>
    <t xml:space="preserve">TIP 409 </t>
  </si>
  <si>
    <t>Comissao Tuk Tuk</t>
  </si>
  <si>
    <t>TIP 406 + 408</t>
  </si>
  <si>
    <t>TIP 317</t>
  </si>
  <si>
    <t xml:space="preserve">TIP 205 </t>
  </si>
  <si>
    <t>28/04/203</t>
  </si>
  <si>
    <t>TIP 101 + 102</t>
  </si>
  <si>
    <t>Comissao Yellow Cab</t>
  </si>
  <si>
    <t>tip416</t>
  </si>
  <si>
    <t>Comissão SD</t>
  </si>
  <si>
    <t>TIP 301</t>
  </si>
  <si>
    <t xml:space="preserve">TIP passante </t>
  </si>
  <si>
    <t>TIP 306+309</t>
  </si>
  <si>
    <t>Tip 402</t>
  </si>
  <si>
    <t xml:space="preserve">Tip 306 </t>
  </si>
  <si>
    <t>TIP 216</t>
  </si>
  <si>
    <t>SD</t>
  </si>
  <si>
    <t xml:space="preserve"> </t>
  </si>
  <si>
    <t>Saldo</t>
  </si>
  <si>
    <t>Base de cálculo</t>
  </si>
  <si>
    <t>Total comissão</t>
  </si>
  <si>
    <t>Dias trabalho padrão</t>
  </si>
  <si>
    <t>Ausências</t>
  </si>
  <si>
    <t>Numero de recepcionistas</t>
  </si>
  <si>
    <t xml:space="preserve">Total dias trabalhados </t>
  </si>
  <si>
    <t>Valor por dia trabalhado</t>
  </si>
  <si>
    <t>Nome</t>
  </si>
  <si>
    <t>Dias disponíveis</t>
  </si>
  <si>
    <t>Total</t>
  </si>
  <si>
    <t>André Grilo</t>
  </si>
  <si>
    <t xml:space="preserve">Tomás </t>
  </si>
  <si>
    <t>Valor arredondado</t>
  </si>
  <si>
    <t>Parreirinha de Alfama (5€)</t>
  </si>
  <si>
    <t>A SEVERA (5€)</t>
  </si>
  <si>
    <t>Fado In Chiado (3€)</t>
  </si>
  <si>
    <t>Restaurantes Olivier (Guilty, KOB, Yakuza, XXL)</t>
  </si>
  <si>
    <t>Hóspede</t>
  </si>
  <si>
    <t>Quarto</t>
  </si>
  <si>
    <t>Hora</t>
  </si>
  <si>
    <t>Pax</t>
  </si>
  <si>
    <t>20h00</t>
  </si>
  <si>
    <t>DO</t>
  </si>
  <si>
    <t>19h00</t>
  </si>
  <si>
    <t>AR</t>
  </si>
  <si>
    <t>Condições Trovas Antigas:</t>
  </si>
  <si>
    <t>Condições Parreirinha:</t>
  </si>
  <si>
    <t>Condições A Severa:</t>
  </si>
  <si>
    <t>Condições Fado In Chiado:</t>
  </si>
  <si>
    <t>Condições Restaurantes Olivier:</t>
  </si>
  <si>
    <t xml:space="preserve">Entregar Voucher aos hóspedes </t>
  </si>
  <si>
    <t>Pagamento em dinheiro</t>
  </si>
  <si>
    <t>Consumo mínimo de 45€ pax</t>
  </si>
  <si>
    <t>Entregas de comissão mensalmente- Ligar se não entregar até dia 05</t>
  </si>
  <si>
    <t>4€ pax - Guilty (Pizzas, Pastas, Hamburgers, etc); KOB (Carnes Maturadas); Yakuza (Sushi)</t>
  </si>
  <si>
    <t>Pagamento efetuado no restaurante</t>
  </si>
  <si>
    <t>55€ pax: menu + espetáculo - bebidas à parte</t>
  </si>
  <si>
    <t>Entregas de comissão mensalmente- Ligar se não entregar até dia 10</t>
  </si>
  <si>
    <t>45€ pax: 1 prato principal + 1 sobremesa + 1 bebida + espetáculo</t>
  </si>
  <si>
    <t xml:space="preserve">Entrega comissões mensalmente (temos de marcar com regularidade) </t>
  </si>
  <si>
    <t>5€ pax - XXL (Comida típica Portuguesa)</t>
  </si>
  <si>
    <t>Lisboa em Fado (4€)</t>
  </si>
  <si>
    <t>19h30</t>
  </si>
  <si>
    <t>21h00</t>
  </si>
  <si>
    <t>CB</t>
  </si>
  <si>
    <t>Condições Lisboa em Fado:</t>
  </si>
  <si>
    <t>Enviar email no final do mês com todas reservas destes restaurantes para inesdamasceno@tablegroup.pt e marcar um dia para ela nos dar as comissões.</t>
  </si>
  <si>
    <t>Temos de ir lá todos os meses para recebermos as comissões</t>
  </si>
  <si>
    <t>MSH ROSSIO - TRANSFERS JANEIRO 2023</t>
  </si>
  <si>
    <t>* Por favor conferir comissões de transfers pagos ao hotel e modificar cor para</t>
  </si>
  <si>
    <t>SUNDESTINY</t>
  </si>
  <si>
    <t>Rita &amp; Pedro Lobo</t>
  </si>
  <si>
    <t>7 Roads</t>
  </si>
  <si>
    <t>Carla</t>
  </si>
  <si>
    <t>Horas</t>
  </si>
  <si>
    <t>Cliente</t>
  </si>
  <si>
    <t>Serviço</t>
  </si>
  <si>
    <t>Empresa</t>
  </si>
  <si>
    <t>Comissão</t>
  </si>
  <si>
    <t>Nº pax</t>
  </si>
  <si>
    <t>06h15</t>
  </si>
  <si>
    <t>Edward Gaballa</t>
  </si>
  <si>
    <t>Aeroporto-Hotel</t>
  </si>
  <si>
    <t>SunDestiny</t>
  </si>
  <si>
    <t>14h35</t>
  </si>
  <si>
    <t>Lisa Parks</t>
  </si>
  <si>
    <t>08h10</t>
  </si>
  <si>
    <t xml:space="preserve">Alexandra Kelly </t>
  </si>
  <si>
    <t>06h00</t>
  </si>
  <si>
    <t>Mark Snoozy</t>
  </si>
  <si>
    <t>15h25</t>
  </si>
  <si>
    <t>Debbie Fernandes</t>
  </si>
  <si>
    <t>07h00</t>
  </si>
  <si>
    <t>Erinn Meehan</t>
  </si>
  <si>
    <t>Hotel-Aeroporto</t>
  </si>
  <si>
    <t>12h00</t>
  </si>
  <si>
    <t>Muriel Quaderno</t>
  </si>
  <si>
    <t>201 + 207</t>
  </si>
  <si>
    <t>11h40</t>
  </si>
  <si>
    <t>Djenne Grant</t>
  </si>
  <si>
    <t>08h30</t>
  </si>
  <si>
    <t>22h20</t>
  </si>
  <si>
    <t>Eric Lecat</t>
  </si>
  <si>
    <t>17h15</t>
  </si>
  <si>
    <t>Samuel Anacito</t>
  </si>
  <si>
    <t>15h00</t>
  </si>
  <si>
    <t>12h30</t>
  </si>
  <si>
    <t>Taylor Wallace</t>
  </si>
  <si>
    <t>19h50</t>
  </si>
  <si>
    <t>Dominik Honegger</t>
  </si>
  <si>
    <t>05h30</t>
  </si>
  <si>
    <t>Rainer Fronlick</t>
  </si>
  <si>
    <t>06h20</t>
  </si>
  <si>
    <t xml:space="preserve">Gebauer </t>
  </si>
  <si>
    <t>204 + 216</t>
  </si>
  <si>
    <t>AS</t>
  </si>
  <si>
    <t>17h00</t>
  </si>
  <si>
    <t>12h45</t>
  </si>
  <si>
    <t>James Perone</t>
  </si>
  <si>
    <t>15h20</t>
  </si>
  <si>
    <t>Terje Nepper</t>
  </si>
  <si>
    <t>AG</t>
  </si>
  <si>
    <t>15h35</t>
  </si>
  <si>
    <t>Sarah Robertson</t>
  </si>
  <si>
    <t>07h30</t>
  </si>
  <si>
    <t>09h40</t>
  </si>
  <si>
    <t>Shmuel Roizman</t>
  </si>
  <si>
    <t>02h30</t>
  </si>
  <si>
    <t xml:space="preserve">Marcia Machado </t>
  </si>
  <si>
    <t>311 + 211</t>
  </si>
  <si>
    <t>05h15</t>
  </si>
  <si>
    <t>Fanny Wong Lam</t>
  </si>
  <si>
    <t>Nilson Filho</t>
  </si>
  <si>
    <t>FP</t>
  </si>
  <si>
    <t>Stephanie Ripzaad</t>
  </si>
  <si>
    <t>09h50</t>
  </si>
  <si>
    <t>Michael Shepherd</t>
  </si>
  <si>
    <t>13H55</t>
  </si>
  <si>
    <t>Nepper, Terje</t>
  </si>
  <si>
    <t>11h30</t>
  </si>
  <si>
    <t>04h00</t>
  </si>
  <si>
    <t>Jose Alcantara</t>
  </si>
  <si>
    <t>13H00</t>
  </si>
  <si>
    <t>23h10</t>
  </si>
  <si>
    <t>Susan Knowler</t>
  </si>
  <si>
    <t>Maria Gomez</t>
  </si>
  <si>
    <t>05h00</t>
  </si>
  <si>
    <t>07h15</t>
  </si>
  <si>
    <t>Magaly Bouteraon</t>
  </si>
  <si>
    <t>09h20</t>
  </si>
  <si>
    <t>Marcelo Yeh</t>
  </si>
  <si>
    <t>12h40</t>
  </si>
  <si>
    <t>Afreen Alam</t>
  </si>
  <si>
    <t>13h10</t>
  </si>
  <si>
    <t>Mrs Hinley</t>
  </si>
  <si>
    <t>Jasmin klink</t>
  </si>
  <si>
    <t>10H00</t>
  </si>
  <si>
    <t>4h00</t>
  </si>
  <si>
    <t>John Fenner</t>
  </si>
  <si>
    <t>5h20</t>
  </si>
  <si>
    <t>14h10/25</t>
  </si>
  <si>
    <t>Adriane Velasquez</t>
  </si>
  <si>
    <t>7h30</t>
  </si>
  <si>
    <t>Sonya Hinley</t>
  </si>
  <si>
    <t>15h15</t>
  </si>
  <si>
    <t>Pamela Runciman</t>
  </si>
  <si>
    <t>17h50</t>
  </si>
  <si>
    <t>Hen Levi</t>
  </si>
  <si>
    <t>05h35</t>
  </si>
  <si>
    <t>Kelly Handzo</t>
  </si>
  <si>
    <t>08h00</t>
  </si>
  <si>
    <t>Anne Rohaiem</t>
  </si>
  <si>
    <t>04h30</t>
  </si>
  <si>
    <t>Leigh Fedorouk</t>
  </si>
  <si>
    <t>7h20</t>
  </si>
  <si>
    <t>Grohn, Susan</t>
  </si>
  <si>
    <t>Gruvander</t>
  </si>
  <si>
    <t>5H45</t>
  </si>
  <si>
    <t>Mario Runge</t>
  </si>
  <si>
    <t>Marlene Doloir</t>
  </si>
  <si>
    <t>Susan Cook</t>
  </si>
  <si>
    <t>Leticia Morales</t>
  </si>
  <si>
    <t>Ricardo Marto</t>
  </si>
  <si>
    <t>15h30</t>
  </si>
  <si>
    <t>Louise Elkær-Hansen</t>
  </si>
  <si>
    <t>ÉPOCA FESTIVA ( 24 e 25 Dezembro ;  31 Dezembro e 1 Janeiro 2022)</t>
  </si>
  <si>
    <t>- Relembramos que  está previsto nas tabelas de preços os serviços a efetuar nestas datas, terão um acréscimo de 50% do valor a cobrar ao cliente;</t>
  </si>
  <si>
    <t>(Sendo que as V/ vossas comissões serão também beneficiadas nestas datas em mais 25% sobre a comissão já estabelecida)</t>
  </si>
  <si>
    <t>Exemplos :</t>
  </si>
  <si>
    <t>Comissão de 5,00€ – passa para 6,25€</t>
  </si>
  <si>
    <t>Comissão de 7,00€ – passa para 8,75€</t>
  </si>
  <si>
    <t>MSH ROSSIO - TRANSFERS FEVEREIRO 2023</t>
  </si>
  <si>
    <t>Comissao</t>
  </si>
  <si>
    <t>14h55</t>
  </si>
  <si>
    <t>Kevin Cassidy</t>
  </si>
  <si>
    <t xml:space="preserve">Gina Gentry </t>
  </si>
  <si>
    <t>15h10</t>
  </si>
  <si>
    <t>Ingo Eppmann</t>
  </si>
  <si>
    <t>10h30</t>
  </si>
  <si>
    <t>Donna Perfine</t>
  </si>
  <si>
    <t>Elkær-hansen</t>
  </si>
  <si>
    <t>22h25</t>
  </si>
  <si>
    <t>Virginie Sauquillo</t>
  </si>
  <si>
    <t>Steve Ross</t>
  </si>
  <si>
    <t>James Roberts</t>
  </si>
  <si>
    <t>Heather Raposa</t>
  </si>
  <si>
    <t>18h45</t>
  </si>
  <si>
    <t>Pascal Lefebvre</t>
  </si>
  <si>
    <t>Tzvi Bar Heim</t>
  </si>
  <si>
    <t>Deborah Hemmeter</t>
  </si>
  <si>
    <t>17h20</t>
  </si>
  <si>
    <t>Marco Pergola</t>
  </si>
  <si>
    <t>14h10</t>
  </si>
  <si>
    <t>Isabella Valletta</t>
  </si>
  <si>
    <t>Mary Burke</t>
  </si>
  <si>
    <t>305+307</t>
  </si>
  <si>
    <t>Niccolò Narni</t>
  </si>
  <si>
    <t>Bárbara</t>
  </si>
  <si>
    <t>08h45</t>
  </si>
  <si>
    <t>Elisa Milani</t>
  </si>
  <si>
    <t>12h35</t>
  </si>
  <si>
    <t>Juan Cengotitabengoa</t>
  </si>
  <si>
    <t>Philomena Mary Dooley</t>
  </si>
  <si>
    <t>11h20</t>
  </si>
  <si>
    <t>Sophia Ciurleo</t>
  </si>
  <si>
    <t>08h55</t>
  </si>
  <si>
    <t>Pascale Charland</t>
  </si>
  <si>
    <t>Keisuke Kuroda</t>
  </si>
  <si>
    <t>Clayton Liston Halliday</t>
  </si>
  <si>
    <t>Jill Praisner</t>
  </si>
  <si>
    <t>06h30</t>
  </si>
  <si>
    <t>Sevil Kutay</t>
  </si>
  <si>
    <t>Claire Haselint</t>
  </si>
  <si>
    <t>10h35</t>
  </si>
  <si>
    <t>Hannah Press</t>
  </si>
  <si>
    <t>12h55</t>
  </si>
  <si>
    <t>Cornelia Ziegler</t>
  </si>
  <si>
    <t>15h50</t>
  </si>
  <si>
    <t>OLATI GIORGIO</t>
  </si>
  <si>
    <t>02h00</t>
  </si>
  <si>
    <t>William Hodges</t>
  </si>
  <si>
    <t>05h25</t>
  </si>
  <si>
    <t>Bruce Stanforth</t>
  </si>
  <si>
    <t>Edward Smith</t>
  </si>
  <si>
    <t>John Spataro</t>
  </si>
  <si>
    <t>13h00</t>
  </si>
  <si>
    <t>Lidia Santos</t>
  </si>
  <si>
    <t>08h15</t>
  </si>
  <si>
    <t>Michael Chapiro</t>
  </si>
  <si>
    <t>16h50</t>
  </si>
  <si>
    <t>Patricia Bernard</t>
  </si>
  <si>
    <t>Aurelie Marie</t>
  </si>
  <si>
    <t>04h15</t>
  </si>
  <si>
    <t>Beth Brennan</t>
  </si>
  <si>
    <t>11h50</t>
  </si>
  <si>
    <t>Marco Meichtry</t>
  </si>
  <si>
    <t>04h40</t>
  </si>
  <si>
    <t>Karen</t>
  </si>
  <si>
    <t>16h35</t>
  </si>
  <si>
    <t>Cecile de Launay</t>
  </si>
  <si>
    <t>Samina Kashif</t>
  </si>
  <si>
    <t>Ana</t>
  </si>
  <si>
    <t>João Paulo Ferreira</t>
  </si>
  <si>
    <t>Netta Shani</t>
  </si>
  <si>
    <t>10h00</t>
  </si>
  <si>
    <t>virginie giraud-moine</t>
  </si>
  <si>
    <t>16h40</t>
  </si>
  <si>
    <t>Leyre Idirin</t>
  </si>
  <si>
    <t>18h30</t>
  </si>
  <si>
    <t>Pauline Cécile</t>
  </si>
  <si>
    <t>RL</t>
  </si>
  <si>
    <t>03h30</t>
  </si>
  <si>
    <t>Mat</t>
  </si>
  <si>
    <t>09h45</t>
  </si>
  <si>
    <t>Vicente</t>
  </si>
  <si>
    <t>Heloisa Giamberardino</t>
  </si>
  <si>
    <t>Sally Simmonds</t>
  </si>
  <si>
    <t>Fernando Affonso</t>
  </si>
  <si>
    <t>20h10</t>
  </si>
  <si>
    <t>Matthew Anello</t>
  </si>
  <si>
    <t>03h00</t>
  </si>
  <si>
    <t>Clayton Liston</t>
  </si>
  <si>
    <t>Thomas Winandy</t>
  </si>
  <si>
    <t>416 + 408</t>
  </si>
  <si>
    <t>3 + 1 bebé</t>
  </si>
  <si>
    <t>MSH ROSSIO - TRANSFERS MARÇO 2023</t>
  </si>
  <si>
    <t>Olga Kaye</t>
  </si>
  <si>
    <t>10h20</t>
  </si>
  <si>
    <t>Robert Chadwick</t>
  </si>
  <si>
    <t>08h25</t>
  </si>
  <si>
    <t>Thomas Briola</t>
  </si>
  <si>
    <t>Julia</t>
  </si>
  <si>
    <t>James Rayner</t>
  </si>
  <si>
    <t>09h00</t>
  </si>
  <si>
    <t>Gregory Crosland</t>
  </si>
  <si>
    <t>07h45</t>
  </si>
  <si>
    <t>Michael Scrimes</t>
  </si>
  <si>
    <t>08h35</t>
  </si>
  <si>
    <t>Dganit Chen Shapira</t>
  </si>
  <si>
    <t>21h05</t>
  </si>
  <si>
    <t>David Robertson</t>
  </si>
  <si>
    <t>Laura Whittle</t>
  </si>
  <si>
    <t>Elad Cohen</t>
  </si>
  <si>
    <t>Valérie Geffroy</t>
  </si>
  <si>
    <t>08h50</t>
  </si>
  <si>
    <t>Sylvia Galbraith</t>
  </si>
  <si>
    <t>Steffie Loots</t>
  </si>
  <si>
    <t>Elena Loureiro</t>
  </si>
  <si>
    <t>16h15</t>
  </si>
  <si>
    <t xml:space="preserve"> Amy Woolridge</t>
  </si>
  <si>
    <t>18h05</t>
  </si>
  <si>
    <t>Kay Farinazzo</t>
  </si>
  <si>
    <t>Sally Mandon</t>
  </si>
  <si>
    <t>19h45</t>
  </si>
  <si>
    <t>Heike Kosching-Förste</t>
  </si>
  <si>
    <t>Carol Anne Dedecker</t>
  </si>
  <si>
    <t>23h15</t>
  </si>
  <si>
    <t>Alice Koral Zabari</t>
  </si>
  <si>
    <t>Liliana</t>
  </si>
  <si>
    <t>Brian Boucher</t>
  </si>
  <si>
    <t>Briola</t>
  </si>
  <si>
    <t>10h05</t>
  </si>
  <si>
    <t>Jae Lim</t>
  </si>
  <si>
    <t>Jeon, Seongmin</t>
  </si>
  <si>
    <t>BM</t>
  </si>
  <si>
    <t>Rachel Selvin</t>
  </si>
  <si>
    <t>09h30</t>
  </si>
  <si>
    <t>Loriano Tomelleri</t>
  </si>
  <si>
    <t>Nelson Costa</t>
  </si>
  <si>
    <t>Jafchul Lim</t>
  </si>
  <si>
    <t>Bruce Sharp</t>
  </si>
  <si>
    <t>307+215</t>
  </si>
  <si>
    <t>Hotel-Sete Rios</t>
  </si>
  <si>
    <t>Maureen Wallis-Borrelli</t>
  </si>
  <si>
    <t>16h25</t>
  </si>
  <si>
    <t>Jacob Borrelli</t>
  </si>
  <si>
    <t>Julie Oliver</t>
  </si>
  <si>
    <t>Jasmin Fuchs</t>
  </si>
  <si>
    <t>10h45</t>
  </si>
  <si>
    <t>Elina Bakhiieva</t>
  </si>
  <si>
    <t>Chantale Giguère </t>
  </si>
  <si>
    <t>18h55</t>
  </si>
  <si>
    <t>Paula Smith</t>
  </si>
  <si>
    <t>19h10</t>
  </si>
  <si>
    <t>Esmé Wiertz</t>
  </si>
  <si>
    <t>Kelly Yee</t>
  </si>
  <si>
    <t>16h00</t>
  </si>
  <si>
    <t>Lynda Berry</t>
  </si>
  <si>
    <t>Rebecca Newhouse</t>
  </si>
  <si>
    <t>13h20</t>
  </si>
  <si>
    <t>Adam Walker</t>
  </si>
  <si>
    <t>13h30</t>
  </si>
  <si>
    <t>Sandra Sherman</t>
  </si>
  <si>
    <t>Paul Hawkins</t>
  </si>
  <si>
    <t>07h25</t>
  </si>
  <si>
    <t>Jo Ann Pierce</t>
  </si>
  <si>
    <t>20h15</t>
  </si>
  <si>
    <t>Elaine Hood</t>
  </si>
  <si>
    <t>Giuseppe Spina</t>
  </si>
  <si>
    <t>12h10</t>
  </si>
  <si>
    <t>Amy Morton</t>
  </si>
  <si>
    <t>09h55</t>
  </si>
  <si>
    <t>Simon Judd</t>
  </si>
  <si>
    <t>Alsaker</t>
  </si>
  <si>
    <t>215+201</t>
  </si>
  <si>
    <t>Hawkins</t>
  </si>
  <si>
    <t>01h45</t>
  </si>
  <si>
    <t>Linda Berberoglu</t>
  </si>
  <si>
    <t>Stepan Wilhem</t>
  </si>
  <si>
    <t>Kerry Mcaree</t>
  </si>
  <si>
    <t>Brian Bartels</t>
  </si>
  <si>
    <t>10h10</t>
  </si>
  <si>
    <t>Robert Henken</t>
  </si>
  <si>
    <t>16h30</t>
  </si>
  <si>
    <t>Cacém-Hotel</t>
  </si>
  <si>
    <t>Iris Rattner</t>
  </si>
  <si>
    <t>11h00</t>
  </si>
  <si>
    <t xml:space="preserve">Enzo Tremolada </t>
  </si>
  <si>
    <t>Ayaka Ban</t>
  </si>
  <si>
    <t>07h20</t>
  </si>
  <si>
    <t>Karine Mathy</t>
  </si>
  <si>
    <t>Cora Mary Morrison</t>
  </si>
  <si>
    <t>Alice Costache</t>
  </si>
  <si>
    <t>11h45</t>
  </si>
  <si>
    <t>Matthew O'Neill</t>
  </si>
  <si>
    <t>Mahoney</t>
  </si>
  <si>
    <t>07h55</t>
  </si>
  <si>
    <t>Gian Luca Casolari</t>
  </si>
  <si>
    <t>Shannon McElligott.</t>
  </si>
  <si>
    <t>10h15</t>
  </si>
  <si>
    <t xml:space="preserve">Judd </t>
  </si>
  <si>
    <t>Chiu</t>
  </si>
  <si>
    <t>21h55</t>
  </si>
  <si>
    <t>Murray Hendriksen</t>
  </si>
  <si>
    <t>09h15</t>
  </si>
  <si>
    <t>10h40</t>
  </si>
  <si>
    <t>Ece Demirkir Cakir</t>
  </si>
  <si>
    <t>Lucile</t>
  </si>
  <si>
    <t>308+310+311</t>
  </si>
  <si>
    <t>Beverley Hadley</t>
  </si>
  <si>
    <t>Diet Wolfert</t>
  </si>
  <si>
    <t>Alessandro di San Lorenzo</t>
  </si>
  <si>
    <t>Emily Bodin</t>
  </si>
  <si>
    <t>09h05</t>
  </si>
  <si>
    <t>Erika Bua</t>
  </si>
  <si>
    <t>MSH ROSSIO - TRANSFERS ABRIL 2023</t>
  </si>
  <si>
    <t>19h40</t>
  </si>
  <si>
    <t>Michael Arnold</t>
  </si>
  <si>
    <t>08h20</t>
  </si>
  <si>
    <t>Brigid Grode</t>
  </si>
  <si>
    <t>Shimie Hortig</t>
  </si>
  <si>
    <t>Kenneth Coffman</t>
  </si>
  <si>
    <t>09h10</t>
  </si>
  <si>
    <t>Liat Hortig</t>
  </si>
  <si>
    <t>Suzanne Thorniley</t>
  </si>
  <si>
    <t xml:space="preserve"> Sascha Hellbeck</t>
  </si>
  <si>
    <t>Michael Holloway</t>
  </si>
  <si>
    <t>Rose Edmands</t>
  </si>
  <si>
    <t>Victor Wolff</t>
  </si>
  <si>
    <t>Stephen Williams</t>
  </si>
  <si>
    <t>Sarah Whitmore</t>
  </si>
  <si>
    <t>12h20</t>
  </si>
  <si>
    <t>David Harrison</t>
  </si>
  <si>
    <t>11h15</t>
  </si>
  <si>
    <t>David Clay</t>
  </si>
  <si>
    <t>Gruver</t>
  </si>
  <si>
    <t>09H05</t>
  </si>
  <si>
    <t>John Terrio</t>
  </si>
  <si>
    <t>Diane Amer</t>
  </si>
  <si>
    <t>Leigh Knight</t>
  </si>
  <si>
    <t>21h35</t>
  </si>
  <si>
    <t>Claire Costello</t>
  </si>
  <si>
    <t>Cheryl Laney</t>
  </si>
  <si>
    <t>Familia Meneses</t>
  </si>
  <si>
    <t>Gerald Schneider</t>
  </si>
  <si>
    <t>11h10</t>
  </si>
  <si>
    <t>Susan Thomson</t>
  </si>
  <si>
    <t>Rachel Reynolds</t>
  </si>
  <si>
    <t>Keri Potts</t>
  </si>
  <si>
    <t>17h25</t>
  </si>
  <si>
    <t>Eric Talavet</t>
  </si>
  <si>
    <t>Susan Graves</t>
  </si>
  <si>
    <t>15h45</t>
  </si>
  <si>
    <t>Elizabeth Bucker</t>
  </si>
  <si>
    <t>12h05</t>
  </si>
  <si>
    <t>Joan Hillis</t>
  </si>
  <si>
    <t>21h25</t>
  </si>
  <si>
    <t>Maria Gallo</t>
  </si>
  <si>
    <t>Pago, mas não usufruiu.</t>
  </si>
  <si>
    <t>Eric Lorenz</t>
  </si>
  <si>
    <t>21h15</t>
  </si>
  <si>
    <t>Nivethitha Ram Ganapathiram</t>
  </si>
  <si>
    <t>Carol Zimmermann</t>
  </si>
  <si>
    <t>14h50</t>
  </si>
  <si>
    <t>Gabi Ohlinger</t>
  </si>
  <si>
    <t>Elizabeth Buckner</t>
  </si>
  <si>
    <t>Henriette Fredriksen</t>
  </si>
  <si>
    <t>Orit Bem-Sasson</t>
  </si>
  <si>
    <t>Ann Brandt</t>
  </si>
  <si>
    <t>Paloma Coll</t>
  </si>
  <si>
    <t>04h45</t>
  </si>
  <si>
    <t>Geir Thomas Eriksen</t>
  </si>
  <si>
    <t>Esther Espinosa</t>
  </si>
  <si>
    <t>Família Kreuter</t>
  </si>
  <si>
    <t>406 + 408</t>
  </si>
  <si>
    <t>10h50</t>
  </si>
  <si>
    <t>Jason Mancini</t>
  </si>
  <si>
    <t>Anthony Sorvino</t>
  </si>
  <si>
    <t>Rolv Slungaard</t>
  </si>
  <si>
    <t>Laura Schuster</t>
  </si>
  <si>
    <t>Lawrence Santisteban</t>
  </si>
  <si>
    <t>206 + 306</t>
  </si>
  <si>
    <t>Stan Fiorentino</t>
  </si>
  <si>
    <t>Chris Larocque</t>
  </si>
  <si>
    <t>CL</t>
  </si>
  <si>
    <t>14h00</t>
  </si>
  <si>
    <t>Christophe Boilevin</t>
  </si>
  <si>
    <t>Belém-Aeroporto</t>
  </si>
  <si>
    <t>Karei Paepe</t>
  </si>
  <si>
    <t>102 + 104</t>
  </si>
  <si>
    <t>AR/TS</t>
  </si>
  <si>
    <t>TS</t>
  </si>
  <si>
    <t>Denise Britt</t>
  </si>
  <si>
    <t>207 + 208</t>
  </si>
  <si>
    <t>María Jose fernandez</t>
  </si>
  <si>
    <t>Christian Larocque</t>
  </si>
  <si>
    <t>415 + 216</t>
  </si>
  <si>
    <t>Valerie Barclay</t>
  </si>
  <si>
    <t>Barbara Nadon</t>
  </si>
  <si>
    <t>07h05</t>
  </si>
  <si>
    <t>Elisa Ferrer</t>
  </si>
  <si>
    <t>William King</t>
  </si>
  <si>
    <t>Carol Ann Morrison</t>
  </si>
  <si>
    <t>Suzanne Windzio</t>
  </si>
  <si>
    <t>15h40</t>
  </si>
  <si>
    <t>Andre Glatz</t>
  </si>
  <si>
    <t>Schneider Claudia</t>
  </si>
  <si>
    <t>George Malkames</t>
  </si>
  <si>
    <t>10h55</t>
  </si>
  <si>
    <t>Hudson Smith (George Malkames)</t>
  </si>
  <si>
    <t>Chong</t>
  </si>
  <si>
    <t>401 + 315</t>
  </si>
  <si>
    <t>Lea James</t>
  </si>
  <si>
    <t>Wendy</t>
  </si>
  <si>
    <t>Anita Bluestone</t>
  </si>
  <si>
    <t>11h25</t>
  </si>
  <si>
    <t>Ma Katrina Gozo</t>
  </si>
  <si>
    <t>Amy Herzog</t>
  </si>
  <si>
    <t>Charles Scott</t>
  </si>
  <si>
    <t>16h29</t>
  </si>
  <si>
    <t>11h35</t>
  </si>
  <si>
    <t xml:space="preserve"> Thomas Hunziker</t>
  </si>
  <si>
    <t xml:space="preserve">Koehler </t>
  </si>
  <si>
    <t>211 + 408</t>
  </si>
  <si>
    <t>Cedric De Trey</t>
  </si>
  <si>
    <t>Rebecca Bagin</t>
  </si>
  <si>
    <t>16h20</t>
  </si>
  <si>
    <t>Nicholas Ioannou</t>
  </si>
  <si>
    <t>Martin Bergman</t>
  </si>
  <si>
    <t>06h45</t>
  </si>
  <si>
    <t>Francesca Angrisani</t>
  </si>
  <si>
    <t>Pedro Silva</t>
  </si>
  <si>
    <t>22h55</t>
  </si>
  <si>
    <t>Barbara Finzen</t>
  </si>
  <si>
    <t>Lorraine Silvano</t>
  </si>
  <si>
    <t>Adde Bhat</t>
  </si>
  <si>
    <t>09h25</t>
  </si>
  <si>
    <t>Michael Deeken (Barbara Finzen)</t>
  </si>
  <si>
    <t>16h10</t>
  </si>
  <si>
    <t>Michael Okies</t>
  </si>
  <si>
    <t>Elizabeth Schroeder</t>
  </si>
  <si>
    <t>Joanna</t>
  </si>
  <si>
    <t>408 + 407</t>
  </si>
  <si>
    <t xml:space="preserve">Carole Chatelard </t>
  </si>
  <si>
    <t>12h50</t>
  </si>
  <si>
    <t>Giorgio Fioravanti</t>
  </si>
  <si>
    <t>Kathy Bradley </t>
  </si>
  <si>
    <t>Tracy Irwin</t>
  </si>
  <si>
    <t>205 + 207</t>
  </si>
  <si>
    <t>13h35</t>
  </si>
  <si>
    <t>Annelies Eeckhout</t>
  </si>
  <si>
    <t>MSH ROSSIO - TRANSFERS MAIO 2023</t>
  </si>
  <si>
    <t>20h25</t>
  </si>
  <si>
    <t>Tuli Gavriel</t>
  </si>
  <si>
    <t>Ronald Secrist</t>
  </si>
  <si>
    <t>Malanie</t>
  </si>
  <si>
    <t>17h55</t>
  </si>
  <si>
    <t>Gary Olmeim</t>
  </si>
  <si>
    <t>Arlene Aitkins</t>
  </si>
  <si>
    <t>Joan Hills</t>
  </si>
  <si>
    <t>Mark Sebastian</t>
  </si>
  <si>
    <t>Scott Sherer</t>
  </si>
  <si>
    <t>Gary Oman</t>
  </si>
  <si>
    <t>Ginette Paquin</t>
  </si>
  <si>
    <t>Cheryl Gutierrez</t>
  </si>
  <si>
    <t>Ronald Brown</t>
  </si>
  <si>
    <t>Chin Chang</t>
  </si>
  <si>
    <t>Roger Brazill</t>
  </si>
  <si>
    <t>Stacy Fagan</t>
  </si>
  <si>
    <t>210 + 212</t>
  </si>
  <si>
    <t>Sete Rios - Hotel</t>
  </si>
  <si>
    <t>21h10</t>
  </si>
  <si>
    <t>Joseph Eastwood</t>
  </si>
  <si>
    <t>Paula zindler</t>
  </si>
  <si>
    <t>Daniel Sullivan</t>
  </si>
  <si>
    <t>Annelise</t>
  </si>
  <si>
    <t>Atherine Rothacker</t>
  </si>
  <si>
    <t>Hani Karout</t>
  </si>
  <si>
    <t>Gilles Blanchet</t>
  </si>
  <si>
    <t>Catherine Wissing</t>
  </si>
  <si>
    <t>23H15</t>
  </si>
  <si>
    <t xml:space="preserve">Florence </t>
  </si>
  <si>
    <t>Hannah Bucchin</t>
  </si>
  <si>
    <t>Michael Suerth</t>
  </si>
  <si>
    <t>Ryan Fansler</t>
  </si>
  <si>
    <t>Paula Loeb</t>
  </si>
  <si>
    <t>Emilie Niquette</t>
  </si>
  <si>
    <t>06h10</t>
  </si>
  <si>
    <t>Catherine Smith</t>
  </si>
  <si>
    <t>Harriet Cook</t>
  </si>
  <si>
    <t>12h25</t>
  </si>
  <si>
    <t>Tashri Mahabir</t>
  </si>
  <si>
    <t>Jay Bower</t>
  </si>
  <si>
    <t>Annick</t>
  </si>
  <si>
    <t>312 + 408</t>
  </si>
  <si>
    <t>Zachary Pirkl</t>
  </si>
  <si>
    <t>Diana Seruga Sagadin</t>
  </si>
  <si>
    <t>Daiane Silva</t>
  </si>
  <si>
    <t>Iohn Henry Niehaus</t>
  </si>
  <si>
    <t>Dennis Majerski</t>
  </si>
  <si>
    <t>23h00</t>
  </si>
  <si>
    <t>Nicole Cuttat</t>
  </si>
  <si>
    <t>01h00</t>
  </si>
  <si>
    <t>Anat scheffer</t>
  </si>
  <si>
    <t>Kristen Ranaldo</t>
  </si>
  <si>
    <t>14h20</t>
  </si>
  <si>
    <t>Rajeshkumar Mistry</t>
  </si>
  <si>
    <t>Mahabir Tashri Sandy</t>
  </si>
  <si>
    <t>Serena Di Cecilia</t>
  </si>
  <si>
    <t>Joohan Soo</t>
  </si>
  <si>
    <t>05h10</t>
  </si>
  <si>
    <t xml:space="preserve">Gerson </t>
  </si>
  <si>
    <t>GB</t>
  </si>
  <si>
    <t>13h34</t>
  </si>
  <si>
    <t>Caroline O'Brien</t>
  </si>
  <si>
    <t>Steve Taylor</t>
  </si>
  <si>
    <t>Gbrmazur Nataliia</t>
  </si>
  <si>
    <t>DT/TS</t>
  </si>
  <si>
    <t>Peter Worley</t>
  </si>
  <si>
    <t>Theresa Oberle</t>
  </si>
  <si>
    <t>Sarah Kirk</t>
  </si>
  <si>
    <t>Matt  Brown</t>
  </si>
  <si>
    <t>21h30</t>
  </si>
  <si>
    <t>Bone Tomer Haim</t>
  </si>
  <si>
    <t>TS/DT</t>
  </si>
  <si>
    <t>Brian Fyock</t>
  </si>
  <si>
    <t xml:space="preserve"> Päivi Siekkinen</t>
  </si>
  <si>
    <t>Paul Kehoe</t>
  </si>
  <si>
    <t>Pena Macher Helga Estefania</t>
  </si>
  <si>
    <t>Steve Hoefer</t>
  </si>
  <si>
    <t>Terry Bennet</t>
  </si>
  <si>
    <t>20h20</t>
  </si>
  <si>
    <t>Sveinn</t>
  </si>
  <si>
    <t>Brian O'Brien</t>
  </si>
  <si>
    <t>Raymond Hoagland</t>
  </si>
  <si>
    <t>Lan Zheng</t>
  </si>
  <si>
    <t>Janet Reiss</t>
  </si>
  <si>
    <t>Robert Wellins</t>
  </si>
  <si>
    <t>07h40</t>
  </si>
  <si>
    <t>Valérie Siffert Belmejdoub</t>
  </si>
  <si>
    <t>Jonsson</t>
  </si>
  <si>
    <t>210+211</t>
  </si>
  <si>
    <t>Sveinn Kristinn Oegmundsson</t>
  </si>
  <si>
    <t>DT</t>
  </si>
  <si>
    <t>Kathryn Demby</t>
  </si>
  <si>
    <t>Rick Donalson</t>
  </si>
  <si>
    <t>Rute Silva</t>
  </si>
  <si>
    <t>Steven Hoefer</t>
  </si>
  <si>
    <t>AS/TS</t>
  </si>
  <si>
    <t>13h40</t>
  </si>
  <si>
    <t>Serafina Guanci</t>
  </si>
  <si>
    <t>Lisa South</t>
  </si>
  <si>
    <t xml:space="preserve"> Karine Claudine Jacqueline</t>
  </si>
  <si>
    <t>Valerie Doherty</t>
  </si>
  <si>
    <t>Beata Sabina Podgorska</t>
  </si>
  <si>
    <t>juan marcelo</t>
  </si>
  <si>
    <t>Michael Benning</t>
  </si>
  <si>
    <t xml:space="preserve">DT/TS </t>
  </si>
  <si>
    <t>elise cullis</t>
  </si>
  <si>
    <t>Nicolle Thomas</t>
  </si>
  <si>
    <t>18h00</t>
  </si>
  <si>
    <t>Janet Hanpeter</t>
  </si>
  <si>
    <t xml:space="preserve">Valerie Siffert </t>
  </si>
  <si>
    <t>linda everett</t>
  </si>
  <si>
    <t>Hotel-Cruise</t>
  </si>
  <si>
    <t>12h15</t>
  </si>
  <si>
    <t xml:space="preserve">Elaine </t>
  </si>
  <si>
    <t>412+309</t>
  </si>
  <si>
    <t>Hotel-Oriente</t>
  </si>
  <si>
    <t>Yolanda Ribeiro</t>
  </si>
  <si>
    <t>Marilyn Cowe</t>
  </si>
  <si>
    <t>Kim Henzi</t>
  </si>
  <si>
    <t>21h40</t>
  </si>
  <si>
    <t>Valerie Walter</t>
  </si>
  <si>
    <t>Kimberlee Henzi</t>
  </si>
  <si>
    <t>Hotel-Santa Apolónia</t>
  </si>
  <si>
    <t>Wael Altaher</t>
  </si>
  <si>
    <t>Mark Irvine</t>
  </si>
  <si>
    <t>David Sells</t>
  </si>
  <si>
    <t>Talia Yerushalmy</t>
  </si>
  <si>
    <t>Melissa Scott</t>
  </si>
  <si>
    <t>Carin Anderson</t>
  </si>
  <si>
    <t>António Figueiredo</t>
  </si>
  <si>
    <t>Elizabeth Dutro</t>
  </si>
  <si>
    <t>Sarah Schiff</t>
  </si>
  <si>
    <t>Richard Loerch</t>
  </si>
  <si>
    <t>Tara Morrow</t>
  </si>
  <si>
    <t>Lyons</t>
  </si>
  <si>
    <t>Hotel-Car Rental Aero</t>
  </si>
  <si>
    <t>Shelly Bidvia</t>
  </si>
  <si>
    <t>Michela Falcon</t>
  </si>
  <si>
    <t>05h20</t>
  </si>
  <si>
    <t>Nancy Bowerman</t>
  </si>
  <si>
    <t>2h30</t>
  </si>
  <si>
    <t>Cristin Marie Viveros</t>
  </si>
  <si>
    <t>Christelle Vacilotto</t>
  </si>
  <si>
    <t>Tour Sintra</t>
  </si>
  <si>
    <t>Where To</t>
  </si>
  <si>
    <t>José Luis Fraile</t>
  </si>
  <si>
    <t>201 + 205</t>
  </si>
  <si>
    <t>John Fanner</t>
  </si>
  <si>
    <t>Tour Fatima</t>
  </si>
  <si>
    <t>Corina</t>
  </si>
  <si>
    <t>Celina</t>
  </si>
  <si>
    <t>Sally Sommonds</t>
  </si>
  <si>
    <t>CB/AR</t>
  </si>
  <si>
    <t>Tour Fátima</t>
  </si>
  <si>
    <t>Chantal Guiguere</t>
  </si>
  <si>
    <t>08h30/09h</t>
  </si>
  <si>
    <t>Yellow Cab</t>
  </si>
  <si>
    <t>Silvia Licini</t>
  </si>
  <si>
    <t>Ali Paydas</t>
  </si>
  <si>
    <t>COMISSÃO VOX CITY: 20% (TOURS, TUK, BOATS, ESCAPE HUNT, ETC..)</t>
  </si>
  <si>
    <t>Aasne Bjornsen</t>
  </si>
  <si>
    <t>Eliana Marques</t>
  </si>
  <si>
    <t>COMISSÃO CELINA TOURS: 25%</t>
  </si>
  <si>
    <t xml:space="preserve">Zhiyong He
</t>
  </si>
  <si>
    <t>COMISSÃO WHERE TO: 30%</t>
  </si>
  <si>
    <t>Carmen</t>
  </si>
  <si>
    <t xml:space="preserve">CB </t>
  </si>
  <si>
    <t>Sherer</t>
  </si>
  <si>
    <t xml:space="preserve">COMISSÃO YELLOW CAB:  </t>
  </si>
  <si>
    <t>Marcia Lacerda</t>
  </si>
  <si>
    <t>Alejandro Lara</t>
  </si>
  <si>
    <t>Shaw</t>
  </si>
  <si>
    <t>Jean Rosemarie Maver</t>
  </si>
  <si>
    <t>Elizabeth De Amorim Bueno Vieira</t>
  </si>
  <si>
    <t>Julia Krottenhart</t>
  </si>
  <si>
    <t>Voucher</t>
  </si>
  <si>
    <t xml:space="preserve">Comissão CitySightSeeing = 25%  </t>
  </si>
  <si>
    <t>João Simões (Departamento Comercial)</t>
  </si>
  <si>
    <t>Valores dos bilhetes (Adultos)</t>
  </si>
  <si>
    <t>Acesso</t>
  </si>
  <si>
    <t>Valores dos bilhetes (Criança 4-12 anos)</t>
  </si>
  <si>
    <t>Crianças com menos de 4 anos</t>
  </si>
  <si>
    <t xml:space="preserve">Grátis todas as linhas </t>
  </si>
  <si>
    <t xml:space="preserve">Início - Fim </t>
  </si>
  <si>
    <t>10% desconto na Gulbenkian</t>
  </si>
  <si>
    <t>O voucher connosco dura 48h (não 24h como referido no papel)</t>
  </si>
  <si>
    <t>MSH ROSSIO - TRANSFERS JUNHO 2023</t>
  </si>
  <si>
    <t>Steven Forman</t>
  </si>
  <si>
    <t>23h45</t>
  </si>
  <si>
    <t>Gennaro Piciullo</t>
  </si>
  <si>
    <t>Karin Kronika</t>
  </si>
  <si>
    <t>Sandra Pridgeon</t>
  </si>
  <si>
    <t>Larry Leib</t>
  </si>
  <si>
    <t>WM</t>
  </si>
  <si>
    <t>Stefan Spengler</t>
  </si>
  <si>
    <t>Michael Zachary</t>
  </si>
  <si>
    <t>Lauren Hatmaker</t>
  </si>
  <si>
    <t>Rute Bueno da Silva</t>
  </si>
  <si>
    <t>Geertruda</t>
  </si>
  <si>
    <t>Kathleen Skinner</t>
  </si>
  <si>
    <t xml:space="preserve">Dennis Michael </t>
  </si>
  <si>
    <t>Hotel-Santa Apolonia</t>
  </si>
  <si>
    <t>Bernadette Rowan </t>
  </si>
  <si>
    <t>17h35</t>
  </si>
  <si>
    <t>Andrew Whisnant</t>
  </si>
  <si>
    <t>Timothy Lynch</t>
  </si>
  <si>
    <t>Patricia Barbosa</t>
  </si>
  <si>
    <t>Paul McCan</t>
  </si>
  <si>
    <t>Charlene Ngige</t>
  </si>
  <si>
    <t>Vissarion Michas</t>
  </si>
  <si>
    <t>Michael Bowen</t>
  </si>
  <si>
    <t>416 + 201 + 309</t>
  </si>
  <si>
    <t>Stephen Forman</t>
  </si>
  <si>
    <t>Hotel-Entre Campos</t>
  </si>
  <si>
    <t>06h40</t>
  </si>
  <si>
    <t>Elizabeth Vieira</t>
  </si>
  <si>
    <t>Darla Humphreys</t>
  </si>
  <si>
    <t>Steven Exposito</t>
  </si>
  <si>
    <t>Judith Brady</t>
  </si>
  <si>
    <t>Sharon Salloway</t>
  </si>
  <si>
    <t xml:space="preserve"> Lauren Vinsick.</t>
  </si>
  <si>
    <t>Sridhar Iyer</t>
  </si>
  <si>
    <t>Alan Balsam</t>
  </si>
  <si>
    <t>Gloria Jean Rasmussen</t>
  </si>
  <si>
    <t>Rebeca</t>
  </si>
  <si>
    <t>Elaine</t>
  </si>
  <si>
    <t>412 + 311</t>
  </si>
  <si>
    <t>Sidra McCarthy</t>
  </si>
  <si>
    <t xml:space="preserve">Diane Lynn </t>
  </si>
  <si>
    <t>Malcolm Lundy</t>
  </si>
  <si>
    <t>8h30</t>
  </si>
  <si>
    <t>Stephan Kornfeld</t>
  </si>
  <si>
    <t>Virginia Stengel</t>
  </si>
  <si>
    <t>14h45</t>
  </si>
  <si>
    <t>Alliyha Taylor-Whetstone</t>
  </si>
  <si>
    <t>Anne Frey</t>
  </si>
  <si>
    <t>Debbi, Efraim</t>
  </si>
  <si>
    <t>Amber Woolfenden</t>
  </si>
  <si>
    <t>17h10</t>
  </si>
  <si>
    <t>Chikako Stewart</t>
  </si>
  <si>
    <t>Fallis Wayne</t>
  </si>
  <si>
    <t>19h15</t>
  </si>
  <si>
    <t>Michael Kremzow</t>
  </si>
  <si>
    <t>NT</t>
  </si>
  <si>
    <t>Lee Sunmin</t>
  </si>
  <si>
    <t>210+208</t>
  </si>
  <si>
    <t>Lauren Sick</t>
  </si>
  <si>
    <t>Mark Oxley</t>
  </si>
  <si>
    <t>Heidrun Wieling</t>
  </si>
  <si>
    <t>Mireille Gilet</t>
  </si>
  <si>
    <t>409 + 410</t>
  </si>
  <si>
    <t>18h40</t>
  </si>
  <si>
    <t>Jackie Christensen</t>
  </si>
  <si>
    <t>Marcelo Lopes</t>
  </si>
  <si>
    <t xml:space="preserve">Boaz Hadashi </t>
  </si>
  <si>
    <t>05h45</t>
  </si>
  <si>
    <t>Miguel Gaitan</t>
  </si>
  <si>
    <t>Bernard Clement</t>
  </si>
  <si>
    <t>CA</t>
  </si>
  <si>
    <t>Martha Newman</t>
  </si>
  <si>
    <t>Bruce Nelson</t>
  </si>
  <si>
    <t>Jacquelyn Sue Christensen</t>
  </si>
  <si>
    <t>Hotel-Cruise Ship Port</t>
  </si>
  <si>
    <t>16h05</t>
  </si>
  <si>
    <t>Steve Ranney</t>
  </si>
  <si>
    <t>Inbal Shurek</t>
  </si>
  <si>
    <t>22h35</t>
  </si>
  <si>
    <t>Juliana Valerio</t>
  </si>
  <si>
    <t>Kate Agel</t>
  </si>
  <si>
    <t>Dave Kimberling</t>
  </si>
  <si>
    <t>Gabriel</t>
  </si>
  <si>
    <t>Guy Stanley Toczek</t>
  </si>
  <si>
    <t>Thomas Anthony Ciesla</t>
  </si>
  <si>
    <t>Shurek Noam</t>
  </si>
  <si>
    <t>Bruno Hofer</t>
  </si>
  <si>
    <t>Paul Joseph Baker</t>
  </si>
  <si>
    <t>Andrew Wagner</t>
  </si>
  <si>
    <t>304+404</t>
  </si>
  <si>
    <t>Anna Matushenko</t>
  </si>
  <si>
    <t>Cristina Nita-Rotaru</t>
  </si>
  <si>
    <t>Lidia Superchi</t>
  </si>
  <si>
    <t>Delmine da Costa</t>
  </si>
  <si>
    <t>Dov Brem</t>
  </si>
  <si>
    <t>Belinda Mclennan</t>
  </si>
  <si>
    <t>Francesca Musso</t>
  </si>
  <si>
    <t>Antonia Blyth</t>
  </si>
  <si>
    <t>Cristina</t>
  </si>
  <si>
    <t>Antje Weisser</t>
  </si>
  <si>
    <t>Jacek Kajetan</t>
  </si>
  <si>
    <t>Alexandre Hartmann</t>
  </si>
  <si>
    <t>13h25</t>
  </si>
  <si>
    <t>April Callahan</t>
  </si>
  <si>
    <t>Betsy Rock</t>
  </si>
  <si>
    <t>Wendy Page</t>
  </si>
  <si>
    <t>Rieflin</t>
  </si>
  <si>
    <t>402+403</t>
  </si>
  <si>
    <t xml:space="preserve">Sheridan </t>
  </si>
  <si>
    <t xml:space="preserve">Hogue </t>
  </si>
  <si>
    <t>Petra Ghadamsi</t>
  </si>
  <si>
    <t>Kamm Prongay</t>
  </si>
  <si>
    <t xml:space="preserve">Kingston Patricia </t>
  </si>
  <si>
    <t>Eduardo Reininger</t>
  </si>
  <si>
    <t>Luis Karem</t>
  </si>
  <si>
    <t>303 + 302</t>
  </si>
  <si>
    <t>MSH ROSSIO - TRANSFERS JULHO 2023</t>
  </si>
  <si>
    <t>11h05</t>
  </si>
  <si>
    <t>Christopher Wozniak</t>
  </si>
  <si>
    <t>Steve Riddle</t>
  </si>
  <si>
    <t>Tania MacDonnell</t>
  </si>
  <si>
    <t>309 + 310 + 311</t>
  </si>
  <si>
    <t xml:space="preserve"> Dominique Scheidecker </t>
  </si>
  <si>
    <t>Tanya Ho-Shue</t>
  </si>
  <si>
    <t>Anthony Vandygrift</t>
  </si>
  <si>
    <t>Giorgia Manzoni</t>
  </si>
  <si>
    <t>Agripina Martins</t>
  </si>
  <si>
    <t>Myriam Brvnelle</t>
  </si>
  <si>
    <t xml:space="preserve"> Maribeth Crissie Shank</t>
  </si>
  <si>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7 Roads</t>
    </r>
  </si>
  <si>
    <t>Kieran Yao</t>
  </si>
  <si>
    <t>Tyan, Sean Lee</t>
  </si>
  <si>
    <t>Le Ann Robic</t>
  </si>
  <si>
    <t>Jessica da Silva</t>
  </si>
  <si>
    <t>Wilson Aguilar</t>
  </si>
  <si>
    <t>Erin Eigh Weliver</t>
  </si>
  <si>
    <t>Clementine Briand</t>
  </si>
  <si>
    <t>06h55</t>
  </si>
  <si>
    <t>Meagan Sprout</t>
  </si>
  <si>
    <t>Rachel Landau</t>
  </si>
  <si>
    <t>Stacey Ann Norris</t>
  </si>
  <si>
    <t>Chris Sae Hau</t>
  </si>
  <si>
    <t>304 + 415</t>
  </si>
  <si>
    <t>Bruce Fuhrmann</t>
  </si>
  <si>
    <t>Santa Apolonia-Hotel</t>
  </si>
  <si>
    <t>Vanlys, Dominique</t>
  </si>
  <si>
    <t>FR</t>
  </si>
  <si>
    <t>Glenn Shaffer</t>
  </si>
  <si>
    <t>Paul Shappirio</t>
  </si>
  <si>
    <t xml:space="preserve"> Jason Yeast</t>
  </si>
  <si>
    <t>Eduardo Brymer</t>
  </si>
  <si>
    <t>Lyndsey McLain</t>
  </si>
  <si>
    <t>Judith</t>
  </si>
  <si>
    <t>Laura Rost</t>
  </si>
  <si>
    <t xml:space="preserve">Lesley Speer </t>
  </si>
  <si>
    <t>Pam Brown</t>
  </si>
  <si>
    <t>14h40</t>
  </si>
  <si>
    <t xml:space="preserve">Claudia Guntli </t>
  </si>
  <si>
    <t>Clare Finney</t>
  </si>
  <si>
    <t>Terminal Cruise - Hotel</t>
  </si>
  <si>
    <t>MSH ROSSIO - TRANSFERS AGOSTO 2023</t>
  </si>
  <si>
    <t>11h56</t>
  </si>
  <si>
    <t>Kailah Papuga</t>
  </si>
  <si>
    <t>Oriente-Hotel</t>
  </si>
  <si>
    <t>22h50</t>
  </si>
  <si>
    <t>13h45</t>
  </si>
  <si>
    <t>MSH ROSSIO - TRANSFERS OUTUBRO 2023</t>
  </si>
  <si>
    <t>Bob Pettirossi</t>
  </si>
  <si>
    <t>Margaret Allen</t>
  </si>
  <si>
    <t>Ilson Gomes</t>
  </si>
  <si>
    <t>Rutecki, Josedh</t>
  </si>
  <si>
    <t xml:space="preserve">Erin Baigis </t>
  </si>
  <si>
    <t>Austin Amelse</t>
  </si>
  <si>
    <t>Alannah Michael</t>
  </si>
  <si>
    <t>9h30</t>
  </si>
  <si>
    <t>Lars</t>
  </si>
  <si>
    <t xml:space="preserve">Glenn Shaffer </t>
  </si>
  <si>
    <t>Shoval Chen</t>
  </si>
  <si>
    <t>Hagar Kachlon</t>
  </si>
  <si>
    <t>TIP 415+404</t>
  </si>
  <si>
    <t>Afonso/Tomás</t>
  </si>
  <si>
    <t xml:space="preserve"> Gregg Jennings</t>
  </si>
  <si>
    <t>Markus Erharter Mbq</t>
  </si>
  <si>
    <t>hotel-aeroporto</t>
  </si>
  <si>
    <t>TIP 210</t>
  </si>
  <si>
    <t xml:space="preserve"> Gladson Mota</t>
  </si>
  <si>
    <t>Saldo Julho</t>
  </si>
  <si>
    <t>Julien Arena</t>
  </si>
  <si>
    <t>Andrew Heaton</t>
  </si>
  <si>
    <t>301+316</t>
  </si>
  <si>
    <t>Hotel-Entrecampos</t>
  </si>
  <si>
    <t>Tip 104</t>
  </si>
  <si>
    <t>Joao Cotta</t>
  </si>
  <si>
    <t>Rahimim Atis</t>
  </si>
  <si>
    <t>Lazar</t>
  </si>
  <si>
    <t>Veronica Barba</t>
  </si>
  <si>
    <t>Hard Rock Café</t>
  </si>
  <si>
    <t>Condições Hard Rock:</t>
  </si>
  <si>
    <t>1€ pax até 20 pessoas | 2€ pax de 21 a 30 pessoas | 3€ pax de 31 a 60 pessoas | 4€ pax mais de 60 pessoas</t>
  </si>
  <si>
    <t>Katherine Sophia</t>
  </si>
  <si>
    <t>6 Roads</t>
  </si>
  <si>
    <t>Elia Esteves</t>
  </si>
  <si>
    <t>TIP 309</t>
  </si>
  <si>
    <t xml:space="preserve">Afonso </t>
  </si>
  <si>
    <t>William</t>
  </si>
  <si>
    <t>TIP 401</t>
  </si>
  <si>
    <t>TIP 407</t>
  </si>
  <si>
    <t>Michal</t>
  </si>
  <si>
    <t>IC</t>
  </si>
  <si>
    <t>Lucia Weiger</t>
  </si>
  <si>
    <t>Jacqueline Chamberlain</t>
  </si>
  <si>
    <t>Ellia Correia Esteves</t>
  </si>
  <si>
    <t>katarina Bruno</t>
  </si>
  <si>
    <t>Paola</t>
  </si>
  <si>
    <t>Hotel - Aeroporto</t>
  </si>
  <si>
    <t>Sara Rau</t>
  </si>
  <si>
    <t>03h20</t>
  </si>
  <si>
    <t>305 + 308</t>
  </si>
  <si>
    <t>Joseph Kissil</t>
  </si>
  <si>
    <t>08h40</t>
  </si>
  <si>
    <t>Flávio de Santana</t>
  </si>
  <si>
    <t>Yaya Bouali</t>
  </si>
  <si>
    <t>Corina Bumbacher</t>
  </si>
  <si>
    <t>Comissão Fado In Chiado</t>
  </si>
  <si>
    <t>Comissão YellowCab</t>
  </si>
  <si>
    <t>Mark Palevsky</t>
  </si>
  <si>
    <t>Renad Alowayyid</t>
  </si>
  <si>
    <t xml:space="preserve">Laurie Matzkin
</t>
  </si>
  <si>
    <t>Katarina Bruno</t>
  </si>
  <si>
    <t>Liam</t>
  </si>
  <si>
    <t>Frederick Long</t>
  </si>
  <si>
    <t>Contacto: +351 918903816</t>
  </si>
  <si>
    <t>Penelope White / Thomas White</t>
  </si>
  <si>
    <t>Tomás/Inês</t>
  </si>
  <si>
    <t>Significado das cores</t>
  </si>
  <si>
    <t>Dinheiro no Envelope</t>
  </si>
  <si>
    <t xml:space="preserve">Comissões dadas </t>
  </si>
  <si>
    <t xml:space="preserve">Tour Where to </t>
  </si>
  <si>
    <t>Jacob Herscovitz</t>
  </si>
  <si>
    <t>Robert Rice</t>
  </si>
  <si>
    <t>208 + 210</t>
  </si>
  <si>
    <t xml:space="preserve">Cláudia Valredo </t>
  </si>
  <si>
    <t>TIP 205 + 302 + 303</t>
  </si>
  <si>
    <t>Tomás / Andreia</t>
  </si>
  <si>
    <t>Barbara Venton</t>
  </si>
  <si>
    <t>Peter Anastacio</t>
  </si>
  <si>
    <t>205 + 303</t>
  </si>
  <si>
    <t>Richard Petticrew</t>
  </si>
  <si>
    <t>Jonathan Jacques</t>
  </si>
  <si>
    <t>Jennifer Mitchell</t>
  </si>
  <si>
    <t>Cruise Ship-Hotel</t>
  </si>
  <si>
    <t>Juan Palomino</t>
  </si>
  <si>
    <t>Gary Lamberson</t>
  </si>
  <si>
    <t>Maria Manrique</t>
  </si>
  <si>
    <t>7Roads</t>
  </si>
  <si>
    <t>Robin Fouch</t>
  </si>
  <si>
    <t>Sacramento do Chiado (3€)</t>
  </si>
  <si>
    <t>Comissão DSCAR</t>
  </si>
  <si>
    <t>Sohail Shaukat Hamirani</t>
  </si>
  <si>
    <t>Tomás/Joana/Andreia</t>
  </si>
  <si>
    <t>Tony Nawar</t>
  </si>
  <si>
    <t>Hotel - Oriente</t>
  </si>
  <si>
    <t>18h25</t>
  </si>
  <si>
    <t>Manuel Alvarinho</t>
  </si>
  <si>
    <t>Jayne Davis</t>
  </si>
  <si>
    <t>17h40</t>
  </si>
  <si>
    <t>Tom Sassen</t>
  </si>
  <si>
    <t>Comissão Mar ao Carmo</t>
  </si>
  <si>
    <t>Mar ao Carmo (2€)</t>
  </si>
  <si>
    <t>Mar ao Largo (2€)</t>
  </si>
  <si>
    <t>TS/JG</t>
  </si>
  <si>
    <t>Deborah Kane</t>
  </si>
  <si>
    <t xml:space="preserve">Tomás/Joana </t>
  </si>
  <si>
    <t>Hóspede 412</t>
  </si>
  <si>
    <t>Hadar Gur</t>
  </si>
  <si>
    <t xml:space="preserve">Aleksandr Giyaur  </t>
  </si>
  <si>
    <t>Norman Magee</t>
  </si>
  <si>
    <t>Joana/Tomás</t>
  </si>
  <si>
    <t>William Dussler</t>
  </si>
  <si>
    <t>Françoise Hebert</t>
  </si>
  <si>
    <t xml:space="preserve">Darlene Fredrick </t>
  </si>
  <si>
    <t>Markee Fritschle</t>
  </si>
  <si>
    <t>Leopoldo Avellan</t>
  </si>
  <si>
    <t>Jacob Groen</t>
  </si>
  <si>
    <t>Bryan Charron</t>
  </si>
  <si>
    <t xml:space="preserve">Vidya Arshanapalli </t>
  </si>
  <si>
    <t>Julia Petreshen</t>
  </si>
  <si>
    <t>Courtney Fisher</t>
  </si>
  <si>
    <t>Michael Rainieiro</t>
  </si>
  <si>
    <t>Não aconteceu (foi dado refund do valor do transfer ao hóspede)</t>
  </si>
  <si>
    <t>Aeroporto- Hotel</t>
  </si>
  <si>
    <t>Maria Eckdish</t>
  </si>
  <si>
    <t>22h30</t>
  </si>
  <si>
    <t>Annabel Eve</t>
  </si>
  <si>
    <t>Rachel Rockwell</t>
  </si>
  <si>
    <t>Sandra Verwijs</t>
  </si>
  <si>
    <t>08h30h/09h</t>
  </si>
  <si>
    <t>Daniel Brickman</t>
  </si>
  <si>
    <t>Tania Del Matto</t>
  </si>
  <si>
    <t>Arianna Avellan</t>
  </si>
  <si>
    <t xml:space="preserve">Pocketwala Aliasgar  </t>
  </si>
  <si>
    <t>Terry Smith</t>
  </si>
  <si>
    <t>Reposição #412</t>
  </si>
  <si>
    <t>Margaret Conroy</t>
  </si>
  <si>
    <t>JG</t>
  </si>
  <si>
    <t>Julie Peacock</t>
  </si>
  <si>
    <t>Bruce Morris</t>
  </si>
  <si>
    <t xml:space="preserve">08h30 </t>
  </si>
  <si>
    <t>Rene</t>
  </si>
  <si>
    <t>AS/IC</t>
  </si>
  <si>
    <t>Afonso/Inês</t>
  </si>
  <si>
    <t>Tylynn Payne</t>
  </si>
  <si>
    <t>Comissão Sun Destiny</t>
  </si>
  <si>
    <t>316 + 415</t>
  </si>
  <si>
    <t>409 + 412</t>
  </si>
  <si>
    <t>208 + 216</t>
  </si>
  <si>
    <t>TS/CB</t>
  </si>
  <si>
    <t>TS/IC</t>
  </si>
  <si>
    <t>Elvino Melo</t>
  </si>
  <si>
    <t>Daniela Oliveira</t>
  </si>
  <si>
    <t>20h30</t>
  </si>
  <si>
    <t>John Stone</t>
  </si>
  <si>
    <t>Andria Jacob</t>
  </si>
  <si>
    <t>01h30</t>
  </si>
  <si>
    <t>Gloria Hernandez</t>
  </si>
  <si>
    <t xml:space="preserve">Peter Anastacio
</t>
  </si>
  <si>
    <t>TIP 401+403</t>
  </si>
  <si>
    <t>Paola Diaz</t>
  </si>
  <si>
    <t>16h45</t>
  </si>
  <si>
    <t>17h45</t>
  </si>
  <si>
    <t>Richard Raymond</t>
  </si>
  <si>
    <t>307 + 306</t>
  </si>
  <si>
    <t>Thomaz Carneiro</t>
  </si>
  <si>
    <t>Aliasghar Zoher</t>
  </si>
  <si>
    <t>Tomás / Dani</t>
  </si>
  <si>
    <t>Tomás / Cris</t>
  </si>
  <si>
    <t>TIP 102</t>
  </si>
  <si>
    <t xml:space="preserve"> Jean Pimlett</t>
  </si>
  <si>
    <t>Aya Shitara</t>
  </si>
  <si>
    <t>David Murrell</t>
  </si>
  <si>
    <t>Irene Burgdorf</t>
  </si>
  <si>
    <t xml:space="preserve">Comissão Yellow Cab </t>
  </si>
  <si>
    <t>Comiissão Yellow Cab</t>
  </si>
  <si>
    <t xml:space="preserve"> Comissão Where To</t>
  </si>
  <si>
    <t>Robyn  Jackson</t>
  </si>
  <si>
    <t>Adrien May</t>
  </si>
  <si>
    <t>Jean Pimlett</t>
  </si>
  <si>
    <t>03h45</t>
  </si>
  <si>
    <t>Catherine Woods</t>
  </si>
  <si>
    <t>Taxas turísticas</t>
  </si>
  <si>
    <t>Steven Nightengale</t>
  </si>
  <si>
    <t>TIP 402</t>
  </si>
  <si>
    <t>Afonso/Cristiana</t>
  </si>
  <si>
    <t>Joana</t>
  </si>
  <si>
    <t>Rosemary Wilkilson</t>
  </si>
  <si>
    <t>Hotel-Cascais</t>
  </si>
  <si>
    <t>Daniel Clarke</t>
  </si>
  <si>
    <t>Michael Gallagher</t>
  </si>
  <si>
    <t>Não aconteceu (não foi cobrado o valor do transfer ao hóspede)</t>
  </si>
  <si>
    <t>Laurent Lembert</t>
  </si>
  <si>
    <t>Darlene Fredrick</t>
  </si>
  <si>
    <t>Laura Blackmore</t>
  </si>
  <si>
    <t>David Rasmusson</t>
  </si>
  <si>
    <t>Anne Finn</t>
  </si>
  <si>
    <t>11h</t>
  </si>
  <si>
    <t>Dimitria Simitjis</t>
  </si>
  <si>
    <t xml:space="preserve">Sarrasin Justin </t>
  </si>
  <si>
    <t>Trovas Antigas (5€)</t>
  </si>
  <si>
    <t>TIP 104+103</t>
  </si>
  <si>
    <t>Valor por dias trabalhados</t>
  </si>
  <si>
    <t>Comiissão Yellow Cab Sintra</t>
  </si>
  <si>
    <t>Total:</t>
  </si>
  <si>
    <t>Condições de pagamento Sacramento do Chiado; Mar ao Carmo; Carmo; Mar ao largo</t>
  </si>
  <si>
    <t>Liat Miller</t>
  </si>
  <si>
    <t>Beneficos do Voucher</t>
  </si>
  <si>
    <t>Como funcionam as comissões</t>
  </si>
  <si>
    <t>Philip Lewis</t>
  </si>
  <si>
    <t>Tomás/Andreia</t>
  </si>
  <si>
    <t>Tomás/Afonso</t>
  </si>
  <si>
    <t>Saldo Agosto</t>
  </si>
  <si>
    <t>Mohamed Bouchlain</t>
  </si>
  <si>
    <t>Tomás/Joana</t>
  </si>
  <si>
    <t>Linqa Jfan Yomng</t>
  </si>
  <si>
    <t>Joana/Andreia</t>
  </si>
  <si>
    <t>Corrado Di Gregorio</t>
  </si>
  <si>
    <t>TIP 208</t>
  </si>
  <si>
    <t>Daniela/Andreia</t>
  </si>
  <si>
    <t>14h15</t>
  </si>
  <si>
    <t>TIP 104</t>
  </si>
  <si>
    <t>Jodianne Carter</t>
  </si>
  <si>
    <t>Joana/afonso</t>
  </si>
  <si>
    <t>Thomas Allison</t>
  </si>
  <si>
    <t>Comissão CitySightSeeing</t>
  </si>
  <si>
    <t>Comissão SD 50€ - Hóspede pagou o Transfer ao Check-In</t>
  </si>
  <si>
    <t xml:space="preserve">Comissão SD </t>
  </si>
  <si>
    <t>TIP 205</t>
  </si>
  <si>
    <t>Inês</t>
  </si>
  <si>
    <t>Lisa Grimaudo</t>
  </si>
  <si>
    <t>FADO</t>
  </si>
  <si>
    <t>FAST FOOD AMERICANA</t>
  </si>
  <si>
    <t>Carmo Restaurant &amp; Bar (2€)</t>
  </si>
  <si>
    <t>MARISQUEIRA</t>
  </si>
  <si>
    <t>TRADICIONAL PORTUGUESA</t>
  </si>
  <si>
    <t>MARISQUEIRA + TRADICIONAL</t>
  </si>
  <si>
    <t>TIP 412</t>
  </si>
  <si>
    <t>Tip 308</t>
  </si>
  <si>
    <t>Larry Dittlof</t>
  </si>
  <si>
    <t>Vikki Lynn McLawhorn</t>
  </si>
  <si>
    <t>Albert Ramage</t>
  </si>
  <si>
    <t>Hotel-Cruzeiros</t>
  </si>
  <si>
    <t xml:space="preserve"> TIP </t>
  </si>
  <si>
    <t>Anthony Casertano</t>
  </si>
  <si>
    <t>Odair</t>
  </si>
  <si>
    <t>TIP 211</t>
  </si>
  <si>
    <t>TIP 301,302,316</t>
  </si>
  <si>
    <t>SOBRA CAIXA</t>
  </si>
  <si>
    <t>TIP 202</t>
  </si>
  <si>
    <t>Lawrence Mc Auliffe</t>
  </si>
  <si>
    <t>Laura Giovannoli</t>
  </si>
  <si>
    <t>18h15</t>
  </si>
  <si>
    <t>TIP 403</t>
  </si>
  <si>
    <t>Heidi Helmut</t>
  </si>
  <si>
    <t>Sandra Carter</t>
  </si>
  <si>
    <t>TIP 209+210</t>
  </si>
  <si>
    <t xml:space="preserve">TIP </t>
  </si>
  <si>
    <t>Chalmer Wilkins</t>
  </si>
  <si>
    <t>Meredith Orr</t>
  </si>
  <si>
    <t>Leonard Mumbauer</t>
  </si>
  <si>
    <t>Hotel-Cruise Port</t>
  </si>
  <si>
    <t>14h25</t>
  </si>
  <si>
    <t>Rossana Mumbauer</t>
  </si>
  <si>
    <t>Nicolas Uster</t>
  </si>
  <si>
    <t>Elise Lentz</t>
  </si>
  <si>
    <t xml:space="preserve"> John Kim Kohutek</t>
  </si>
  <si>
    <t xml:space="preserve"> James Vetterli</t>
  </si>
  <si>
    <t>Harry Green</t>
  </si>
  <si>
    <t>Maria Keating</t>
  </si>
  <si>
    <t>Scott Dunlap</t>
  </si>
  <si>
    <t>Brice Hugele</t>
  </si>
  <si>
    <t>Nancy Leblond</t>
  </si>
  <si>
    <t>Michelle Van Nieuwkerk</t>
  </si>
  <si>
    <t>Bonnie Rankin</t>
  </si>
  <si>
    <t>Erin Ross</t>
  </si>
  <si>
    <t xml:space="preserve">Yoon Sun Park </t>
  </si>
  <si>
    <t>Ellen Shana</t>
  </si>
  <si>
    <t>Michael Day</t>
  </si>
  <si>
    <t>09h35</t>
  </si>
  <si>
    <t>Jun He</t>
  </si>
  <si>
    <t>Craig Whitaker</t>
  </si>
  <si>
    <t>Catherine McQueen</t>
  </si>
  <si>
    <t>Leah Kabaroff</t>
  </si>
  <si>
    <t>Ross Robert Bayus</t>
  </si>
  <si>
    <t>Lindsay McCallum</t>
  </si>
  <si>
    <t>Laura</t>
  </si>
  <si>
    <t>Janie Lanteigne</t>
  </si>
  <si>
    <t>408 + 410</t>
  </si>
  <si>
    <t>AS/AR</t>
  </si>
  <si>
    <t>Saldo a mais</t>
  </si>
  <si>
    <t>Faustino Lima</t>
  </si>
  <si>
    <t>Guillermo Canosa</t>
  </si>
  <si>
    <t>FD</t>
  </si>
  <si>
    <t>Marilyn Steranka</t>
  </si>
  <si>
    <t>Cruzeiros-Hotel</t>
  </si>
  <si>
    <t>Jimmie Dallas</t>
  </si>
  <si>
    <t>Sarah Kraaz</t>
  </si>
  <si>
    <t>Danny Gurr</t>
  </si>
  <si>
    <t>Robert Pettirossi</t>
  </si>
  <si>
    <t>Ana Cristina Vieira</t>
  </si>
  <si>
    <t>Ross Bayus</t>
  </si>
  <si>
    <t>James Clark</t>
  </si>
  <si>
    <t>Linda Hynd</t>
  </si>
  <si>
    <t>Oliver Zirener</t>
  </si>
  <si>
    <t>Caskey</t>
  </si>
  <si>
    <t>Sun</t>
  </si>
  <si>
    <t>Comissão a receber</t>
  </si>
  <si>
    <t>Hiroshi Kondo</t>
  </si>
  <si>
    <t>Hotel-Estação Santa Apolónia</t>
  </si>
  <si>
    <t>David Bruce</t>
  </si>
  <si>
    <t>Gilian Moss</t>
  </si>
  <si>
    <t>Karen Lindley</t>
  </si>
  <si>
    <t>Leslie Meyer</t>
  </si>
  <si>
    <t>308+310</t>
  </si>
  <si>
    <t>TIP 310</t>
  </si>
  <si>
    <t xml:space="preserve">Maureen Catherine Cumming </t>
  </si>
  <si>
    <t>Scott Henderson</t>
  </si>
  <si>
    <t>William Spencer</t>
  </si>
  <si>
    <t>Brian Sonfield</t>
  </si>
  <si>
    <t>Hote-Aeroporto</t>
  </si>
  <si>
    <t>Mary Garvin</t>
  </si>
  <si>
    <t>Aeroporto-Santa Apolónia</t>
  </si>
  <si>
    <t>Comissão SunDestiny</t>
  </si>
  <si>
    <t>Philip Kaplan</t>
  </si>
  <si>
    <t>MSH ROSSIO - TRANSFERS NOVEMBRO 2023</t>
  </si>
  <si>
    <t>Jacqueline Tuttle</t>
  </si>
  <si>
    <t>Larry Dittloff</t>
  </si>
  <si>
    <t>Saldo Setembro</t>
  </si>
  <si>
    <t>Brian</t>
  </si>
  <si>
    <t>Davidm Lambert</t>
  </si>
  <si>
    <t>Comissão Fado in Chiado</t>
  </si>
  <si>
    <t>TRANSFER GRUPO 2 VANS</t>
  </si>
  <si>
    <t>TRANSFER GRUPO</t>
  </si>
  <si>
    <t>TIP Grupo</t>
  </si>
  <si>
    <t>Carl Rizzo</t>
  </si>
  <si>
    <t>Ana Emilia Ferreira Mendes</t>
  </si>
  <si>
    <t>Linda Ann Chwierut</t>
  </si>
  <si>
    <t>Join Francis Byrne</t>
  </si>
  <si>
    <t>Miguel Perez</t>
  </si>
  <si>
    <t>19h20</t>
  </si>
  <si>
    <t>josiane le breton</t>
  </si>
  <si>
    <t>Willard Taylor</t>
  </si>
  <si>
    <t>Joseph Gardner</t>
  </si>
  <si>
    <t>Jeffrey Halter</t>
  </si>
  <si>
    <t>Terrence Lee Ochioli</t>
  </si>
  <si>
    <t>Robert Detzer</t>
  </si>
  <si>
    <t>Janet Elliott</t>
  </si>
  <si>
    <t>Neil Johnston</t>
  </si>
  <si>
    <t>James Ritchey</t>
  </si>
  <si>
    <t>Roger French</t>
  </si>
  <si>
    <t>Mary Chasko</t>
  </si>
  <si>
    <t>Roberta Nestor</t>
  </si>
  <si>
    <t>02h15</t>
  </si>
  <si>
    <t>Gloria Leon</t>
  </si>
  <si>
    <t xml:space="preserve"> Gary Altiero</t>
  </si>
  <si>
    <t>407+408</t>
  </si>
  <si>
    <t xml:space="preserve"> Julizar Dantas</t>
  </si>
  <si>
    <t xml:space="preserve"> Kimberly Jon Morford</t>
  </si>
  <si>
    <t>Jonah Von Spreecken</t>
  </si>
  <si>
    <t>04h50</t>
  </si>
  <si>
    <t>305 +307</t>
  </si>
  <si>
    <t>203 +210</t>
  </si>
  <si>
    <t>Susan Hess</t>
  </si>
  <si>
    <t>Soumya Ullas</t>
  </si>
  <si>
    <t>Cecilia Clark</t>
  </si>
  <si>
    <t>JoAnn Reimer</t>
  </si>
  <si>
    <t>Mark Baxter</t>
  </si>
  <si>
    <t>Mary P.</t>
  </si>
  <si>
    <t>Alex DeBlois</t>
  </si>
  <si>
    <t>13h05</t>
  </si>
  <si>
    <t>Ariane Schink</t>
  </si>
  <si>
    <t>Grettel Castro</t>
  </si>
  <si>
    <t>Barry Feinsod</t>
  </si>
  <si>
    <t>Patricia Wilson</t>
  </si>
  <si>
    <t xml:space="preserve">Sebastian Klepper </t>
  </si>
  <si>
    <t>406+409</t>
  </si>
  <si>
    <t>20h05</t>
  </si>
  <si>
    <t>Dennis</t>
  </si>
  <si>
    <t>Deborah Mathern</t>
  </si>
  <si>
    <t>Julia Riley</t>
  </si>
  <si>
    <t>Tom Roelandt</t>
  </si>
  <si>
    <t>Ross</t>
  </si>
  <si>
    <t xml:space="preserve">Thomas Gerard Ryder, </t>
  </si>
  <si>
    <t>208+102</t>
  </si>
  <si>
    <t>James Dingel</t>
  </si>
  <si>
    <t>Harriet Kerwin</t>
  </si>
  <si>
    <t>Noel Porrot</t>
  </si>
  <si>
    <t xml:space="preserve">Robert Pettirossi </t>
  </si>
  <si>
    <t>Angela Lahsen</t>
  </si>
  <si>
    <t>Alyse Brehm</t>
  </si>
  <si>
    <t>14h30</t>
  </si>
  <si>
    <t xml:space="preserve"> Marcia Soares</t>
  </si>
  <si>
    <t>Sabine Bieschke</t>
  </si>
  <si>
    <t>Kim Kreig</t>
  </si>
  <si>
    <t>Lisa Browne</t>
  </si>
  <si>
    <t>Tomás/Cristiana</t>
  </si>
  <si>
    <t>Hansmaarten Bolle</t>
  </si>
  <si>
    <t>Linda Craig-Aguiar</t>
  </si>
  <si>
    <t>Akiko Matsuoka</t>
  </si>
  <si>
    <t>David Chua</t>
  </si>
  <si>
    <t>Gretchen Sebald + Diane Sehlinger</t>
  </si>
  <si>
    <t>Aeroporo-Hotel</t>
  </si>
  <si>
    <t>312+</t>
  </si>
  <si>
    <t>Mary Theresa Chasko</t>
  </si>
  <si>
    <t xml:space="preserve"> Christopher McTague</t>
  </si>
  <si>
    <t xml:space="preserve">SOPHIE MCAULIFFE
</t>
  </si>
  <si>
    <t>Priest Lisa Marie</t>
  </si>
  <si>
    <t>11h55</t>
  </si>
  <si>
    <t>Tamara DeNais</t>
  </si>
  <si>
    <t>Jerry Tan Kit</t>
  </si>
  <si>
    <t>Michelle Jensen</t>
  </si>
  <si>
    <t>Reposição de caixa (Novo banco)</t>
  </si>
  <si>
    <t>Froilan Mujica</t>
  </si>
  <si>
    <t>Julia Wheatley</t>
  </si>
  <si>
    <t>José Muniz</t>
  </si>
  <si>
    <t>Carmen Santiago</t>
  </si>
  <si>
    <t>Jeffry Jakubas</t>
  </si>
  <si>
    <t>Grupo</t>
  </si>
  <si>
    <t>Mary Louise Rohwer</t>
  </si>
  <si>
    <t>Laurence Racten</t>
  </si>
  <si>
    <t>ÉPOCA FESTIVA ( 24 e 25 Dezembro ;  31 Dezembro e 1 Janeiro 2023)</t>
  </si>
  <si>
    <t>Charles Parker</t>
  </si>
  <si>
    <t>Irene Beltran</t>
  </si>
  <si>
    <t>209 + 206</t>
  </si>
  <si>
    <t>Nicholas Nikiforou</t>
  </si>
  <si>
    <t>Claude Kubler</t>
  </si>
  <si>
    <t>Hotel-Amoreiras</t>
  </si>
  <si>
    <t>Nancy Lisk</t>
  </si>
  <si>
    <t>Rodrigo dias</t>
  </si>
  <si>
    <t>Matheus Borges</t>
  </si>
  <si>
    <t>Robert Hilbert</t>
  </si>
  <si>
    <t>Matteo Grion</t>
  </si>
  <si>
    <t>Harriet McClain</t>
  </si>
  <si>
    <t>Jane Chauvin</t>
  </si>
  <si>
    <t>Lynda Godin</t>
  </si>
  <si>
    <t>202+302+316</t>
  </si>
  <si>
    <t>IC/AS</t>
  </si>
  <si>
    <t>Peter Bybee</t>
  </si>
  <si>
    <t>Carmen Ho</t>
  </si>
  <si>
    <t>#215 c/in deve € á receção</t>
  </si>
  <si>
    <t xml:space="preserve"> Merja-Irene Tompuri</t>
  </si>
  <si>
    <t>Cynthia Roberts</t>
  </si>
  <si>
    <t>15h05</t>
  </si>
  <si>
    <t>Brian J Simchik</t>
  </si>
  <si>
    <t>215 Reposição</t>
  </si>
  <si>
    <t>Daniela Cosendey</t>
  </si>
  <si>
    <t xml:space="preserve"> Lois Isaacson</t>
  </si>
  <si>
    <t>Heather Boyd</t>
  </si>
  <si>
    <t>Richard Simchik</t>
  </si>
  <si>
    <t>Timo Kuula</t>
  </si>
  <si>
    <t>Thomas Crine</t>
  </si>
  <si>
    <t>Celina Tours</t>
  </si>
  <si>
    <t>Joan Marie Slimocosky</t>
  </si>
  <si>
    <t>403 + 411 + 416</t>
  </si>
  <si>
    <t>Thomas Harrison</t>
  </si>
  <si>
    <t>Richard Nuffort</t>
  </si>
  <si>
    <t>Christina Limbag</t>
  </si>
  <si>
    <t>Celina tours comissão</t>
  </si>
  <si>
    <t>Yellow Cab Fatima</t>
  </si>
  <si>
    <t>Ajuste de contas</t>
  </si>
  <si>
    <t>Susan Witter</t>
  </si>
  <si>
    <t>David Krystal</t>
  </si>
  <si>
    <t>Robert Brown</t>
  </si>
  <si>
    <t>Soren Hammer</t>
  </si>
  <si>
    <t>Michele Thomas</t>
  </si>
  <si>
    <t xml:space="preserve">Jeri Trubin </t>
  </si>
  <si>
    <t>Half Day Tour Sintra</t>
  </si>
  <si>
    <t>Ebru Ersoy</t>
  </si>
  <si>
    <t>Lois Ann</t>
  </si>
  <si>
    <t>Lois Isaacson</t>
  </si>
  <si>
    <t>4H00</t>
  </si>
  <si>
    <t>NO SHOW (CULPA NOSSA)</t>
  </si>
  <si>
    <t>ELA DEU 866- TUDO CERTO</t>
  </si>
  <si>
    <t>Ivy Raths</t>
  </si>
  <si>
    <t>Dale Raymond</t>
  </si>
  <si>
    <t>Roland</t>
  </si>
  <si>
    <t>Wu Ming</t>
  </si>
  <si>
    <t>Serge Thilly</t>
  </si>
  <si>
    <t>13h55</t>
  </si>
  <si>
    <t>Thomas Beyer</t>
  </si>
  <si>
    <t>Winstay Lewis</t>
  </si>
  <si>
    <t>216 + 307</t>
  </si>
  <si>
    <t xml:space="preserve">Tour Fátima </t>
  </si>
  <si>
    <t xml:space="preserve"> Isabelle Reinhard-Booy</t>
  </si>
  <si>
    <t>Sylvie Durand</t>
  </si>
  <si>
    <t>13h15</t>
  </si>
  <si>
    <t>Renata Aguiar</t>
  </si>
  <si>
    <t xml:space="preserve">Raquel Monge </t>
  </si>
  <si>
    <t xml:space="preserve">Maria Gouveia </t>
  </si>
  <si>
    <t>Sussane Larson</t>
  </si>
  <si>
    <t>Giacomo Fedeli</t>
  </si>
  <si>
    <t>Hotel - Doca Santo Amaro</t>
  </si>
  <si>
    <t>214 + 215</t>
  </si>
  <si>
    <t xml:space="preserve"> Rutger Van Zuidam</t>
  </si>
  <si>
    <t>Felipe Cordero</t>
  </si>
  <si>
    <t>Carole Bando</t>
  </si>
  <si>
    <t>21h50</t>
  </si>
  <si>
    <t>Lesia Shyshko</t>
  </si>
  <si>
    <t>TIP Quartos</t>
  </si>
  <si>
    <t xml:space="preserve">Valor dado no mês passado </t>
  </si>
  <si>
    <t>Lola Marie</t>
  </si>
  <si>
    <t>Lynn Annette Crivello</t>
  </si>
  <si>
    <t>Eshtela Estrada</t>
  </si>
  <si>
    <t xml:space="preserve"> Charlie Bando-Hess</t>
  </si>
  <si>
    <t>Isabelle Booy</t>
  </si>
  <si>
    <t>Alberto Denia</t>
  </si>
  <si>
    <t>Francisco Bossay</t>
  </si>
  <si>
    <t xml:space="preserve">man kar </t>
  </si>
  <si>
    <t>Helene Iacono</t>
  </si>
  <si>
    <t>Michael Isabell</t>
  </si>
  <si>
    <t>Kathleen Fitzsimmons</t>
  </si>
  <si>
    <t>Pepa Ribas</t>
  </si>
  <si>
    <t>Alfred Jean</t>
  </si>
  <si>
    <t>Dinheiro a +</t>
  </si>
  <si>
    <t>Francis Murray</t>
  </si>
  <si>
    <t>Stylianos Evgeniou</t>
  </si>
  <si>
    <t>Paeivi Heikkilae</t>
  </si>
  <si>
    <t>201 + 301</t>
  </si>
  <si>
    <t xml:space="preserve">Tour Sintra </t>
  </si>
  <si>
    <t>Giacomo Fideli</t>
  </si>
  <si>
    <t>Maria Martinez</t>
  </si>
  <si>
    <t>extra de caixa</t>
  </si>
  <si>
    <t>Josefa Ribas</t>
  </si>
  <si>
    <t>No Show</t>
  </si>
  <si>
    <t>Hóspede cancelou à última da hora e não pagou.</t>
  </si>
  <si>
    <t>TIP 215+315</t>
  </si>
  <si>
    <t>Carol Ann</t>
  </si>
  <si>
    <t>206+306+209</t>
  </si>
  <si>
    <t>Emelie Hanc Man</t>
  </si>
  <si>
    <t>17h30</t>
  </si>
  <si>
    <t>Christine Niessir</t>
  </si>
  <si>
    <t>Daryl Bolander</t>
  </si>
  <si>
    <t>Sigita Turner</t>
  </si>
  <si>
    <t>Rita Heitzinger</t>
  </si>
  <si>
    <t xml:space="preserve"> Suzana Blos</t>
  </si>
  <si>
    <t>Ioana Tamas</t>
  </si>
  <si>
    <t>William Berwick</t>
  </si>
  <si>
    <t>Skye Jensen</t>
  </si>
  <si>
    <t>Jonathan Penney</t>
  </si>
  <si>
    <t>MSH ROSSIO - TRANSFERS DEZEMBRO 2023</t>
  </si>
  <si>
    <t>Comida tipica portuguesa</t>
  </si>
  <si>
    <t>Café in Chiado (4€)</t>
  </si>
  <si>
    <t>Mandar clientes com voucher</t>
  </si>
  <si>
    <t>James Paulsen</t>
  </si>
  <si>
    <t>Driver adormeceu</t>
  </si>
  <si>
    <t>Kim Ji Yeon</t>
  </si>
  <si>
    <t>Tsivranidis Nick</t>
  </si>
  <si>
    <t>Hotel - Casa do Bacalhau</t>
  </si>
  <si>
    <t>Phuong Ho</t>
  </si>
  <si>
    <t>Wassim Bekhit</t>
  </si>
  <si>
    <t>Valerie Binetti</t>
  </si>
  <si>
    <t>Duncan</t>
  </si>
  <si>
    <t>Dinheiro no envelope</t>
  </si>
  <si>
    <t>Tip c-outs</t>
  </si>
  <si>
    <t>Frank Garbe</t>
  </si>
  <si>
    <t>Lucia Brondo</t>
  </si>
  <si>
    <t>Maria Stella Barzagh</t>
  </si>
  <si>
    <t xml:space="preserve">Aeroporto-Hotel </t>
  </si>
  <si>
    <t>Ariel Lishitsky</t>
  </si>
  <si>
    <t>Nadine Glauser</t>
  </si>
  <si>
    <t>Jorge Esteves</t>
  </si>
  <si>
    <t>23h30</t>
  </si>
  <si>
    <t>Isabella Casiraghi</t>
  </si>
  <si>
    <t>18h35</t>
  </si>
  <si>
    <t>Sylvie Biarrotte</t>
  </si>
  <si>
    <t>Hóspede fez check-out ás 09h30 e pediu um táxi - No Show</t>
  </si>
  <si>
    <t>Hotel - Campus</t>
  </si>
  <si>
    <t>Vivian Caldeirin</t>
  </si>
  <si>
    <t>Comissao Where to</t>
  </si>
  <si>
    <t>Laura Jane</t>
  </si>
  <si>
    <t>Saldo Novembro</t>
  </si>
  <si>
    <t>07h10</t>
  </si>
  <si>
    <t>Lucia Capocasale</t>
  </si>
  <si>
    <t>Valor dado o mês passado</t>
  </si>
  <si>
    <t xml:space="preserve">Diego e Ana Barbara </t>
  </si>
  <si>
    <t>passantes</t>
  </si>
  <si>
    <t>Comissão Restaurantes (mar ao carmo, sacramento…)</t>
  </si>
  <si>
    <t>Fábio</t>
  </si>
  <si>
    <t>Mary-Jo Johnson</t>
  </si>
  <si>
    <t>Timothy Steff</t>
  </si>
  <si>
    <t>Ann Hollis</t>
  </si>
  <si>
    <t>Acerto Tips</t>
  </si>
  <si>
    <t>Acerto caixa</t>
  </si>
  <si>
    <t>Marzia Eorirrosi</t>
  </si>
  <si>
    <t>Mark D. Lansing</t>
  </si>
  <si>
    <t>Hotel-Sta. Apolonia</t>
  </si>
  <si>
    <t xml:space="preserve">Não sei se a comissão está correta </t>
  </si>
  <si>
    <t>Comissão trovas (07/11 - 10/12)</t>
  </si>
  <si>
    <t>Tomás / Inês</t>
  </si>
  <si>
    <t>Comissão Yellow Cab (faltava 2€ de outro tour)</t>
  </si>
  <si>
    <t>Valor tirado nas Tips para fazer caixa do dia</t>
  </si>
  <si>
    <t>Valor de Tips reposto</t>
  </si>
  <si>
    <t xml:space="preserve">TIP 315 </t>
  </si>
  <si>
    <t>Comissão de 10,00€ – passa para 20€</t>
  </si>
  <si>
    <t>Comissão de 5,00€ – passa para 10€</t>
  </si>
  <si>
    <t>Seisan</t>
  </si>
  <si>
    <t>Japonês</t>
  </si>
  <si>
    <t>Olivier Marie</t>
  </si>
  <si>
    <t>Kristi Turnbaugh</t>
  </si>
  <si>
    <t>Lynn League</t>
  </si>
  <si>
    <t>Floquet Gerard</t>
  </si>
  <si>
    <t>Rodney Tugade</t>
  </si>
  <si>
    <t>Kinard Egleton</t>
  </si>
  <si>
    <t>Rina Hanan</t>
  </si>
  <si>
    <t>Fado in chiado</t>
  </si>
  <si>
    <t>Carol Gutiérrez</t>
  </si>
  <si>
    <t>TIP 210 + 211</t>
  </si>
  <si>
    <t>TIP 411</t>
  </si>
  <si>
    <t>Tomás / Afonso</t>
  </si>
  <si>
    <t>Sharon Kenyon</t>
  </si>
  <si>
    <t>A mais no envelope</t>
  </si>
  <si>
    <t>MSH ROSSIO - TRANSFERS JANEIRO 2024</t>
  </si>
  <si>
    <t>Jean-Luc Malucelli</t>
  </si>
  <si>
    <t>Kheith Otoole</t>
  </si>
  <si>
    <t>Comissão Where TO</t>
  </si>
  <si>
    <t>TIP 206</t>
  </si>
  <si>
    <t>Para fazer caixa do dia</t>
  </si>
  <si>
    <t>Tip 411</t>
  </si>
  <si>
    <t>Reposição das tips</t>
  </si>
  <si>
    <t>Walk-in 408</t>
  </si>
  <si>
    <t xml:space="preserve">Cliente não usufriu do transfer </t>
  </si>
  <si>
    <t>Lisa Ballam</t>
  </si>
  <si>
    <t>Figus</t>
  </si>
  <si>
    <t>Lars-anders Callenberg</t>
  </si>
  <si>
    <t>Janeiro</t>
  </si>
  <si>
    <t>MSH ROSSIO - TRANSFERS JUNHO 2024</t>
  </si>
  <si>
    <t xml:space="preserve">Michele Doyle </t>
  </si>
  <si>
    <t>ALI EVA</t>
  </si>
  <si>
    <t>Aeroporto - Hotel</t>
  </si>
  <si>
    <t xml:space="preserve">Callenber </t>
  </si>
  <si>
    <t>202 + 302</t>
  </si>
  <si>
    <t>TIP 101</t>
  </si>
  <si>
    <t>Cris</t>
  </si>
  <si>
    <t xml:space="preserve">Comissão where to </t>
  </si>
  <si>
    <t>208+212</t>
  </si>
  <si>
    <t>Tour  Sintra</t>
  </si>
  <si>
    <t>Folquet</t>
  </si>
  <si>
    <t>Merval</t>
  </si>
  <si>
    <t>Anna Serrano</t>
  </si>
  <si>
    <t>Barton Maxwell</t>
  </si>
  <si>
    <t>Daniele Marinelli</t>
  </si>
  <si>
    <t>Elias Vitorino Machado</t>
  </si>
  <si>
    <t>07H00</t>
  </si>
  <si>
    <t>15H30</t>
  </si>
  <si>
    <t>06H10</t>
  </si>
  <si>
    <t xml:space="preserve">wiliam </t>
  </si>
  <si>
    <t>311+407</t>
  </si>
  <si>
    <t>Carlolina Martinez</t>
  </si>
  <si>
    <t>Emily Merril</t>
  </si>
  <si>
    <t>TIP 306 + 309</t>
  </si>
  <si>
    <t>Paolo Glorioso</t>
  </si>
  <si>
    <t>JP</t>
  </si>
  <si>
    <t>leung</t>
  </si>
  <si>
    <t>NO SHOW</t>
  </si>
  <si>
    <t>Inês/Andreia</t>
  </si>
  <si>
    <t>-</t>
  </si>
  <si>
    <t xml:space="preserve">Valor dado o mês passado </t>
  </si>
  <si>
    <t>Soyoung Kim</t>
  </si>
  <si>
    <t>MSH ROSSIO - TRANSFERS FEVEREIRO 2024</t>
  </si>
  <si>
    <t>19h25</t>
  </si>
  <si>
    <t>Sophie Guillot</t>
  </si>
  <si>
    <t>215+214</t>
  </si>
  <si>
    <t>Frederico Augusto</t>
  </si>
  <si>
    <t>Agnieska</t>
  </si>
  <si>
    <t>Marc Cecchetti</t>
  </si>
  <si>
    <t>Peter Fedrowitzi</t>
  </si>
  <si>
    <t>5h45</t>
  </si>
  <si>
    <t>Susan Brown</t>
  </si>
  <si>
    <t>Jim Reardon</t>
  </si>
  <si>
    <t>5h00</t>
  </si>
  <si>
    <t>Leslie Placide</t>
  </si>
  <si>
    <t>Michele Van Houten</t>
  </si>
  <si>
    <t>Monte Mar (5€)</t>
  </si>
  <si>
    <t>Condições Monte Mar:</t>
  </si>
  <si>
    <t>Entregam mensalmente, Por cada 40 pessoas oferecem um voucher para o hotel</t>
  </si>
  <si>
    <t>Marisqueira</t>
  </si>
  <si>
    <t>OTmane</t>
  </si>
  <si>
    <t>Gary Gavioli</t>
  </si>
  <si>
    <t>Paolo Cerioni</t>
  </si>
  <si>
    <t>Daniel Ferber</t>
  </si>
  <si>
    <t xml:space="preserve"> Richard Ernenwein</t>
  </si>
  <si>
    <t>Kathleen Taylor</t>
  </si>
  <si>
    <t>Michelle Smith</t>
  </si>
  <si>
    <t>Celeste Richardson</t>
  </si>
  <si>
    <t>Sarah Nicholson</t>
  </si>
  <si>
    <t>MSH ROSSIO - TRANSFERS MARÇO 2024</t>
  </si>
  <si>
    <t>Kate Cook</t>
  </si>
  <si>
    <t>Paula Raggio</t>
  </si>
  <si>
    <t>10h25</t>
  </si>
  <si>
    <t>Charlotte Thurnherr</t>
  </si>
  <si>
    <t>Thom Bowman</t>
  </si>
  <si>
    <t>Fevereiro</t>
  </si>
  <si>
    <t>Comissão Cooptáxis</t>
  </si>
  <si>
    <t>Andreia/Inês</t>
  </si>
  <si>
    <t>Marina Ewald</t>
  </si>
  <si>
    <t>Michael Bartels</t>
  </si>
  <si>
    <t xml:space="preserve">Aeroporto - Hotel </t>
  </si>
  <si>
    <t>Kathryn Rutherford</t>
  </si>
  <si>
    <t>Amy Alderman</t>
  </si>
  <si>
    <t>Stefano Valente,</t>
  </si>
  <si>
    <t xml:space="preserve">Alexander Schuster </t>
  </si>
  <si>
    <t>Enrique Carlos</t>
  </si>
  <si>
    <t>Deborah Maynard</t>
  </si>
  <si>
    <t>TIP  403</t>
  </si>
  <si>
    <t>Betty Ryan</t>
  </si>
  <si>
    <t>Pamela Amers</t>
  </si>
  <si>
    <t xml:space="preserve"> IC</t>
  </si>
  <si>
    <t>Timothy Walbert</t>
  </si>
  <si>
    <t>Cathleen Penny</t>
  </si>
  <si>
    <t>Yu Sang HUANG</t>
  </si>
  <si>
    <t xml:space="preserve">Soultana Georga </t>
  </si>
  <si>
    <t>204 + 404</t>
  </si>
  <si>
    <t>Marco Vighi</t>
  </si>
  <si>
    <t>Lynda Murtagh</t>
  </si>
  <si>
    <t>22h05</t>
  </si>
  <si>
    <t>Ana Macias</t>
  </si>
  <si>
    <t>William Nemmers</t>
  </si>
  <si>
    <t>Comissão Tour (direto)</t>
  </si>
  <si>
    <t>Renato</t>
  </si>
  <si>
    <t>Anna Curnock</t>
  </si>
  <si>
    <t>Aytekin Atakan Babayigit</t>
  </si>
  <si>
    <t>Leslie Godman</t>
  </si>
  <si>
    <t>Rick Jones</t>
  </si>
  <si>
    <t>Margaret Gowen</t>
  </si>
  <si>
    <t>Matthew Kerby</t>
  </si>
  <si>
    <t>Vera Stuvr</t>
  </si>
  <si>
    <t>Ajuste caixa</t>
  </si>
  <si>
    <t>Christina Covarrubias</t>
  </si>
  <si>
    <t>Robert Davis</t>
  </si>
  <si>
    <t>Henry Larkin</t>
  </si>
  <si>
    <t>Nora Bauland</t>
  </si>
  <si>
    <t>19h55</t>
  </si>
  <si>
    <t>Wei Chen Chiu</t>
  </si>
  <si>
    <t>207 + 307</t>
  </si>
  <si>
    <t>Stephanie  Lapidus</t>
  </si>
  <si>
    <t>Comissão where to</t>
  </si>
  <si>
    <t>Ajuste das Tips</t>
  </si>
  <si>
    <t>Edward &amp; Maria Barry</t>
  </si>
  <si>
    <t>Paul Walkingstick</t>
  </si>
  <si>
    <t>Franz Rudolf Mergenthal</t>
  </si>
  <si>
    <t>Comissao yellow cab</t>
  </si>
  <si>
    <t>Anuscheh Schmitz</t>
  </si>
  <si>
    <t>Mohamad Samer Basheer</t>
  </si>
  <si>
    <t>209+212</t>
  </si>
  <si>
    <t xml:space="preserve">
Usha Wright</t>
  </si>
  <si>
    <t>Hotel - Porto</t>
  </si>
  <si>
    <t>Kevin Renshaw</t>
  </si>
  <si>
    <t>Narcie Sousa</t>
  </si>
  <si>
    <t>Hoopingarner Kimberly</t>
  </si>
  <si>
    <t>josee  Rainart</t>
  </si>
  <si>
    <t>207+205</t>
  </si>
  <si>
    <t>Mark Bennett</t>
  </si>
  <si>
    <t>Barbara Mondau</t>
  </si>
  <si>
    <t>Arne Croce</t>
  </si>
  <si>
    <t>RM</t>
  </si>
  <si>
    <t>Blaithin Nolan</t>
  </si>
  <si>
    <t>Michelle Larche</t>
  </si>
  <si>
    <t>Edward Ayerst</t>
  </si>
  <si>
    <t>Azani Ajimatanrareje</t>
  </si>
  <si>
    <t>Jessica Bondí</t>
  </si>
  <si>
    <t>Howard Harrison Jr</t>
  </si>
  <si>
    <t>Emma Dune</t>
  </si>
  <si>
    <t>Sergei Makhotkin</t>
  </si>
  <si>
    <t>Michel Bazin</t>
  </si>
  <si>
    <t>Taylor Jordan</t>
  </si>
  <si>
    <t>Arturo Caicedo</t>
  </si>
  <si>
    <t>Rosemary Newkirk</t>
  </si>
  <si>
    <t>Debbie Super</t>
  </si>
  <si>
    <t>Patricia Knudsen</t>
  </si>
  <si>
    <t>Dina Lucas</t>
  </si>
  <si>
    <t xml:space="preserve"> Renato</t>
  </si>
  <si>
    <t>Flavia Realino</t>
  </si>
  <si>
    <t>Edward Barry</t>
  </si>
  <si>
    <t>Jan Bastiaan</t>
  </si>
  <si>
    <t>Kamala Wedding</t>
  </si>
  <si>
    <t>Março</t>
  </si>
  <si>
    <t>Valor de sobra do mês passado</t>
  </si>
  <si>
    <t>Jooae Kim</t>
  </si>
  <si>
    <t>21h</t>
  </si>
  <si>
    <t>Deborah  Simmons</t>
  </si>
  <si>
    <t>Lucas Amaral</t>
  </si>
  <si>
    <t>Hotel - Santa Apolonia</t>
  </si>
  <si>
    <t>Tsvika Nir</t>
  </si>
  <si>
    <t>203 + 303</t>
  </si>
  <si>
    <t>18h</t>
  </si>
  <si>
    <t>tip 410</t>
  </si>
  <si>
    <t>Uwe Steffan</t>
  </si>
  <si>
    <t>Axelle Loichot</t>
  </si>
  <si>
    <t>Taxas Turisticas não pagas</t>
  </si>
  <si>
    <t>Comissão Carla</t>
  </si>
  <si>
    <t>Anastasiia Tochenaia</t>
  </si>
  <si>
    <t>TIP 102+408</t>
  </si>
  <si>
    <t>Christopher Schwake</t>
  </si>
  <si>
    <t>Joel Dominie</t>
  </si>
  <si>
    <t>Octavio Perez</t>
  </si>
  <si>
    <t>Pierre Gugenheim</t>
  </si>
  <si>
    <t>07h50</t>
  </si>
  <si>
    <t>Aleksandra Chirowska</t>
  </si>
  <si>
    <t>Oriente - Hotel</t>
  </si>
  <si>
    <t>TIP 302 + 305</t>
  </si>
  <si>
    <t>TROVAS ANTIGAS</t>
  </si>
  <si>
    <t>Afonso /Cris</t>
  </si>
  <si>
    <t>Beatriz Sanfelice</t>
  </si>
  <si>
    <t>Jo Ann Ferrieri</t>
  </si>
  <si>
    <t>Donna Simpson</t>
  </si>
  <si>
    <t>Linda Freeman</t>
  </si>
  <si>
    <t>Sarah McSorley</t>
  </si>
  <si>
    <t>Rosalie McConnell</t>
  </si>
  <si>
    <t>Marion Hebestreit</t>
  </si>
  <si>
    <t>Karin Krijl</t>
  </si>
  <si>
    <t>Gregory Hughe</t>
  </si>
  <si>
    <t>Patricia Gartz</t>
  </si>
  <si>
    <t>TIP 302+305</t>
  </si>
  <si>
    <t>202 + 402</t>
  </si>
  <si>
    <t xml:space="preserve">Rosalie McConnell </t>
  </si>
  <si>
    <t>David Cash</t>
  </si>
  <si>
    <t>Maerin Dindorf</t>
  </si>
  <si>
    <t>Gillian Louise Rutherford</t>
  </si>
  <si>
    <t>212+312</t>
  </si>
  <si>
    <t xml:space="preserve">Christopher Smith </t>
  </si>
  <si>
    <t>Brad Mcnutt</t>
  </si>
  <si>
    <t>Debora Peretz</t>
  </si>
  <si>
    <t>#</t>
  </si>
  <si>
    <t>TOTAL:</t>
  </si>
  <si>
    <t xml:space="preserve"> Restaurante de Fado</t>
  </si>
  <si>
    <t>Ligar ao restaurante pela disponibilidade e fornecer os dados do cliente, anexar os mesmos no excel em cima. Comissões são entregues mensalmente.</t>
  </si>
  <si>
    <t>Comissão: 5€ pax</t>
  </si>
  <si>
    <t xml:space="preserve"> Espetáculo de Fado</t>
  </si>
  <si>
    <t>Comissão: 3€ pax</t>
  </si>
  <si>
    <t>Ligar ao restaurante pela disponibilidade e fornecer os dados do cliente, anexar os mesmos no excel em cima. As comissão são entregues mensalmente, ligar se não entregar até dia 05 do próximo mês.</t>
  </si>
  <si>
    <t xml:space="preserve">Restaurante de Marisco </t>
  </si>
  <si>
    <r>
      <t>Ligar ao restaurante pela disponibilidade e fornecer os dados do cliente, anexar os mesmos no excel em cima. As comissões são entregues mensalmente.</t>
    </r>
    <r>
      <rPr>
        <b/>
        <sz val="10"/>
        <color theme="1"/>
        <rFont val="Abadi"/>
        <family val="2"/>
      </rPr>
      <t xml:space="preserve"> Por cada 40 pessoas, oferecem um voucher para o hotel</t>
    </r>
  </si>
  <si>
    <t>Ligar ao restaurante pela disponibilidade e fornecer os dados do cliente, anexar os mesmos no excel em cima. Temos que ir lá todos os meses para recebermos as comissões.</t>
  </si>
  <si>
    <t>STOJANOVIC</t>
  </si>
  <si>
    <t>Orso Vincenzo</t>
  </si>
  <si>
    <t>305 + 307</t>
  </si>
  <si>
    <t>Claudia Lauerk</t>
  </si>
  <si>
    <t xml:space="preserve">Carmo Restaurant &amp; Bar </t>
  </si>
  <si>
    <t>Mar ao Carmo</t>
  </si>
  <si>
    <t>Mar ao Largo</t>
  </si>
  <si>
    <t>Ligar ao restaurante pela disponibilidade e fornecer os dados do cliente, anexar os mesmos no excel em cima. Enviar email no final do mês com todas reservas destes restaurantes para inesdamasceno@tablegroup.pt e marcar um dia para ela nos dar as comissões.</t>
  </si>
  <si>
    <t>Comissão: 2€ pax</t>
  </si>
  <si>
    <t xml:space="preserve">Monte Mar </t>
  </si>
  <si>
    <t>Corina Mcnegaux</t>
  </si>
  <si>
    <t>William Skundrich</t>
  </si>
  <si>
    <t>Linda English</t>
  </si>
  <si>
    <t>Lutz Schmidtk</t>
  </si>
  <si>
    <t>Emanuel Matos</t>
  </si>
  <si>
    <t>208 + 407</t>
  </si>
  <si>
    <t>a mais na caixa</t>
  </si>
  <si>
    <t>Deboras Peretz</t>
  </si>
  <si>
    <t>Todd Hitt</t>
  </si>
  <si>
    <t>City Sighseeing</t>
  </si>
  <si>
    <t>nem me perguntem, nem eu sei eheh</t>
  </si>
  <si>
    <t>Renato das Gracas</t>
  </si>
  <si>
    <t>Manfred Alois Ebner</t>
  </si>
  <si>
    <t>Oscar Bellostas</t>
  </si>
  <si>
    <t>Afonso/Cris</t>
  </si>
  <si>
    <t>Audree McNichols</t>
  </si>
  <si>
    <t>MSH ROSSIO - TRANSFERS MAIO 2024</t>
  </si>
  <si>
    <t>Sharon Piert</t>
  </si>
  <si>
    <t xml:space="preserve">Michele Schara </t>
  </si>
  <si>
    <t>Jeffrey Babko</t>
  </si>
  <si>
    <t>David Roszak</t>
  </si>
  <si>
    <t>Tova Segal</t>
  </si>
  <si>
    <t xml:space="preserve"> David Guzzetti</t>
  </si>
  <si>
    <t>John  Graham</t>
  </si>
  <si>
    <t>Joyce Nussbaum</t>
  </si>
  <si>
    <t>Nancie Glidden</t>
  </si>
  <si>
    <t>Jennifer Keefe</t>
  </si>
  <si>
    <t>Abril</t>
  </si>
  <si>
    <t>Total a receber de todos</t>
  </si>
  <si>
    <t>Patrick Garvin</t>
  </si>
  <si>
    <t>Phillip Hoffman</t>
  </si>
  <si>
    <t>Kara Van Duzee</t>
  </si>
  <si>
    <t>Annie Vercellone</t>
  </si>
  <si>
    <t>Comissão Monte Mar</t>
  </si>
  <si>
    <t>Tip 316 - assistencia ao #</t>
  </si>
  <si>
    <t>Grant Eagle</t>
  </si>
  <si>
    <t>Barbara Barrett.</t>
  </si>
  <si>
    <t>Linha vermelha, azul e verde</t>
  </si>
  <si>
    <t>Horário Normal</t>
  </si>
  <si>
    <t>Horário Verão</t>
  </si>
  <si>
    <t>10h30 - 16h30</t>
  </si>
  <si>
    <t>10h30 - 17h30</t>
  </si>
  <si>
    <t>10h00 - 17h00</t>
  </si>
  <si>
    <t>10h00 - 18h00</t>
  </si>
  <si>
    <t>09h30 - 16h30</t>
  </si>
  <si>
    <t>09h30 - 17h30</t>
  </si>
  <si>
    <t>Marquês Pombal - Restauradores</t>
  </si>
  <si>
    <t>Marquês Pombal - Parque Eduardo VII</t>
  </si>
  <si>
    <t>tommy</t>
  </si>
  <si>
    <t>Tip 204</t>
  </si>
  <si>
    <t>Janna Kinne</t>
  </si>
  <si>
    <t>€ no envelope</t>
  </si>
  <si>
    <t>Sintra</t>
  </si>
  <si>
    <t>tip 316</t>
  </si>
  <si>
    <t>tip 209</t>
  </si>
  <si>
    <t>Michael Willingham</t>
  </si>
  <si>
    <t xml:space="preserve">TIP 316 </t>
  </si>
  <si>
    <t>Peggy  Blackburn</t>
  </si>
  <si>
    <t>Christopher Field + Peggy Blackburn</t>
  </si>
  <si>
    <t xml:space="preserve">Comissão Trovas Antigas </t>
  </si>
  <si>
    <t>18h10</t>
  </si>
  <si>
    <t>Katie Falber</t>
  </si>
  <si>
    <t>tip 401</t>
  </si>
  <si>
    <t xml:space="preserve">Transfer Website errado </t>
  </si>
  <si>
    <t>Silvia Cordes</t>
  </si>
  <si>
    <t>tip 312</t>
  </si>
  <si>
    <t>María Lopez</t>
  </si>
  <si>
    <t>Graham</t>
  </si>
  <si>
    <t>Blake Nancy</t>
  </si>
  <si>
    <t>John McQuin</t>
  </si>
  <si>
    <t>Amy Bogdon</t>
  </si>
  <si>
    <t>Comissão 7Roads</t>
  </si>
  <si>
    <t>Gregory Hall</t>
  </si>
  <si>
    <t>TIP 304+404</t>
  </si>
  <si>
    <t>Nellie Mons</t>
  </si>
  <si>
    <t>Aeroporto-Nazaré</t>
  </si>
  <si>
    <t>Hotel-Rua Castilho</t>
  </si>
  <si>
    <t>Frank Pita</t>
  </si>
  <si>
    <t>Andrea Schrattenecker</t>
  </si>
  <si>
    <t>Lisa Liverman</t>
  </si>
  <si>
    <t>Carol McCloud</t>
  </si>
  <si>
    <t>Steven Grant</t>
  </si>
  <si>
    <t>Penny Albertine</t>
  </si>
  <si>
    <t>Tracy Cantin</t>
  </si>
  <si>
    <t>Pamela Schneider</t>
  </si>
  <si>
    <t>Monika Fischer</t>
  </si>
  <si>
    <t>Stefaan Vermeulen</t>
  </si>
  <si>
    <t>Chrys Dahl</t>
  </si>
  <si>
    <t>Hilary Kopp</t>
  </si>
  <si>
    <t>Elizabeth Crocker</t>
  </si>
  <si>
    <t>Mari Schaefer</t>
  </si>
  <si>
    <t>Erasmo Prioste</t>
  </si>
  <si>
    <t>Jeremy Wee</t>
  </si>
  <si>
    <t>Nathan Carmack</t>
  </si>
  <si>
    <t>Elvio Gaspar</t>
  </si>
  <si>
    <t>Michael O'Keefe</t>
  </si>
  <si>
    <t>TIP Hóspedes</t>
  </si>
  <si>
    <t>Ana Paula Figueiredo</t>
  </si>
  <si>
    <t>Tour Fátima-Óbidos</t>
  </si>
  <si>
    <t>John Ziebarth</t>
  </si>
  <si>
    <t>James Mullen</t>
  </si>
  <si>
    <t>208+308</t>
  </si>
  <si>
    <t>Ronald Bartolini</t>
  </si>
  <si>
    <t>Therese Behrs</t>
  </si>
  <si>
    <t>Elaonor Falk</t>
  </si>
  <si>
    <t>Karsten Barz</t>
  </si>
  <si>
    <t>Janet Kaufmann</t>
  </si>
  <si>
    <t>Ellen Loschrowe</t>
  </si>
  <si>
    <t xml:space="preserve">A mais </t>
  </si>
  <si>
    <t>Albert Coccia</t>
  </si>
  <si>
    <t>Roy Voortman</t>
  </si>
  <si>
    <t>23h25</t>
  </si>
  <si>
    <t>Juan Salas</t>
  </si>
  <si>
    <t>Mary Petrosky</t>
  </si>
  <si>
    <t>Tips hóspedes</t>
  </si>
  <si>
    <t xml:space="preserve">Ellen Rowe </t>
  </si>
  <si>
    <t>Hotel-Corinthia</t>
  </si>
  <si>
    <t>Michael Mc Innis</t>
  </si>
  <si>
    <t>Valor a mais</t>
  </si>
  <si>
    <t>Sean  Keenan</t>
  </si>
  <si>
    <t>Antonia Dolar</t>
  </si>
  <si>
    <t>Rosa Ramona</t>
  </si>
  <si>
    <t>Arthur Donald</t>
  </si>
  <si>
    <t>Jane Barbeau</t>
  </si>
  <si>
    <t>Claudia Steurer</t>
  </si>
  <si>
    <t>Alexander Moiseitchik</t>
  </si>
  <si>
    <t>Maio</t>
  </si>
  <si>
    <t>Lyne Bigué</t>
  </si>
  <si>
    <t>Debra Lay</t>
  </si>
  <si>
    <t>James Franklin</t>
  </si>
  <si>
    <t xml:space="preserve">John albertine </t>
  </si>
  <si>
    <t>102+306</t>
  </si>
  <si>
    <t xml:space="preserve">Julie Robinson </t>
  </si>
  <si>
    <t>Marguerite Smith</t>
  </si>
  <si>
    <t>Nancy e Tim Tubbs</t>
  </si>
  <si>
    <t>Alice Henchley</t>
  </si>
  <si>
    <t>TIP 116</t>
  </si>
  <si>
    <t>Comissão tour sintra (23/04)</t>
  </si>
  <si>
    <t>Comssião tour sintra</t>
  </si>
  <si>
    <t>Michael Silva</t>
  </si>
  <si>
    <t>Paul Berntson</t>
  </si>
  <si>
    <t>Nereida Hernandez</t>
  </si>
  <si>
    <t>Marina Di Biase</t>
  </si>
  <si>
    <t>Elizabeth Williams</t>
  </si>
  <si>
    <t>Simon Lawrence</t>
  </si>
  <si>
    <t>tip 216</t>
  </si>
  <si>
    <t xml:space="preserve">tip 103 </t>
  </si>
  <si>
    <t>Comissão tour 03/05</t>
  </si>
  <si>
    <t>Amy Brickson</t>
  </si>
  <si>
    <t>Helena Beatriz</t>
  </si>
  <si>
    <t>Frances Romero</t>
  </si>
  <si>
    <t>Jessica Dimondstein</t>
  </si>
  <si>
    <t xml:space="preserve">Tallis Chapin </t>
  </si>
  <si>
    <t>Elia Cipriano</t>
  </si>
  <si>
    <t>Kathleen Meier-Hellstern</t>
  </si>
  <si>
    <t>Natalie Plaskonos</t>
  </si>
  <si>
    <t>A mais na caixa</t>
  </si>
  <si>
    <t>Conversão Dólar-Euro</t>
  </si>
  <si>
    <t>Laurie Saraceno</t>
  </si>
  <si>
    <t xml:space="preserve">John Weigand </t>
  </si>
  <si>
    <t>TIP Hóspede</t>
  </si>
  <si>
    <t>MSH ROSSIO - TRANSFERS ABRIL 2024</t>
  </si>
  <si>
    <t>?</t>
  </si>
  <si>
    <t>Stacy Mac Intyre</t>
  </si>
  <si>
    <t>John Ballew</t>
  </si>
  <si>
    <t>William Crabbe</t>
  </si>
  <si>
    <t>Alessia Schiavo</t>
  </si>
  <si>
    <t>Joe Ping</t>
  </si>
  <si>
    <t>Jinghao Liu</t>
  </si>
  <si>
    <t>Sandra Florell</t>
  </si>
  <si>
    <t>Christina Ong</t>
  </si>
  <si>
    <t>Barbara Haas</t>
  </si>
  <si>
    <t>TIP 202 + 212</t>
  </si>
  <si>
    <t>Cynthia Hironaka</t>
  </si>
  <si>
    <t>Comissão Carmo</t>
  </si>
  <si>
    <t>06H15</t>
  </si>
  <si>
    <t>Adriana</t>
  </si>
  <si>
    <t>Douglas Klaus</t>
  </si>
  <si>
    <t>Lauren Lingley</t>
  </si>
  <si>
    <t>205+305+307</t>
  </si>
  <si>
    <t>Hotel - Santa Apolónia</t>
  </si>
  <si>
    <t>Sobra mês passado</t>
  </si>
  <si>
    <t>Barry Reed</t>
  </si>
  <si>
    <t>Lubomir Krivan</t>
  </si>
  <si>
    <t>4h30</t>
  </si>
  <si>
    <t>Luiza Silveira</t>
  </si>
  <si>
    <t>Timothy Tubbs</t>
  </si>
  <si>
    <t>Detlef Purwin</t>
  </si>
  <si>
    <t xml:space="preserve">Comissão Fado in Chiado </t>
  </si>
  <si>
    <t>Bernd Lindemann</t>
  </si>
  <si>
    <t>Maureen Wilcox</t>
  </si>
  <si>
    <t>Semyon Diner</t>
  </si>
  <si>
    <t>Daniela Lisboa Cabral</t>
  </si>
  <si>
    <t>Kelly Corbett</t>
  </si>
  <si>
    <t>Elliot Paull</t>
  </si>
  <si>
    <t>Susan Nee</t>
  </si>
  <si>
    <t>Mike Hemesath</t>
  </si>
  <si>
    <t>Camilla Dacomo</t>
  </si>
  <si>
    <t>Cynthia</t>
  </si>
  <si>
    <t>Nicholas Moro</t>
  </si>
  <si>
    <t>Kasey Quirk</t>
  </si>
  <si>
    <t xml:space="preserve">Bruce Canfield </t>
  </si>
  <si>
    <t xml:space="preserve">Hotel - Cruzeiros </t>
  </si>
  <si>
    <t xml:space="preserve">Inna London </t>
  </si>
  <si>
    <t xml:space="preserve"> Dave Deplaedt</t>
  </si>
  <si>
    <t>Christine Wong</t>
  </si>
  <si>
    <t>Candice Melton</t>
  </si>
  <si>
    <t>HERZL &amp; DALIA ZILKHA</t>
  </si>
  <si>
    <t>Thomas Hayes</t>
  </si>
  <si>
    <t>406+412</t>
  </si>
  <si>
    <t xml:space="preserve"> Kate Thomann</t>
  </si>
  <si>
    <t>Eleanor Lilley</t>
  </si>
  <si>
    <t>Sangrok Cho</t>
  </si>
  <si>
    <t>Amit Talmon</t>
  </si>
  <si>
    <t xml:space="preserve">Kristy Wilson </t>
  </si>
  <si>
    <t>Tamar Porat</t>
  </si>
  <si>
    <t>Noga Porat</t>
  </si>
  <si>
    <t>Yin Chang</t>
  </si>
  <si>
    <t>Kasey Egan</t>
  </si>
  <si>
    <t>Vincent Vion</t>
  </si>
  <si>
    <t>Greg Cudney</t>
  </si>
  <si>
    <t xml:space="preserve">Christine Wong </t>
  </si>
  <si>
    <t>TIP 405 416</t>
  </si>
  <si>
    <t>Hongjian He</t>
  </si>
  <si>
    <t>Eileen Christine</t>
  </si>
  <si>
    <t>Justine Brophy</t>
  </si>
  <si>
    <t>Comissão CitySight</t>
  </si>
  <si>
    <t>Erin Barham</t>
  </si>
  <si>
    <t>Pascal Lagardere</t>
  </si>
  <si>
    <t xml:space="preserve">Fado In Chiado </t>
  </si>
  <si>
    <t>Dinheiro a mais nas TIP's</t>
  </si>
  <si>
    <t>Condições Sacramento do Chiado + Carmo Restaurant &amp; Bar + Mar ao Carmo + Mar ao Largo:</t>
  </si>
  <si>
    <t>Sacramento do Chiado</t>
  </si>
  <si>
    <t>Where To (30% comissão)</t>
  </si>
  <si>
    <t>Stephan Curran</t>
  </si>
  <si>
    <t>Aeroporto Hotel</t>
  </si>
  <si>
    <t>tip #204</t>
  </si>
  <si>
    <t>TIP OUT ?</t>
  </si>
  <si>
    <t xml:space="preserve">SD NÃO APARECEU </t>
  </si>
  <si>
    <t>Erika Tinoco</t>
  </si>
  <si>
    <t>Murilo Menezes</t>
  </si>
  <si>
    <t>Camp Becky</t>
  </si>
  <si>
    <t>Sarah Diah</t>
  </si>
  <si>
    <t>John Michael</t>
  </si>
  <si>
    <t>Sarah Pattison</t>
  </si>
  <si>
    <t>Douglas Gorrie</t>
  </si>
  <si>
    <t>Jocelyn Starzak</t>
  </si>
  <si>
    <t>Alison Phillips</t>
  </si>
  <si>
    <t>20h50</t>
  </si>
  <si>
    <t>Gordon Crawford</t>
  </si>
  <si>
    <t>Elizabeth Ingersoll</t>
  </si>
  <si>
    <t>Megan Lopez</t>
  </si>
  <si>
    <t>songyi choi</t>
  </si>
  <si>
    <t>???</t>
  </si>
  <si>
    <t>Diane Babiar</t>
  </si>
  <si>
    <t xml:space="preserve">Wolfgang Luftensteiner
</t>
  </si>
  <si>
    <t>Henry Meeter</t>
  </si>
  <si>
    <t>Krista Griffin</t>
  </si>
  <si>
    <t>Junho</t>
  </si>
  <si>
    <t>Rachael Rice</t>
  </si>
  <si>
    <t xml:space="preserve">Joyce </t>
  </si>
  <si>
    <t xml:space="preserve"> Henry Meeter</t>
  </si>
  <si>
    <t>Mary Keating</t>
  </si>
  <si>
    <t>13h50</t>
  </si>
  <si>
    <t>Martha Viveros</t>
  </si>
  <si>
    <t>Sofá</t>
  </si>
  <si>
    <t>estelle Bourderiat</t>
  </si>
  <si>
    <t>??</t>
  </si>
  <si>
    <t>Arlene Moskowitz</t>
  </si>
  <si>
    <t>Lola Cohen</t>
  </si>
  <si>
    <t>Karl Olsson</t>
  </si>
  <si>
    <t>David Lauver</t>
  </si>
  <si>
    <t>Jacqueline Vilasboas</t>
  </si>
  <si>
    <t>05h50</t>
  </si>
  <si>
    <t>Pamela Sousa</t>
  </si>
  <si>
    <t>Ann Marshall</t>
  </si>
  <si>
    <t>Susan Holding</t>
  </si>
  <si>
    <t>Gabriel Gonzales</t>
  </si>
  <si>
    <t>MC</t>
  </si>
  <si>
    <t>Antonia Carreno</t>
  </si>
  <si>
    <t>Estelle Bourderiat</t>
  </si>
  <si>
    <t>Marie Zetter</t>
  </si>
  <si>
    <t>Comissões SD</t>
  </si>
  <si>
    <t>David Breeze</t>
  </si>
  <si>
    <t xml:space="preserve"> Krenly Medina</t>
  </si>
  <si>
    <t>6h00</t>
  </si>
  <si>
    <t>6h30</t>
  </si>
  <si>
    <t>Victoria Vaynerman</t>
  </si>
  <si>
    <t>Rosemary Goodwin</t>
  </si>
  <si>
    <t>Hotel-cruzeiros</t>
  </si>
  <si>
    <t>Moly Jensen</t>
  </si>
  <si>
    <t>Nota perdida</t>
  </si>
  <si>
    <t>Glamorfe Garcia</t>
  </si>
  <si>
    <t>Keith</t>
  </si>
  <si>
    <t>Osner</t>
  </si>
  <si>
    <t>7h00</t>
  </si>
  <si>
    <t>Adrian Sandoval</t>
  </si>
  <si>
    <t>03h40</t>
  </si>
  <si>
    <t>Shailyn</t>
  </si>
  <si>
    <t>Jessica</t>
  </si>
  <si>
    <t>Ines</t>
  </si>
  <si>
    <t>Sergio</t>
  </si>
  <si>
    <t>TROVAS</t>
  </si>
  <si>
    <t>INES</t>
  </si>
  <si>
    <t>ajuda ao hospede</t>
  </si>
  <si>
    <t>ines</t>
  </si>
  <si>
    <t>aude bernez</t>
  </si>
  <si>
    <t>Irina Freidel</t>
  </si>
  <si>
    <t xml:space="preserve">Jaime Gonzales </t>
  </si>
  <si>
    <t>9h15</t>
  </si>
  <si>
    <t>8h00</t>
  </si>
  <si>
    <t>Liz Story</t>
  </si>
  <si>
    <t>Jon Zabala</t>
  </si>
  <si>
    <t>Daryl</t>
  </si>
  <si>
    <t>Suborno wc</t>
  </si>
  <si>
    <t>Tip passante</t>
  </si>
  <si>
    <t>Martin</t>
  </si>
  <si>
    <t>208+310</t>
  </si>
  <si>
    <t>Dana Bennsky</t>
  </si>
  <si>
    <t>Bolintiam Marcel</t>
  </si>
  <si>
    <t>MSH ROSSIO - TRANSFERS JULHO 2024</t>
  </si>
  <si>
    <t>MSH ROSSIO - TRANSFERS SETEMBRO 2024</t>
  </si>
  <si>
    <t>MSH ROSSIO - TRANSFERS OUTUBRO 2024</t>
  </si>
  <si>
    <t>TIP #206</t>
  </si>
  <si>
    <t>Jeffrey Bond</t>
  </si>
  <si>
    <t>Mary Palmer</t>
  </si>
  <si>
    <t>303+404</t>
  </si>
  <si>
    <t>Mark Edward</t>
  </si>
  <si>
    <t xml:space="preserve">	
Ute Burdelski</t>
  </si>
  <si>
    <t>Bernhard Döppmann</t>
  </si>
  <si>
    <t>Keiko Yoshida</t>
  </si>
  <si>
    <t>Cory Gonzalez</t>
  </si>
  <si>
    <t>Holly Emert</t>
  </si>
  <si>
    <t xml:space="preserve"> Nishimura Nobuhiro</t>
  </si>
  <si>
    <t xml:space="preserve">Tip out </t>
  </si>
  <si>
    <t>Christian Wiesinger</t>
  </si>
  <si>
    <t>chão</t>
  </si>
  <si>
    <t>A mais</t>
  </si>
  <si>
    <t>Julho</t>
  </si>
  <si>
    <t>Edson Coutinho</t>
  </si>
  <si>
    <t>Franciscus Kleij</t>
  </si>
  <si>
    <t>Solea Agostini</t>
  </si>
  <si>
    <t>Walter baca</t>
  </si>
  <si>
    <t>Ludwing Nelson</t>
  </si>
  <si>
    <t>Robert Brummer</t>
  </si>
  <si>
    <t>Doron Sieradzki</t>
  </si>
  <si>
    <t>03h15</t>
  </si>
  <si>
    <t>Brian Murphy</t>
  </si>
  <si>
    <t xml:space="preserve">comissão Monte Mar </t>
  </si>
  <si>
    <t>John DesJardins</t>
  </si>
  <si>
    <t xml:space="preserve">Christina Burke </t>
  </si>
  <si>
    <t xml:space="preserve">Adriana Hartog </t>
  </si>
  <si>
    <t>Liya Alexandron</t>
  </si>
  <si>
    <t>Mr. Alexandron</t>
  </si>
  <si>
    <t>Hóspede Pagou em Cartao :/</t>
  </si>
  <si>
    <t xml:space="preserve"> Jean Langevin, </t>
  </si>
  <si>
    <t>Jacqueline Whited</t>
  </si>
  <si>
    <t>Hans Müller</t>
  </si>
  <si>
    <t>Nathalie Lagarde-Thomas</t>
  </si>
  <si>
    <t>Alessandra Martins</t>
  </si>
  <si>
    <t>Regine Bruyere</t>
  </si>
  <si>
    <t>Dinheiro no chão</t>
  </si>
  <si>
    <t>Andre Rinaldi</t>
  </si>
  <si>
    <t>Orlando Santiago</t>
  </si>
  <si>
    <t>Tony Audas</t>
  </si>
  <si>
    <t>Comissão Citysight</t>
  </si>
  <si>
    <t xml:space="preserve">Flavia </t>
  </si>
  <si>
    <t>Rami Tättilä</t>
  </si>
  <si>
    <t>Carlos Casiano</t>
  </si>
  <si>
    <t>Marco Campanini</t>
  </si>
  <si>
    <t>Eduardo</t>
  </si>
  <si>
    <t>Hiroshi Matsubara</t>
  </si>
  <si>
    <t>16h55</t>
  </si>
  <si>
    <t>Barbara Natividad</t>
  </si>
  <si>
    <t xml:space="preserve">Chiara Bergamini </t>
  </si>
  <si>
    <t>Silvia Cambiaso</t>
  </si>
  <si>
    <t>Junko</t>
  </si>
  <si>
    <t xml:space="preserve">Nancy Daugherty </t>
  </si>
  <si>
    <t>Benjamin Underwood</t>
  </si>
  <si>
    <t>Dave heisley</t>
  </si>
  <si>
    <t>Cliff Haston</t>
  </si>
  <si>
    <t>Martin Fettman</t>
  </si>
  <si>
    <t>Wanda abel</t>
  </si>
  <si>
    <t>2 + baby</t>
  </si>
  <si>
    <t>Wolfgang Ellmenreich</t>
  </si>
  <si>
    <t>Joann Lecuyer</t>
  </si>
  <si>
    <t>Desiree Angela Jenni Weber</t>
  </si>
  <si>
    <t>Vera Cardoso</t>
  </si>
  <si>
    <t>Marcelo Pacheco</t>
  </si>
  <si>
    <t>TIP PASSANTE</t>
  </si>
  <si>
    <t>Naor Almog</t>
  </si>
  <si>
    <t xml:space="preserve">Bridget Rines </t>
  </si>
  <si>
    <t>José Luis Diaque</t>
  </si>
  <si>
    <t>Anna Pusz</t>
  </si>
  <si>
    <t>302 + 315</t>
  </si>
  <si>
    <t>Joseph Ochsner</t>
  </si>
  <si>
    <t>Zinda Fonseca dos Santos</t>
  </si>
  <si>
    <t>303 + 403</t>
  </si>
  <si>
    <t>201 + 202</t>
  </si>
  <si>
    <t>Julien Aullas</t>
  </si>
  <si>
    <t>TIP Sofá</t>
  </si>
  <si>
    <t>Romero Dinis</t>
  </si>
  <si>
    <t>Tip #404</t>
  </si>
  <si>
    <t>Brett Foord</t>
  </si>
  <si>
    <t>Sini Vanhatalo</t>
  </si>
  <si>
    <t>Christy Peters</t>
  </si>
  <si>
    <t>Pascal Lalonde</t>
  </si>
  <si>
    <t>Ravit Nave</t>
  </si>
  <si>
    <t>Viallon Yvan</t>
  </si>
  <si>
    <t>Michele Cuoco</t>
  </si>
  <si>
    <t>Kimberlee Messina</t>
  </si>
  <si>
    <t>Yasalde Jimenez</t>
  </si>
  <si>
    <t>Yulia Vladimirovna</t>
  </si>
  <si>
    <t>Nick Darnbrough</t>
  </si>
  <si>
    <t>MSH ROSSIO - TRANSFERS AGOSTO 2024</t>
  </si>
  <si>
    <t>Comissão Tour</t>
  </si>
  <si>
    <t>402 + 403</t>
  </si>
  <si>
    <t xml:space="preserve"> Esther Harris</t>
  </si>
  <si>
    <t>Agosto</t>
  </si>
  <si>
    <t>Cris/Andreia</t>
  </si>
  <si>
    <t>Colten Hess</t>
  </si>
  <si>
    <t>Travis Rueckert</t>
  </si>
  <si>
    <t>2+1</t>
  </si>
  <si>
    <t xml:space="preserve">Tem cadeirinha </t>
  </si>
  <si>
    <t>Gilbert Metternich</t>
  </si>
  <si>
    <t>olga silva</t>
  </si>
  <si>
    <t>Iris Lupu</t>
  </si>
  <si>
    <t>City Tax</t>
  </si>
  <si>
    <t>Whero to fatima</t>
  </si>
  <si>
    <t>12H00</t>
  </si>
  <si>
    <t>Troca Dollar-Euro</t>
  </si>
  <si>
    <t>Renato (Autorizado-Afonso)</t>
  </si>
  <si>
    <t>Kallicharan Balkaran</t>
  </si>
  <si>
    <t>Emma Sams</t>
  </si>
  <si>
    <t>Kathrin Reichl</t>
  </si>
  <si>
    <t>EF</t>
  </si>
  <si>
    <t>Jean Hubert</t>
  </si>
  <si>
    <t>15h55</t>
  </si>
  <si>
    <t>Makia Sailer</t>
  </si>
  <si>
    <t>Hester Rop</t>
  </si>
  <si>
    <t>TIP #402</t>
  </si>
  <si>
    <t>20 Dolla</t>
  </si>
  <si>
    <t>Dave Sun</t>
  </si>
  <si>
    <t>Eric Thorson</t>
  </si>
  <si>
    <t>Carolina e Eduardo</t>
  </si>
  <si>
    <t>Montoedi, Jacquline</t>
  </si>
  <si>
    <t xml:space="preserve">305 + 307 </t>
  </si>
  <si>
    <t>Samuel Edward</t>
  </si>
  <si>
    <t>Nikita Hartmann</t>
  </si>
  <si>
    <t>Hotel-Porto-Lisboa</t>
  </si>
  <si>
    <t>206 + 209</t>
  </si>
  <si>
    <t>308 + 315</t>
  </si>
  <si>
    <t>305 + 316</t>
  </si>
  <si>
    <t>Cathy Biehl</t>
  </si>
  <si>
    <t xml:space="preserve"> Jodi Rivkin</t>
  </si>
  <si>
    <t>Annette Graham</t>
  </si>
  <si>
    <t>Sari Rosokoff</t>
  </si>
  <si>
    <t>10 Dolla</t>
  </si>
  <si>
    <t>Comissao SD</t>
  </si>
  <si>
    <t>Edward Nield</t>
  </si>
  <si>
    <t>Serviço pago na receção - valor a descontar nas comissões</t>
  </si>
  <si>
    <t>Ferhat Özdemir</t>
  </si>
  <si>
    <t>2+baby</t>
  </si>
  <si>
    <t>Fee de 5€ de cadeirinha</t>
  </si>
  <si>
    <t>Mark Toma</t>
  </si>
  <si>
    <t>Maureen Baker</t>
  </si>
  <si>
    <t>Daniel  Taborski</t>
  </si>
  <si>
    <t>Stephan Nunes</t>
  </si>
  <si>
    <t>Comissoes Trovas</t>
  </si>
  <si>
    <t>MSH ROSSIO - TRANSFERS Novembro 2024</t>
  </si>
  <si>
    <t>Babs Read</t>
  </si>
  <si>
    <t>TIP #215</t>
  </si>
  <si>
    <t>Dhevarsha</t>
  </si>
  <si>
    <t>Deixou o troco</t>
  </si>
  <si>
    <t>Amelia Bell</t>
  </si>
  <si>
    <t>Sunita Mistry</t>
  </si>
  <si>
    <t>Sarah Cohen</t>
  </si>
  <si>
    <t>Paul Thornton</t>
  </si>
  <si>
    <t>Kai Brown</t>
  </si>
  <si>
    <t>Becky Burke</t>
  </si>
  <si>
    <t>IS</t>
  </si>
  <si>
    <t>Matheus Janssen</t>
  </si>
  <si>
    <t>David Florence</t>
  </si>
  <si>
    <t>Gloria Dowling &amp; Joanna Chua</t>
  </si>
  <si>
    <t>Alberto Alcantud</t>
  </si>
  <si>
    <t>303 + 304</t>
  </si>
  <si>
    <t>Kathrin Reich</t>
  </si>
  <si>
    <t>Corinne Valles</t>
  </si>
  <si>
    <t>Paige Nolta</t>
  </si>
  <si>
    <t>Serviço trasnfer SUN PAGO</t>
  </si>
  <si>
    <t>Dexter X Heeter</t>
  </si>
  <si>
    <t>308 + 310</t>
  </si>
  <si>
    <t>Laurie Pajor</t>
  </si>
  <si>
    <t>Ivan Haffenden</t>
  </si>
  <si>
    <t>Paul Bursich</t>
  </si>
  <si>
    <t>Matthew Lent</t>
  </si>
  <si>
    <t>Setembro</t>
  </si>
  <si>
    <t>Lynette Hansen</t>
  </si>
  <si>
    <t>Beinir Danielsen</t>
  </si>
  <si>
    <t>Janaina Paes</t>
  </si>
  <si>
    <t>Kevin Meessen</t>
  </si>
  <si>
    <t xml:space="preserve"> William Barron</t>
  </si>
  <si>
    <t>Elizabeth Dychter</t>
  </si>
  <si>
    <t>John Ellis</t>
  </si>
  <si>
    <t>Michelle Pemberton</t>
  </si>
  <si>
    <t>David Klein</t>
  </si>
  <si>
    <t>Carolyn Evans</t>
  </si>
  <si>
    <t>Rebecca Burke</t>
  </si>
  <si>
    <t>Nurit Samra</t>
  </si>
  <si>
    <t>Carriere, Jane </t>
  </si>
  <si>
    <t>TIP405</t>
  </si>
  <si>
    <t>103 + 416</t>
  </si>
  <si>
    <t>Marien Jamshidi</t>
  </si>
  <si>
    <t>Geraldine Farley</t>
  </si>
  <si>
    <t>Ellen Mitchell</t>
  </si>
  <si>
    <t>Cheryl Seeger</t>
  </si>
  <si>
    <t>Cancelado pela hospede e SD NÃO informada - driver 20min a espera</t>
  </si>
  <si>
    <t>TIP 402+303</t>
  </si>
  <si>
    <t>Lynn Skordahl</t>
  </si>
  <si>
    <t>Serviço marcado diretamente com a SD</t>
  </si>
  <si>
    <t>Não realizado por confusão na marcação/ confirmação</t>
  </si>
  <si>
    <t xml:space="preserve">Rami Gilad </t>
  </si>
  <si>
    <t>TIP 410 + 415</t>
  </si>
  <si>
    <t>TIP C-OUT</t>
  </si>
  <si>
    <t>Tip 410</t>
  </si>
  <si>
    <t>20$</t>
  </si>
  <si>
    <t>Glenda Gesy</t>
  </si>
  <si>
    <t xml:space="preserve">Hotel - Oriente </t>
  </si>
  <si>
    <t>Richard Chern</t>
  </si>
  <si>
    <t>John Gerard</t>
  </si>
  <si>
    <t>renato</t>
  </si>
  <si>
    <t>comissão SD</t>
  </si>
  <si>
    <t>Elizabeth Pope</t>
  </si>
  <si>
    <t>Ivan</t>
  </si>
  <si>
    <t>Valor em sobra o mês passado</t>
  </si>
  <si>
    <t>Valor em falta nas tips</t>
  </si>
  <si>
    <t xml:space="preserve"> Ueinir Danieloen</t>
  </si>
  <si>
    <t>Greg Hanks</t>
  </si>
  <si>
    <t>Cris / Afonso</t>
  </si>
  <si>
    <t>Lawrence Batina</t>
  </si>
  <si>
    <t xml:space="preserve">Tip Passante </t>
  </si>
  <si>
    <t>Judith Smith</t>
  </si>
  <si>
    <t>Car Rental Aero-Hotel</t>
  </si>
  <si>
    <t>Diane Horton</t>
  </si>
  <si>
    <t>309 + 312 + 415</t>
  </si>
  <si>
    <t>02h45</t>
  </si>
  <si>
    <t>Dale Jeong</t>
  </si>
  <si>
    <t>405 + 406</t>
  </si>
  <si>
    <t>202 + 301 + 302</t>
  </si>
  <si>
    <t>Rafael Delgado</t>
  </si>
  <si>
    <t>Elizabeth Andrea</t>
  </si>
  <si>
    <t>Robin Klassen</t>
  </si>
  <si>
    <t>Julia Buckland</t>
  </si>
  <si>
    <t>Regina Stephens</t>
  </si>
  <si>
    <t>Candice Ridgwell</t>
  </si>
  <si>
    <t>Ivan (Autorizado-Afonso)</t>
  </si>
  <si>
    <t>Troca Dollar --&gt; Euro</t>
  </si>
  <si>
    <t>Margarida Maas</t>
  </si>
  <si>
    <t>Ralph Smith</t>
  </si>
  <si>
    <t>Carlos Rodriguez</t>
  </si>
  <si>
    <t xml:space="preserve"> Robert Lentz</t>
  </si>
  <si>
    <t>Tip 406</t>
  </si>
  <si>
    <t>Michael Childers</t>
  </si>
  <si>
    <t>Pamela Benish</t>
  </si>
  <si>
    <t>Tip #?</t>
  </si>
  <si>
    <t xml:space="preserve">Comissão Where To </t>
  </si>
  <si>
    <t>Andreia/Afonso</t>
  </si>
  <si>
    <t xml:space="preserve">Andreia </t>
  </si>
  <si>
    <t>Todd Geselius</t>
  </si>
  <si>
    <t>Conni Kreutzer</t>
  </si>
  <si>
    <t>Ludmila Boa Morte</t>
  </si>
  <si>
    <t>Deidre McGrath-Fischer</t>
  </si>
  <si>
    <t>415+402</t>
  </si>
  <si>
    <t>Não foi possível ser realizado. SD ofereceu serviço de OUT sem custo ao hóspede. Comissão será recebida na mesma no valor de IN.</t>
  </si>
  <si>
    <t>Goring-Morris</t>
  </si>
  <si>
    <t>Goring-Morris /Manns</t>
  </si>
  <si>
    <t>Godbersen, Peer</t>
  </si>
  <si>
    <t>HALL, BERNARD</t>
  </si>
  <si>
    <t>Yefim Gershteyn</t>
  </si>
  <si>
    <t>Serviço com drop-off no Art Legacy - OVB.</t>
  </si>
  <si>
    <t>Hote -Aeroporto</t>
  </si>
  <si>
    <t>Tour não realizado Where To</t>
  </si>
  <si>
    <t>Gordon Hemmings</t>
  </si>
  <si>
    <t>Romain Huiban</t>
  </si>
  <si>
    <t>Jolene Richard</t>
  </si>
  <si>
    <t>205 + 305 + 307</t>
  </si>
  <si>
    <t>Fisher</t>
  </si>
  <si>
    <t>Carro + VAN. Carro oferecido pela Sun</t>
  </si>
  <si>
    <t>Gary Anthony</t>
  </si>
  <si>
    <t>Chris Famy</t>
  </si>
  <si>
    <t>Alvin Chen</t>
  </si>
  <si>
    <t>Susan Dobby</t>
  </si>
  <si>
    <t>Hotel-Apolonia</t>
  </si>
  <si>
    <t>Lowell Bernard</t>
  </si>
  <si>
    <t>Tip #104</t>
  </si>
  <si>
    <t>Prazeres</t>
  </si>
  <si>
    <t>Peter Cosentino</t>
  </si>
  <si>
    <t>Terry Chadsey</t>
  </si>
  <si>
    <t>Michele Mccrilis</t>
  </si>
  <si>
    <t>Rosette Abbet</t>
  </si>
  <si>
    <t>Peter Gengler</t>
  </si>
  <si>
    <t>Half Day Sintra + Cabo da Roca</t>
  </si>
  <si>
    <t>13h - 19h</t>
  </si>
  <si>
    <t>13h - 16h</t>
  </si>
  <si>
    <t>Lisboa City Tour</t>
  </si>
  <si>
    <t>Aparecida Arneiro</t>
  </si>
  <si>
    <t>205 + 306</t>
  </si>
  <si>
    <t>Afonso/Prazeres</t>
  </si>
  <si>
    <t>Transfer Website Não marcado</t>
  </si>
  <si>
    <t>Nikki Hewet</t>
  </si>
  <si>
    <t>Libby Jarman</t>
  </si>
  <si>
    <t>NO SHOW.</t>
  </si>
  <si>
    <t>301 + 405</t>
  </si>
  <si>
    <t>Debra Pearson</t>
  </si>
  <si>
    <t>Patricia Ehlers</t>
  </si>
  <si>
    <t>Tip 403</t>
  </si>
  <si>
    <t>Débora Costa</t>
  </si>
  <si>
    <t>Edward Ward</t>
  </si>
  <si>
    <t>Hesse</t>
  </si>
  <si>
    <t>Tip 407</t>
  </si>
  <si>
    <t>Brendan Hug</t>
  </si>
  <si>
    <t>Outubro</t>
  </si>
  <si>
    <t>Carlos Diaz</t>
  </si>
  <si>
    <t>WC</t>
  </si>
  <si>
    <t>Oleson</t>
  </si>
  <si>
    <t>clarke</t>
  </si>
  <si>
    <t>Cheri harkleroad</t>
  </si>
  <si>
    <t>Peter</t>
  </si>
  <si>
    <t>Regina Frevert</t>
  </si>
  <si>
    <t>Michael Hicken</t>
  </si>
  <si>
    <t>HOSPEDE</t>
  </si>
  <si>
    <t>Kimberley</t>
  </si>
  <si>
    <t>William Ehrlich</t>
  </si>
  <si>
    <t>Bernadette Gray</t>
  </si>
  <si>
    <t>Roxanne Weber</t>
  </si>
  <si>
    <t>CANCELADO</t>
  </si>
  <si>
    <t>Silke Hofer</t>
  </si>
  <si>
    <t>Gerard Hesse</t>
  </si>
  <si>
    <t>310 + 312</t>
  </si>
  <si>
    <t>315 + 312 + 309</t>
  </si>
  <si>
    <t>416 + 301</t>
  </si>
  <si>
    <t>312 + 310</t>
  </si>
  <si>
    <t>207 + 304</t>
  </si>
  <si>
    <t>315 + 403</t>
  </si>
  <si>
    <t>Willard Holmes</t>
  </si>
  <si>
    <t>Comissão Where to</t>
  </si>
  <si>
    <t>William Barry</t>
  </si>
  <si>
    <t>15h56</t>
  </si>
  <si>
    <t>Sandy Sigmon</t>
  </si>
  <si>
    <t>Tip OUT 202+215</t>
  </si>
  <si>
    <t>Cheri Lynn Harkleroad</t>
  </si>
  <si>
    <t xml:space="preserve">Hotel-Aeroporto </t>
  </si>
  <si>
    <t>Debra Jackson</t>
  </si>
  <si>
    <t>Urban Metternich</t>
  </si>
  <si>
    <t>Tip 203</t>
  </si>
  <si>
    <t>Renato/Ivan</t>
  </si>
  <si>
    <t>Susan Elkington</t>
  </si>
  <si>
    <t>Bonnie Spencer</t>
  </si>
  <si>
    <t>312+310</t>
  </si>
  <si>
    <t>Clark Derek</t>
  </si>
  <si>
    <t>Roxane Weber</t>
  </si>
  <si>
    <t>Patricia Marsh</t>
  </si>
  <si>
    <t>Mark Gardiner</t>
  </si>
  <si>
    <t>Tip 305</t>
  </si>
  <si>
    <t>Tip 211</t>
  </si>
  <si>
    <t>Karen Rotem</t>
  </si>
  <si>
    <t>Lorraine Price</t>
  </si>
  <si>
    <t>Ruth Lestrade</t>
  </si>
  <si>
    <t>Sandra Micheals</t>
  </si>
  <si>
    <t>Hotel-Rental Car Aeroporto</t>
  </si>
  <si>
    <t>Vamos ter um envelope na receção onde vamos metendo o dinheiro dos clientes, o João Simões vem normalmente ao final do mês para verificar se as contas estão certas e dá a comissão</t>
  </si>
  <si>
    <t>Ursula Garz</t>
  </si>
  <si>
    <t xml:space="preserve">Hotel - Aeroporto </t>
  </si>
  <si>
    <t xml:space="preserve">SUN </t>
  </si>
  <si>
    <t>adiantamentos</t>
  </si>
  <si>
    <t>Sanjay Anand</t>
  </si>
  <si>
    <t>201 + 216</t>
  </si>
  <si>
    <t>Hotel-Ibis Styles Aeroporto</t>
  </si>
  <si>
    <t>Carlos Diaz Jr</t>
  </si>
  <si>
    <t>Michael Rieben</t>
  </si>
  <si>
    <t>Graham Nixon</t>
  </si>
  <si>
    <t>TIP OUT</t>
  </si>
  <si>
    <t>Cris/Inês</t>
  </si>
  <si>
    <t>Jessica Miramontes</t>
  </si>
  <si>
    <t>Dianne Cordero</t>
  </si>
  <si>
    <t>Begonia Velardi</t>
  </si>
  <si>
    <t>Robert Bennet</t>
  </si>
  <si>
    <t>Saacha McCraken</t>
  </si>
  <si>
    <t>Comissão Buddy TukTuk</t>
  </si>
  <si>
    <t>Erin Bell</t>
  </si>
  <si>
    <t>AeroportoHotel</t>
  </si>
  <si>
    <t>Linda Bardol</t>
  </si>
  <si>
    <t>Susan Johnson</t>
  </si>
  <si>
    <t>Sukyee Lo Wat</t>
  </si>
  <si>
    <t>Catarina Pien</t>
  </si>
  <si>
    <t xml:space="preserve"> Linda Christensen</t>
  </si>
  <si>
    <t>Tom Dippel</t>
  </si>
  <si>
    <t>Cruise Port-Hotel</t>
  </si>
  <si>
    <t>2 VAN's</t>
  </si>
  <si>
    <t>Marie Agnès Joffray</t>
  </si>
  <si>
    <t>afonso</t>
  </si>
  <si>
    <t>tip 201</t>
  </si>
  <si>
    <t xml:space="preserve">Comissão Fado In Chiado </t>
  </si>
  <si>
    <t>Afonso/Ivan</t>
  </si>
  <si>
    <t>Margaret Williams</t>
  </si>
  <si>
    <t>Jerome Thoen</t>
  </si>
  <si>
    <t>Armi Martin</t>
  </si>
  <si>
    <t>Renato (Autorizado - Afonso)</t>
  </si>
  <si>
    <t xml:space="preserve">Renato </t>
  </si>
  <si>
    <t>VALOR EM SOBRA SETEMBRO</t>
  </si>
  <si>
    <t>MSH ROSSIO - TRANSFERS Dezembro 2024</t>
  </si>
  <si>
    <t xml:space="preserve">Joe Moon </t>
  </si>
  <si>
    <t>2Dolar</t>
  </si>
  <si>
    <t>James Dapper</t>
  </si>
  <si>
    <t>Linda Lou Christensen</t>
  </si>
  <si>
    <t>211 + 311 + 411</t>
  </si>
  <si>
    <t>315 + 314</t>
  </si>
  <si>
    <t>301 + 305</t>
  </si>
  <si>
    <t>Cris/Afonso</t>
  </si>
  <si>
    <t>Murray and Sue</t>
  </si>
  <si>
    <t>Barb</t>
  </si>
  <si>
    <t>204+304+404</t>
  </si>
  <si>
    <t>Philippe Champagne</t>
  </si>
  <si>
    <t>Gregory Rick Hall</t>
  </si>
  <si>
    <t>301 + 401</t>
  </si>
  <si>
    <t>Pepi Anton</t>
  </si>
  <si>
    <t>Andreia (Autorizado - Afonso)</t>
  </si>
  <si>
    <t>Ivan (Autorizado - Afonso)</t>
  </si>
  <si>
    <t>Christina Dittmann</t>
  </si>
  <si>
    <t>Mary Sullivan</t>
  </si>
  <si>
    <t>Derek Rowell</t>
  </si>
  <si>
    <t>Mazzini Hombre</t>
  </si>
  <si>
    <t>Shannon Ezart</t>
  </si>
  <si>
    <t>Michele Carol White</t>
  </si>
  <si>
    <t>Greyssielle Marinho de Souza</t>
  </si>
  <si>
    <t>James Panos</t>
  </si>
  <si>
    <t>Rayne Pang</t>
  </si>
  <si>
    <t>Linnart Grulke</t>
  </si>
  <si>
    <t xml:space="preserve"> Kevin Ferreira</t>
  </si>
  <si>
    <t>Maryse Lalanne</t>
  </si>
  <si>
    <t>out 406</t>
  </si>
  <si>
    <t>Rosa Munoz</t>
  </si>
  <si>
    <t>Francisca Josine</t>
  </si>
  <si>
    <t>Christian Hangartner</t>
  </si>
  <si>
    <t>408+410</t>
  </si>
  <si>
    <t>Leigh Haley</t>
  </si>
  <si>
    <t>Mary White</t>
  </si>
  <si>
    <t>Elen Baldwin</t>
  </si>
  <si>
    <t>Stephen Summers</t>
  </si>
  <si>
    <t>Holly Clayton</t>
  </si>
  <si>
    <t>Celine Bessi</t>
  </si>
  <si>
    <t>Patrick Rogers</t>
  </si>
  <si>
    <t>Nancy Marquardt</t>
  </si>
  <si>
    <t>Kristen Smith</t>
  </si>
  <si>
    <t>203 + 405</t>
  </si>
  <si>
    <t>Cris/ Inês</t>
  </si>
  <si>
    <t>TIP OUT 316</t>
  </si>
  <si>
    <t>Everett</t>
  </si>
  <si>
    <t>408+404</t>
  </si>
  <si>
    <t>Henry Reeve</t>
  </si>
  <si>
    <t>Anne Stensby</t>
  </si>
  <si>
    <t>302 + 316</t>
  </si>
  <si>
    <t>Thekkoote Krishnadas</t>
  </si>
  <si>
    <t>James Potts</t>
  </si>
  <si>
    <t>Trevor Phippen</t>
  </si>
  <si>
    <t>Nancy Held</t>
  </si>
  <si>
    <t>Christopher Pete</t>
  </si>
  <si>
    <t>Troco 309</t>
  </si>
  <si>
    <t>Novembro</t>
  </si>
  <si>
    <t>Lars Bassen</t>
  </si>
  <si>
    <t xml:space="preserve">AR </t>
  </si>
  <si>
    <t>Dr Abdullah Sarwar</t>
  </si>
  <si>
    <t>Thekkoote</t>
  </si>
  <si>
    <t>Diana Childress</t>
  </si>
  <si>
    <t>203 + 303 + 316</t>
  </si>
  <si>
    <t>Hotel-Penha Longa Resort-Cascais</t>
  </si>
  <si>
    <t>Marne Medeiros</t>
  </si>
  <si>
    <t>Annette Aalborg</t>
  </si>
  <si>
    <t>Shinji Sumi</t>
  </si>
  <si>
    <t>Fay Margaret</t>
  </si>
  <si>
    <t>Tip #303</t>
  </si>
  <si>
    <t>06H45</t>
  </si>
  <si>
    <t>Eva Saul</t>
  </si>
  <si>
    <t>Richard Roper</t>
  </si>
  <si>
    <t>Aeroporto-Art</t>
  </si>
  <si>
    <t>Patrick Dickinson</t>
  </si>
  <si>
    <t>Corinna Startmann</t>
  </si>
  <si>
    <t>101 + 406</t>
  </si>
  <si>
    <t>Armelle Bocquillon</t>
  </si>
  <si>
    <t>Kenneth Grossman</t>
  </si>
  <si>
    <t>Adiantamentos IVAN</t>
  </si>
  <si>
    <t>Adiantamentos ANDREIA</t>
  </si>
  <si>
    <t>Adiantamentos RENATO</t>
  </si>
  <si>
    <t>VALOR EM SOBRA OUTUBRO</t>
  </si>
  <si>
    <t>Aksana Abbas</t>
  </si>
  <si>
    <t>Pallav Shukla</t>
  </si>
  <si>
    <t>410 + 406 + 407 + 103 + 209</t>
  </si>
  <si>
    <t xml:space="preserve"> Gabriella De Assis</t>
  </si>
  <si>
    <t>Ivan/Andreia</t>
  </si>
  <si>
    <t>Antonio Faciola</t>
  </si>
  <si>
    <t>202 + 216 + 303 + 311</t>
  </si>
  <si>
    <t>Theresa Chan</t>
  </si>
  <si>
    <t>Suzanne Mernyk</t>
  </si>
  <si>
    <t>Victoria Troake</t>
  </si>
  <si>
    <t>Anthony Calvillo</t>
  </si>
  <si>
    <t>Stephanie Tuan</t>
  </si>
  <si>
    <t>Tip #204</t>
  </si>
  <si>
    <t>Susan Sexton</t>
  </si>
  <si>
    <t>Lisa Rivera</t>
  </si>
  <si>
    <t>Chia Lin Cheng</t>
  </si>
  <si>
    <t>06h25</t>
  </si>
  <si>
    <t>dana lorene</t>
  </si>
  <si>
    <t>Ivan (autorizado - Afonso)</t>
  </si>
  <si>
    <t>Ivan/Afonso</t>
  </si>
  <si>
    <t xml:space="preserve"> Hilario Rodrigues</t>
  </si>
  <si>
    <t>Grace Chung</t>
  </si>
  <si>
    <t>Lauryn Yoder</t>
  </si>
  <si>
    <t>Martin Fisher</t>
  </si>
  <si>
    <t>Michelle Roach</t>
  </si>
  <si>
    <t>TIP #205</t>
  </si>
  <si>
    <t>Benton Wakefield</t>
  </si>
  <si>
    <t>405 + 301</t>
  </si>
  <si>
    <t>TIP #203</t>
  </si>
  <si>
    <t>Paul Forness</t>
  </si>
  <si>
    <t>Beth Keenan</t>
  </si>
  <si>
    <t>Holly Wilson</t>
  </si>
  <si>
    <t>Maria Mora</t>
  </si>
  <si>
    <t>Renato (Aut. Andreia)</t>
  </si>
  <si>
    <t>Jerry Lynn Webb</t>
  </si>
  <si>
    <t>David Osborne</t>
  </si>
  <si>
    <t>Kirsty Ewing</t>
  </si>
  <si>
    <t>Gerhard Lepper</t>
  </si>
  <si>
    <t>Brenda Colon</t>
  </si>
  <si>
    <t>Nathalie Saccone</t>
  </si>
  <si>
    <t>Criselda De Leon</t>
  </si>
  <si>
    <t>Tour Lisboa - 4h</t>
  </si>
  <si>
    <t>Marcado diretamente com a SD</t>
  </si>
  <si>
    <t>Jennifer Chao</t>
  </si>
  <si>
    <t>Tip 315/204</t>
  </si>
  <si>
    <t>YellowCab</t>
  </si>
  <si>
    <t>Susan Richardson</t>
  </si>
  <si>
    <t>Jose Alonso</t>
  </si>
  <si>
    <t>Ahron Asaraf</t>
  </si>
  <si>
    <t>Dezembro</t>
  </si>
  <si>
    <t>Ana Garcia Tapetado</t>
  </si>
  <si>
    <t>Hotel-Campos da Justiça</t>
  </si>
  <si>
    <t>Loreb Saxton</t>
  </si>
  <si>
    <t>kirsty joyce</t>
  </si>
  <si>
    <t>Adiantamento Andreia</t>
  </si>
  <si>
    <t>Elisha Low</t>
  </si>
  <si>
    <t>cobraram 25€</t>
  </si>
  <si>
    <t>Não estava anotado</t>
  </si>
  <si>
    <t>Hotel - Cruzeiros</t>
  </si>
  <si>
    <t>Jose Antonio Gómez López</t>
  </si>
  <si>
    <t>Sandra Bobadilla</t>
  </si>
  <si>
    <t>Impressora</t>
  </si>
  <si>
    <t>Siew Pei Chua</t>
  </si>
  <si>
    <t>Anna Castillo</t>
  </si>
  <si>
    <t>Andreia (Autorizdo - Afonso</t>
  </si>
  <si>
    <t>Adiantamento Ivan</t>
  </si>
  <si>
    <t>Adiantamento Renato</t>
  </si>
  <si>
    <t xml:space="preserve"> Restaurante Português</t>
  </si>
  <si>
    <t xml:space="preserve"> Restaurante Português + Marisqueira</t>
  </si>
  <si>
    <t>David Gray</t>
  </si>
  <si>
    <t>Desmond</t>
  </si>
  <si>
    <t>tip #211</t>
  </si>
  <si>
    <t>Mariana Maia</t>
  </si>
  <si>
    <t>Ricardo Batalles</t>
  </si>
  <si>
    <t>COMISSÃO SD</t>
  </si>
  <si>
    <t>NO SHOW - PAGO EM CASH AO CHECK-IN</t>
  </si>
  <si>
    <t>Raymund Glamco</t>
  </si>
  <si>
    <t>Telemachos Chatziagorou</t>
  </si>
  <si>
    <t>Vivian Tan</t>
  </si>
  <si>
    <t>Em falta</t>
  </si>
  <si>
    <t>Lynette Yager Hansen</t>
  </si>
  <si>
    <t>Zoe Barnes</t>
  </si>
  <si>
    <t>Ida Tetzlaff</t>
  </si>
  <si>
    <t>Inês / Afonso</t>
  </si>
  <si>
    <t>Maite Martinez</t>
  </si>
  <si>
    <t>Monica Mantovani</t>
  </si>
  <si>
    <t>Comissão Odissey Tours</t>
  </si>
  <si>
    <t>Renato/Inês</t>
  </si>
  <si>
    <t>Carla Albano</t>
  </si>
  <si>
    <t>18h50</t>
  </si>
  <si>
    <t>Juna Lee</t>
  </si>
  <si>
    <t>Renato Filho</t>
  </si>
  <si>
    <t>No Show - Pago em cash ao CO</t>
  </si>
  <si>
    <t>MSH ROSSIO - TRANSFERS Janeiro 2025</t>
  </si>
  <si>
    <t>19h05</t>
  </si>
  <si>
    <t>Antoniolli Joao</t>
  </si>
  <si>
    <t>Andreia - AUT. AFONSO</t>
  </si>
  <si>
    <t>TIP SOFÁ</t>
  </si>
  <si>
    <t>Mark Ching</t>
  </si>
  <si>
    <t>Marcado por email</t>
  </si>
  <si>
    <t>TIP Casa de Banho</t>
  </si>
  <si>
    <t>Margaret Betts</t>
  </si>
  <si>
    <t>Comboio - hotel</t>
  </si>
  <si>
    <t>14H55</t>
  </si>
  <si>
    <t>15h40??</t>
  </si>
  <si>
    <t>Comissão tuktuk</t>
  </si>
  <si>
    <t>Comissão dada o mês passado</t>
  </si>
  <si>
    <t>Donna Eggebeen</t>
  </si>
  <si>
    <t>Vernon Risley</t>
  </si>
  <si>
    <t>MSH ROSSIO - TRANSFERS Março 2025</t>
  </si>
  <si>
    <t>Comissão where TO</t>
  </si>
  <si>
    <t>Molly Ryan</t>
  </si>
  <si>
    <t>09H00</t>
  </si>
  <si>
    <t>Joao Carlos</t>
  </si>
  <si>
    <t>Alexandre Deckman</t>
  </si>
  <si>
    <t>Emma Wester</t>
  </si>
  <si>
    <t xml:space="preserve">Satish Katakam </t>
  </si>
  <si>
    <t>a + na caixa</t>
  </si>
  <si>
    <t>Monika Gebauer</t>
  </si>
  <si>
    <t>Lisa Kemp</t>
  </si>
  <si>
    <t xml:space="preserve">Cathal Begg </t>
  </si>
  <si>
    <t>Alan Hennessy</t>
  </si>
  <si>
    <t>Satish Katakam</t>
  </si>
  <si>
    <t>Nº PAX</t>
  </si>
  <si>
    <t>Fátima</t>
  </si>
  <si>
    <t>Tour Sintra Where To</t>
  </si>
  <si>
    <t>Janeiro 2025</t>
  </si>
  <si>
    <t>Shirley Ann Bollinger</t>
  </si>
  <si>
    <t>Lisa Kemp,</t>
  </si>
  <si>
    <t>MSH ROSSIO - TRANSFERS Fevereiro 2025</t>
  </si>
  <si>
    <t>Fevereiro 2025</t>
  </si>
  <si>
    <t>não foi anotado</t>
  </si>
  <si>
    <t>Susan Buriak</t>
  </si>
  <si>
    <t>Tracy Gionis</t>
  </si>
  <si>
    <t>SUN</t>
  </si>
  <si>
    <t>a mais</t>
  </si>
  <si>
    <t>Parreirinha de Alfama</t>
  </si>
  <si>
    <t>Condições Parreirinha de Alfama:</t>
  </si>
  <si>
    <t>65 (Menu + Show) - as bebidas nã o estão incluídas e o pagamento é em dinheiro .</t>
  </si>
  <si>
    <t xml:space="preserve">A Severa </t>
  </si>
  <si>
    <t>Sanna Sipi</t>
  </si>
  <si>
    <t>Ian Isaiah Keen</t>
  </si>
  <si>
    <t>Adrian Kennelly</t>
  </si>
  <si>
    <t>Grant Croft</t>
  </si>
  <si>
    <t>Neil Boughey</t>
  </si>
  <si>
    <t xml:space="preserve">Monica Furer &amp; Paul Daeninck </t>
  </si>
  <si>
    <t>Schlobinsky, Bjoern</t>
  </si>
  <si>
    <t>309+312</t>
  </si>
  <si>
    <t>22h40</t>
  </si>
  <si>
    <t>Kazunori HARADA</t>
  </si>
  <si>
    <t>TIP 309 + 312</t>
  </si>
  <si>
    <t xml:space="preserve"> Jiyoon Seo</t>
  </si>
  <si>
    <t>William &amp; Laura Horwath</t>
  </si>
  <si>
    <t>Sean Gorman</t>
  </si>
  <si>
    <t>Florentina Tulpan</t>
  </si>
  <si>
    <t>Comissões Mar ao Carmo</t>
  </si>
  <si>
    <t>Paula Grayton</t>
  </si>
  <si>
    <t>Katharina Wirnitzer</t>
  </si>
  <si>
    <t>Inês/João</t>
  </si>
  <si>
    <t>Josef Lipp</t>
  </si>
  <si>
    <t>Susanne Thau</t>
  </si>
  <si>
    <t>Taco Wijthoff</t>
  </si>
  <si>
    <t>Christine Locke</t>
  </si>
  <si>
    <t>João</t>
  </si>
  <si>
    <t xml:space="preserve"> 13h40</t>
  </si>
  <si>
    <t>Delphine Desbiolles</t>
  </si>
  <si>
    <t>Elaine Gunnell</t>
  </si>
  <si>
    <t>Nora Kurmis</t>
  </si>
  <si>
    <t>Molly Thomas</t>
  </si>
  <si>
    <t>Sophie Croser</t>
  </si>
  <si>
    <t>Elaine Gunnel</t>
  </si>
  <si>
    <t>Marianne Lorenz</t>
  </si>
  <si>
    <t>Monica Furer</t>
  </si>
  <si>
    <t>Claudia Gianella-Brazzale</t>
  </si>
  <si>
    <t>Março 2025</t>
  </si>
  <si>
    <t>Tour Sintra #206+#209</t>
  </si>
  <si>
    <t>Inês/Afonso</t>
  </si>
  <si>
    <t>Hendria Vos</t>
  </si>
  <si>
    <t>Jenny Odling</t>
  </si>
  <si>
    <t>Francesco Guerrieri</t>
  </si>
  <si>
    <t>Arianna Sabetta</t>
  </si>
  <si>
    <t>Anna Marques</t>
  </si>
  <si>
    <t>Lynn House</t>
  </si>
  <si>
    <t>Tip 207</t>
  </si>
  <si>
    <t>A mais nas TIPS</t>
  </si>
  <si>
    <t>Lotte Declercq</t>
  </si>
  <si>
    <t>Hendrikje Vos</t>
  </si>
  <si>
    <t>Birthe Westphal Hansen</t>
  </si>
  <si>
    <t>Hotel-Porto</t>
  </si>
  <si>
    <t>Yossef Dayan</t>
  </si>
  <si>
    <t>Tour Sintra Where To #416</t>
  </si>
  <si>
    <t>Afonso/Renato</t>
  </si>
  <si>
    <t>Ronald Guinan</t>
  </si>
  <si>
    <t>Tanja Gudrun</t>
  </si>
  <si>
    <t>City sightseeing</t>
  </si>
  <si>
    <t>T-20254609394</t>
  </si>
  <si>
    <t>Philippe Pommereau</t>
  </si>
  <si>
    <t>Michael Hugh Kennedy</t>
  </si>
  <si>
    <t>Hadas Apel</t>
  </si>
  <si>
    <t>James Jones</t>
  </si>
  <si>
    <t>Benard Lipscy</t>
  </si>
  <si>
    <t>Patricia Hallinan</t>
  </si>
  <si>
    <t>Dennis William Corte</t>
  </si>
  <si>
    <t>PARA SER REPOSTO - IVAN</t>
  </si>
  <si>
    <t>Cristiane Palmeira</t>
  </si>
  <si>
    <t xml:space="preserve">IC </t>
  </si>
  <si>
    <t>Jared Schechter</t>
  </si>
  <si>
    <t>Donker Charlotte</t>
  </si>
  <si>
    <t xml:space="preserve">TIP 314 </t>
  </si>
  <si>
    <t>Renato /João</t>
  </si>
  <si>
    <t xml:space="preserve">                 Wende Ulrike</t>
  </si>
  <si>
    <t>Judith Friedman</t>
  </si>
  <si>
    <t>T-20254609396</t>
  </si>
  <si>
    <t>Bergfrida Kristina</t>
  </si>
  <si>
    <t>Comissão Where To Sintra #310</t>
  </si>
  <si>
    <t>Jeffrey Weber</t>
  </si>
  <si>
    <t>20h55</t>
  </si>
  <si>
    <t>Leora Pridan</t>
  </si>
  <si>
    <t>Dominque Leroy</t>
  </si>
  <si>
    <t>Roman Tomarev</t>
  </si>
  <si>
    <t>Christine Alvey </t>
  </si>
  <si>
    <t>tip</t>
  </si>
  <si>
    <t>Renato /Andreia</t>
  </si>
  <si>
    <t>Myriam Perronnet</t>
  </si>
  <si>
    <t>T-20254609397</t>
  </si>
  <si>
    <t>Anna Cleveland</t>
  </si>
  <si>
    <t>TIP#309 OUT</t>
  </si>
  <si>
    <t>João/Andreia</t>
  </si>
  <si>
    <t xml:space="preserve">JP </t>
  </si>
  <si>
    <t>T-20254609399</t>
  </si>
  <si>
    <t>Tanja Hjoervar</t>
  </si>
  <si>
    <t>Comissões SunDestiny</t>
  </si>
  <si>
    <t>T-202546093910</t>
  </si>
  <si>
    <t>T-202546093911</t>
  </si>
  <si>
    <t>Carolina</t>
  </si>
  <si>
    <t>Dina</t>
  </si>
  <si>
    <t>Pedro</t>
  </si>
  <si>
    <t>Flávia</t>
  </si>
  <si>
    <t>Maria</t>
  </si>
  <si>
    <t>Sobra o mês passado</t>
  </si>
  <si>
    <t>Fabio</t>
  </si>
  <si>
    <t>Dinheiro a entregar</t>
  </si>
  <si>
    <t>HSK</t>
  </si>
  <si>
    <t>data</t>
  </si>
  <si>
    <t>Taberna da baixa</t>
  </si>
  <si>
    <t>Restaurante Português</t>
  </si>
  <si>
    <t>16 Setembro 25 A 15 Outubro 25</t>
  </si>
  <si>
    <t>15 Outubro 25 A 15 Novembro 25</t>
  </si>
  <si>
    <t>7 ROADS</t>
  </si>
  <si>
    <t>Nº quarto / Hóspede</t>
  </si>
  <si>
    <t>Voucher / reserva</t>
  </si>
  <si>
    <t>Direcções / Observações</t>
  </si>
  <si>
    <t>A pagar</t>
  </si>
  <si>
    <t>Quarto + Voucher</t>
  </si>
  <si>
    <t>Por quem?</t>
  </si>
  <si>
    <t>Hotel-Aero</t>
  </si>
  <si>
    <t>Nicole</t>
  </si>
  <si>
    <t>114/116</t>
  </si>
  <si>
    <t>12h36</t>
  </si>
  <si>
    <t>Aero-Hotel</t>
  </si>
  <si>
    <t>Website</t>
  </si>
  <si>
    <t xml:space="preserve">Dawn Carpenter </t>
  </si>
  <si>
    <t>Aero-Hotel(BA505)</t>
  </si>
  <si>
    <t>Francisco</t>
  </si>
  <si>
    <t>Helder</t>
  </si>
  <si>
    <t xml:space="preserve">Ricardo </t>
  </si>
  <si>
    <t>Hotel - Aero</t>
  </si>
  <si>
    <t xml:space="preserve">Erike </t>
  </si>
  <si>
    <t>10H30</t>
  </si>
  <si>
    <t>603/604</t>
  </si>
  <si>
    <t>Rosalina Oo</t>
  </si>
  <si>
    <t xml:space="preserve">Vanessa </t>
  </si>
  <si>
    <t xml:space="preserve">Marissa Alonzo-Ejanda </t>
  </si>
  <si>
    <t>Hotel-Aero(Carla)</t>
  </si>
  <si>
    <t>Hotel- Aero</t>
  </si>
  <si>
    <t>Hotel-aero</t>
  </si>
  <si>
    <t>604/605</t>
  </si>
  <si>
    <t xml:space="preserve">Moncarz Avraham-Gezel </t>
  </si>
  <si>
    <t>Aero-Hotel (LY375)</t>
  </si>
  <si>
    <t>Arsélia</t>
  </si>
  <si>
    <t xml:space="preserve">Erica </t>
  </si>
  <si>
    <t>Erike</t>
  </si>
  <si>
    <t>Marguife Layos</t>
  </si>
  <si>
    <t>Aero-Hotel (TP 1929)</t>
  </si>
  <si>
    <t>414/415</t>
  </si>
  <si>
    <t xml:space="preserve">101_102 </t>
  </si>
  <si>
    <t xml:space="preserve">Ralf Zaich </t>
  </si>
  <si>
    <t>07H45</t>
  </si>
  <si>
    <t>06H30</t>
  </si>
  <si>
    <t>hotel-aero</t>
  </si>
  <si>
    <t>Alfred Miller</t>
  </si>
  <si>
    <t>14H20</t>
  </si>
  <si>
    <t>Aero-Hotel (TP861)</t>
  </si>
  <si>
    <t>Vanessa</t>
  </si>
  <si>
    <t>Ricardo</t>
  </si>
  <si>
    <t>Maycon</t>
  </si>
  <si>
    <t>Frederick Randolph</t>
  </si>
  <si>
    <t>Diogo</t>
  </si>
  <si>
    <t xml:space="preserve">Helder </t>
  </si>
  <si>
    <t>07H30</t>
  </si>
  <si>
    <t>08H30</t>
  </si>
  <si>
    <t>Haris Raonic</t>
  </si>
  <si>
    <t>15H10</t>
  </si>
  <si>
    <t>Aero - Hotel (Os8151)</t>
  </si>
  <si>
    <t>Devolvido</t>
  </si>
  <si>
    <t xml:space="preserve">Falhas </t>
  </si>
  <si>
    <t xml:space="preserve">Sim </t>
  </si>
  <si>
    <t>Não</t>
  </si>
  <si>
    <t>Marla Sparks</t>
  </si>
  <si>
    <t>Aero (Rent-a-Car)-Hotel</t>
  </si>
  <si>
    <t>Peter Curtin</t>
  </si>
  <si>
    <t>Aero-Hotel (TS680)</t>
  </si>
  <si>
    <t xml:space="preserve">António Pitta </t>
  </si>
  <si>
    <t>Aero-Hotel (LH1172)</t>
  </si>
  <si>
    <t>Hotel- Gare do Oriente</t>
  </si>
  <si>
    <t>Hotel -Fundação Champalimaud (8,8km)</t>
  </si>
  <si>
    <t xml:space="preserve">Timothy Mooney </t>
  </si>
  <si>
    <t xml:space="preserve">Greta Caris </t>
  </si>
  <si>
    <t>Aero-Hotel (FR1300)</t>
  </si>
  <si>
    <t>Aki Toivonen</t>
  </si>
  <si>
    <t>Aero-Hotel (AY1739)</t>
  </si>
  <si>
    <t>19H55</t>
  </si>
  <si>
    <t>Aero - Hotel (TP933)</t>
  </si>
  <si>
    <t>G Vallaster Steuerberatung</t>
  </si>
  <si>
    <t>Tonya Scardina</t>
  </si>
  <si>
    <t>Aero-Hotel (TP244)</t>
  </si>
  <si>
    <t>Sally Lopez</t>
  </si>
  <si>
    <t>Yael Cohen</t>
  </si>
  <si>
    <t>Donald Bush</t>
  </si>
  <si>
    <t>TukTuk - Lisbon by the river (15% comissão)</t>
  </si>
  <si>
    <t>Aida Lucia Capote</t>
  </si>
  <si>
    <t>Total Geral</t>
  </si>
  <si>
    <t>Total A pagar</t>
  </si>
  <si>
    <t>Total Comissão</t>
  </si>
  <si>
    <t>Notas</t>
  </si>
  <si>
    <t>Moedas</t>
  </si>
  <si>
    <t xml:space="preserve">Contagem </t>
  </si>
  <si>
    <t xml:space="preserve">Tips p/ pessoa </t>
  </si>
  <si>
    <t>Total Where To</t>
  </si>
  <si>
    <t>Total TukTuk</t>
  </si>
  <si>
    <t>Comissão TukTuk</t>
  </si>
  <si>
    <t>Número de recepcionistas</t>
  </si>
  <si>
    <t>Pago</t>
  </si>
  <si>
    <t>António Pitta</t>
  </si>
  <si>
    <t>102/104</t>
  </si>
  <si>
    <t>Hotel Tejo - Hotel Corinthia</t>
  </si>
  <si>
    <t>Asami Tanimura</t>
  </si>
  <si>
    <t>Aero-Hotel (KL1583)</t>
  </si>
  <si>
    <t>Brittany Palladino</t>
  </si>
  <si>
    <t>#512 Alicia Goncalves</t>
  </si>
  <si>
    <t>#228 Greta Caris</t>
  </si>
  <si>
    <t>Lykke Engholm Tiedemann</t>
  </si>
  <si>
    <t>#517 Suzanne</t>
  </si>
  <si>
    <t xml:space="preserve"> #515 Aki Toivonen</t>
  </si>
  <si>
    <t>Nadia Fugnani</t>
  </si>
  <si>
    <t>Aero-Hotel (EJU7698)</t>
  </si>
  <si>
    <t>Stefano Frezza</t>
  </si>
  <si>
    <t>Aero-Hotel (FR820)</t>
  </si>
  <si>
    <t>Aviram Cohen</t>
  </si>
  <si>
    <t>Erica</t>
  </si>
  <si>
    <t>Tim Savage</t>
  </si>
  <si>
    <t>Aero-Hotel (BA0506)</t>
  </si>
  <si>
    <t>Harvey Buckley</t>
  </si>
  <si>
    <t>Aero-Hotel (U27696)</t>
  </si>
  <si>
    <t>Benjamin Wade Davis</t>
  </si>
  <si>
    <t>Lou Lynnette Spurrier</t>
  </si>
  <si>
    <t>Corinne CAMIADE</t>
  </si>
  <si>
    <t>Lisa Nakamura</t>
  </si>
  <si>
    <t>Sinuk Kang</t>
  </si>
  <si>
    <t>Aero-Hotel (EJU7394)</t>
  </si>
  <si>
    <t>Aero-Hotel (FR486)</t>
  </si>
  <si>
    <t>Aero-Hotel (TP238)</t>
  </si>
  <si>
    <t>Nicola Parisi</t>
  </si>
  <si>
    <t>Aero-Hotel (FR9907)</t>
  </si>
  <si>
    <t>Frances Cook</t>
  </si>
  <si>
    <t>Aero-Hotel (AC810)</t>
  </si>
  <si>
    <t>Wells Vanita</t>
  </si>
  <si>
    <t xml:space="preserve">Aero-Hotel </t>
  </si>
  <si>
    <t>Thomas</t>
  </si>
  <si>
    <t>Monique Stine</t>
  </si>
  <si>
    <t>Aero-Hotel (DL9446)</t>
  </si>
  <si>
    <t>Laura Watkins</t>
  </si>
  <si>
    <t>Aero-Hotel (DL0272)</t>
  </si>
  <si>
    <t>02h40</t>
  </si>
  <si>
    <t>Maryna Barishnikov</t>
  </si>
  <si>
    <t>Madalena</t>
  </si>
  <si>
    <t>Diferença</t>
  </si>
  <si>
    <t>05H45</t>
  </si>
  <si>
    <t>Ingrid Derveaux</t>
  </si>
  <si>
    <t>Ives</t>
  </si>
  <si>
    <t>405 | Veselic Zoran</t>
  </si>
  <si>
    <t>Comissões 7Roads</t>
  </si>
  <si>
    <t>Nº Malas</t>
  </si>
  <si>
    <t>1 a 2 Pax</t>
  </si>
  <si>
    <t>3 Malas</t>
  </si>
  <si>
    <t>3 a 4 Pax</t>
  </si>
  <si>
    <t>4 Malas</t>
  </si>
  <si>
    <t>5/6 Malas</t>
  </si>
  <si>
    <t>5 a 8 Pax</t>
  </si>
  <si>
    <t>12 Malas</t>
  </si>
  <si>
    <t>Aero - Hotel</t>
  </si>
  <si>
    <t>35€ a 45€</t>
  </si>
  <si>
    <t>N/A</t>
  </si>
  <si>
    <t>WhereTo</t>
  </si>
  <si>
    <t>CitySightSeeing</t>
  </si>
  <si>
    <t>Aero-Hotel (IZ253 )</t>
  </si>
  <si>
    <t>Lorine Gouedard</t>
  </si>
  <si>
    <t>Aero-Hotel (EJU7638)</t>
  </si>
  <si>
    <t>#425</t>
  </si>
  <si>
    <t>#529</t>
  </si>
  <si>
    <t>Aero-Hotel (LH1778)</t>
  </si>
  <si>
    <t>12H35</t>
  </si>
  <si>
    <t>Aero-Hotel (TP226)</t>
  </si>
  <si>
    <t xml:space="preserve">LS Executive </t>
  </si>
  <si>
    <t>LS</t>
  </si>
  <si>
    <t>Comissões LS</t>
  </si>
  <si>
    <t>Discover (35% comissão)</t>
  </si>
  <si>
    <t>Total Discover</t>
  </si>
  <si>
    <t>Comissão Discover</t>
  </si>
  <si>
    <t>Vamos ter um envelope na receção onde vamos metendo o dinheiro dos clientes, a Leonor vem normalmente ao final do mês para verificar se as contas estão certas e dá a comissão</t>
  </si>
  <si>
    <t>Monique van Eck</t>
  </si>
  <si>
    <t>Olimpia tele Cardoso</t>
  </si>
  <si>
    <t>6H30</t>
  </si>
  <si>
    <t>Comissão LS</t>
  </si>
  <si>
    <t>211+230</t>
  </si>
  <si>
    <t>Siliprandi + Vaneti</t>
  </si>
  <si>
    <t>317+321</t>
  </si>
  <si>
    <t>Sobras Tips</t>
  </si>
  <si>
    <t>Falta repor</t>
  </si>
  <si>
    <t>501/502</t>
  </si>
  <si>
    <t>#510</t>
  </si>
  <si>
    <t>Combo</t>
  </si>
  <si>
    <t>Fernandes, Jennifer
Fernandes, Jennifer Kay
Jennifer Fernandes</t>
  </si>
  <si>
    <t>Fernandes, Jennifer</t>
  </si>
  <si>
    <t>A menos (CitySightSeeing)</t>
  </si>
  <si>
    <t>A menos</t>
  </si>
  <si>
    <t>Bharti</t>
  </si>
  <si>
    <t>A menos (decorações de natal - A repor)</t>
  </si>
  <si>
    <t>#409 Aviram Cohen</t>
  </si>
  <si>
    <t>Claude Lepéroux</t>
  </si>
  <si>
    <t>Jennifer Wing</t>
  </si>
  <si>
    <t>não</t>
  </si>
  <si>
    <t>#420</t>
  </si>
  <si>
    <t>5h30</t>
  </si>
  <si>
    <t>Muuga Riina</t>
  </si>
  <si>
    <t>Vandever, Dalton</t>
  </si>
  <si>
    <t>#329</t>
  </si>
  <si>
    <t>Ana Lara</t>
  </si>
  <si>
    <t>Hotel-DGAJ</t>
  </si>
  <si>
    <t>Aero-Hotel(Delta 272)</t>
  </si>
  <si>
    <t>Jean-Marie Riberpray</t>
  </si>
  <si>
    <t>PRIO6527440939044471(414_415)</t>
  </si>
  <si>
    <t>176527482577732 (410)</t>
  </si>
  <si>
    <t>#110</t>
  </si>
  <si>
    <t>Jhonatas Albuquerque</t>
  </si>
  <si>
    <t>Aero-Hotel (LA8146)</t>
  </si>
  <si>
    <t>Cancelado</t>
  </si>
  <si>
    <t>Adiado Março</t>
  </si>
  <si>
    <t>Frederick Lewis</t>
  </si>
  <si>
    <t>Crédito de dezembro</t>
  </si>
  <si>
    <t>Maria Julieta Gonzalez Miranda</t>
  </si>
  <si>
    <t>Aero-Hotel (IB5230)</t>
  </si>
  <si>
    <t>314 - Maria Teresa</t>
  </si>
  <si>
    <t>Levitt Muirhead</t>
  </si>
  <si>
    <t>Aero-Hotel (AC820)</t>
  </si>
  <si>
    <t>Priscila Gonçalves</t>
  </si>
  <si>
    <t>20h</t>
  </si>
  <si>
    <t>Hotel-Sete rios</t>
  </si>
  <si>
    <t>Coop Táxis</t>
  </si>
  <si>
    <t>Michelle Diniz</t>
  </si>
  <si>
    <t>Aero-Hotel (TP 72)</t>
  </si>
  <si>
    <t>Moises Carciente</t>
  </si>
  <si>
    <t>Taberna da Baixa</t>
  </si>
  <si>
    <t>Hotel-IRN</t>
  </si>
  <si>
    <t>Tips divididas</t>
  </si>
  <si>
    <t>Devolução a hóspede (taxas cobradas a mais)</t>
  </si>
  <si>
    <t>Yonatan Zelig</t>
  </si>
  <si>
    <t>21H05</t>
  </si>
  <si>
    <t>Aero-Hotel (IZ253)</t>
  </si>
  <si>
    <t>ZELJKO KOVACIC</t>
  </si>
  <si>
    <t>Loida Kirkley</t>
  </si>
  <si>
    <t>Comissão: 2.5€ pax</t>
  </si>
  <si>
    <t>Cine Gastro 39</t>
  </si>
  <si>
    <t>Ligar ao restaurante pela disponibilidade e fornecer o nome do cliente. anexar data e hora da reserva nas células acim do excel. Combinar sempre antes com a Ana Cine Gastro(Whatsapp) antes para receeber as comissões</t>
  </si>
  <si>
    <t>Sussane Lippert</t>
  </si>
  <si>
    <t>Aero-Hotel (TP541)</t>
  </si>
  <si>
    <t>Susanne Lippert</t>
  </si>
  <si>
    <t>Shin</t>
  </si>
  <si>
    <t>A menos (valor das decorações de natal)</t>
  </si>
  <si>
    <t>Walaa Naser</t>
  </si>
  <si>
    <t>11H55</t>
  </si>
  <si>
    <t>Aero-Hotel (TP1031)</t>
  </si>
  <si>
    <t>Foram retirados 50 euros da 7roads, 2€ gratificações e 2€ LS para acerto de caixa dia 19/12</t>
  </si>
  <si>
    <t>Taxas cobradas a mais</t>
  </si>
  <si>
    <t>Johnston, Cintia</t>
  </si>
  <si>
    <t>Não foi pago - sai das tips</t>
  </si>
  <si>
    <t>Where To (marcado diretamente com eles, deram-nos a comissão)</t>
  </si>
  <si>
    <t>Belli, Alfredo</t>
  </si>
  <si>
    <t>Corinne Camiade</t>
  </si>
  <si>
    <t xml:space="preserve">Marsha Cohen </t>
  </si>
  <si>
    <t>Aero</t>
  </si>
  <si>
    <t>A menos (vai ser corrigido na caixa de hoje)</t>
  </si>
  <si>
    <t>Minji Jeon</t>
  </si>
  <si>
    <t>19h:00</t>
  </si>
  <si>
    <t>06H00</t>
  </si>
  <si>
    <t>Hotel-Aero (6 malas)</t>
  </si>
  <si>
    <t>Clt cxl rsv</t>
  </si>
  <si>
    <t>Marissa</t>
  </si>
  <si>
    <t>4 quartos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</si>
</sst>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_-* #,##0.00\ _€_-;\-* #,##0.00\ _€_-;_-* &quot;-&quot;??\ _€_-;_-@_-"/>
    <numFmt numFmtId="166" formatCode="_-* #,##0.00\ [$€-816]_-;\-* #,##0.00\ [$€-816]_-;_-* &quot;-&quot;??\ [$€-816]_-;_-@_-"/>
    <numFmt numFmtId="167" formatCode="[$-816]d/mmm;@"/>
    <numFmt numFmtId="168" formatCode="dd/mm/yyyy;@"/>
  </numFmts>
  <fonts count="2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444444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Dreaming Outloud Pro"/>
      <family val="4"/>
    </font>
    <font>
      <sz val="10"/>
      <color rgb="FF333333"/>
      <name val="Trebuchet MS"/>
      <family val="2"/>
    </font>
    <font>
      <sz val="10"/>
      <name val="Arial"/>
      <family val="2"/>
    </font>
    <font>
      <b/>
      <sz val="14"/>
      <color theme="0"/>
      <name val="Arial"/>
      <family val="2"/>
    </font>
    <font>
      <b/>
      <i/>
      <sz val="11"/>
      <color theme="0"/>
      <name val="Arial"/>
      <family val="2"/>
    </font>
    <font>
      <b/>
      <i/>
      <sz val="10"/>
      <color theme="0"/>
      <name val="Arial"/>
      <family val="2"/>
    </font>
    <font>
      <sz val="10"/>
      <name val="Berlin Sans FB"/>
      <family val="2"/>
    </font>
    <font>
      <sz val="10"/>
      <color rgb="FFFF0000"/>
      <name val="Berlin Sans FB"/>
      <family val="2"/>
    </font>
    <font>
      <b/>
      <i/>
      <sz val="11"/>
      <color indexed="9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.75"/>
      <color theme="1"/>
      <name val="Calibri"/>
      <family val="2"/>
      <scheme val="minor"/>
    </font>
    <font>
      <sz val="13.75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Abadi"/>
      <family val="2"/>
    </font>
    <font>
      <b/>
      <i/>
      <sz val="11"/>
      <color theme="0"/>
      <name val="Abadi"/>
      <family val="2"/>
    </font>
    <font>
      <b/>
      <i/>
      <sz val="10"/>
      <color theme="0"/>
      <name val="Abadi"/>
      <family val="2"/>
    </font>
    <font>
      <sz val="10"/>
      <name val="Abadi"/>
      <family val="2"/>
    </font>
    <font>
      <sz val="10"/>
      <color rgb="FFFF0000"/>
      <name val="Abadi"/>
      <family val="2"/>
    </font>
    <font>
      <b/>
      <i/>
      <sz val="11"/>
      <color indexed="9"/>
      <name val="Abadi"/>
      <family val="2"/>
    </font>
    <font>
      <sz val="11"/>
      <color theme="1"/>
      <name val="Abadi"/>
      <family val="2"/>
    </font>
    <font>
      <sz val="10"/>
      <color theme="1"/>
      <name val="Abadi"/>
      <family val="2"/>
    </font>
    <font>
      <b/>
      <sz val="11"/>
      <color theme="0"/>
      <name val="Abadi"/>
      <family val="2"/>
    </font>
    <font>
      <b/>
      <sz val="10"/>
      <color theme="0"/>
      <name val="Abadi"/>
      <family val="2"/>
    </font>
    <font>
      <b/>
      <sz val="11"/>
      <color indexed="9"/>
      <name val="Abadi"/>
      <family val="2"/>
    </font>
    <font>
      <sz val="14"/>
      <color theme="0" tint="-4.9989318521683403E-2"/>
      <name val="Abadi"/>
      <family val="2"/>
    </font>
    <font>
      <b/>
      <sz val="12"/>
      <color theme="1"/>
      <name val="Abadi"/>
      <family val="2"/>
    </font>
    <font>
      <b/>
      <sz val="11"/>
      <color theme="1"/>
      <name val="Abadi"/>
      <family val="2"/>
    </font>
    <font>
      <b/>
      <sz val="13"/>
      <color theme="0" tint="-4.9989318521683403E-2"/>
      <name val="Abadi"/>
      <family val="2"/>
    </font>
    <font>
      <sz val="14"/>
      <color theme="1"/>
      <name val="Abadi"/>
      <family val="2"/>
    </font>
    <font>
      <sz val="12"/>
      <color theme="1"/>
      <name val="Abadi"/>
      <family val="2"/>
    </font>
    <font>
      <b/>
      <sz val="12"/>
      <color theme="0" tint="-4.9989318521683403E-2"/>
      <name val="Abadi"/>
      <family val="2"/>
    </font>
    <font>
      <sz val="12"/>
      <color theme="0" tint="-4.9989318521683403E-2"/>
      <name val="Abadi"/>
      <family val="2"/>
    </font>
    <font>
      <b/>
      <sz val="12"/>
      <color rgb="FFFF7C80"/>
      <name val="Abadi"/>
      <family val="2"/>
    </font>
    <font>
      <sz val="11"/>
      <color rgb="FFFF7C8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Abadi"/>
      <family val="2"/>
    </font>
    <font>
      <b/>
      <sz val="12"/>
      <color theme="0"/>
      <name val="Abadi"/>
      <family val="2"/>
    </font>
    <font>
      <sz val="10"/>
      <color rgb="FF000000"/>
      <name val="Abadi"/>
      <family val="2"/>
    </font>
    <font>
      <sz val="12"/>
      <color theme="0"/>
      <name val="Abadi"/>
      <family val="2"/>
    </font>
    <font>
      <b/>
      <sz val="12"/>
      <color rgb="FFFF7171"/>
      <name val="Abadi"/>
      <family val="2"/>
    </font>
    <font>
      <b/>
      <sz val="12"/>
      <color theme="0"/>
      <name val="Times New Roman"/>
      <family val="1"/>
    </font>
    <font>
      <b/>
      <sz val="12"/>
      <color rgb="FFFF7171"/>
      <name val="Times New Roman"/>
      <family val="1"/>
    </font>
    <font>
      <b/>
      <sz val="18"/>
      <color theme="1"/>
      <name val="Abadi"/>
      <family val="2"/>
    </font>
    <font>
      <b/>
      <sz val="14"/>
      <color theme="1"/>
      <name val="Abadi"/>
      <family val="2"/>
    </font>
    <font>
      <sz val="11"/>
      <color rgb="FF000000"/>
      <name val="Abadi"/>
      <family val="2"/>
    </font>
    <font>
      <sz val="8"/>
      <color rgb="FF444444"/>
      <name val="Abadi"/>
      <family val="2"/>
    </font>
    <font>
      <sz val="8"/>
      <name val="Calibri"/>
      <family val="2"/>
      <scheme val="minor"/>
    </font>
    <font>
      <sz val="10"/>
      <color theme="9" tint="-0.249977111117893"/>
      <name val="Abadi"/>
      <family val="2"/>
    </font>
    <font>
      <sz val="10"/>
      <color theme="1"/>
      <name val="Arial"/>
      <family val="2"/>
    </font>
    <font>
      <sz val="11"/>
      <color rgb="FF000000"/>
      <name val="Segoe UI"/>
      <family val="2"/>
    </font>
    <font>
      <b/>
      <sz val="14"/>
      <name val="Calibri"/>
      <family val="2"/>
      <scheme val="minor"/>
    </font>
    <font>
      <sz val="10"/>
      <color rgb="FF00B050"/>
      <name val="Abadi"/>
      <family val="2"/>
    </font>
    <font>
      <b/>
      <sz val="10"/>
      <color theme="1"/>
      <name val="Abadi"/>
      <family val="2"/>
    </font>
    <font>
      <b/>
      <sz val="12"/>
      <color rgb="FFFF0000"/>
      <name val="Abadi"/>
      <family val="2"/>
    </font>
    <font>
      <b/>
      <sz val="12"/>
      <name val="Abadi"/>
      <family val="2"/>
    </font>
    <font>
      <b/>
      <i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20"/>
      <color theme="0"/>
      <name val="Abadi"/>
      <family val="2"/>
    </font>
    <font>
      <sz val="11"/>
      <color theme="0"/>
      <name val="Abadi"/>
      <family val="2"/>
    </font>
    <font>
      <sz val="20"/>
      <name val="Abadi"/>
      <family val="2"/>
    </font>
    <font>
      <b/>
      <sz val="11"/>
      <name val="Abadi"/>
      <family val="2"/>
    </font>
    <font>
      <sz val="26"/>
      <color theme="1"/>
      <name val="Abadi"/>
      <family val="2"/>
    </font>
    <font>
      <b/>
      <sz val="14"/>
      <color rgb="FFFFC000"/>
      <name val="Abadi"/>
      <family val="2"/>
    </font>
    <font>
      <b/>
      <i/>
      <sz val="14"/>
      <color rgb="FFFFC000"/>
      <name val="Abadi"/>
      <family val="2"/>
    </font>
    <font>
      <b/>
      <sz val="14"/>
      <name val="Abadi"/>
      <family val="2"/>
    </font>
    <font>
      <sz val="11"/>
      <color rgb="FFFF0000"/>
      <name val="Abadi"/>
      <family val="2"/>
    </font>
    <font>
      <sz val="11"/>
      <color theme="9"/>
      <name val="Abadi"/>
      <family val="2"/>
    </font>
    <font>
      <sz val="11"/>
      <color rgb="FF00B050"/>
      <name val="Abadi"/>
      <family val="2"/>
    </font>
    <font>
      <sz val="11"/>
      <name val="Berlin Sans FB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9900"/>
      <name val="Arial"/>
      <family val="2"/>
    </font>
    <font>
      <sz val="11"/>
      <color rgb="FF009900"/>
      <name val="Abadi"/>
      <family val="2"/>
    </font>
    <font>
      <b/>
      <sz val="12"/>
      <color rgb="FFDB5353"/>
      <name val="Abadi"/>
      <family val="2"/>
    </font>
    <font>
      <sz val="8"/>
      <name val="Calibri"/>
      <family val="2"/>
      <scheme val="minor"/>
    </font>
    <font>
      <b/>
      <sz val="26"/>
      <name val="Apple Chancery"/>
      <family val="4"/>
    </font>
    <font>
      <sz val="11"/>
      <color rgb="FF000000"/>
      <name val="Calibri "/>
    </font>
    <font>
      <sz val="11"/>
      <color theme="1"/>
      <name val="Calibri"/>
      <family val="2"/>
      <charset val="134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badi"/>
      <family val="2"/>
    </font>
    <font>
      <sz val="9"/>
      <color rgb="FF000000"/>
      <name val="Segoe UI"/>
      <family val="2"/>
    </font>
    <font>
      <sz val="8"/>
      <color rgb="FF000000"/>
      <name val="Segoe UI"/>
      <family val="2"/>
    </font>
  </fonts>
  <fills count="55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7030A0"/>
        <bgColor indexed="24"/>
      </patternFill>
    </fill>
    <fill>
      <patternFill patternType="solid">
        <fgColor rgb="FFFF9999"/>
        <bgColor indexed="64"/>
      </patternFill>
    </fill>
    <fill>
      <patternFill patternType="solid">
        <fgColor rgb="FFFF7171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7C80"/>
        <bgColor indexed="2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EBFF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93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FFFE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DB5353"/>
        <bgColor indexed="64"/>
      </patternFill>
    </fill>
    <fill>
      <patternFill patternType="solid">
        <fgColor rgb="FFDB5353"/>
        <bgColor indexed="24"/>
      </patternFill>
    </fill>
    <fill>
      <patternFill patternType="solid">
        <fgColor rgb="FFCFE5C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indexed="2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indexed="2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/>
      <top/>
      <bottom style="thin">
        <color theme="2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44" fontId="136" fillId="0" borderId="0" applyFont="0" applyFill="0" applyBorder="0" applyAlignment="0" applyProtection="0"/>
    <xf numFmtId="0" fontId="129" fillId="0" borderId="0"/>
    <xf numFmtId="44" fontId="129" fillId="0" borderId="0" applyFont="0" applyFill="0" applyBorder="0" applyAlignment="0" applyProtection="0"/>
    <xf numFmtId="165" fontId="129" fillId="0" borderId="0" applyFont="0" applyFill="0" applyBorder="0" applyAlignment="0" applyProtection="0"/>
    <xf numFmtId="0" fontId="75" fillId="0" borderId="0"/>
    <xf numFmtId="44" fontId="75" fillId="0" borderId="0" applyFont="0" applyFill="0" applyBorder="0" applyAlignment="0" applyProtection="0"/>
    <xf numFmtId="44" fontId="74" fillId="0" borderId="0" applyFont="0" applyFill="0" applyBorder="0" applyAlignment="0" applyProtection="0"/>
  </cellStyleXfs>
  <cellXfs count="203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117" fillId="0" borderId="0" xfId="0" applyFont="1" applyAlignment="1">
      <alignment horizontal="center" vertical="center"/>
    </xf>
    <xf numFmtId="0" fontId="118" fillId="3" borderId="1" xfId="0" applyFont="1" applyFill="1" applyBorder="1" applyAlignment="1">
      <alignment horizontal="center" vertical="center"/>
    </xf>
    <xf numFmtId="0" fontId="118" fillId="3" borderId="2" xfId="0" applyFont="1" applyFill="1" applyBorder="1" applyAlignment="1">
      <alignment horizontal="center" vertical="center"/>
    </xf>
    <xf numFmtId="0" fontId="118" fillId="3" borderId="3" xfId="0" applyFont="1" applyFill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" fontId="0" fillId="0" borderId="0" xfId="0" applyNumberFormat="1"/>
    <xf numFmtId="44" fontId="0" fillId="0" borderId="6" xfId="1" applyFont="1" applyFill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44" fontId="0" fillId="0" borderId="6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18" fillId="3" borderId="7" xfId="0" applyFont="1" applyFill="1" applyBorder="1" applyAlignment="1">
      <alignment horizontal="center" vertical="center"/>
    </xf>
    <xf numFmtId="0" fontId="118" fillId="3" borderId="8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19" fillId="0" borderId="6" xfId="0" applyFont="1" applyBorder="1" applyAlignment="1">
      <alignment horizontal="center" vertical="center"/>
    </xf>
    <xf numFmtId="16" fontId="0" fillId="0" borderId="11" xfId="0" applyNumberFormat="1" applyBorder="1" applyAlignment="1">
      <alignment horizontal="center" vertical="center"/>
    </xf>
    <xf numFmtId="0" fontId="117" fillId="0" borderId="12" xfId="0" applyFont="1" applyBorder="1" applyAlignment="1">
      <alignment horizontal="center" vertical="center"/>
    </xf>
    <xf numFmtId="0" fontId="117" fillId="0" borderId="10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/>
    </xf>
    <xf numFmtId="0" fontId="0" fillId="0" borderId="6" xfId="0" applyBorder="1"/>
    <xf numFmtId="0" fontId="120" fillId="0" borderId="0" xfId="0" applyFont="1" applyAlignment="1">
      <alignment horizontal="left" vertical="center" wrapText="1"/>
    </xf>
    <xf numFmtId="44" fontId="0" fillId="0" borderId="13" xfId="1" applyFont="1" applyFill="1" applyBorder="1" applyAlignment="1">
      <alignment horizontal="center" vertical="center"/>
    </xf>
    <xf numFmtId="44" fontId="0" fillId="0" borderId="13" xfId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18" fillId="3" borderId="8" xfId="0" applyFont="1" applyFill="1" applyBorder="1" applyAlignment="1">
      <alignment horizontal="center" vertical="center"/>
    </xf>
    <xf numFmtId="166" fontId="0" fillId="0" borderId="6" xfId="1" applyNumberFormat="1" applyFont="1" applyBorder="1" applyAlignment="1">
      <alignment horizontal="center" vertical="center"/>
    </xf>
    <xf numFmtId="166" fontId="0" fillId="0" borderId="12" xfId="1" applyNumberFormat="1" applyFon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166" fontId="117" fillId="0" borderId="12" xfId="0" applyNumberFormat="1" applyFont="1" applyBorder="1" applyAlignment="1">
      <alignment horizontal="center" vertical="center"/>
    </xf>
    <xf numFmtId="166" fontId="0" fillId="0" borderId="6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44" fontId="0" fillId="0" borderId="16" xfId="1" applyFont="1" applyBorder="1" applyAlignment="1">
      <alignment horizontal="center" vertical="center"/>
    </xf>
    <xf numFmtId="16" fontId="0" fillId="0" borderId="17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4" fontId="0" fillId="0" borderId="0" xfId="0" applyNumberFormat="1"/>
    <xf numFmtId="0" fontId="121" fillId="2" borderId="0" xfId="0" applyFont="1" applyFill="1" applyAlignment="1">
      <alignment vertical="center"/>
    </xf>
    <xf numFmtId="0" fontId="121" fillId="0" borderId="0" xfId="0" applyFont="1" applyAlignment="1">
      <alignment vertical="center"/>
    </xf>
    <xf numFmtId="0" fontId="122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44" fontId="0" fillId="0" borderId="20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6" fontId="0" fillId="0" borderId="16" xfId="1" applyNumberFormat="1" applyFont="1" applyBorder="1" applyAlignment="1">
      <alignment horizontal="center" vertical="center"/>
    </xf>
    <xf numFmtId="6" fontId="0" fillId="0" borderId="0" xfId="0" applyNumberFormat="1"/>
    <xf numFmtId="16" fontId="123" fillId="0" borderId="10" xfId="0" applyNumberFormat="1" applyFont="1" applyBorder="1" applyAlignment="1">
      <alignment horizontal="center" vertical="center"/>
    </xf>
    <xf numFmtId="0" fontId="123" fillId="0" borderId="6" xfId="0" applyFont="1" applyBorder="1" applyAlignment="1">
      <alignment horizontal="center" vertical="center"/>
    </xf>
    <xf numFmtId="0" fontId="123" fillId="0" borderId="12" xfId="0" applyFont="1" applyBorder="1" applyAlignment="1">
      <alignment horizontal="center" vertical="center"/>
    </xf>
    <xf numFmtId="16" fontId="0" fillId="4" borderId="4" xfId="0" applyNumberFormat="1" applyFill="1" applyBorder="1" applyAlignment="1">
      <alignment horizontal="center" vertical="center"/>
    </xf>
    <xf numFmtId="20" fontId="0" fillId="4" borderId="5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166" fontId="0" fillId="4" borderId="6" xfId="0" applyNumberFormat="1" applyFill="1" applyBorder="1" applyAlignment="1">
      <alignment horizontal="center" vertical="center"/>
    </xf>
    <xf numFmtId="0" fontId="119" fillId="0" borderId="0" xfId="0" applyFont="1" applyAlignment="1">
      <alignment horizontal="center" vertical="center"/>
    </xf>
    <xf numFmtId="44" fontId="0" fillId="4" borderId="6" xfId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6" xfId="1" applyNumberFormat="1" applyFont="1" applyBorder="1" applyAlignment="1">
      <alignment horizontal="center" vertical="center"/>
    </xf>
    <xf numFmtId="20" fontId="0" fillId="0" borderId="6" xfId="0" applyNumberFormat="1" applyBorder="1" applyAlignment="1">
      <alignment horizontal="center" vertical="center"/>
    </xf>
    <xf numFmtId="166" fontId="0" fillId="0" borderId="16" xfId="0" applyNumberFormat="1" applyBorder="1" applyAlignment="1">
      <alignment horizontal="center" vertical="center"/>
    </xf>
    <xf numFmtId="20" fontId="0" fillId="0" borderId="11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4" fontId="0" fillId="0" borderId="12" xfId="1" applyFont="1" applyBorder="1" applyAlignment="1">
      <alignment horizontal="center" vertical="center"/>
    </xf>
    <xf numFmtId="0" fontId="117" fillId="0" borderId="25" xfId="0" applyFont="1" applyBorder="1" applyAlignment="1">
      <alignment horizontal="center" vertical="center"/>
    </xf>
    <xf numFmtId="16" fontId="0" fillId="0" borderId="26" xfId="0" applyNumberFormat="1" applyBorder="1" applyAlignment="1">
      <alignment horizontal="center" vertical="center"/>
    </xf>
    <xf numFmtId="16" fontId="0" fillId="0" borderId="2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6" fontId="0" fillId="0" borderId="28" xfId="1" applyNumberFormat="1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0" borderId="0" xfId="1" applyNumberFormat="1" applyFont="1" applyBorder="1" applyAlignment="1">
      <alignment horizontal="center" vertical="center"/>
    </xf>
    <xf numFmtId="16" fontId="123" fillId="0" borderId="4" xfId="0" applyNumberFormat="1" applyFont="1" applyBorder="1" applyAlignment="1">
      <alignment horizontal="center" vertical="center"/>
    </xf>
    <xf numFmtId="0" fontId="118" fillId="3" borderId="8" xfId="0" applyFont="1" applyFill="1" applyBorder="1"/>
    <xf numFmtId="0" fontId="126" fillId="0" borderId="0" xfId="0" applyFont="1" applyAlignment="1">
      <alignment vertical="center"/>
    </xf>
    <xf numFmtId="0" fontId="125" fillId="0" borderId="0" xfId="0" applyFont="1" applyAlignment="1">
      <alignment vertical="center"/>
    </xf>
    <xf numFmtId="0" fontId="123" fillId="0" borderId="0" xfId="0" applyFont="1"/>
    <xf numFmtId="0" fontId="123" fillId="0" borderId="9" xfId="0" applyFont="1" applyBorder="1" applyAlignment="1">
      <alignment horizontal="center" vertical="center"/>
    </xf>
    <xf numFmtId="0" fontId="123" fillId="0" borderId="0" xfId="0" applyFont="1" applyAlignment="1">
      <alignment horizontal="center" vertical="center"/>
    </xf>
    <xf numFmtId="0" fontId="127" fillId="0" borderId="0" xfId="0" applyFont="1"/>
    <xf numFmtId="0" fontId="127" fillId="0" borderId="45" xfId="0" applyFont="1" applyBorder="1"/>
    <xf numFmtId="0" fontId="127" fillId="4" borderId="45" xfId="0" applyFont="1" applyFill="1" applyBorder="1"/>
    <xf numFmtId="0" fontId="119" fillId="0" borderId="12" xfId="0" applyFont="1" applyBorder="1" applyAlignment="1">
      <alignment horizontal="center" vertical="center"/>
    </xf>
    <xf numFmtId="20" fontId="0" fillId="0" borderId="28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16" fontId="0" fillId="0" borderId="14" xfId="0" applyNumberFormat="1" applyBorder="1" applyAlignment="1">
      <alignment horizontal="center" vertical="center"/>
    </xf>
    <xf numFmtId="20" fontId="0" fillId="0" borderId="16" xfId="0" applyNumberFormat="1" applyBorder="1" applyAlignment="1">
      <alignment horizontal="center" vertical="center"/>
    </xf>
    <xf numFmtId="0" fontId="0" fillId="0" borderId="46" xfId="0" applyBorder="1"/>
    <xf numFmtId="0" fontId="0" fillId="4" borderId="47" xfId="0" applyFill="1" applyBorder="1"/>
    <xf numFmtId="0" fontId="0" fillId="0" borderId="48" xfId="0" applyBorder="1"/>
    <xf numFmtId="44" fontId="0" fillId="0" borderId="28" xfId="1" applyFont="1" applyBorder="1" applyAlignment="1">
      <alignment horizontal="center" vertical="center"/>
    </xf>
    <xf numFmtId="0" fontId="128" fillId="0" borderId="0" xfId="0" applyFont="1"/>
    <xf numFmtId="16" fontId="123" fillId="6" borderId="4" xfId="0" applyNumberFormat="1" applyFont="1" applyFill="1" applyBorder="1" applyAlignment="1">
      <alignment horizontal="center" vertical="center"/>
    </xf>
    <xf numFmtId="16" fontId="123" fillId="6" borderId="5" xfId="0" applyNumberFormat="1" applyFont="1" applyFill="1" applyBorder="1" applyAlignment="1">
      <alignment horizontal="center" vertical="center"/>
    </xf>
    <xf numFmtId="0" fontId="123" fillId="6" borderId="6" xfId="0" applyFont="1" applyFill="1" applyBorder="1" applyAlignment="1">
      <alignment horizontal="center" vertical="center"/>
    </xf>
    <xf numFmtId="44" fontId="0" fillId="0" borderId="12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123" fillId="6" borderId="12" xfId="0" applyFont="1" applyFill="1" applyBorder="1" applyAlignment="1">
      <alignment horizontal="center" vertical="center"/>
    </xf>
    <xf numFmtId="44" fontId="123" fillId="6" borderId="12" xfId="1" applyFont="1" applyFill="1" applyBorder="1" applyAlignment="1">
      <alignment horizontal="center" vertical="center"/>
    </xf>
    <xf numFmtId="0" fontId="123" fillId="6" borderId="25" xfId="0" applyFont="1" applyFill="1" applyBorder="1" applyAlignment="1">
      <alignment horizontal="center" vertical="center"/>
    </xf>
    <xf numFmtId="0" fontId="123" fillId="0" borderId="11" xfId="0" applyFont="1" applyBorder="1" applyAlignment="1">
      <alignment horizontal="center" vertical="center"/>
    </xf>
    <xf numFmtId="44" fontId="123" fillId="0" borderId="12" xfId="1" applyFont="1" applyFill="1" applyBorder="1" applyAlignment="1">
      <alignment horizontal="center" vertical="center"/>
    </xf>
    <xf numFmtId="0" fontId="118" fillId="3" borderId="50" xfId="0" applyFont="1" applyFill="1" applyBorder="1" applyAlignment="1">
      <alignment horizontal="center" vertical="center"/>
    </xf>
    <xf numFmtId="0" fontId="118" fillId="3" borderId="51" xfId="0" applyFont="1" applyFill="1" applyBorder="1" applyAlignment="1">
      <alignment horizontal="center" vertical="center"/>
    </xf>
    <xf numFmtId="0" fontId="118" fillId="3" borderId="52" xfId="0" applyFont="1" applyFill="1" applyBorder="1" applyAlignment="1">
      <alignment horizontal="center" vertical="center"/>
    </xf>
    <xf numFmtId="44" fontId="123" fillId="0" borderId="24" xfId="1" applyFont="1" applyFill="1" applyBorder="1" applyAlignment="1">
      <alignment horizontal="center" vertical="center"/>
    </xf>
    <xf numFmtId="0" fontId="123" fillId="0" borderId="25" xfId="0" applyFont="1" applyBorder="1" applyAlignment="1">
      <alignment horizontal="center"/>
    </xf>
    <xf numFmtId="16" fontId="123" fillId="0" borderId="1" xfId="0" applyNumberFormat="1" applyFont="1" applyBorder="1" applyAlignment="1">
      <alignment horizontal="center" vertical="center"/>
    </xf>
    <xf numFmtId="0" fontId="123" fillId="0" borderId="2" xfId="0" applyFont="1" applyBorder="1" applyAlignment="1">
      <alignment horizontal="center" vertical="center"/>
    </xf>
    <xf numFmtId="0" fontId="123" fillId="0" borderId="3" xfId="0" applyFont="1" applyBorder="1" applyAlignment="1">
      <alignment horizontal="center" vertical="center"/>
    </xf>
    <xf numFmtId="16" fontId="123" fillId="0" borderId="53" xfId="0" applyNumberFormat="1" applyFont="1" applyBorder="1" applyAlignment="1">
      <alignment horizontal="center" vertical="center"/>
    </xf>
    <xf numFmtId="0" fontId="123" fillId="0" borderId="54" xfId="0" applyFont="1" applyBorder="1" applyAlignment="1">
      <alignment horizontal="center" vertical="center"/>
    </xf>
    <xf numFmtId="0" fontId="123" fillId="0" borderId="55" xfId="0" applyFont="1" applyBorder="1" applyAlignment="1">
      <alignment horizontal="center" vertical="center"/>
    </xf>
    <xf numFmtId="0" fontId="123" fillId="0" borderId="5" xfId="0" applyFont="1" applyBorder="1" applyAlignment="1">
      <alignment horizontal="center" vertical="center"/>
    </xf>
    <xf numFmtId="0" fontId="118" fillId="3" borderId="56" xfId="0" applyFont="1" applyFill="1" applyBorder="1" applyAlignment="1">
      <alignment horizontal="center" vertical="center"/>
    </xf>
    <xf numFmtId="166" fontId="123" fillId="0" borderId="3" xfId="0" applyNumberFormat="1" applyFont="1" applyBorder="1" applyAlignment="1">
      <alignment horizontal="center" vertical="center"/>
    </xf>
    <xf numFmtId="0" fontId="123" fillId="0" borderId="8" xfId="0" applyFont="1" applyBorder="1" applyAlignment="1">
      <alignment horizontal="center" vertical="center"/>
    </xf>
    <xf numFmtId="166" fontId="123" fillId="0" borderId="12" xfId="0" applyNumberFormat="1" applyFont="1" applyBorder="1" applyAlignment="1">
      <alignment horizontal="center" vertical="center"/>
    </xf>
    <xf numFmtId="0" fontId="118" fillId="2" borderId="0" xfId="0" applyFont="1" applyFill="1"/>
    <xf numFmtId="0" fontId="0" fillId="0" borderId="10" xfId="0" applyBorder="1" applyAlignment="1">
      <alignment horizontal="center" vertical="center"/>
    </xf>
    <xf numFmtId="44" fontId="0" fillId="0" borderId="24" xfId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" xfId="0" applyBorder="1"/>
    <xf numFmtId="0" fontId="0" fillId="0" borderId="6" xfId="0" applyBorder="1" applyAlignment="1">
      <alignment horizontal="center"/>
    </xf>
    <xf numFmtId="0" fontId="117" fillId="0" borderId="24" xfId="0" applyFont="1" applyBorder="1" applyAlignment="1">
      <alignment horizontal="center" vertical="center"/>
    </xf>
    <xf numFmtId="0" fontId="117" fillId="0" borderId="12" xfId="0" applyFont="1" applyBorder="1" applyAlignment="1">
      <alignment horizontal="center"/>
    </xf>
    <xf numFmtId="167" fontId="0" fillId="0" borderId="4" xfId="0" applyNumberFormat="1" applyBorder="1" applyAlignment="1">
      <alignment horizontal="center" vertical="center"/>
    </xf>
    <xf numFmtId="167" fontId="0" fillId="0" borderId="14" xfId="0" applyNumberFormat="1" applyBorder="1" applyAlignment="1">
      <alignment horizontal="center" vertical="center"/>
    </xf>
    <xf numFmtId="0" fontId="117" fillId="0" borderId="21" xfId="0" applyFont="1" applyBorder="1" applyAlignment="1">
      <alignment horizontal="center" vertical="center"/>
    </xf>
    <xf numFmtId="0" fontId="117" fillId="0" borderId="9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4" xfId="0" applyBorder="1"/>
    <xf numFmtId="0" fontId="0" fillId="0" borderId="9" xfId="0" applyBorder="1"/>
    <xf numFmtId="0" fontId="129" fillId="0" borderId="0" xfId="2"/>
    <xf numFmtId="17" fontId="130" fillId="3" borderId="30" xfId="2" applyNumberFormat="1" applyFont="1" applyFill="1" applyBorder="1" applyAlignment="1">
      <alignment horizontal="center"/>
    </xf>
    <xf numFmtId="17" fontId="130" fillId="3" borderId="39" xfId="2" applyNumberFormat="1" applyFont="1" applyFill="1" applyBorder="1" applyAlignment="1">
      <alignment horizontal="center"/>
    </xf>
    <xf numFmtId="17" fontId="130" fillId="3" borderId="40" xfId="2" applyNumberFormat="1" applyFont="1" applyFill="1" applyBorder="1" applyAlignment="1">
      <alignment horizontal="center"/>
    </xf>
    <xf numFmtId="0" fontId="131" fillId="7" borderId="36" xfId="2" applyFont="1" applyFill="1" applyBorder="1" applyAlignment="1">
      <alignment horizontal="center" vertical="center"/>
    </xf>
    <xf numFmtId="0" fontId="132" fillId="7" borderId="36" xfId="2" applyFont="1" applyFill="1" applyBorder="1" applyAlignment="1">
      <alignment horizontal="right" vertical="center"/>
    </xf>
    <xf numFmtId="0" fontId="132" fillId="7" borderId="36" xfId="2" applyFont="1" applyFill="1" applyBorder="1" applyAlignment="1">
      <alignment horizontal="center" vertical="center"/>
    </xf>
    <xf numFmtId="0" fontId="132" fillId="7" borderId="59" xfId="2" applyFont="1" applyFill="1" applyBorder="1" applyAlignment="1">
      <alignment horizontal="center" vertical="center"/>
    </xf>
    <xf numFmtId="168" fontId="133" fillId="0" borderId="4" xfId="2" applyNumberFormat="1" applyFont="1" applyBorder="1" applyAlignment="1">
      <alignment horizontal="center"/>
    </xf>
    <xf numFmtId="0" fontId="133" fillId="0" borderId="6" xfId="2" applyFont="1" applyBorder="1" applyAlignment="1">
      <alignment horizontal="center"/>
    </xf>
    <xf numFmtId="164" fontId="133" fillId="0" borderId="6" xfId="4" applyNumberFormat="1" applyFont="1" applyFill="1" applyBorder="1" applyAlignment="1">
      <alignment horizontal="center"/>
    </xf>
    <xf numFmtId="0" fontId="133" fillId="0" borderId="9" xfId="2" applyFont="1" applyBorder="1" applyAlignment="1">
      <alignment horizontal="center"/>
    </xf>
    <xf numFmtId="0" fontId="133" fillId="0" borderId="13" xfId="2" applyFont="1" applyBorder="1" applyAlignment="1">
      <alignment horizontal="center"/>
    </xf>
    <xf numFmtId="168" fontId="134" fillId="0" borderId="4" xfId="2" applyNumberFormat="1" applyFont="1" applyBorder="1" applyAlignment="1">
      <alignment horizontal="center"/>
    </xf>
    <xf numFmtId="0" fontId="134" fillId="0" borderId="6" xfId="2" applyFont="1" applyBorder="1" applyAlignment="1">
      <alignment horizontal="center"/>
    </xf>
    <xf numFmtId="164" fontId="134" fillId="0" borderId="6" xfId="4" applyNumberFormat="1" applyFont="1" applyFill="1" applyBorder="1" applyAlignment="1">
      <alignment horizontal="center"/>
    </xf>
    <xf numFmtId="0" fontId="134" fillId="0" borderId="13" xfId="2" applyFont="1" applyBorder="1" applyAlignment="1">
      <alignment horizontal="center"/>
    </xf>
    <xf numFmtId="168" fontId="133" fillId="4" borderId="4" xfId="2" applyNumberFormat="1" applyFont="1" applyFill="1" applyBorder="1" applyAlignment="1">
      <alignment horizontal="center" vertical="center"/>
    </xf>
    <xf numFmtId="0" fontId="133" fillId="4" borderId="6" xfId="4" applyNumberFormat="1" applyFont="1" applyFill="1" applyBorder="1" applyAlignment="1">
      <alignment horizontal="center" vertical="center"/>
    </xf>
    <xf numFmtId="164" fontId="133" fillId="4" borderId="6" xfId="4" applyNumberFormat="1" applyFont="1" applyFill="1" applyBorder="1" applyAlignment="1">
      <alignment horizontal="center" vertical="center"/>
    </xf>
    <xf numFmtId="0" fontId="133" fillId="0" borderId="9" xfId="2" applyFont="1" applyBorder="1" applyAlignment="1">
      <alignment horizontal="center" vertical="center"/>
    </xf>
    <xf numFmtId="0" fontId="133" fillId="0" borderId="13" xfId="2" applyFont="1" applyBorder="1" applyAlignment="1">
      <alignment horizontal="center" vertical="center"/>
    </xf>
    <xf numFmtId="168" fontId="133" fillId="4" borderId="4" xfId="2" applyNumberFormat="1" applyFont="1" applyFill="1" applyBorder="1" applyAlignment="1">
      <alignment horizontal="center"/>
    </xf>
    <xf numFmtId="0" fontId="133" fillId="4" borderId="6" xfId="4" applyNumberFormat="1" applyFont="1" applyFill="1" applyBorder="1" applyAlignment="1">
      <alignment horizontal="center"/>
    </xf>
    <xf numFmtId="164" fontId="133" fillId="4" borderId="6" xfId="4" applyNumberFormat="1" applyFont="1" applyFill="1" applyBorder="1" applyAlignment="1">
      <alignment horizontal="center"/>
    </xf>
    <xf numFmtId="168" fontId="134" fillId="4" borderId="4" xfId="2" applyNumberFormat="1" applyFont="1" applyFill="1" applyBorder="1" applyAlignment="1">
      <alignment horizontal="center"/>
    </xf>
    <xf numFmtId="0" fontId="134" fillId="4" borderId="6" xfId="4" applyNumberFormat="1" applyFont="1" applyFill="1" applyBorder="1" applyAlignment="1">
      <alignment horizontal="center"/>
    </xf>
    <xf numFmtId="164" fontId="134" fillId="4" borderId="6" xfId="4" applyNumberFormat="1" applyFont="1" applyFill="1" applyBorder="1" applyAlignment="1">
      <alignment horizontal="center"/>
    </xf>
    <xf numFmtId="0" fontId="134" fillId="0" borderId="9" xfId="2" applyFont="1" applyBorder="1" applyAlignment="1">
      <alignment horizontal="center"/>
    </xf>
    <xf numFmtId="44" fontId="133" fillId="0" borderId="6" xfId="3" applyFont="1" applyFill="1" applyBorder="1" applyAlignment="1">
      <alignment horizontal="center"/>
    </xf>
    <xf numFmtId="164" fontId="133" fillId="0" borderId="13" xfId="4" applyNumberFormat="1" applyFont="1" applyFill="1" applyBorder="1" applyAlignment="1">
      <alignment horizontal="center"/>
    </xf>
    <xf numFmtId="0" fontId="135" fillId="7" borderId="67" xfId="2" applyFont="1" applyFill="1" applyBorder="1" applyAlignment="1">
      <alignment horizontal="center" vertical="center"/>
    </xf>
    <xf numFmtId="0" fontId="135" fillId="7" borderId="15" xfId="2" applyFont="1" applyFill="1" applyBorder="1" applyAlignment="1">
      <alignment horizontal="center" vertical="center"/>
    </xf>
    <xf numFmtId="0" fontId="135" fillId="7" borderId="36" xfId="0" applyFont="1" applyFill="1" applyBorder="1" applyAlignment="1">
      <alignment horizontal="center" vertical="center"/>
    </xf>
    <xf numFmtId="0" fontId="131" fillId="7" borderId="41" xfId="2" applyFont="1" applyFill="1" applyBorder="1" applyAlignment="1">
      <alignment horizontal="center" vertical="center"/>
    </xf>
    <xf numFmtId="0" fontId="133" fillId="0" borderId="6" xfId="2" applyFont="1" applyBorder="1" applyAlignment="1">
      <alignment horizontal="center" wrapText="1"/>
    </xf>
    <xf numFmtId="168" fontId="133" fillId="0" borderId="5" xfId="2" applyNumberFormat="1" applyFont="1" applyBorder="1" applyAlignment="1">
      <alignment horizontal="center"/>
    </xf>
    <xf numFmtId="44" fontId="133" fillId="0" borderId="28" xfId="3" applyFont="1" applyFill="1" applyBorder="1" applyAlignment="1">
      <alignment horizontal="center"/>
    </xf>
    <xf numFmtId="168" fontId="134" fillId="4" borderId="4" xfId="2" applyNumberFormat="1" applyFont="1" applyFill="1" applyBorder="1" applyAlignment="1">
      <alignment horizontal="center" vertical="center"/>
    </xf>
    <xf numFmtId="0" fontId="134" fillId="4" borderId="6" xfId="4" applyNumberFormat="1" applyFont="1" applyFill="1" applyBorder="1" applyAlignment="1">
      <alignment horizontal="center" vertical="center" wrapText="1"/>
    </xf>
    <xf numFmtId="164" fontId="134" fillId="4" borderId="6" xfId="4" applyNumberFormat="1" applyFont="1" applyFill="1" applyBorder="1" applyAlignment="1">
      <alignment horizontal="center" vertical="center"/>
    </xf>
    <xf numFmtId="0" fontId="134" fillId="0" borderId="9" xfId="2" applyFont="1" applyBorder="1" applyAlignment="1">
      <alignment horizontal="center" vertical="center"/>
    </xf>
    <xf numFmtId="168" fontId="133" fillId="4" borderId="5" xfId="2" applyNumberFormat="1" applyFont="1" applyFill="1" applyBorder="1" applyAlignment="1">
      <alignment horizontal="center" vertical="center"/>
    </xf>
    <xf numFmtId="168" fontId="133" fillId="4" borderId="5" xfId="2" applyNumberFormat="1" applyFont="1" applyFill="1" applyBorder="1" applyAlignment="1">
      <alignment horizontal="center"/>
    </xf>
    <xf numFmtId="168" fontId="133" fillId="0" borderId="26" xfId="2" applyNumberFormat="1" applyFont="1" applyBorder="1" applyAlignment="1">
      <alignment horizontal="center"/>
    </xf>
    <xf numFmtId="164" fontId="133" fillId="0" borderId="28" xfId="4" applyNumberFormat="1" applyFont="1" applyFill="1" applyBorder="1" applyAlignment="1">
      <alignment horizontal="center"/>
    </xf>
    <xf numFmtId="0" fontId="133" fillId="0" borderId="29" xfId="2" applyFont="1" applyBorder="1" applyAlignment="1">
      <alignment horizontal="center"/>
    </xf>
    <xf numFmtId="0" fontId="133" fillId="0" borderId="6" xfId="4" applyNumberFormat="1" applyFont="1" applyFill="1" applyBorder="1" applyAlignment="1">
      <alignment horizontal="center"/>
    </xf>
    <xf numFmtId="164" fontId="133" fillId="0" borderId="9" xfId="4" applyNumberFormat="1" applyFont="1" applyFill="1" applyBorder="1" applyAlignment="1">
      <alignment horizontal="center"/>
    </xf>
    <xf numFmtId="0" fontId="133" fillId="0" borderId="10" xfId="2" applyFont="1" applyBorder="1" applyAlignment="1">
      <alignment horizontal="center"/>
    </xf>
    <xf numFmtId="0" fontId="133" fillId="0" borderId="12" xfId="2" applyFont="1" applyBorder="1" applyAlignment="1">
      <alignment horizontal="center"/>
    </xf>
    <xf numFmtId="0" fontId="133" fillId="0" borderId="25" xfId="2" applyFont="1" applyBorder="1" applyAlignment="1">
      <alignment horizontal="center"/>
    </xf>
    <xf numFmtId="0" fontId="135" fillId="7" borderId="68" xfId="2" applyFont="1" applyFill="1" applyBorder="1" applyAlignment="1">
      <alignment horizontal="center" vertical="center"/>
    </xf>
    <xf numFmtId="0" fontId="135" fillId="7" borderId="1" xfId="0" applyFont="1" applyFill="1" applyBorder="1" applyAlignment="1">
      <alignment horizontal="center" vertical="center"/>
    </xf>
    <xf numFmtId="44" fontId="129" fillId="0" borderId="0" xfId="2" applyNumberFormat="1"/>
    <xf numFmtId="16" fontId="0" fillId="4" borderId="10" xfId="0" applyNumberFormat="1" applyFill="1" applyBorder="1" applyAlignment="1">
      <alignment horizontal="center" vertical="center"/>
    </xf>
    <xf numFmtId="16" fontId="0" fillId="4" borderId="11" xfId="0" applyNumberFormat="1" applyFill="1" applyBorder="1" applyAlignment="1">
      <alignment horizontal="center" vertical="center"/>
    </xf>
    <xf numFmtId="0" fontId="119" fillId="4" borderId="6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17" fillId="4" borderId="12" xfId="0" applyFont="1" applyFill="1" applyBorder="1" applyAlignment="1">
      <alignment horizontal="center" vertical="center"/>
    </xf>
    <xf numFmtId="166" fontId="0" fillId="4" borderId="12" xfId="1" applyNumberFormat="1" applyFont="1" applyFill="1" applyBorder="1" applyAlignment="1">
      <alignment horizontal="center" vertical="center"/>
    </xf>
    <xf numFmtId="0" fontId="118" fillId="3" borderId="70" xfId="0" applyFont="1" applyFill="1" applyBorder="1" applyAlignment="1">
      <alignment horizontal="center" vertical="center"/>
    </xf>
    <xf numFmtId="0" fontId="118" fillId="3" borderId="56" xfId="0" applyFont="1" applyFill="1" applyBorder="1" applyAlignment="1">
      <alignment horizontal="center"/>
    </xf>
    <xf numFmtId="16" fontId="0" fillId="0" borderId="1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44" fontId="0" fillId="0" borderId="3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4" fillId="0" borderId="11" xfId="0" applyFont="1" applyBorder="1" applyAlignment="1">
      <alignment horizontal="center" vertical="center"/>
    </xf>
    <xf numFmtId="0" fontId="114" fillId="0" borderId="6" xfId="0" applyFont="1" applyBorder="1" applyAlignment="1">
      <alignment horizontal="center" vertical="center"/>
    </xf>
    <xf numFmtId="0" fontId="114" fillId="0" borderId="12" xfId="0" applyFont="1" applyBorder="1" applyAlignment="1">
      <alignment horizontal="center" vertical="center"/>
    </xf>
    <xf numFmtId="0" fontId="138" fillId="0" borderId="6" xfId="0" applyFont="1" applyBorder="1" applyAlignment="1">
      <alignment horizontal="center" vertical="center"/>
    </xf>
    <xf numFmtId="16" fontId="114" fillId="0" borderId="10" xfId="0" applyNumberFormat="1" applyFont="1" applyBorder="1" applyAlignment="1">
      <alignment horizontal="center" vertical="center"/>
    </xf>
    <xf numFmtId="166" fontId="114" fillId="0" borderId="12" xfId="0" applyNumberFormat="1" applyFont="1" applyBorder="1" applyAlignment="1">
      <alignment horizontal="center" vertical="center"/>
    </xf>
    <xf numFmtId="0" fontId="113" fillId="0" borderId="0" xfId="0" applyFont="1"/>
    <xf numFmtId="16" fontId="113" fillId="0" borderId="10" xfId="0" applyNumberFormat="1" applyFont="1" applyBorder="1" applyAlignment="1">
      <alignment horizontal="center" vertical="center"/>
    </xf>
    <xf numFmtId="0" fontId="113" fillId="0" borderId="11" xfId="0" applyFont="1" applyBorder="1" applyAlignment="1">
      <alignment horizontal="center" vertical="center"/>
    </xf>
    <xf numFmtId="0" fontId="113" fillId="0" borderId="12" xfId="0" applyFont="1" applyBorder="1" applyAlignment="1">
      <alignment horizontal="center" vertical="center"/>
    </xf>
    <xf numFmtId="166" fontId="113" fillId="0" borderId="12" xfId="0" applyNumberFormat="1" applyFont="1" applyBorder="1" applyAlignment="1">
      <alignment horizontal="center" vertical="center"/>
    </xf>
    <xf numFmtId="0" fontId="113" fillId="0" borderId="6" xfId="0" applyFont="1" applyBorder="1" applyAlignment="1">
      <alignment horizontal="center" vertical="center"/>
    </xf>
    <xf numFmtId="166" fontId="113" fillId="0" borderId="6" xfId="1" applyNumberFormat="1" applyFont="1" applyBorder="1" applyAlignment="1">
      <alignment horizontal="center" vertical="center"/>
    </xf>
    <xf numFmtId="20" fontId="113" fillId="0" borderId="5" xfId="0" applyNumberFormat="1" applyFont="1" applyBorder="1" applyAlignment="1">
      <alignment horizontal="center" vertical="center"/>
    </xf>
    <xf numFmtId="0" fontId="113" fillId="0" borderId="0" xfId="0" applyFont="1" applyAlignment="1">
      <alignment horizontal="center"/>
    </xf>
    <xf numFmtId="0" fontId="112" fillId="0" borderId="6" xfId="0" applyFont="1" applyBorder="1" applyAlignment="1">
      <alignment horizontal="center" vertical="center"/>
    </xf>
    <xf numFmtId="0" fontId="111" fillId="0" borderId="6" xfId="0" applyFont="1" applyBorder="1" applyAlignment="1">
      <alignment horizontal="center" vertical="center"/>
    </xf>
    <xf numFmtId="0" fontId="110" fillId="0" borderId="11" xfId="0" applyFont="1" applyBorder="1" applyAlignment="1">
      <alignment horizontal="center" vertical="center"/>
    </xf>
    <xf numFmtId="0" fontId="110" fillId="0" borderId="6" xfId="0" applyFont="1" applyBorder="1" applyAlignment="1">
      <alignment horizontal="center" vertical="center"/>
    </xf>
    <xf numFmtId="0" fontId="110" fillId="0" borderId="12" xfId="0" applyFont="1" applyBorder="1" applyAlignment="1">
      <alignment horizontal="center" vertical="center"/>
    </xf>
    <xf numFmtId="0" fontId="109" fillId="0" borderId="6" xfId="0" applyFont="1" applyBorder="1" applyAlignment="1">
      <alignment horizontal="center" vertical="center"/>
    </xf>
    <xf numFmtId="0" fontId="109" fillId="0" borderId="0" xfId="0" applyFont="1" applyAlignment="1">
      <alignment horizontal="center"/>
    </xf>
    <xf numFmtId="20" fontId="109" fillId="0" borderId="5" xfId="0" applyNumberFormat="1" applyFont="1" applyBorder="1" applyAlignment="1">
      <alignment horizontal="center" vertical="center"/>
    </xf>
    <xf numFmtId="20" fontId="108" fillId="0" borderId="5" xfId="0" applyNumberFormat="1" applyFont="1" applyBorder="1" applyAlignment="1">
      <alignment horizontal="center" vertical="center"/>
    </xf>
    <xf numFmtId="0" fontId="108" fillId="0" borderId="6" xfId="0" applyFont="1" applyBorder="1" applyAlignment="1">
      <alignment horizontal="center" vertical="center"/>
    </xf>
    <xf numFmtId="0" fontId="108" fillId="0" borderId="0" xfId="0" applyFont="1" applyAlignment="1">
      <alignment horizontal="center"/>
    </xf>
    <xf numFmtId="0" fontId="109" fillId="4" borderId="6" xfId="0" applyFont="1" applyFill="1" applyBorder="1" applyAlignment="1">
      <alignment horizontal="center" vertical="center"/>
    </xf>
    <xf numFmtId="0" fontId="107" fillId="0" borderId="0" xfId="0" applyFont="1" applyAlignment="1">
      <alignment horizontal="center"/>
    </xf>
    <xf numFmtId="16" fontId="106" fillId="0" borderId="10" xfId="0" applyNumberFormat="1" applyFont="1" applyBorder="1" applyAlignment="1">
      <alignment horizontal="center" vertical="center"/>
    </xf>
    <xf numFmtId="0" fontId="106" fillId="0" borderId="11" xfId="0" applyFont="1" applyBorder="1" applyAlignment="1">
      <alignment horizontal="center" vertical="center"/>
    </xf>
    <xf numFmtId="0" fontId="106" fillId="0" borderId="12" xfId="0" applyFont="1" applyBorder="1" applyAlignment="1">
      <alignment horizontal="center" vertical="center"/>
    </xf>
    <xf numFmtId="166" fontId="106" fillId="0" borderId="12" xfId="0" applyNumberFormat="1" applyFont="1" applyBorder="1" applyAlignment="1">
      <alignment horizontal="center" vertical="center"/>
    </xf>
    <xf numFmtId="20" fontId="106" fillId="0" borderId="5" xfId="0" applyNumberFormat="1" applyFont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106" fillId="0" borderId="6" xfId="0" applyFont="1" applyBorder="1" applyAlignment="1">
      <alignment horizontal="center" vertical="center"/>
    </xf>
    <xf numFmtId="20" fontId="105" fillId="0" borderId="5" xfId="0" applyNumberFormat="1" applyFont="1" applyBorder="1" applyAlignment="1">
      <alignment horizontal="center" vertical="center"/>
    </xf>
    <xf numFmtId="0" fontId="105" fillId="0" borderId="6" xfId="0" applyFont="1" applyBorder="1" applyAlignment="1">
      <alignment horizontal="center" vertical="center"/>
    </xf>
    <xf numFmtId="0" fontId="105" fillId="0" borderId="0" xfId="0" applyFont="1" applyAlignment="1">
      <alignment horizontal="center"/>
    </xf>
    <xf numFmtId="0" fontId="103" fillId="0" borderId="12" xfId="0" applyFont="1" applyBorder="1" applyAlignment="1">
      <alignment horizontal="center" vertical="center"/>
    </xf>
    <xf numFmtId="0" fontId="103" fillId="0" borderId="11" xfId="0" applyFont="1" applyBorder="1" applyAlignment="1">
      <alignment horizontal="center" vertical="center"/>
    </xf>
    <xf numFmtId="44" fontId="123" fillId="0" borderId="0" xfId="0" applyNumberFormat="1" applyFont="1"/>
    <xf numFmtId="16" fontId="104" fillId="0" borderId="14" xfId="0" applyNumberFormat="1" applyFont="1" applyBorder="1" applyAlignment="1">
      <alignment horizontal="center" vertical="center"/>
    </xf>
    <xf numFmtId="0" fontId="104" fillId="0" borderId="15" xfId="0" applyFont="1" applyBorder="1" applyAlignment="1">
      <alignment horizontal="center" vertical="center"/>
    </xf>
    <xf numFmtId="0" fontId="119" fillId="0" borderId="16" xfId="0" applyFont="1" applyBorder="1" applyAlignment="1">
      <alignment horizontal="center" vertical="center"/>
    </xf>
    <xf numFmtId="0" fontId="104" fillId="0" borderId="16" xfId="0" applyFont="1" applyBorder="1" applyAlignment="1">
      <alignment horizontal="center" vertical="center"/>
    </xf>
    <xf numFmtId="166" fontId="104" fillId="0" borderId="16" xfId="0" applyNumberFormat="1" applyFont="1" applyBorder="1" applyAlignment="1">
      <alignment horizontal="center" vertical="center"/>
    </xf>
    <xf numFmtId="16" fontId="0" fillId="0" borderId="15" xfId="0" applyNumberFormat="1" applyBorder="1" applyAlignment="1">
      <alignment horizontal="center" vertical="center"/>
    </xf>
    <xf numFmtId="0" fontId="105" fillId="0" borderId="16" xfId="0" applyFont="1" applyBorder="1" applyAlignment="1">
      <alignment horizontal="center" vertical="center"/>
    </xf>
    <xf numFmtId="16" fontId="102" fillId="0" borderId="10" xfId="0" applyNumberFormat="1" applyFont="1" applyBorder="1" applyAlignment="1">
      <alignment horizontal="center" vertical="center"/>
    </xf>
    <xf numFmtId="16" fontId="102" fillId="0" borderId="5" xfId="0" applyNumberFormat="1" applyFont="1" applyBorder="1" applyAlignment="1">
      <alignment horizontal="center" vertical="center"/>
    </xf>
    <xf numFmtId="0" fontId="102" fillId="0" borderId="6" xfId="0" applyFont="1" applyBorder="1" applyAlignment="1">
      <alignment horizontal="center" vertical="center"/>
    </xf>
    <xf numFmtId="16" fontId="101" fillId="0" borderId="5" xfId="0" applyNumberFormat="1" applyFont="1" applyBorder="1" applyAlignment="1">
      <alignment horizontal="center" vertical="center"/>
    </xf>
    <xf numFmtId="0" fontId="101" fillId="0" borderId="6" xfId="0" applyFont="1" applyBorder="1" applyAlignment="1">
      <alignment horizontal="center" vertical="center"/>
    </xf>
    <xf numFmtId="0" fontId="101" fillId="0" borderId="0" xfId="0" applyFont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  <xf numFmtId="0" fontId="100" fillId="0" borderId="6" xfId="0" applyFont="1" applyBorder="1" applyAlignment="1">
      <alignment horizontal="center" vertical="center"/>
    </xf>
    <xf numFmtId="0" fontId="100" fillId="0" borderId="0" xfId="0" applyFont="1" applyAlignment="1">
      <alignment horizontal="center"/>
    </xf>
    <xf numFmtId="16" fontId="99" fillId="0" borderId="10" xfId="0" applyNumberFormat="1" applyFont="1" applyBorder="1" applyAlignment="1">
      <alignment horizontal="center" vertical="center"/>
    </xf>
    <xf numFmtId="0" fontId="99" fillId="0" borderId="11" xfId="0" applyFont="1" applyBorder="1" applyAlignment="1">
      <alignment horizontal="center" vertical="center"/>
    </xf>
    <xf numFmtId="0" fontId="99" fillId="0" borderId="12" xfId="0" applyFont="1" applyBorder="1" applyAlignment="1">
      <alignment horizontal="center" vertical="center"/>
    </xf>
    <xf numFmtId="166" fontId="99" fillId="0" borderId="12" xfId="0" applyNumberFormat="1" applyFont="1" applyBorder="1" applyAlignment="1">
      <alignment horizontal="center" vertical="center"/>
    </xf>
    <xf numFmtId="0" fontId="99" fillId="0" borderId="25" xfId="0" applyFont="1" applyBorder="1" applyAlignment="1">
      <alignment horizontal="center" vertical="center"/>
    </xf>
    <xf numFmtId="0" fontId="98" fillId="0" borderId="12" xfId="0" applyFont="1" applyBorder="1" applyAlignment="1">
      <alignment horizontal="center" vertical="center"/>
    </xf>
    <xf numFmtId="0" fontId="98" fillId="0" borderId="0" xfId="0" applyFont="1" applyAlignment="1">
      <alignment horizontal="center"/>
    </xf>
    <xf numFmtId="0" fontId="117" fillId="0" borderId="6" xfId="0" applyFont="1" applyBorder="1" applyAlignment="1">
      <alignment horizontal="center" vertical="center"/>
    </xf>
    <xf numFmtId="0" fontId="99" fillId="0" borderId="6" xfId="0" applyFont="1" applyBorder="1" applyAlignment="1">
      <alignment horizontal="center" vertical="center"/>
    </xf>
    <xf numFmtId="166" fontId="99" fillId="0" borderId="6" xfId="0" applyNumberFormat="1" applyFont="1" applyBorder="1" applyAlignment="1">
      <alignment horizontal="center" vertical="center"/>
    </xf>
    <xf numFmtId="16" fontId="119" fillId="0" borderId="4" xfId="0" applyNumberFormat="1" applyFont="1" applyBorder="1" applyAlignment="1">
      <alignment horizontal="center" vertical="center"/>
    </xf>
    <xf numFmtId="0" fontId="99" fillId="0" borderId="9" xfId="0" applyFont="1" applyBorder="1" applyAlignment="1">
      <alignment horizontal="center" vertical="center"/>
    </xf>
    <xf numFmtId="0" fontId="97" fillId="0" borderId="6" xfId="0" applyFont="1" applyBorder="1" applyAlignment="1">
      <alignment horizontal="center" vertical="center"/>
    </xf>
    <xf numFmtId="16" fontId="97" fillId="0" borderId="4" xfId="0" applyNumberFormat="1" applyFont="1" applyBorder="1"/>
    <xf numFmtId="16" fontId="97" fillId="0" borderId="4" xfId="0" applyNumberFormat="1" applyFont="1" applyBorder="1" applyAlignment="1">
      <alignment horizontal="center" vertical="center"/>
    </xf>
    <xf numFmtId="0" fontId="97" fillId="0" borderId="12" xfId="0" applyFont="1" applyBorder="1" applyAlignment="1">
      <alignment horizontal="center" vertical="center"/>
    </xf>
    <xf numFmtId="166" fontId="97" fillId="0" borderId="12" xfId="0" applyNumberFormat="1" applyFont="1" applyBorder="1" applyAlignment="1">
      <alignment horizontal="center" vertical="center"/>
    </xf>
    <xf numFmtId="0" fontId="97" fillId="0" borderId="25" xfId="0" applyFont="1" applyBorder="1" applyAlignment="1">
      <alignment horizontal="center" vertical="center"/>
    </xf>
    <xf numFmtId="0" fontId="96" fillId="0" borderId="6" xfId="0" applyFont="1" applyBorder="1" applyAlignment="1">
      <alignment horizontal="center" vertical="center"/>
    </xf>
    <xf numFmtId="16" fontId="0" fillId="8" borderId="10" xfId="0" applyNumberForma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44" fontId="0" fillId="8" borderId="12" xfId="1" applyFont="1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16" fontId="95" fillId="0" borderId="10" xfId="0" applyNumberFormat="1" applyFont="1" applyBorder="1" applyAlignment="1">
      <alignment horizontal="center" vertical="center"/>
    </xf>
    <xf numFmtId="0" fontId="95" fillId="0" borderId="6" xfId="0" applyFont="1" applyBorder="1" applyAlignment="1">
      <alignment horizontal="center" vertical="center"/>
    </xf>
    <xf numFmtId="0" fontId="94" fillId="0" borderId="6" xfId="0" applyFont="1" applyBorder="1" applyAlignment="1">
      <alignment horizontal="center" vertical="center"/>
    </xf>
    <xf numFmtId="0" fontId="14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93" fillId="0" borderId="0" xfId="0" applyFont="1" applyAlignment="1">
      <alignment horizontal="left" vertical="center" wrapText="1"/>
    </xf>
    <xf numFmtId="0" fontId="141" fillId="0" borderId="0" xfId="0" applyFont="1" applyAlignment="1">
      <alignment horizontal="right" vertical="center" wrapText="1"/>
    </xf>
    <xf numFmtId="0" fontId="142" fillId="0" borderId="0" xfId="0" applyFont="1" applyAlignment="1">
      <alignment horizontal="left" vertical="center" wrapText="1"/>
    </xf>
    <xf numFmtId="0" fontId="142" fillId="0" borderId="0" xfId="0" applyFont="1" applyAlignment="1">
      <alignment horizontal="left" vertical="center"/>
    </xf>
    <xf numFmtId="0" fontId="93" fillId="0" borderId="0" xfId="0" applyFont="1" applyAlignment="1">
      <alignment horizontal="left" vertical="center"/>
    </xf>
    <xf numFmtId="0" fontId="93" fillId="0" borderId="6" xfId="0" applyFont="1" applyBorder="1" applyAlignment="1">
      <alignment horizontal="center" vertical="center"/>
    </xf>
    <xf numFmtId="0" fontId="93" fillId="0" borderId="0" xfId="0" applyFont="1" applyAlignment="1">
      <alignment horizontal="center" vertical="center" wrapText="1"/>
    </xf>
    <xf numFmtId="20" fontId="93" fillId="0" borderId="5" xfId="0" applyNumberFormat="1" applyFont="1" applyBorder="1" applyAlignment="1">
      <alignment horizontal="center" vertical="center"/>
    </xf>
    <xf numFmtId="0" fontId="93" fillId="0" borderId="0" xfId="0" applyFont="1" applyAlignment="1">
      <alignment horizontal="center"/>
    </xf>
    <xf numFmtId="20" fontId="92" fillId="0" borderId="5" xfId="0" applyNumberFormat="1" applyFont="1" applyBorder="1" applyAlignment="1">
      <alignment horizontal="center" vertical="center"/>
    </xf>
    <xf numFmtId="0" fontId="92" fillId="0" borderId="6" xfId="0" applyFont="1" applyBorder="1" applyAlignment="1">
      <alignment horizontal="center" vertical="center"/>
    </xf>
    <xf numFmtId="0" fontId="92" fillId="0" borderId="0" xfId="0" applyFont="1" applyAlignment="1">
      <alignment horizontal="center"/>
    </xf>
    <xf numFmtId="0" fontId="91" fillId="0" borderId="12" xfId="0" applyFont="1" applyBorder="1" applyAlignment="1">
      <alignment horizontal="center" vertical="center"/>
    </xf>
    <xf numFmtId="0" fontId="91" fillId="0" borderId="11" xfId="0" applyFont="1" applyBorder="1" applyAlignment="1">
      <alignment horizontal="center" vertical="center"/>
    </xf>
    <xf numFmtId="0" fontId="90" fillId="0" borderId="0" xfId="0" applyFont="1" applyAlignment="1">
      <alignment horizontal="center" vertical="center"/>
    </xf>
    <xf numFmtId="20" fontId="89" fillId="0" borderId="5" xfId="0" applyNumberFormat="1" applyFont="1" applyBorder="1" applyAlignment="1">
      <alignment horizontal="center" vertical="center"/>
    </xf>
    <xf numFmtId="0" fontId="89" fillId="0" borderId="6" xfId="0" applyFont="1" applyBorder="1" applyAlignment="1">
      <alignment horizontal="center" vertical="center"/>
    </xf>
    <xf numFmtId="0" fontId="89" fillId="0" borderId="0" xfId="0" applyFont="1" applyAlignment="1">
      <alignment horizontal="center"/>
    </xf>
    <xf numFmtId="0" fontId="88" fillId="0" borderId="12" xfId="0" applyFont="1" applyBorder="1" applyAlignment="1">
      <alignment horizontal="center" vertical="center"/>
    </xf>
    <xf numFmtId="20" fontId="87" fillId="0" borderId="5" xfId="0" applyNumberFormat="1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87" fillId="0" borderId="0" xfId="0" applyFont="1" applyAlignment="1">
      <alignment horizontal="center"/>
    </xf>
    <xf numFmtId="20" fontId="86" fillId="0" borderId="5" xfId="0" applyNumberFormat="1" applyFont="1" applyBorder="1" applyAlignment="1">
      <alignment horizontal="center" vertical="center"/>
    </xf>
    <xf numFmtId="0" fontId="86" fillId="0" borderId="6" xfId="0" applyFont="1" applyBorder="1" applyAlignment="1">
      <alignment horizontal="center" vertical="center"/>
    </xf>
    <xf numFmtId="0" fontId="86" fillId="0" borderId="0" xfId="0" applyFont="1" applyAlignment="1">
      <alignment horizontal="center"/>
    </xf>
    <xf numFmtId="0" fontId="85" fillId="0" borderId="6" xfId="0" applyFont="1" applyBorder="1" applyAlignment="1">
      <alignment horizontal="center" vertical="center"/>
    </xf>
    <xf numFmtId="16" fontId="0" fillId="8" borderId="4" xfId="0" applyNumberFormat="1" applyFill="1" applyBorder="1" applyAlignment="1">
      <alignment horizontal="center" vertical="center"/>
    </xf>
    <xf numFmtId="16" fontId="0" fillId="8" borderId="5" xfId="0" applyNumberFormat="1" applyFill="1" applyBorder="1" applyAlignment="1">
      <alignment horizontal="center" vertical="center"/>
    </xf>
    <xf numFmtId="0" fontId="119" fillId="8" borderId="6" xfId="0" applyFont="1" applyFill="1" applyBorder="1" applyAlignment="1">
      <alignment horizontal="center" vertical="center"/>
    </xf>
    <xf numFmtId="0" fontId="91" fillId="8" borderId="12" xfId="0" applyFont="1" applyFill="1" applyBorder="1" applyAlignment="1">
      <alignment horizontal="center" vertical="center"/>
    </xf>
    <xf numFmtId="166" fontId="99" fillId="8" borderId="12" xfId="0" applyNumberFormat="1" applyFont="1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17" fontId="144" fillId="3" borderId="30" xfId="2" applyNumberFormat="1" applyFont="1" applyFill="1" applyBorder="1" applyAlignment="1">
      <alignment horizontal="center"/>
    </xf>
    <xf numFmtId="17" fontId="144" fillId="3" borderId="39" xfId="2" applyNumberFormat="1" applyFont="1" applyFill="1" applyBorder="1" applyAlignment="1">
      <alignment horizontal="center"/>
    </xf>
    <xf numFmtId="17" fontId="144" fillId="3" borderId="40" xfId="2" applyNumberFormat="1" applyFont="1" applyFill="1" applyBorder="1" applyAlignment="1">
      <alignment horizontal="center"/>
    </xf>
    <xf numFmtId="168" fontId="147" fillId="0" borderId="4" xfId="2" applyNumberFormat="1" applyFont="1" applyBorder="1" applyAlignment="1">
      <alignment horizontal="center"/>
    </xf>
    <xf numFmtId="164" fontId="147" fillId="0" borderId="6" xfId="4" applyNumberFormat="1" applyFont="1" applyFill="1" applyBorder="1" applyAlignment="1">
      <alignment horizontal="center"/>
    </xf>
    <xf numFmtId="0" fontId="147" fillId="0" borderId="9" xfId="2" applyFont="1" applyBorder="1" applyAlignment="1">
      <alignment horizontal="center"/>
    </xf>
    <xf numFmtId="0" fontId="147" fillId="0" borderId="6" xfId="2" applyFont="1" applyBorder="1" applyAlignment="1">
      <alignment horizontal="center"/>
    </xf>
    <xf numFmtId="168" fontId="147" fillId="4" borderId="4" xfId="2" applyNumberFormat="1" applyFont="1" applyFill="1" applyBorder="1" applyAlignment="1">
      <alignment horizontal="center" vertical="center"/>
    </xf>
    <xf numFmtId="0" fontId="147" fillId="4" borderId="6" xfId="4" applyNumberFormat="1" applyFont="1" applyFill="1" applyBorder="1" applyAlignment="1">
      <alignment horizontal="center" vertical="center"/>
    </xf>
    <xf numFmtId="164" fontId="147" fillId="4" borderId="6" xfId="4" applyNumberFormat="1" applyFont="1" applyFill="1" applyBorder="1" applyAlignment="1">
      <alignment horizontal="center" vertical="center"/>
    </xf>
    <xf numFmtId="0" fontId="147" fillId="0" borderId="9" xfId="2" applyFont="1" applyBorder="1" applyAlignment="1">
      <alignment horizontal="center" vertical="center"/>
    </xf>
    <xf numFmtId="168" fontId="147" fillId="4" borderId="4" xfId="2" applyNumberFormat="1" applyFont="1" applyFill="1" applyBorder="1" applyAlignment="1">
      <alignment horizontal="center"/>
    </xf>
    <xf numFmtId="0" fontId="147" fillId="4" borderId="6" xfId="4" applyNumberFormat="1" applyFont="1" applyFill="1" applyBorder="1" applyAlignment="1">
      <alignment horizontal="center"/>
    </xf>
    <xf numFmtId="164" fontId="147" fillId="4" borderId="6" xfId="4" applyNumberFormat="1" applyFont="1" applyFill="1" applyBorder="1" applyAlignment="1">
      <alignment horizontal="center"/>
    </xf>
    <xf numFmtId="44" fontId="147" fillId="0" borderId="6" xfId="3" applyFont="1" applyFill="1" applyBorder="1" applyAlignment="1">
      <alignment horizontal="center"/>
    </xf>
    <xf numFmtId="164" fontId="147" fillId="0" borderId="9" xfId="4" applyNumberFormat="1" applyFont="1" applyFill="1" applyBorder="1" applyAlignment="1">
      <alignment horizontal="center"/>
    </xf>
    <xf numFmtId="0" fontId="150" fillId="0" borderId="0" xfId="0" applyFont="1"/>
    <xf numFmtId="0" fontId="149" fillId="7" borderId="36" xfId="0" applyFont="1" applyFill="1" applyBorder="1" applyAlignment="1">
      <alignment horizontal="center" vertical="center"/>
    </xf>
    <xf numFmtId="0" fontId="150" fillId="0" borderId="1" xfId="0" applyFont="1" applyBorder="1"/>
    <xf numFmtId="164" fontId="150" fillId="0" borderId="8" xfId="0" applyNumberFormat="1" applyFont="1" applyBorder="1" applyAlignment="1">
      <alignment horizontal="center"/>
    </xf>
    <xf numFmtId="0" fontId="150" fillId="0" borderId="9" xfId="0" applyFont="1" applyBorder="1" applyAlignment="1">
      <alignment horizontal="center"/>
    </xf>
    <xf numFmtId="0" fontId="150" fillId="0" borderId="14" xfId="0" applyFont="1" applyBorder="1"/>
    <xf numFmtId="0" fontId="150" fillId="0" borderId="21" xfId="0" applyFont="1" applyBorder="1" applyAlignment="1">
      <alignment horizontal="center"/>
    </xf>
    <xf numFmtId="0" fontId="149" fillId="7" borderId="1" xfId="0" applyFont="1" applyFill="1" applyBorder="1" applyAlignment="1">
      <alignment horizontal="center" vertical="center"/>
    </xf>
    <xf numFmtId="0" fontId="154" fillId="11" borderId="67" xfId="2" applyFont="1" applyFill="1" applyBorder="1" applyAlignment="1">
      <alignment horizontal="center" vertical="center"/>
    </xf>
    <xf numFmtId="0" fontId="154" fillId="11" borderId="15" xfId="2" applyFont="1" applyFill="1" applyBorder="1" applyAlignment="1">
      <alignment horizontal="center" vertical="center"/>
    </xf>
    <xf numFmtId="0" fontId="154" fillId="11" borderId="1" xfId="0" applyFont="1" applyFill="1" applyBorder="1" applyAlignment="1">
      <alignment horizontal="center" vertical="center"/>
    </xf>
    <xf numFmtId="167" fontId="150" fillId="4" borderId="4" xfId="0" applyNumberFormat="1" applyFont="1" applyFill="1" applyBorder="1" applyAlignment="1">
      <alignment horizontal="center" vertical="center"/>
    </xf>
    <xf numFmtId="0" fontId="150" fillId="4" borderId="6" xfId="0" applyFont="1" applyFill="1" applyBorder="1" applyAlignment="1">
      <alignment horizontal="center" vertical="center"/>
    </xf>
    <xf numFmtId="20" fontId="150" fillId="4" borderId="6" xfId="0" applyNumberFormat="1" applyFont="1" applyFill="1" applyBorder="1" applyAlignment="1">
      <alignment horizontal="center" vertical="center"/>
    </xf>
    <xf numFmtId="0" fontId="150" fillId="4" borderId="9" xfId="0" applyFont="1" applyFill="1" applyBorder="1" applyAlignment="1">
      <alignment horizontal="center" vertical="center"/>
    </xf>
    <xf numFmtId="0" fontId="150" fillId="0" borderId="0" xfId="0" applyFont="1" applyAlignment="1">
      <alignment horizontal="center"/>
    </xf>
    <xf numFmtId="167" fontId="150" fillId="0" borderId="4" xfId="0" applyNumberFormat="1" applyFont="1" applyBorder="1" applyAlignment="1">
      <alignment horizontal="center" vertical="center"/>
    </xf>
    <xf numFmtId="0" fontId="150" fillId="0" borderId="6" xfId="0" applyFont="1" applyBorder="1" applyAlignment="1">
      <alignment horizontal="center" vertical="center"/>
    </xf>
    <xf numFmtId="20" fontId="150" fillId="0" borderId="6" xfId="0" applyNumberFormat="1" applyFont="1" applyBorder="1" applyAlignment="1">
      <alignment horizontal="center" vertical="center"/>
    </xf>
    <xf numFmtId="0" fontId="150" fillId="0" borderId="9" xfId="0" applyFont="1" applyBorder="1" applyAlignment="1">
      <alignment horizontal="center" vertical="center"/>
    </xf>
    <xf numFmtId="0" fontId="150" fillId="0" borderId="0" xfId="0" applyFont="1" applyAlignment="1">
      <alignment horizontal="center" vertical="center"/>
    </xf>
    <xf numFmtId="0" fontId="150" fillId="4" borderId="0" xfId="0" applyFont="1" applyFill="1" applyAlignment="1">
      <alignment horizontal="center" vertical="center"/>
    </xf>
    <xf numFmtId="0" fontId="150" fillId="0" borderId="4" xfId="0" applyFont="1" applyBorder="1" applyAlignment="1">
      <alignment horizontal="center" vertical="center"/>
    </xf>
    <xf numFmtId="167" fontId="150" fillId="0" borderId="10" xfId="0" applyNumberFormat="1" applyFont="1" applyBorder="1" applyAlignment="1">
      <alignment horizontal="center" vertical="center"/>
    </xf>
    <xf numFmtId="0" fontId="157" fillId="0" borderId="9" xfId="0" applyFont="1" applyBorder="1" applyAlignment="1">
      <alignment horizontal="center" vertical="center"/>
    </xf>
    <xf numFmtId="0" fontId="157" fillId="0" borderId="0" xfId="0" applyFont="1" applyAlignment="1">
      <alignment horizontal="center" vertical="center"/>
    </xf>
    <xf numFmtId="0" fontId="157" fillId="4" borderId="9" xfId="0" applyFont="1" applyFill="1" applyBorder="1" applyAlignment="1">
      <alignment horizontal="center" vertical="center"/>
    </xf>
    <xf numFmtId="167" fontId="150" fillId="0" borderId="14" xfId="0" applyNumberFormat="1" applyFont="1" applyBorder="1" applyAlignment="1">
      <alignment horizontal="center" vertical="center"/>
    </xf>
    <xf numFmtId="0" fontId="150" fillId="0" borderId="16" xfId="0" applyFont="1" applyBorder="1" applyAlignment="1">
      <alignment horizontal="center" vertical="center"/>
    </xf>
    <xf numFmtId="20" fontId="150" fillId="0" borderId="16" xfId="0" applyNumberFormat="1" applyFont="1" applyBorder="1" applyAlignment="1">
      <alignment horizontal="center" vertical="center"/>
    </xf>
    <xf numFmtId="0" fontId="157" fillId="0" borderId="21" xfId="0" applyFont="1" applyBorder="1" applyAlignment="1">
      <alignment horizontal="center" vertical="center"/>
    </xf>
    <xf numFmtId="167" fontId="150" fillId="0" borderId="0" xfId="0" applyNumberFormat="1" applyFont="1" applyAlignment="1">
      <alignment horizontal="center" vertical="center"/>
    </xf>
    <xf numFmtId="20" fontId="150" fillId="0" borderId="0" xfId="0" applyNumberFormat="1" applyFont="1" applyAlignment="1">
      <alignment horizontal="center" vertical="center"/>
    </xf>
    <xf numFmtId="0" fontId="156" fillId="0" borderId="0" xfId="0" applyFont="1" applyAlignment="1">
      <alignment vertical="center"/>
    </xf>
    <xf numFmtId="0" fontId="150" fillId="0" borderId="0" xfId="0" applyFont="1" applyAlignment="1">
      <alignment horizontal="left" vertical="center"/>
    </xf>
    <xf numFmtId="0" fontId="157" fillId="0" borderId="10" xfId="0" applyFont="1" applyBorder="1" applyAlignment="1">
      <alignment horizontal="center" vertical="center"/>
    </xf>
    <xf numFmtId="0" fontId="157" fillId="0" borderId="12" xfId="0" applyFont="1" applyBorder="1" applyAlignment="1">
      <alignment horizontal="center" vertical="center"/>
    </xf>
    <xf numFmtId="0" fontId="157" fillId="0" borderId="71" xfId="0" applyFont="1" applyBorder="1" applyAlignment="1">
      <alignment horizontal="center" vertical="center"/>
    </xf>
    <xf numFmtId="164" fontId="161" fillId="10" borderId="39" xfId="0" applyNumberFormat="1" applyFont="1" applyFill="1" applyBorder="1"/>
    <xf numFmtId="0" fontId="164" fillId="0" borderId="0" xfId="0" applyFont="1"/>
    <xf numFmtId="164" fontId="161" fillId="10" borderId="40" xfId="0" applyNumberFormat="1" applyFont="1" applyFill="1" applyBorder="1" applyAlignment="1">
      <alignment horizontal="right" vertical="center"/>
    </xf>
    <xf numFmtId="0" fontId="150" fillId="0" borderId="4" xfId="0" applyFont="1" applyBorder="1"/>
    <xf numFmtId="0" fontId="150" fillId="0" borderId="6" xfId="0" applyFont="1" applyBorder="1"/>
    <xf numFmtId="0" fontId="150" fillId="0" borderId="9" xfId="0" applyFont="1" applyBorder="1"/>
    <xf numFmtId="0" fontId="157" fillId="0" borderId="53" xfId="0" applyFont="1" applyBorder="1" applyAlignment="1">
      <alignment horizontal="center" vertical="center"/>
    </xf>
    <xf numFmtId="0" fontId="157" fillId="0" borderId="25" xfId="0" applyFont="1" applyBorder="1" applyAlignment="1">
      <alignment horizontal="center" vertical="center"/>
    </xf>
    <xf numFmtId="0" fontId="118" fillId="10" borderId="1" xfId="0" applyFont="1" applyFill="1" applyBorder="1" applyAlignment="1">
      <alignment horizontal="center" vertical="center"/>
    </xf>
    <xf numFmtId="0" fontId="118" fillId="10" borderId="2" xfId="0" applyFont="1" applyFill="1" applyBorder="1" applyAlignment="1">
      <alignment horizontal="center" vertical="center"/>
    </xf>
    <xf numFmtId="0" fontId="118" fillId="10" borderId="3" xfId="0" applyFont="1" applyFill="1" applyBorder="1" applyAlignment="1">
      <alignment horizontal="center" vertical="center"/>
    </xf>
    <xf numFmtId="0" fontId="118" fillId="10" borderId="7" xfId="0" applyFont="1" applyFill="1" applyBorder="1" applyAlignment="1">
      <alignment horizontal="center" vertical="center"/>
    </xf>
    <xf numFmtId="0" fontId="0" fillId="10" borderId="0" xfId="0" applyFill="1"/>
    <xf numFmtId="0" fontId="127" fillId="10" borderId="0" xfId="0" applyFont="1" applyFill="1"/>
    <xf numFmtId="0" fontId="165" fillId="10" borderId="0" xfId="0" applyFont="1" applyFill="1" applyAlignment="1">
      <alignment vertical="center"/>
    </xf>
    <xf numFmtId="0" fontId="143" fillId="10" borderId="0" xfId="0" applyFont="1" applyFill="1"/>
    <xf numFmtId="0" fontId="152" fillId="10" borderId="1" xfId="0" applyFont="1" applyFill="1" applyBorder="1" applyAlignment="1">
      <alignment horizontal="center" vertical="center"/>
    </xf>
    <xf numFmtId="0" fontId="152" fillId="10" borderId="3" xfId="0" applyFont="1" applyFill="1" applyBorder="1" applyAlignment="1">
      <alignment horizontal="center" vertical="center"/>
    </xf>
    <xf numFmtId="0" fontId="160" fillId="0" borderId="9" xfId="0" applyFont="1" applyBorder="1" applyAlignment="1">
      <alignment horizontal="center"/>
    </xf>
    <xf numFmtId="0" fontId="160" fillId="0" borderId="21" xfId="0" applyFont="1" applyBorder="1" applyAlignment="1">
      <alignment horizontal="center"/>
    </xf>
    <xf numFmtId="0" fontId="169" fillId="12" borderId="4" xfId="0" applyFont="1" applyFill="1" applyBorder="1" applyAlignment="1">
      <alignment horizontal="center"/>
    </xf>
    <xf numFmtId="6" fontId="150" fillId="13" borderId="0" xfId="0" applyNumberFormat="1" applyFont="1" applyFill="1"/>
    <xf numFmtId="44" fontId="150" fillId="13" borderId="0" xfId="0" applyNumberFormat="1" applyFont="1" applyFill="1"/>
    <xf numFmtId="0" fontId="166" fillId="0" borderId="69" xfId="0" applyFont="1" applyBorder="1" applyAlignment="1">
      <alignment horizontal="center"/>
    </xf>
    <xf numFmtId="0" fontId="171" fillId="10" borderId="0" xfId="0" applyFont="1" applyFill="1" applyAlignment="1">
      <alignment vertical="center"/>
    </xf>
    <xf numFmtId="0" fontId="143" fillId="10" borderId="0" xfId="0" applyFont="1" applyFill="1" applyAlignment="1">
      <alignment vertical="center"/>
    </xf>
    <xf numFmtId="0" fontId="118" fillId="10" borderId="8" xfId="0" applyFont="1" applyFill="1" applyBorder="1" applyAlignment="1">
      <alignment horizontal="center" vertical="center"/>
    </xf>
    <xf numFmtId="0" fontId="118" fillId="10" borderId="8" xfId="0" applyFont="1" applyFill="1" applyBorder="1" applyAlignment="1">
      <alignment horizontal="center"/>
    </xf>
    <xf numFmtId="0" fontId="117" fillId="0" borderId="0" xfId="0" applyFont="1"/>
    <xf numFmtId="0" fontId="172" fillId="0" borderId="0" xfId="0" applyFont="1" applyAlignment="1">
      <alignment vertical="center"/>
    </xf>
    <xf numFmtId="16" fontId="147" fillId="0" borderId="4" xfId="0" applyNumberFormat="1" applyFont="1" applyBorder="1" applyAlignment="1">
      <alignment horizontal="center" vertical="center"/>
    </xf>
    <xf numFmtId="0" fontId="147" fillId="0" borderId="6" xfId="0" applyFont="1" applyBorder="1" applyAlignment="1">
      <alignment horizontal="center" vertical="center"/>
    </xf>
    <xf numFmtId="44" fontId="147" fillId="0" borderId="6" xfId="1" applyFont="1" applyFill="1" applyBorder="1" applyAlignment="1">
      <alignment horizontal="center" vertical="center"/>
    </xf>
    <xf numFmtId="0" fontId="147" fillId="0" borderId="9" xfId="0" applyFont="1" applyBorder="1" applyAlignment="1">
      <alignment horizontal="center" vertical="center"/>
    </xf>
    <xf numFmtId="0" fontId="151" fillId="0" borderId="14" xfId="0" applyFont="1" applyBorder="1" applyAlignment="1">
      <alignment horizontal="center" vertical="center"/>
    </xf>
    <xf numFmtId="0" fontId="151" fillId="0" borderId="16" xfId="0" applyFont="1" applyBorder="1" applyAlignment="1">
      <alignment horizontal="center" vertical="center"/>
    </xf>
    <xf numFmtId="44" fontId="151" fillId="0" borderId="16" xfId="1" applyFont="1" applyFill="1" applyBorder="1" applyAlignment="1">
      <alignment horizontal="center" vertical="center"/>
    </xf>
    <xf numFmtId="0" fontId="151" fillId="0" borderId="21" xfId="0" applyFont="1" applyBorder="1" applyAlignment="1">
      <alignment horizontal="center" vertical="center"/>
    </xf>
    <xf numFmtId="168" fontId="148" fillId="0" borderId="4" xfId="2" applyNumberFormat="1" applyFont="1" applyBorder="1" applyAlignment="1">
      <alignment horizontal="center" vertical="center"/>
    </xf>
    <xf numFmtId="0" fontId="148" fillId="0" borderId="6" xfId="4" applyNumberFormat="1" applyFont="1" applyFill="1" applyBorder="1" applyAlignment="1">
      <alignment horizontal="center" vertical="center" wrapText="1"/>
    </xf>
    <xf numFmtId="164" fontId="148" fillId="0" borderId="6" xfId="4" applyNumberFormat="1" applyFont="1" applyFill="1" applyBorder="1" applyAlignment="1">
      <alignment horizontal="center" vertical="center"/>
    </xf>
    <xf numFmtId="0" fontId="148" fillId="0" borderId="9" xfId="2" applyFont="1" applyBorder="1" applyAlignment="1">
      <alignment horizontal="center" vertical="center"/>
    </xf>
    <xf numFmtId="168" fontId="147" fillId="0" borderId="4" xfId="2" applyNumberFormat="1" applyFont="1" applyBorder="1" applyAlignment="1">
      <alignment horizontal="center" vertical="center"/>
    </xf>
    <xf numFmtId="0" fontId="147" fillId="0" borderId="6" xfId="4" applyNumberFormat="1" applyFont="1" applyFill="1" applyBorder="1" applyAlignment="1">
      <alignment horizontal="center" vertical="center"/>
    </xf>
    <xf numFmtId="164" fontId="147" fillId="0" borderId="6" xfId="4" applyNumberFormat="1" applyFont="1" applyFill="1" applyBorder="1" applyAlignment="1">
      <alignment horizontal="center" vertical="center"/>
    </xf>
    <xf numFmtId="0" fontId="147" fillId="0" borderId="6" xfId="2" applyFont="1" applyBorder="1" applyAlignment="1">
      <alignment horizontal="center" vertical="center"/>
    </xf>
    <xf numFmtId="0" fontId="147" fillId="0" borderId="6" xfId="4" applyNumberFormat="1" applyFont="1" applyFill="1" applyBorder="1" applyAlignment="1">
      <alignment horizontal="center"/>
    </xf>
    <xf numFmtId="168" fontId="148" fillId="0" borderId="4" xfId="2" applyNumberFormat="1" applyFont="1" applyBorder="1" applyAlignment="1">
      <alignment horizontal="center"/>
    </xf>
    <xf numFmtId="0" fontId="148" fillId="0" borderId="6" xfId="2" applyFont="1" applyBorder="1" applyAlignment="1">
      <alignment horizontal="center"/>
    </xf>
    <xf numFmtId="164" fontId="148" fillId="0" borderId="6" xfId="4" applyNumberFormat="1" applyFont="1" applyFill="1" applyBorder="1" applyAlignment="1">
      <alignment horizontal="center"/>
    </xf>
    <xf numFmtId="0" fontId="148" fillId="0" borderId="9" xfId="2" applyFont="1" applyBorder="1" applyAlignment="1">
      <alignment horizontal="center"/>
    </xf>
    <xf numFmtId="164" fontId="147" fillId="0" borderId="55" xfId="4" applyNumberFormat="1" applyFont="1" applyFill="1" applyBorder="1" applyAlignment="1">
      <alignment horizontal="center"/>
    </xf>
    <xf numFmtId="16" fontId="151" fillId="15" borderId="4" xfId="0" applyNumberFormat="1" applyFont="1" applyFill="1" applyBorder="1" applyAlignment="1">
      <alignment horizontal="center" vertical="center"/>
    </xf>
    <xf numFmtId="0" fontId="151" fillId="15" borderId="6" xfId="0" applyFont="1" applyFill="1" applyBorder="1" applyAlignment="1">
      <alignment horizontal="center" vertical="center"/>
    </xf>
    <xf numFmtId="44" fontId="151" fillId="15" borderId="6" xfId="1" applyFont="1" applyFill="1" applyBorder="1" applyAlignment="1">
      <alignment horizontal="center" vertical="center"/>
    </xf>
    <xf numFmtId="16" fontId="151" fillId="15" borderId="1" xfId="0" applyNumberFormat="1" applyFont="1" applyFill="1" applyBorder="1" applyAlignment="1">
      <alignment horizontal="center" vertical="center"/>
    </xf>
    <xf numFmtId="0" fontId="151" fillId="15" borderId="3" xfId="0" applyFont="1" applyFill="1" applyBorder="1" applyAlignment="1">
      <alignment horizontal="center" vertical="center"/>
    </xf>
    <xf numFmtId="44" fontId="151" fillId="15" borderId="3" xfId="1" applyFont="1" applyFill="1" applyBorder="1" applyAlignment="1">
      <alignment horizontal="center" vertical="center"/>
    </xf>
    <xf numFmtId="0" fontId="168" fillId="15" borderId="6" xfId="0" applyFont="1" applyFill="1" applyBorder="1" applyAlignment="1">
      <alignment horizontal="center" vertical="center"/>
    </xf>
    <xf numFmtId="16" fontId="147" fillId="15" borderId="4" xfId="0" applyNumberFormat="1" applyFont="1" applyFill="1" applyBorder="1" applyAlignment="1">
      <alignment horizontal="center" vertical="center"/>
    </xf>
    <xf numFmtId="0" fontId="147" fillId="15" borderId="6" xfId="0" applyFont="1" applyFill="1" applyBorder="1" applyAlignment="1">
      <alignment horizontal="center" vertical="center"/>
    </xf>
    <xf numFmtId="44" fontId="147" fillId="15" borderId="6" xfId="1" applyFont="1" applyFill="1" applyBorder="1" applyAlignment="1">
      <alignment horizontal="center" vertical="center"/>
    </xf>
    <xf numFmtId="16" fontId="147" fillId="15" borderId="6" xfId="0" applyNumberFormat="1" applyFont="1" applyFill="1" applyBorder="1" applyAlignment="1">
      <alignment horizontal="center" vertical="center"/>
    </xf>
    <xf numFmtId="20" fontId="151" fillId="15" borderId="6" xfId="0" applyNumberFormat="1" applyFont="1" applyFill="1" applyBorder="1" applyAlignment="1">
      <alignment horizontal="center" vertical="center"/>
    </xf>
    <xf numFmtId="0" fontId="0" fillId="15" borderId="0" xfId="0" applyFill="1"/>
    <xf numFmtId="0" fontId="167" fillId="10" borderId="50" xfId="0" applyFont="1" applyFill="1" applyBorder="1" applyAlignment="1">
      <alignment horizontal="center" vertical="center"/>
    </xf>
    <xf numFmtId="0" fontId="167" fillId="10" borderId="51" xfId="0" applyFont="1" applyFill="1" applyBorder="1" applyAlignment="1">
      <alignment horizontal="center" vertical="center"/>
    </xf>
    <xf numFmtId="0" fontId="167" fillId="10" borderId="52" xfId="0" applyFont="1" applyFill="1" applyBorder="1" applyAlignment="1">
      <alignment horizontal="center" vertical="center"/>
    </xf>
    <xf numFmtId="0" fontId="167" fillId="10" borderId="70" xfId="0" applyFont="1" applyFill="1" applyBorder="1" applyAlignment="1">
      <alignment horizontal="center" vertical="center"/>
    </xf>
    <xf numFmtId="16" fontId="151" fillId="15" borderId="6" xfId="0" applyNumberFormat="1" applyFont="1" applyFill="1" applyBorder="1" applyAlignment="1">
      <alignment horizontal="center" vertical="center"/>
    </xf>
    <xf numFmtId="0" fontId="147" fillId="15" borderId="6" xfId="1" applyNumberFormat="1" applyFont="1" applyFill="1" applyBorder="1" applyAlignment="1">
      <alignment horizontal="center" vertical="center"/>
    </xf>
    <xf numFmtId="16" fontId="147" fillId="0" borderId="6" xfId="0" applyNumberFormat="1" applyFont="1" applyBorder="1" applyAlignment="1">
      <alignment horizontal="center" vertical="center"/>
    </xf>
    <xf numFmtId="20" fontId="151" fillId="15" borderId="3" xfId="0" applyNumberFormat="1" applyFont="1" applyFill="1" applyBorder="1" applyAlignment="1">
      <alignment horizontal="center" vertical="center"/>
    </xf>
    <xf numFmtId="0" fontId="151" fillId="15" borderId="8" xfId="0" applyFont="1" applyFill="1" applyBorder="1" applyAlignment="1">
      <alignment horizontal="center" vertical="center"/>
    </xf>
    <xf numFmtId="0" fontId="151" fillId="15" borderId="9" xfId="0" applyFont="1" applyFill="1" applyBorder="1" applyAlignment="1">
      <alignment horizontal="center" vertical="center"/>
    </xf>
    <xf numFmtId="0" fontId="147" fillId="15" borderId="9" xfId="0" applyFont="1" applyFill="1" applyBorder="1" applyAlignment="1">
      <alignment horizontal="center" vertical="center"/>
    </xf>
    <xf numFmtId="16" fontId="147" fillId="15" borderId="4" xfId="1" applyNumberFormat="1" applyFont="1" applyFill="1" applyBorder="1" applyAlignment="1">
      <alignment horizontal="center" vertical="center"/>
    </xf>
    <xf numFmtId="168" fontId="147" fillId="0" borderId="10" xfId="2" applyNumberFormat="1" applyFont="1" applyBorder="1" applyAlignment="1">
      <alignment horizontal="center"/>
    </xf>
    <xf numFmtId="0" fontId="147" fillId="0" borderId="12" xfId="2" applyFont="1" applyBorder="1" applyAlignment="1">
      <alignment horizontal="center" wrapText="1"/>
    </xf>
    <xf numFmtId="164" fontId="147" fillId="0" borderId="12" xfId="4" applyNumberFormat="1" applyFont="1" applyFill="1" applyBorder="1" applyAlignment="1">
      <alignment horizontal="center"/>
    </xf>
    <xf numFmtId="0" fontId="147" fillId="0" borderId="25" xfId="2" applyFont="1" applyBorder="1" applyAlignment="1">
      <alignment horizontal="center"/>
    </xf>
    <xf numFmtId="0" fontId="147" fillId="0" borderId="12" xfId="2" applyFont="1" applyBorder="1" applyAlignment="1">
      <alignment horizontal="center"/>
    </xf>
    <xf numFmtId="0" fontId="152" fillId="11" borderId="31" xfId="2" applyFont="1" applyFill="1" applyBorder="1" applyAlignment="1">
      <alignment horizontal="center" vertical="center"/>
    </xf>
    <xf numFmtId="0" fontId="153" fillId="11" borderId="31" xfId="2" applyFont="1" applyFill="1" applyBorder="1" applyAlignment="1">
      <alignment horizontal="center" vertical="center"/>
    </xf>
    <xf numFmtId="0" fontId="145" fillId="7" borderId="31" xfId="2" applyFont="1" applyFill="1" applyBorder="1" applyAlignment="1">
      <alignment horizontal="center" vertical="center"/>
    </xf>
    <xf numFmtId="0" fontId="146" fillId="7" borderId="31" xfId="2" applyFont="1" applyFill="1" applyBorder="1" applyAlignment="1">
      <alignment horizontal="center" vertical="center"/>
    </xf>
    <xf numFmtId="16" fontId="150" fillId="0" borderId="4" xfId="0" applyNumberFormat="1" applyFont="1" applyBorder="1" applyAlignment="1">
      <alignment horizontal="center" vertical="center"/>
    </xf>
    <xf numFmtId="0" fontId="150" fillId="15" borderId="0" xfId="0" applyFont="1" applyFill="1"/>
    <xf numFmtId="0" fontId="150" fillId="0" borderId="0" xfId="0" applyFont="1" applyAlignment="1">
      <alignment vertical="center"/>
    </xf>
    <xf numFmtId="0" fontId="152" fillId="10" borderId="2" xfId="0" applyFont="1" applyFill="1" applyBorder="1" applyAlignment="1">
      <alignment horizontal="center" vertical="center"/>
    </xf>
    <xf numFmtId="0" fontId="152" fillId="10" borderId="8" xfId="0" applyFont="1" applyFill="1" applyBorder="1" applyAlignment="1">
      <alignment horizontal="center"/>
    </xf>
    <xf numFmtId="0" fontId="152" fillId="10" borderId="8" xfId="0" applyFont="1" applyFill="1" applyBorder="1" applyAlignment="1">
      <alignment horizontal="center" vertical="center"/>
    </xf>
    <xf numFmtId="16" fontId="166" fillId="0" borderId="10" xfId="0" applyNumberFormat="1" applyFont="1" applyBorder="1" applyAlignment="1">
      <alignment horizontal="center" vertical="center"/>
    </xf>
    <xf numFmtId="0" fontId="166" fillId="0" borderId="11" xfId="0" applyFont="1" applyBorder="1" applyAlignment="1">
      <alignment horizontal="center" vertical="center"/>
    </xf>
    <xf numFmtId="0" fontId="166" fillId="0" borderId="12" xfId="0" applyFont="1" applyBorder="1" applyAlignment="1">
      <alignment horizontal="center" vertical="center"/>
    </xf>
    <xf numFmtId="44" fontId="166" fillId="0" borderId="12" xfId="0" applyNumberFormat="1" applyFont="1" applyBorder="1" applyAlignment="1">
      <alignment horizontal="center" vertical="center"/>
    </xf>
    <xf numFmtId="0" fontId="166" fillId="0" borderId="25" xfId="0" applyFont="1" applyBorder="1" applyAlignment="1">
      <alignment horizontal="center"/>
    </xf>
    <xf numFmtId="0" fontId="166" fillId="0" borderId="0" xfId="0" applyFont="1" applyAlignment="1">
      <alignment horizontal="center"/>
    </xf>
    <xf numFmtId="0" fontId="166" fillId="0" borderId="0" xfId="0" applyFont="1"/>
    <xf numFmtId="0" fontId="166" fillId="0" borderId="25" xfId="0" applyFont="1" applyBorder="1" applyAlignment="1">
      <alignment horizontal="center" vertical="center"/>
    </xf>
    <xf numFmtId="20" fontId="150" fillId="0" borderId="5" xfId="0" applyNumberFormat="1" applyFont="1" applyBorder="1" applyAlignment="1">
      <alignment horizontal="center" vertical="center"/>
    </xf>
    <xf numFmtId="0" fontId="150" fillId="0" borderId="6" xfId="0" applyFont="1" applyBorder="1" applyAlignment="1">
      <alignment horizontal="center" vertical="center" wrapText="1"/>
    </xf>
    <xf numFmtId="166" fontId="150" fillId="0" borderId="6" xfId="0" applyNumberFormat="1" applyFont="1" applyBorder="1" applyAlignment="1">
      <alignment horizontal="center" vertical="center"/>
    </xf>
    <xf numFmtId="0" fontId="166" fillId="0" borderId="6" xfId="0" applyFont="1" applyBorder="1" applyAlignment="1">
      <alignment horizontal="center" vertical="center"/>
    </xf>
    <xf numFmtId="16" fontId="150" fillId="0" borderId="10" xfId="0" applyNumberFormat="1" applyFont="1" applyBorder="1" applyAlignment="1">
      <alignment horizontal="center" vertical="center"/>
    </xf>
    <xf numFmtId="0" fontId="150" fillId="0" borderId="12" xfId="0" applyFont="1" applyBorder="1" applyAlignment="1">
      <alignment horizontal="center" vertical="center"/>
    </xf>
    <xf numFmtId="0" fontId="175" fillId="0" borderId="6" xfId="0" applyFont="1" applyBorder="1" applyAlignment="1">
      <alignment horizontal="center" vertical="center"/>
    </xf>
    <xf numFmtId="166" fontId="157" fillId="0" borderId="12" xfId="0" applyNumberFormat="1" applyFont="1" applyBorder="1" applyAlignment="1">
      <alignment horizontal="center" vertical="center"/>
    </xf>
    <xf numFmtId="166" fontId="150" fillId="0" borderId="12" xfId="1" applyNumberFormat="1" applyFont="1" applyBorder="1" applyAlignment="1">
      <alignment horizontal="center" vertical="center"/>
    </xf>
    <xf numFmtId="0" fontId="150" fillId="0" borderId="25" xfId="0" applyFont="1" applyBorder="1" applyAlignment="1">
      <alignment horizontal="center" vertical="center"/>
    </xf>
    <xf numFmtId="166" fontId="150" fillId="0" borderId="12" xfId="0" applyNumberFormat="1" applyFont="1" applyBorder="1" applyAlignment="1">
      <alignment horizontal="center" vertical="center"/>
    </xf>
    <xf numFmtId="16" fontId="150" fillId="0" borderId="5" xfId="0" applyNumberFormat="1" applyFont="1" applyBorder="1" applyAlignment="1">
      <alignment horizontal="center" vertical="center"/>
    </xf>
    <xf numFmtId="166" fontId="150" fillId="0" borderId="6" xfId="1" applyNumberFormat="1" applyFont="1" applyBorder="1" applyAlignment="1">
      <alignment horizontal="center" vertical="center"/>
    </xf>
    <xf numFmtId="6" fontId="150" fillId="0" borderId="0" xfId="0" applyNumberFormat="1" applyFont="1"/>
    <xf numFmtId="16" fontId="150" fillId="0" borderId="0" xfId="0" applyNumberFormat="1" applyFont="1"/>
    <xf numFmtId="16" fontId="150" fillId="0" borderId="14" xfId="0" applyNumberFormat="1" applyFont="1" applyBorder="1" applyAlignment="1">
      <alignment horizontal="center" vertical="center"/>
    </xf>
    <xf numFmtId="20" fontId="150" fillId="0" borderId="15" xfId="0" applyNumberFormat="1" applyFont="1" applyBorder="1" applyAlignment="1">
      <alignment horizontal="center" vertical="center"/>
    </xf>
    <xf numFmtId="166" fontId="150" fillId="0" borderId="16" xfId="0" applyNumberFormat="1" applyFont="1" applyBorder="1" applyAlignment="1">
      <alignment horizontal="center" vertical="center"/>
    </xf>
    <xf numFmtId="0" fontId="150" fillId="0" borderId="21" xfId="0" applyFont="1" applyBorder="1" applyAlignment="1">
      <alignment horizontal="center" vertical="center"/>
    </xf>
    <xf numFmtId="44" fontId="150" fillId="0" borderId="0" xfId="0" applyNumberFormat="1" applyFont="1"/>
    <xf numFmtId="0" fontId="160" fillId="0" borderId="0" xfId="0" applyFont="1" applyAlignment="1">
      <alignment vertical="center"/>
    </xf>
    <xf numFmtId="0" fontId="170" fillId="0" borderId="0" xfId="0" applyFont="1" applyAlignment="1">
      <alignment vertical="center"/>
    </xf>
    <xf numFmtId="166" fontId="150" fillId="0" borderId="6" xfId="1" applyNumberFormat="1" applyFont="1" applyFill="1" applyBorder="1" applyAlignment="1">
      <alignment horizontal="center" vertical="center"/>
    </xf>
    <xf numFmtId="0" fontId="150" fillId="0" borderId="5" xfId="0" applyFont="1" applyBorder="1" applyAlignment="1">
      <alignment horizontal="center" vertical="center"/>
    </xf>
    <xf numFmtId="0" fontId="150" fillId="0" borderId="14" xfId="0" applyFont="1" applyBorder="1" applyAlignment="1">
      <alignment horizontal="center" vertical="center"/>
    </xf>
    <xf numFmtId="0" fontId="150" fillId="0" borderId="15" xfId="0" applyFont="1" applyBorder="1" applyAlignment="1">
      <alignment horizontal="center" vertical="center"/>
    </xf>
    <xf numFmtId="166" fontId="150" fillId="0" borderId="16" xfId="1" applyNumberFormat="1" applyFont="1" applyBorder="1" applyAlignment="1">
      <alignment horizontal="center" vertical="center"/>
    </xf>
    <xf numFmtId="0" fontId="167" fillId="9" borderId="0" xfId="0" applyFont="1" applyFill="1" applyAlignment="1">
      <alignment vertical="center"/>
    </xf>
    <xf numFmtId="0" fontId="150" fillId="9" borderId="0" xfId="0" applyFont="1" applyFill="1"/>
    <xf numFmtId="0" fontId="176" fillId="0" borderId="0" xfId="0" applyFont="1" applyAlignment="1">
      <alignment horizontal="left" vertical="center" wrapText="1"/>
    </xf>
    <xf numFmtId="168" fontId="148" fillId="4" borderId="4" xfId="2" applyNumberFormat="1" applyFont="1" applyFill="1" applyBorder="1" applyAlignment="1">
      <alignment horizontal="center"/>
    </xf>
    <xf numFmtId="164" fontId="148" fillId="4" borderId="6" xfId="4" applyNumberFormat="1" applyFont="1" applyFill="1" applyBorder="1" applyAlignment="1">
      <alignment horizontal="center"/>
    </xf>
    <xf numFmtId="0" fontId="147" fillId="0" borderId="6" xfId="2" applyFont="1" applyBorder="1" applyAlignment="1">
      <alignment horizontal="center" wrapText="1"/>
    </xf>
    <xf numFmtId="0" fontId="167" fillId="10" borderId="56" xfId="0" applyFont="1" applyFill="1" applyBorder="1"/>
    <xf numFmtId="0" fontId="147" fillId="15" borderId="9" xfId="1" applyNumberFormat="1" applyFont="1" applyFill="1" applyBorder="1" applyAlignment="1">
      <alignment horizontal="center" vertical="center"/>
    </xf>
    <xf numFmtId="0" fontId="147" fillId="0" borderId="0" xfId="0" applyFont="1" applyAlignment="1">
      <alignment horizontal="center" vertical="center"/>
    </xf>
    <xf numFmtId="0" fontId="151" fillId="0" borderId="0" xfId="0" applyFont="1" applyAlignment="1">
      <alignment horizontal="center" vertical="center"/>
    </xf>
    <xf numFmtId="44" fontId="147" fillId="0" borderId="0" xfId="1" applyFont="1" applyFill="1" applyBorder="1" applyAlignment="1">
      <alignment horizontal="center" vertical="center"/>
    </xf>
    <xf numFmtId="0" fontId="161" fillId="10" borderId="49" xfId="0" applyFont="1" applyFill="1" applyBorder="1" applyAlignment="1">
      <alignment horizontal="center" vertical="center"/>
    </xf>
    <xf numFmtId="0" fontId="161" fillId="10" borderId="0" xfId="0" applyFont="1" applyFill="1" applyAlignment="1">
      <alignment horizontal="center" vertical="center"/>
    </xf>
    <xf numFmtId="0" fontId="161" fillId="10" borderId="42" xfId="0" applyFont="1" applyFill="1" applyBorder="1" applyAlignment="1">
      <alignment horizontal="center" vertical="center"/>
    </xf>
    <xf numFmtId="164" fontId="150" fillId="0" borderId="0" xfId="0" applyNumberFormat="1" applyFont="1"/>
    <xf numFmtId="0" fontId="148" fillId="0" borderId="6" xfId="4" applyNumberFormat="1" applyFont="1" applyFill="1" applyBorder="1" applyAlignment="1">
      <alignment horizontal="center"/>
    </xf>
    <xf numFmtId="168" fontId="147" fillId="5" borderId="4" xfId="2" applyNumberFormat="1" applyFont="1" applyFill="1" applyBorder="1" applyAlignment="1">
      <alignment horizontal="center"/>
    </xf>
    <xf numFmtId="44" fontId="147" fillId="5" borderId="6" xfId="3" applyFont="1" applyFill="1" applyBorder="1" applyAlignment="1">
      <alignment horizontal="center"/>
    </xf>
    <xf numFmtId="164" fontId="147" fillId="5" borderId="6" xfId="4" applyNumberFormat="1" applyFont="1" applyFill="1" applyBorder="1" applyAlignment="1">
      <alignment horizontal="center"/>
    </xf>
    <xf numFmtId="164" fontId="147" fillId="5" borderId="9" xfId="4" applyNumberFormat="1" applyFont="1" applyFill="1" applyBorder="1" applyAlignment="1">
      <alignment horizontal="center"/>
    </xf>
    <xf numFmtId="16" fontId="150" fillId="0" borderId="0" xfId="0" applyNumberFormat="1" applyFont="1" applyAlignment="1">
      <alignment horizontal="center" vertical="center"/>
    </xf>
    <xf numFmtId="166" fontId="150" fillId="0" borderId="0" xfId="0" applyNumberFormat="1" applyFont="1" applyAlignment="1">
      <alignment horizontal="center" vertical="center"/>
    </xf>
    <xf numFmtId="16" fontId="150" fillId="4" borderId="4" xfId="0" applyNumberFormat="1" applyFont="1" applyFill="1" applyBorder="1" applyAlignment="1">
      <alignment horizontal="center" vertical="center"/>
    </xf>
    <xf numFmtId="166" fontId="150" fillId="4" borderId="6" xfId="0" applyNumberFormat="1" applyFont="1" applyFill="1" applyBorder="1" applyAlignment="1">
      <alignment horizontal="center" vertical="center"/>
    </xf>
    <xf numFmtId="44" fontId="150" fillId="0" borderId="0" xfId="1" applyFont="1"/>
    <xf numFmtId="44" fontId="150" fillId="0" borderId="0" xfId="1" applyFont="1" applyAlignment="1">
      <alignment vertical="center"/>
    </xf>
    <xf numFmtId="44" fontId="152" fillId="10" borderId="7" xfId="1" applyFont="1" applyFill="1" applyBorder="1" applyAlignment="1">
      <alignment horizontal="center" vertical="center"/>
    </xf>
    <xf numFmtId="44" fontId="150" fillId="9" borderId="0" xfId="1" applyFont="1" applyFill="1"/>
    <xf numFmtId="44" fontId="0" fillId="0" borderId="0" xfId="1" applyFont="1"/>
    <xf numFmtId="44" fontId="150" fillId="0" borderId="6" xfId="1" applyFont="1" applyBorder="1"/>
    <xf numFmtId="0" fontId="154" fillId="11" borderId="50" xfId="0" applyFont="1" applyFill="1" applyBorder="1" applyAlignment="1">
      <alignment horizontal="center" vertical="center"/>
    </xf>
    <xf numFmtId="44" fontId="150" fillId="0" borderId="6" xfId="1" applyFont="1" applyFill="1" applyBorder="1"/>
    <xf numFmtId="0" fontId="150" fillId="0" borderId="6" xfId="0" applyFont="1" applyBorder="1" applyAlignment="1">
      <alignment horizontal="center"/>
    </xf>
    <xf numFmtId="20" fontId="150" fillId="0" borderId="6" xfId="0" applyNumberFormat="1" applyFont="1" applyBorder="1"/>
    <xf numFmtId="16" fontId="150" fillId="0" borderId="4" xfId="0" applyNumberFormat="1" applyFont="1" applyBorder="1"/>
    <xf numFmtId="164" fontId="0" fillId="0" borderId="0" xfId="0" applyNumberFormat="1"/>
    <xf numFmtId="16" fontId="147" fillId="15" borderId="6" xfId="1" applyNumberFormat="1" applyFont="1" applyFill="1" applyBorder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50" fillId="4" borderId="0" xfId="0" applyFont="1" applyFill="1" applyAlignment="1">
      <alignment horizontal="center"/>
    </xf>
    <xf numFmtId="44" fontId="150" fillId="0" borderId="0" xfId="1" applyFont="1" applyFill="1" applyBorder="1"/>
    <xf numFmtId="164" fontId="147" fillId="4" borderId="55" xfId="4" applyNumberFormat="1" applyFont="1" applyFill="1" applyBorder="1" applyAlignment="1">
      <alignment horizontal="center"/>
    </xf>
    <xf numFmtId="16" fontId="150" fillId="0" borderId="72" xfId="0" applyNumberFormat="1" applyFont="1" applyBorder="1" applyAlignment="1">
      <alignment horizontal="center" vertical="center"/>
    </xf>
    <xf numFmtId="0" fontId="152" fillId="10" borderId="50" xfId="0" applyFont="1" applyFill="1" applyBorder="1" applyAlignment="1">
      <alignment horizontal="center" vertical="center"/>
    </xf>
    <xf numFmtId="0" fontId="152" fillId="10" borderId="51" xfId="0" applyFont="1" applyFill="1" applyBorder="1" applyAlignment="1">
      <alignment horizontal="center" vertical="center"/>
    </xf>
    <xf numFmtId="0" fontId="152" fillId="10" borderId="52" xfId="0" applyFont="1" applyFill="1" applyBorder="1" applyAlignment="1">
      <alignment horizontal="center" vertical="center"/>
    </xf>
    <xf numFmtId="44" fontId="152" fillId="10" borderId="70" xfId="1" applyFont="1" applyFill="1" applyBorder="1" applyAlignment="1">
      <alignment horizontal="center" vertical="center"/>
    </xf>
    <xf numFmtId="0" fontId="152" fillId="10" borderId="56" xfId="0" applyFont="1" applyFill="1" applyBorder="1" applyAlignment="1">
      <alignment horizontal="center"/>
    </xf>
    <xf numFmtId="16" fontId="150" fillId="0" borderId="1" xfId="0" applyNumberFormat="1" applyFont="1" applyBorder="1" applyAlignment="1">
      <alignment horizontal="center" vertical="center"/>
    </xf>
    <xf numFmtId="20" fontId="150" fillId="0" borderId="2" xfId="0" applyNumberFormat="1" applyFont="1" applyBorder="1" applyAlignment="1">
      <alignment horizontal="center" vertical="center"/>
    </xf>
    <xf numFmtId="0" fontId="150" fillId="0" borderId="3" xfId="0" applyFont="1" applyBorder="1" applyAlignment="1">
      <alignment horizontal="center" vertical="center"/>
    </xf>
    <xf numFmtId="166" fontId="150" fillId="0" borderId="3" xfId="0" applyNumberFormat="1" applyFont="1" applyBorder="1" applyAlignment="1">
      <alignment horizontal="center" vertical="center"/>
    </xf>
    <xf numFmtId="44" fontId="150" fillId="0" borderId="3" xfId="1" applyFont="1" applyBorder="1"/>
    <xf numFmtId="0" fontId="150" fillId="0" borderId="8" xfId="0" applyFont="1" applyBorder="1" applyAlignment="1">
      <alignment horizontal="center" vertical="center"/>
    </xf>
    <xf numFmtId="0" fontId="152" fillId="10" borderId="57" xfId="0" applyFont="1" applyFill="1" applyBorder="1" applyAlignment="1">
      <alignment horizontal="center" vertical="center"/>
    </xf>
    <xf numFmtId="0" fontId="152" fillId="10" borderId="58" xfId="0" applyFont="1" applyFill="1" applyBorder="1" applyAlignment="1">
      <alignment horizontal="center" vertical="center"/>
    </xf>
    <xf numFmtId="0" fontId="83" fillId="0" borderId="0" xfId="0" applyFont="1"/>
    <xf numFmtId="0" fontId="168" fillId="15" borderId="0" xfId="0" applyFont="1" applyFill="1" applyAlignment="1">
      <alignment horizontal="center" vertical="center"/>
    </xf>
    <xf numFmtId="0" fontId="0" fillId="4" borderId="0" xfId="0" applyFill="1"/>
    <xf numFmtId="0" fontId="150" fillId="4" borderId="0" xfId="0" applyFont="1" applyFill="1"/>
    <xf numFmtId="0" fontId="156" fillId="4" borderId="0" xfId="0" applyFont="1" applyFill="1" applyAlignment="1">
      <alignment horizontal="center"/>
    </xf>
    <xf numFmtId="0" fontId="157" fillId="4" borderId="0" xfId="0" applyFont="1" applyFill="1" applyAlignment="1">
      <alignment horizontal="center" vertical="center"/>
    </xf>
    <xf numFmtId="0" fontId="156" fillId="4" borderId="0" xfId="0" applyFont="1" applyFill="1" applyAlignment="1">
      <alignment vertical="center"/>
    </xf>
    <xf numFmtId="0" fontId="150" fillId="4" borderId="37" xfId="0" applyFont="1" applyFill="1" applyBorder="1"/>
    <xf numFmtId="0" fontId="155" fillId="4" borderId="0" xfId="0" applyFont="1" applyFill="1" applyAlignment="1">
      <alignment horizontal="center" vertical="center"/>
    </xf>
    <xf numFmtId="0" fontId="156" fillId="4" borderId="0" xfId="0" applyFont="1" applyFill="1" applyAlignment="1">
      <alignment horizontal="center" vertical="center"/>
    </xf>
    <xf numFmtId="0" fontId="159" fillId="4" borderId="0" xfId="0" applyFont="1" applyFill="1"/>
    <xf numFmtId="20" fontId="150" fillId="0" borderId="11" xfId="0" applyNumberFormat="1" applyFont="1" applyBorder="1" applyAlignment="1">
      <alignment horizontal="center" vertical="center"/>
    </xf>
    <xf numFmtId="16" fontId="150" fillId="0" borderId="26" xfId="0" applyNumberFormat="1" applyFont="1" applyBorder="1" applyAlignment="1">
      <alignment horizontal="center" vertical="center"/>
    </xf>
    <xf numFmtId="0" fontId="150" fillId="0" borderId="28" xfId="0" applyFont="1" applyBorder="1" applyAlignment="1">
      <alignment horizontal="center" vertical="center"/>
    </xf>
    <xf numFmtId="20" fontId="150" fillId="0" borderId="27" xfId="0" applyNumberFormat="1" applyFont="1" applyBorder="1" applyAlignment="1">
      <alignment horizontal="center" vertical="center"/>
    </xf>
    <xf numFmtId="44" fontId="166" fillId="0" borderId="24" xfId="1" applyFont="1" applyFill="1" applyBorder="1" applyAlignment="1">
      <alignment horizontal="center" vertical="center"/>
    </xf>
    <xf numFmtId="0" fontId="123" fillId="4" borderId="0" xfId="0" applyFont="1" applyFill="1" applyAlignment="1">
      <alignment horizontal="center" vertical="center"/>
    </xf>
    <xf numFmtId="0" fontId="175" fillId="15" borderId="0" xfId="0" applyFont="1" applyFill="1" applyAlignment="1">
      <alignment horizontal="center"/>
    </xf>
    <xf numFmtId="44" fontId="175" fillId="0" borderId="6" xfId="1" applyFont="1" applyBorder="1" applyAlignment="1">
      <alignment horizontal="center" vertical="center"/>
    </xf>
    <xf numFmtId="44" fontId="148" fillId="0" borderId="6" xfId="3" applyFont="1" applyFill="1" applyBorder="1" applyAlignment="1">
      <alignment horizontal="center"/>
    </xf>
    <xf numFmtId="164" fontId="148" fillId="0" borderId="55" xfId="4" applyNumberFormat="1" applyFont="1" applyFill="1" applyBorder="1" applyAlignment="1">
      <alignment horizontal="center"/>
    </xf>
    <xf numFmtId="164" fontId="148" fillId="0" borderId="9" xfId="4" applyNumberFormat="1" applyFont="1" applyFill="1" applyBorder="1" applyAlignment="1">
      <alignment horizontal="center"/>
    </xf>
    <xf numFmtId="16" fontId="150" fillId="0" borderId="4" xfId="0" applyNumberFormat="1" applyFont="1" applyBorder="1" applyAlignment="1">
      <alignment horizontal="center"/>
    </xf>
    <xf numFmtId="16" fontId="150" fillId="17" borderId="0" xfId="0" applyNumberFormat="1" applyFont="1" applyFill="1"/>
    <xf numFmtId="0" fontId="150" fillId="17" borderId="0" xfId="0" applyFont="1" applyFill="1"/>
    <xf numFmtId="44" fontId="150" fillId="17" borderId="0" xfId="1" applyFont="1" applyFill="1"/>
    <xf numFmtId="0" fontId="148" fillId="4" borderId="6" xfId="4" applyNumberFormat="1" applyFont="1" applyFill="1" applyBorder="1" applyAlignment="1">
      <alignment horizontal="center"/>
    </xf>
    <xf numFmtId="168" fontId="148" fillId="4" borderId="4" xfId="2" applyNumberFormat="1" applyFont="1" applyFill="1" applyBorder="1" applyAlignment="1">
      <alignment horizontal="center" vertical="center"/>
    </xf>
    <xf numFmtId="10" fontId="123" fillId="0" borderId="0" xfId="0" applyNumberFormat="1" applyFont="1"/>
    <xf numFmtId="16" fontId="150" fillId="10" borderId="4" xfId="0" applyNumberFormat="1" applyFont="1" applyFill="1" applyBorder="1" applyAlignment="1">
      <alignment horizontal="center" vertical="center"/>
    </xf>
    <xf numFmtId="20" fontId="150" fillId="10" borderId="5" xfId="0" applyNumberFormat="1" applyFont="1" applyFill="1" applyBorder="1" applyAlignment="1">
      <alignment horizontal="center" vertical="center"/>
    </xf>
    <xf numFmtId="0" fontId="150" fillId="10" borderId="6" xfId="0" applyFont="1" applyFill="1" applyBorder="1" applyAlignment="1">
      <alignment horizontal="center" vertical="center"/>
    </xf>
    <xf numFmtId="166" fontId="150" fillId="10" borderId="6" xfId="0" applyNumberFormat="1" applyFont="1" applyFill="1" applyBorder="1" applyAlignment="1">
      <alignment horizontal="center" vertical="center"/>
    </xf>
    <xf numFmtId="44" fontId="150" fillId="10" borderId="6" xfId="1" applyFont="1" applyFill="1" applyBorder="1"/>
    <xf numFmtId="0" fontId="150" fillId="10" borderId="9" xfId="0" applyFont="1" applyFill="1" applyBorder="1" applyAlignment="1">
      <alignment horizontal="center" vertical="center"/>
    </xf>
    <xf numFmtId="0" fontId="150" fillId="10" borderId="0" xfId="0" applyFont="1" applyFill="1" applyAlignment="1">
      <alignment horizontal="center"/>
    </xf>
    <xf numFmtId="16" fontId="166" fillId="10" borderId="4" xfId="0" applyNumberFormat="1" applyFont="1" applyFill="1" applyBorder="1" applyAlignment="1">
      <alignment horizontal="center" vertical="center"/>
    </xf>
    <xf numFmtId="20" fontId="166" fillId="10" borderId="5" xfId="0" applyNumberFormat="1" applyFont="1" applyFill="1" applyBorder="1" applyAlignment="1">
      <alignment horizontal="center" vertical="center"/>
    </xf>
    <xf numFmtId="0" fontId="166" fillId="10" borderId="6" xfId="0" applyFont="1" applyFill="1" applyBorder="1" applyAlignment="1">
      <alignment horizontal="center" vertical="center"/>
    </xf>
    <xf numFmtId="166" fontId="166" fillId="10" borderId="6" xfId="0" applyNumberFormat="1" applyFont="1" applyFill="1" applyBorder="1" applyAlignment="1">
      <alignment horizontal="center" vertical="center"/>
    </xf>
    <xf numFmtId="44" fontId="166" fillId="10" borderId="6" xfId="1" applyFont="1" applyFill="1" applyBorder="1"/>
    <xf numFmtId="0" fontId="166" fillId="10" borderId="9" xfId="0" applyFont="1" applyFill="1" applyBorder="1" applyAlignment="1">
      <alignment horizontal="center" vertical="center"/>
    </xf>
    <xf numFmtId="0" fontId="166" fillId="10" borderId="0" xfId="0" applyFont="1" applyFill="1" applyAlignment="1">
      <alignment horizontal="center"/>
    </xf>
    <xf numFmtId="168" fontId="178" fillId="0" borderId="4" xfId="2" applyNumberFormat="1" applyFont="1" applyBorder="1" applyAlignment="1">
      <alignment horizontal="center"/>
    </xf>
    <xf numFmtId="0" fontId="178" fillId="0" borderId="6" xfId="2" applyFont="1" applyBorder="1" applyAlignment="1">
      <alignment horizontal="center"/>
    </xf>
    <xf numFmtId="164" fontId="178" fillId="0" borderId="6" xfId="4" applyNumberFormat="1" applyFont="1" applyFill="1" applyBorder="1" applyAlignment="1">
      <alignment horizontal="center"/>
    </xf>
    <xf numFmtId="0" fontId="178" fillId="0" borderId="9" xfId="2" applyFont="1" applyBorder="1" applyAlignment="1">
      <alignment horizontal="center"/>
    </xf>
    <xf numFmtId="20" fontId="150" fillId="4" borderId="5" xfId="0" applyNumberFormat="1" applyFont="1" applyFill="1" applyBorder="1" applyAlignment="1">
      <alignment horizontal="center" vertical="center"/>
    </xf>
    <xf numFmtId="44" fontId="150" fillId="4" borderId="6" xfId="1" applyFont="1" applyFill="1" applyBorder="1"/>
    <xf numFmtId="22" fontId="150" fillId="0" borderId="5" xfId="0" applyNumberFormat="1" applyFont="1" applyBorder="1" applyAlignment="1">
      <alignment horizontal="center" vertical="center"/>
    </xf>
    <xf numFmtId="0" fontId="150" fillId="4" borderId="6" xfId="0" applyFont="1" applyFill="1" applyBorder="1" applyAlignment="1">
      <alignment horizontal="center" vertical="center" wrapText="1"/>
    </xf>
    <xf numFmtId="44" fontId="178" fillId="0" borderId="6" xfId="3" applyFont="1" applyFill="1" applyBorder="1" applyAlignment="1">
      <alignment horizontal="center"/>
    </xf>
    <xf numFmtId="16" fontId="166" fillId="0" borderId="1" xfId="0" applyNumberFormat="1" applyFont="1" applyBorder="1" applyAlignment="1">
      <alignment horizontal="center" vertical="center"/>
    </xf>
    <xf numFmtId="0" fontId="166" fillId="0" borderId="2" xfId="0" applyFont="1" applyBorder="1" applyAlignment="1">
      <alignment horizontal="center" vertical="center"/>
    </xf>
    <xf numFmtId="0" fontId="166" fillId="0" borderId="3" xfId="0" applyFont="1" applyBorder="1" applyAlignment="1">
      <alignment horizontal="center" vertical="center"/>
    </xf>
    <xf numFmtId="22" fontId="150" fillId="0" borderId="15" xfId="0" applyNumberFormat="1" applyFont="1" applyBorder="1" applyAlignment="1">
      <alignment horizontal="center" vertical="center"/>
    </xf>
    <xf numFmtId="44" fontId="150" fillId="0" borderId="16" xfId="1" applyFont="1" applyBorder="1"/>
    <xf numFmtId="164" fontId="161" fillId="10" borderId="39" xfId="0" applyNumberFormat="1" applyFont="1" applyFill="1" applyBorder="1" applyAlignment="1">
      <alignment horizontal="right" vertical="center"/>
    </xf>
    <xf numFmtId="0" fontId="158" fillId="10" borderId="30" xfId="0" applyFont="1" applyFill="1" applyBorder="1" applyAlignment="1">
      <alignment horizontal="left" vertical="center"/>
    </xf>
    <xf numFmtId="0" fontId="158" fillId="10" borderId="39" xfId="0" applyFont="1" applyFill="1" applyBorder="1" applyAlignment="1">
      <alignment horizontal="left" vertical="center"/>
    </xf>
    <xf numFmtId="0" fontId="166" fillId="10" borderId="6" xfId="0" applyFont="1" applyFill="1" applyBorder="1" applyAlignment="1">
      <alignment horizontal="center" vertical="center" wrapText="1"/>
    </xf>
    <xf numFmtId="0" fontId="150" fillId="0" borderId="0" xfId="0" applyFont="1" applyAlignment="1">
      <alignment vertical="top" wrapText="1"/>
    </xf>
    <xf numFmtId="0" fontId="163" fillId="4" borderId="0" xfId="0" applyFont="1" applyFill="1" applyAlignment="1">
      <alignment horizontal="center" vertical="center"/>
    </xf>
    <xf numFmtId="164" fontId="161" fillId="10" borderId="31" xfId="0" applyNumberFormat="1" applyFont="1" applyFill="1" applyBorder="1" applyAlignment="1">
      <alignment horizontal="right" vertical="center"/>
    </xf>
    <xf numFmtId="0" fontId="82" fillId="0" borderId="6" xfId="0" applyFont="1" applyBorder="1" applyAlignment="1">
      <alignment horizontal="center" vertical="center"/>
    </xf>
    <xf numFmtId="0" fontId="166" fillId="0" borderId="3" xfId="0" applyFont="1" applyBorder="1" applyAlignment="1">
      <alignment horizontal="center" vertical="center" wrapText="1"/>
    </xf>
    <xf numFmtId="0" fontId="166" fillId="0" borderId="12" xfId="0" applyFont="1" applyBorder="1" applyAlignment="1">
      <alignment horizontal="center" vertical="center" wrapText="1"/>
    </xf>
    <xf numFmtId="16" fontId="166" fillId="18" borderId="10" xfId="0" applyNumberFormat="1" applyFont="1" applyFill="1" applyBorder="1" applyAlignment="1">
      <alignment horizontal="center" vertical="center"/>
    </xf>
    <xf numFmtId="0" fontId="166" fillId="18" borderId="11" xfId="0" applyFont="1" applyFill="1" applyBorder="1" applyAlignment="1">
      <alignment horizontal="center" vertical="center"/>
    </xf>
    <xf numFmtId="0" fontId="166" fillId="18" borderId="12" xfId="0" applyFont="1" applyFill="1" applyBorder="1" applyAlignment="1">
      <alignment horizontal="center" vertical="center" wrapText="1"/>
    </xf>
    <xf numFmtId="0" fontId="166" fillId="18" borderId="12" xfId="0" applyFont="1" applyFill="1" applyBorder="1" applyAlignment="1">
      <alignment horizontal="center" vertical="center"/>
    </xf>
    <xf numFmtId="0" fontId="150" fillId="18" borderId="6" xfId="0" applyFont="1" applyFill="1" applyBorder="1" applyAlignment="1">
      <alignment horizontal="center" vertical="center"/>
    </xf>
    <xf numFmtId="166" fontId="150" fillId="18" borderId="6" xfId="0" applyNumberFormat="1" applyFont="1" applyFill="1" applyBorder="1" applyAlignment="1">
      <alignment horizontal="center" vertical="center"/>
    </xf>
    <xf numFmtId="44" fontId="150" fillId="18" borderId="6" xfId="1" applyFont="1" applyFill="1" applyBorder="1"/>
    <xf numFmtId="0" fontId="150" fillId="18" borderId="9" xfId="0" applyFont="1" applyFill="1" applyBorder="1" applyAlignment="1">
      <alignment horizontal="center" vertical="center"/>
    </xf>
    <xf numFmtId="0" fontId="166" fillId="18" borderId="0" xfId="0" applyFont="1" applyFill="1" applyAlignment="1">
      <alignment horizontal="center"/>
    </xf>
    <xf numFmtId="0" fontId="163" fillId="4" borderId="30" xfId="0" applyFont="1" applyFill="1" applyBorder="1" applyAlignment="1">
      <alignment horizontal="center" vertical="center"/>
    </xf>
    <xf numFmtId="0" fontId="163" fillId="4" borderId="39" xfId="0" applyFont="1" applyFill="1" applyBorder="1" applyAlignment="1">
      <alignment horizontal="center" vertical="center"/>
    </xf>
    <xf numFmtId="0" fontId="163" fillId="4" borderId="40" xfId="0" applyFont="1" applyFill="1" applyBorder="1" applyAlignment="1">
      <alignment horizontal="center" vertical="center"/>
    </xf>
    <xf numFmtId="0" fontId="150" fillId="0" borderId="30" xfId="0" applyFont="1" applyBorder="1" applyAlignment="1">
      <alignment horizontal="center" vertical="center"/>
    </xf>
    <xf numFmtId="0" fontId="150" fillId="0" borderId="39" xfId="0" applyFont="1" applyBorder="1" applyAlignment="1">
      <alignment horizontal="center" vertical="center"/>
    </xf>
    <xf numFmtId="0" fontId="150" fillId="0" borderId="40" xfId="0" applyFont="1" applyBorder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150" fillId="19" borderId="0" xfId="0" applyFont="1" applyFill="1" applyAlignment="1">
      <alignment horizontal="center"/>
    </xf>
    <xf numFmtId="168" fontId="178" fillId="4" borderId="4" xfId="2" applyNumberFormat="1" applyFont="1" applyFill="1" applyBorder="1" applyAlignment="1">
      <alignment horizontal="center"/>
    </xf>
    <xf numFmtId="164" fontId="178" fillId="4" borderId="6" xfId="4" applyNumberFormat="1" applyFont="1" applyFill="1" applyBorder="1" applyAlignment="1">
      <alignment horizontal="center"/>
    </xf>
    <xf numFmtId="0" fontId="178" fillId="4" borderId="6" xfId="4" applyNumberFormat="1" applyFont="1" applyFill="1" applyBorder="1" applyAlignment="1">
      <alignment horizontal="center"/>
    </xf>
    <xf numFmtId="166" fontId="150" fillId="0" borderId="0" xfId="0" applyNumberFormat="1" applyFont="1"/>
    <xf numFmtId="164" fontId="178" fillId="0" borderId="9" xfId="4" applyNumberFormat="1" applyFont="1" applyFill="1" applyBorder="1" applyAlignment="1">
      <alignment horizontal="center"/>
    </xf>
    <xf numFmtId="16" fontId="150" fillId="18" borderId="4" xfId="0" applyNumberFormat="1" applyFont="1" applyFill="1" applyBorder="1" applyAlignment="1">
      <alignment horizontal="center" vertical="center"/>
    </xf>
    <xf numFmtId="20" fontId="150" fillId="18" borderId="5" xfId="0" applyNumberFormat="1" applyFont="1" applyFill="1" applyBorder="1" applyAlignment="1">
      <alignment horizontal="center" vertical="center"/>
    </xf>
    <xf numFmtId="0" fontId="150" fillId="18" borderId="0" xfId="0" applyFont="1" applyFill="1" applyAlignment="1">
      <alignment horizontal="center"/>
    </xf>
    <xf numFmtId="0" fontId="180" fillId="0" borderId="0" xfId="0" applyFont="1" applyAlignment="1">
      <alignment horizontal="center" wrapText="1"/>
    </xf>
    <xf numFmtId="44" fontId="150" fillId="18" borderId="6" xfId="1" applyFont="1" applyFill="1" applyBorder="1" applyAlignment="1">
      <alignment horizontal="center" vertical="center"/>
    </xf>
    <xf numFmtId="0" fontId="157" fillId="18" borderId="0" xfId="0" applyFont="1" applyFill="1" applyAlignment="1">
      <alignment horizontal="center" vertical="center"/>
    </xf>
    <xf numFmtId="44" fontId="150" fillId="4" borderId="6" xfId="1" applyFont="1" applyFill="1" applyBorder="1" applyAlignment="1">
      <alignment horizontal="center" vertical="center"/>
    </xf>
    <xf numFmtId="0" fontId="81" fillId="0" borderId="6" xfId="0" applyFont="1" applyBorder="1" applyAlignment="1">
      <alignment horizontal="center" vertical="center"/>
    </xf>
    <xf numFmtId="44" fontId="161" fillId="10" borderId="40" xfId="1" applyFont="1" applyFill="1" applyBorder="1" applyAlignment="1">
      <alignment horizontal="right" vertical="center"/>
    </xf>
    <xf numFmtId="44" fontId="150" fillId="0" borderId="12" xfId="1" applyFont="1" applyFill="1" applyBorder="1"/>
    <xf numFmtId="0" fontId="152" fillId="10" borderId="73" xfId="0" applyFont="1" applyFill="1" applyBorder="1" applyAlignment="1">
      <alignment horizontal="center" vertical="center"/>
    </xf>
    <xf numFmtId="44" fontId="152" fillId="10" borderId="74" xfId="1" applyFont="1" applyFill="1" applyBorder="1" applyAlignment="1">
      <alignment horizontal="center" vertical="center"/>
    </xf>
    <xf numFmtId="0" fontId="152" fillId="10" borderId="65" xfId="0" applyFont="1" applyFill="1" applyBorder="1" applyAlignment="1">
      <alignment horizontal="center"/>
    </xf>
    <xf numFmtId="44" fontId="181" fillId="0" borderId="0" xfId="0" applyNumberFormat="1" applyFont="1" applyAlignment="1">
      <alignment horizontal="center"/>
    </xf>
    <xf numFmtId="0" fontId="80" fillId="0" borderId="6" xfId="0" applyFont="1" applyBorder="1" applyAlignment="1">
      <alignment horizontal="center" vertical="center"/>
    </xf>
    <xf numFmtId="0" fontId="79" fillId="0" borderId="6" xfId="0" applyFont="1" applyBorder="1" applyAlignment="1">
      <alignment horizontal="center" vertical="center"/>
    </xf>
    <xf numFmtId="168" fontId="182" fillId="0" borderId="4" xfId="2" applyNumberFormat="1" applyFont="1" applyBorder="1" applyAlignment="1">
      <alignment horizontal="center"/>
    </xf>
    <xf numFmtId="0" fontId="182" fillId="0" borderId="6" xfId="2" applyFont="1" applyBorder="1" applyAlignment="1">
      <alignment horizontal="center"/>
    </xf>
    <xf numFmtId="164" fontId="182" fillId="0" borderId="6" xfId="4" applyNumberFormat="1" applyFont="1" applyFill="1" applyBorder="1" applyAlignment="1">
      <alignment horizontal="center"/>
    </xf>
    <xf numFmtId="0" fontId="182" fillId="0" borderId="9" xfId="2" applyFont="1" applyBorder="1" applyAlignment="1">
      <alignment horizontal="center"/>
    </xf>
    <xf numFmtId="0" fontId="147" fillId="15" borderId="0" xfId="0" applyFont="1" applyFill="1" applyAlignment="1">
      <alignment horizontal="center" vertical="center"/>
    </xf>
    <xf numFmtId="0" fontId="78" fillId="0" borderId="0" xfId="0" applyFont="1"/>
    <xf numFmtId="167" fontId="150" fillId="21" borderId="4" xfId="0" applyNumberFormat="1" applyFont="1" applyFill="1" applyBorder="1" applyAlignment="1">
      <alignment horizontal="center" vertical="center"/>
    </xf>
    <xf numFmtId="0" fontId="150" fillId="21" borderId="6" xfId="0" applyFont="1" applyFill="1" applyBorder="1" applyAlignment="1">
      <alignment horizontal="center" vertical="center"/>
    </xf>
    <xf numFmtId="20" fontId="150" fillId="21" borderId="6" xfId="0" applyNumberFormat="1" applyFont="1" applyFill="1" applyBorder="1" applyAlignment="1">
      <alignment horizontal="center" vertical="center"/>
    </xf>
    <xf numFmtId="0" fontId="150" fillId="21" borderId="9" xfId="0" applyFont="1" applyFill="1" applyBorder="1" applyAlignment="1">
      <alignment horizontal="center" vertical="center"/>
    </xf>
    <xf numFmtId="0" fontId="78" fillId="21" borderId="0" xfId="0" applyFont="1" applyFill="1"/>
    <xf numFmtId="166" fontId="150" fillId="0" borderId="28" xfId="0" applyNumberFormat="1" applyFont="1" applyBorder="1" applyAlignment="1">
      <alignment horizontal="center" vertical="center"/>
    </xf>
    <xf numFmtId="44" fontId="150" fillId="0" borderId="28" xfId="1" applyFont="1" applyBorder="1"/>
    <xf numFmtId="0" fontId="150" fillId="0" borderId="29" xfId="0" applyFont="1" applyBorder="1" applyAlignment="1">
      <alignment horizontal="center" vertical="center"/>
    </xf>
    <xf numFmtId="0" fontId="150" fillId="0" borderId="0" xfId="0" applyFont="1" applyAlignment="1">
      <alignment horizontal="left"/>
    </xf>
    <xf numFmtId="0" fontId="160" fillId="0" borderId="0" xfId="0" applyFont="1" applyAlignment="1">
      <alignment horizontal="left" vertical="center"/>
    </xf>
    <xf numFmtId="0" fontId="169" fillId="0" borderId="0" xfId="0" applyFont="1" applyAlignment="1">
      <alignment horizontal="center"/>
    </xf>
    <xf numFmtId="0" fontId="160" fillId="0" borderId="0" xfId="0" applyFont="1" applyAlignment="1">
      <alignment horizontal="center"/>
    </xf>
    <xf numFmtId="0" fontId="169" fillId="12" borderId="75" xfId="0" applyFont="1" applyFill="1" applyBorder="1" applyAlignment="1">
      <alignment horizontal="center"/>
    </xf>
    <xf numFmtId="44" fontId="150" fillId="0" borderId="0" xfId="1" applyFont="1" applyFill="1" applyBorder="1" applyAlignment="1">
      <alignment horizontal="center"/>
    </xf>
    <xf numFmtId="0" fontId="152" fillId="0" borderId="0" xfId="0" applyFont="1" applyAlignment="1">
      <alignment horizontal="center"/>
    </xf>
    <xf numFmtId="0" fontId="167" fillId="0" borderId="0" xfId="0" applyFont="1" applyAlignment="1">
      <alignment horizontal="center"/>
    </xf>
    <xf numFmtId="0" fontId="167" fillId="0" borderId="0" xfId="0" applyFont="1" applyAlignment="1">
      <alignment vertical="center"/>
    </xf>
    <xf numFmtId="0" fontId="167" fillId="0" borderId="0" xfId="0" applyFont="1" applyAlignment="1">
      <alignment horizontal="center" vertical="center"/>
    </xf>
    <xf numFmtId="0" fontId="186" fillId="0" borderId="0" xfId="0" applyFont="1" applyAlignment="1">
      <alignment horizontal="center" vertical="center" wrapText="1"/>
    </xf>
    <xf numFmtId="0" fontId="185" fillId="0" borderId="0" xfId="0" applyFont="1" applyAlignment="1">
      <alignment horizontal="center" vertical="center"/>
    </xf>
    <xf numFmtId="168" fontId="151" fillId="4" borderId="4" xfId="2" applyNumberFormat="1" applyFont="1" applyFill="1" applyBorder="1" applyAlignment="1">
      <alignment horizontal="center"/>
    </xf>
    <xf numFmtId="0" fontId="151" fillId="4" borderId="6" xfId="4" applyNumberFormat="1" applyFont="1" applyFill="1" applyBorder="1" applyAlignment="1">
      <alignment horizontal="center"/>
    </xf>
    <xf numFmtId="164" fontId="151" fillId="4" borderId="6" xfId="4" applyNumberFormat="1" applyFont="1" applyFill="1" applyBorder="1" applyAlignment="1">
      <alignment horizontal="center"/>
    </xf>
    <xf numFmtId="0" fontId="151" fillId="0" borderId="9" xfId="2" applyFont="1" applyBorder="1" applyAlignment="1">
      <alignment horizontal="center"/>
    </xf>
    <xf numFmtId="0" fontId="148" fillId="0" borderId="25" xfId="2" applyFont="1" applyBorder="1" applyAlignment="1">
      <alignment horizontal="center"/>
    </xf>
    <xf numFmtId="14" fontId="150" fillId="0" borderId="4" xfId="0" applyNumberFormat="1" applyFont="1" applyBorder="1" applyAlignment="1">
      <alignment horizontal="center"/>
    </xf>
    <xf numFmtId="14" fontId="150" fillId="0" borderId="4" xfId="0" applyNumberFormat="1" applyFont="1" applyBorder="1" applyAlignment="1">
      <alignment horizontal="center" vertical="center"/>
    </xf>
    <xf numFmtId="0" fontId="150" fillId="0" borderId="0" xfId="0" applyFont="1" applyAlignment="1">
      <alignment horizontal="center" vertical="center" wrapText="1"/>
    </xf>
    <xf numFmtId="44" fontId="150" fillId="0" borderId="6" xfId="1" applyFont="1" applyBorder="1" applyAlignment="1">
      <alignment vertical="center"/>
    </xf>
    <xf numFmtId="168" fontId="182" fillId="4" borderId="4" xfId="2" applyNumberFormat="1" applyFont="1" applyFill="1" applyBorder="1" applyAlignment="1">
      <alignment horizontal="center"/>
    </xf>
    <xf numFmtId="164" fontId="182" fillId="4" borderId="6" xfId="4" applyNumberFormat="1" applyFont="1" applyFill="1" applyBorder="1" applyAlignment="1">
      <alignment horizontal="center"/>
    </xf>
    <xf numFmtId="14" fontId="150" fillId="0" borderId="14" xfId="0" applyNumberFormat="1" applyFont="1" applyBorder="1" applyAlignment="1">
      <alignment horizontal="center" vertical="center"/>
    </xf>
    <xf numFmtId="44" fontId="182" fillId="0" borderId="6" xfId="3" applyFont="1" applyFill="1" applyBorder="1" applyAlignment="1">
      <alignment horizontal="center"/>
    </xf>
    <xf numFmtId="0" fontId="166" fillId="0" borderId="6" xfId="0" applyFont="1" applyBorder="1" applyAlignment="1">
      <alignment horizontal="center" vertical="center" wrapText="1"/>
    </xf>
    <xf numFmtId="44" fontId="150" fillId="0" borderId="12" xfId="1" applyFont="1" applyBorder="1"/>
    <xf numFmtId="168" fontId="182" fillId="4" borderId="4" xfId="2" applyNumberFormat="1" applyFont="1" applyFill="1" applyBorder="1" applyAlignment="1">
      <alignment horizontal="center" vertical="center"/>
    </xf>
    <xf numFmtId="0" fontId="182" fillId="4" borderId="6" xfId="4" applyNumberFormat="1" applyFont="1" applyFill="1" applyBorder="1" applyAlignment="1">
      <alignment horizontal="center" vertical="center"/>
    </xf>
    <xf numFmtId="164" fontId="182" fillId="4" borderId="6" xfId="4" applyNumberFormat="1" applyFont="1" applyFill="1" applyBorder="1" applyAlignment="1">
      <alignment horizontal="center" vertical="center"/>
    </xf>
    <xf numFmtId="0" fontId="182" fillId="0" borderId="25" xfId="2" applyFont="1" applyBorder="1" applyAlignment="1">
      <alignment horizontal="center"/>
    </xf>
    <xf numFmtId="0" fontId="150" fillId="23" borderId="0" xfId="0" applyFont="1" applyFill="1"/>
    <xf numFmtId="16" fontId="150" fillId="23" borderId="4" xfId="0" applyNumberFormat="1" applyFont="1" applyFill="1" applyBorder="1" applyAlignment="1">
      <alignment horizontal="center" vertical="center"/>
    </xf>
    <xf numFmtId="20" fontId="150" fillId="23" borderId="5" xfId="0" applyNumberFormat="1" applyFont="1" applyFill="1" applyBorder="1" applyAlignment="1">
      <alignment horizontal="center" vertical="center"/>
    </xf>
    <xf numFmtId="0" fontId="150" fillId="23" borderId="6" xfId="0" applyFont="1" applyFill="1" applyBorder="1" applyAlignment="1">
      <alignment horizontal="center" vertical="center"/>
    </xf>
    <xf numFmtId="166" fontId="150" fillId="23" borderId="6" xfId="0" applyNumberFormat="1" applyFont="1" applyFill="1" applyBorder="1" applyAlignment="1">
      <alignment horizontal="center" vertical="center"/>
    </xf>
    <xf numFmtId="44" fontId="150" fillId="23" borderId="6" xfId="1" applyFont="1" applyFill="1" applyBorder="1"/>
    <xf numFmtId="0" fontId="150" fillId="23" borderId="9" xfId="0" applyFont="1" applyFill="1" applyBorder="1" applyAlignment="1">
      <alignment horizontal="center" vertical="center"/>
    </xf>
    <xf numFmtId="0" fontId="150" fillId="23" borderId="0" xfId="0" applyFont="1" applyFill="1" applyAlignment="1">
      <alignment horizontal="center"/>
    </xf>
    <xf numFmtId="16" fontId="166" fillId="23" borderId="10" xfId="0" applyNumberFormat="1" applyFont="1" applyFill="1" applyBorder="1" applyAlignment="1">
      <alignment horizontal="center" vertical="center"/>
    </xf>
    <xf numFmtId="0" fontId="166" fillId="23" borderId="11" xfId="0" applyFont="1" applyFill="1" applyBorder="1" applyAlignment="1">
      <alignment horizontal="center" vertical="center"/>
    </xf>
    <xf numFmtId="0" fontId="166" fillId="23" borderId="12" xfId="0" applyFont="1" applyFill="1" applyBorder="1" applyAlignment="1">
      <alignment horizontal="center" vertical="center" wrapText="1"/>
    </xf>
    <xf numFmtId="0" fontId="166" fillId="23" borderId="12" xfId="0" applyFont="1" applyFill="1" applyBorder="1" applyAlignment="1">
      <alignment horizontal="center" vertical="center"/>
    </xf>
    <xf numFmtId="0" fontId="166" fillId="23" borderId="0" xfId="0" applyFont="1" applyFill="1" applyAlignment="1">
      <alignment horizontal="center"/>
    </xf>
    <xf numFmtId="44" fontId="150" fillId="23" borderId="0" xfId="1" applyFont="1" applyFill="1"/>
    <xf numFmtId="0" fontId="182" fillId="4" borderId="6" xfId="4" applyNumberFormat="1" applyFont="1" applyFill="1" applyBorder="1" applyAlignment="1">
      <alignment horizontal="center"/>
    </xf>
    <xf numFmtId="16" fontId="166" fillId="0" borderId="4" xfId="0" applyNumberFormat="1" applyFont="1" applyBorder="1" applyAlignment="1">
      <alignment horizontal="center" vertical="center"/>
    </xf>
    <xf numFmtId="20" fontId="150" fillId="0" borderId="28" xfId="0" applyNumberFormat="1" applyFont="1" applyBorder="1" applyAlignment="1">
      <alignment horizontal="center" vertical="center"/>
    </xf>
    <xf numFmtId="20" fontId="150" fillId="0" borderId="12" xfId="0" applyNumberFormat="1" applyFont="1" applyBorder="1" applyAlignment="1">
      <alignment horizontal="center" vertical="center"/>
    </xf>
    <xf numFmtId="44" fontId="150" fillId="0" borderId="0" xfId="1" applyFont="1" applyBorder="1"/>
    <xf numFmtId="0" fontId="190" fillId="0" borderId="0" xfId="0" applyFont="1"/>
    <xf numFmtId="167" fontId="150" fillId="4" borderId="26" xfId="0" applyNumberFormat="1" applyFont="1" applyFill="1" applyBorder="1" applyAlignment="1">
      <alignment horizontal="center" vertical="center"/>
    </xf>
    <xf numFmtId="0" fontId="150" fillId="4" borderId="29" xfId="0" applyFont="1" applyFill="1" applyBorder="1" applyAlignment="1">
      <alignment horizontal="center" vertical="center"/>
    </xf>
    <xf numFmtId="0" fontId="117" fillId="21" borderId="57" xfId="0" applyFont="1" applyFill="1" applyBorder="1" applyAlignment="1">
      <alignment horizontal="center" vertical="center"/>
    </xf>
    <xf numFmtId="0" fontId="117" fillId="21" borderId="58" xfId="0" applyFont="1" applyFill="1" applyBorder="1" applyAlignment="1">
      <alignment horizontal="center" vertical="center"/>
    </xf>
    <xf numFmtId="0" fontId="117" fillId="21" borderId="65" xfId="0" applyFont="1" applyFill="1" applyBorder="1" applyAlignment="1">
      <alignment horizontal="center" vertical="center"/>
    </xf>
    <xf numFmtId="167" fontId="150" fillId="21" borderId="10" xfId="0" applyNumberFormat="1" applyFont="1" applyFill="1" applyBorder="1" applyAlignment="1">
      <alignment horizontal="center" vertical="center"/>
    </xf>
    <xf numFmtId="0" fontId="150" fillId="21" borderId="12" xfId="0" applyFont="1" applyFill="1" applyBorder="1" applyAlignment="1">
      <alignment horizontal="center" vertical="center"/>
    </xf>
    <xf numFmtId="20" fontId="150" fillId="21" borderId="12" xfId="0" applyNumberFormat="1" applyFont="1" applyFill="1" applyBorder="1" applyAlignment="1">
      <alignment horizontal="center" vertical="center"/>
    </xf>
    <xf numFmtId="0" fontId="150" fillId="21" borderId="25" xfId="0" applyFont="1" applyFill="1" applyBorder="1" applyAlignment="1">
      <alignment horizontal="center" vertical="center"/>
    </xf>
    <xf numFmtId="167" fontId="150" fillId="4" borderId="10" xfId="0" applyNumberFormat="1" applyFont="1" applyFill="1" applyBorder="1" applyAlignment="1">
      <alignment horizontal="center" vertical="center"/>
    </xf>
    <xf numFmtId="0" fontId="150" fillId="4" borderId="25" xfId="0" applyFont="1" applyFill="1" applyBorder="1" applyAlignment="1">
      <alignment horizontal="center" vertical="center"/>
    </xf>
    <xf numFmtId="0" fontId="117" fillId="0" borderId="57" xfId="0" applyFont="1" applyBorder="1" applyAlignment="1">
      <alignment horizontal="center" vertical="center"/>
    </xf>
    <xf numFmtId="0" fontId="117" fillId="0" borderId="58" xfId="0" applyFont="1" applyBorder="1" applyAlignment="1">
      <alignment horizontal="center" vertical="center"/>
    </xf>
    <xf numFmtId="0" fontId="117" fillId="0" borderId="65" xfId="0" applyFont="1" applyBorder="1" applyAlignment="1">
      <alignment horizontal="center" vertical="center"/>
    </xf>
    <xf numFmtId="0" fontId="185" fillId="16" borderId="30" xfId="0" applyFont="1" applyFill="1" applyBorder="1" applyAlignment="1">
      <alignment horizontal="center"/>
    </xf>
    <xf numFmtId="44" fontId="185" fillId="16" borderId="40" xfId="1" applyFont="1" applyFill="1" applyBorder="1"/>
    <xf numFmtId="0" fontId="167" fillId="24" borderId="30" xfId="0" applyFont="1" applyFill="1" applyBorder="1" applyAlignment="1">
      <alignment horizontal="center"/>
    </xf>
    <xf numFmtId="44" fontId="167" fillId="24" borderId="40" xfId="1" applyFont="1" applyFill="1" applyBorder="1"/>
    <xf numFmtId="0" fontId="160" fillId="0" borderId="0" xfId="0" applyFont="1"/>
    <xf numFmtId="167" fontId="150" fillId="0" borderId="26" xfId="0" applyNumberFormat="1" applyFont="1" applyBorder="1" applyAlignment="1">
      <alignment horizontal="center" vertical="center"/>
    </xf>
    <xf numFmtId="167" fontId="150" fillId="21" borderId="26" xfId="0" applyNumberFormat="1" applyFont="1" applyFill="1" applyBorder="1" applyAlignment="1">
      <alignment horizontal="center" vertical="center"/>
    </xf>
    <xf numFmtId="0" fontId="150" fillId="21" borderId="28" xfId="0" applyFont="1" applyFill="1" applyBorder="1" applyAlignment="1">
      <alignment horizontal="center" vertical="center"/>
    </xf>
    <xf numFmtId="20" fontId="150" fillId="21" borderId="28" xfId="0" applyNumberFormat="1" applyFont="1" applyFill="1" applyBorder="1" applyAlignment="1">
      <alignment horizontal="center" vertical="center"/>
    </xf>
    <xf numFmtId="0" fontId="150" fillId="21" borderId="29" xfId="0" applyFont="1" applyFill="1" applyBorder="1" applyAlignment="1">
      <alignment horizontal="center" vertical="center"/>
    </xf>
    <xf numFmtId="0" fontId="190" fillId="0" borderId="0" xfId="0" applyFont="1" applyAlignment="1">
      <alignment vertical="center"/>
    </xf>
    <xf numFmtId="0" fontId="167" fillId="25" borderId="30" xfId="0" applyFont="1" applyFill="1" applyBorder="1" applyAlignment="1">
      <alignment horizontal="center"/>
    </xf>
    <xf numFmtId="44" fontId="167" fillId="25" borderId="40" xfId="1" applyFont="1" applyFill="1" applyBorder="1"/>
    <xf numFmtId="0" fontId="167" fillId="12" borderId="30" xfId="0" applyFont="1" applyFill="1" applyBorder="1" applyAlignment="1">
      <alignment horizontal="center"/>
    </xf>
    <xf numFmtId="44" fontId="167" fillId="12" borderId="40" xfId="1" applyFont="1" applyFill="1" applyBorder="1"/>
    <xf numFmtId="16" fontId="166" fillId="4" borderId="4" xfId="0" applyNumberFormat="1" applyFont="1" applyFill="1" applyBorder="1" applyAlignment="1">
      <alignment horizontal="center" vertical="center"/>
    </xf>
    <xf numFmtId="0" fontId="166" fillId="4" borderId="6" xfId="0" applyFont="1" applyFill="1" applyBorder="1" applyAlignment="1">
      <alignment horizontal="center" vertical="center"/>
    </xf>
    <xf numFmtId="0" fontId="166" fillId="4" borderId="6" xfId="0" applyFont="1" applyFill="1" applyBorder="1" applyAlignment="1">
      <alignment horizontal="center" vertical="center" wrapText="1"/>
    </xf>
    <xf numFmtId="44" fontId="166" fillId="4" borderId="6" xfId="1" applyFont="1" applyFill="1" applyBorder="1" applyAlignment="1">
      <alignment horizontal="center" vertical="center"/>
    </xf>
    <xf numFmtId="44" fontId="166" fillId="4" borderId="9" xfId="1" applyFont="1" applyFill="1" applyBorder="1" applyAlignment="1">
      <alignment horizontal="center" vertical="center"/>
    </xf>
    <xf numFmtId="0" fontId="166" fillId="4" borderId="4" xfId="0" applyFont="1" applyFill="1" applyBorder="1" applyAlignment="1">
      <alignment horizontal="center" vertical="center"/>
    </xf>
    <xf numFmtId="0" fontId="166" fillId="4" borderId="14" xfId="0" applyFont="1" applyFill="1" applyBorder="1" applyAlignment="1">
      <alignment horizontal="center" vertical="center"/>
    </xf>
    <xf numFmtId="0" fontId="166" fillId="4" borderId="16" xfId="0" applyFont="1" applyFill="1" applyBorder="1" applyAlignment="1">
      <alignment horizontal="center" vertical="center"/>
    </xf>
    <xf numFmtId="44" fontId="166" fillId="4" borderId="16" xfId="1" applyFont="1" applyFill="1" applyBorder="1" applyAlignment="1">
      <alignment horizontal="center" vertical="center"/>
    </xf>
    <xf numFmtId="44" fontId="166" fillId="4" borderId="21" xfId="1" applyFont="1" applyFill="1" applyBorder="1" applyAlignment="1">
      <alignment horizontal="center" vertical="center"/>
    </xf>
    <xf numFmtId="0" fontId="192" fillId="21" borderId="57" xfId="0" applyFont="1" applyFill="1" applyBorder="1" applyAlignment="1">
      <alignment horizontal="center" vertical="center"/>
    </xf>
    <xf numFmtId="0" fontId="192" fillId="21" borderId="58" xfId="0" applyFont="1" applyFill="1" applyBorder="1" applyAlignment="1">
      <alignment horizontal="center" vertical="center"/>
    </xf>
    <xf numFmtId="44" fontId="192" fillId="21" borderId="58" xfId="1" applyFont="1" applyFill="1" applyBorder="1" applyAlignment="1">
      <alignment horizontal="center" vertical="center"/>
    </xf>
    <xf numFmtId="44" fontId="185" fillId="4" borderId="31" xfId="1" applyFont="1" applyFill="1" applyBorder="1" applyAlignment="1">
      <alignment horizontal="right" vertical="center"/>
    </xf>
    <xf numFmtId="0" fontId="169" fillId="24" borderId="14" xfId="0" applyFont="1" applyFill="1" applyBorder="1" applyAlignment="1">
      <alignment horizontal="center"/>
    </xf>
    <xf numFmtId="0" fontId="169" fillId="24" borderId="68" xfId="0" applyFont="1" applyFill="1" applyBorder="1" applyAlignment="1">
      <alignment horizontal="center"/>
    </xf>
    <xf numFmtId="0" fontId="150" fillId="12" borderId="35" xfId="0" applyFont="1" applyFill="1" applyBorder="1" applyAlignment="1">
      <alignment horizontal="center"/>
    </xf>
    <xf numFmtId="44" fontId="160" fillId="0" borderId="32" xfId="1" applyFont="1" applyBorder="1" applyAlignment="1">
      <alignment horizontal="center"/>
    </xf>
    <xf numFmtId="0" fontId="160" fillId="0" borderId="34" xfId="0" applyFont="1" applyBorder="1" applyAlignment="1">
      <alignment horizontal="center"/>
    </xf>
    <xf numFmtId="0" fontId="185" fillId="19" borderId="30" xfId="0" applyFont="1" applyFill="1" applyBorder="1" applyAlignment="1">
      <alignment horizontal="center"/>
    </xf>
    <xf numFmtId="0" fontId="184" fillId="19" borderId="30" xfId="0" applyFont="1" applyFill="1" applyBorder="1" applyAlignment="1">
      <alignment horizontal="center"/>
    </xf>
    <xf numFmtId="0" fontId="185" fillId="19" borderId="31" xfId="0" applyFont="1" applyFill="1" applyBorder="1" applyAlignment="1">
      <alignment horizontal="center"/>
    </xf>
    <xf numFmtId="0" fontId="160" fillId="0" borderId="69" xfId="0" applyFont="1" applyBorder="1" applyAlignment="1">
      <alignment horizontal="center"/>
    </xf>
    <xf numFmtId="0" fontId="160" fillId="0" borderId="35" xfId="0" applyFont="1" applyBorder="1" applyAlignment="1">
      <alignment horizontal="center"/>
    </xf>
    <xf numFmtId="16" fontId="166" fillId="13" borderId="10" xfId="0" applyNumberFormat="1" applyFont="1" applyFill="1" applyBorder="1" applyAlignment="1">
      <alignment horizontal="center" vertical="center"/>
    </xf>
    <xf numFmtId="0" fontId="166" fillId="13" borderId="12" xfId="0" applyFont="1" applyFill="1" applyBorder="1" applyAlignment="1">
      <alignment horizontal="center" vertical="center"/>
    </xf>
    <xf numFmtId="0" fontId="150" fillId="18" borderId="0" xfId="0" applyFont="1" applyFill="1" applyAlignment="1">
      <alignment horizontal="center" vertical="center"/>
    </xf>
    <xf numFmtId="44" fontId="150" fillId="0" borderId="16" xfId="1" applyFont="1" applyBorder="1" applyAlignment="1">
      <alignment horizontal="center" vertical="center"/>
    </xf>
    <xf numFmtId="44" fontId="166" fillId="0" borderId="6" xfId="1" applyFont="1" applyFill="1" applyBorder="1" applyAlignment="1">
      <alignment horizontal="center" vertical="center"/>
    </xf>
    <xf numFmtId="44" fontId="166" fillId="0" borderId="9" xfId="1" applyFont="1" applyFill="1" applyBorder="1" applyAlignment="1">
      <alignment horizontal="center" vertical="center"/>
    </xf>
    <xf numFmtId="44" fontId="166" fillId="0" borderId="16" xfId="1" applyFont="1" applyFill="1" applyBorder="1" applyAlignment="1">
      <alignment horizontal="center" vertical="center"/>
    </xf>
    <xf numFmtId="44" fontId="166" fillId="0" borderId="21" xfId="1" applyFont="1" applyFill="1" applyBorder="1" applyAlignment="1">
      <alignment horizontal="center" vertical="center"/>
    </xf>
    <xf numFmtId="0" fontId="166" fillId="0" borderId="6" xfId="0" applyFont="1" applyBorder="1" applyAlignment="1">
      <alignment vertical="center"/>
    </xf>
    <xf numFmtId="44" fontId="166" fillId="0" borderId="6" xfId="1" applyFont="1" applyFill="1" applyBorder="1" applyAlignment="1">
      <alignment vertical="center"/>
    </xf>
    <xf numFmtId="44" fontId="0" fillId="0" borderId="0" xfId="1" applyFont="1" applyAlignment="1">
      <alignment horizontal="center" vertical="center"/>
    </xf>
    <xf numFmtId="44" fontId="150" fillId="0" borderId="6" xfId="1" applyFont="1" applyBorder="1" applyAlignment="1">
      <alignment horizontal="center"/>
    </xf>
    <xf numFmtId="44" fontId="150" fillId="0" borderId="6" xfId="1" applyFont="1" applyBorder="1" applyAlignment="1">
      <alignment horizontal="center" vertical="center"/>
    </xf>
    <xf numFmtId="0" fontId="179" fillId="0" borderId="0" xfId="0" applyFont="1" applyAlignment="1">
      <alignment horizontal="center"/>
    </xf>
    <xf numFmtId="14" fontId="150" fillId="0" borderId="10" xfId="0" applyNumberFormat="1" applyFont="1" applyBorder="1" applyAlignment="1">
      <alignment horizontal="center"/>
    </xf>
    <xf numFmtId="44" fontId="150" fillId="0" borderId="12" xfId="1" applyFont="1" applyBorder="1" applyAlignment="1">
      <alignment horizontal="center"/>
    </xf>
    <xf numFmtId="44" fontId="150" fillId="0" borderId="25" xfId="1" applyFont="1" applyBorder="1" applyAlignment="1">
      <alignment horizontal="center"/>
    </xf>
    <xf numFmtId="0" fontId="0" fillId="0" borderId="16" xfId="0" applyBorder="1"/>
    <xf numFmtId="20" fontId="166" fillId="0" borderId="11" xfId="0" applyNumberFormat="1" applyFont="1" applyBorder="1" applyAlignment="1">
      <alignment horizontal="center" vertical="center"/>
    </xf>
    <xf numFmtId="0" fontId="157" fillId="17" borderId="0" xfId="0" applyFont="1" applyFill="1"/>
    <xf numFmtId="16" fontId="192" fillId="17" borderId="10" xfId="0" applyNumberFormat="1" applyFont="1" applyFill="1" applyBorder="1" applyAlignment="1">
      <alignment horizontal="center" vertical="center"/>
    </xf>
    <xf numFmtId="20" fontId="157" fillId="17" borderId="5" xfId="0" applyNumberFormat="1" applyFont="1" applyFill="1" applyBorder="1" applyAlignment="1">
      <alignment horizontal="center" vertical="center"/>
    </xf>
    <xf numFmtId="0" fontId="157" fillId="17" borderId="6" xfId="0" applyFont="1" applyFill="1" applyBorder="1" applyAlignment="1">
      <alignment horizontal="center" vertical="center"/>
    </xf>
    <xf numFmtId="166" fontId="157" fillId="17" borderId="6" xfId="0" applyNumberFormat="1" applyFont="1" applyFill="1" applyBorder="1" applyAlignment="1">
      <alignment horizontal="center" vertical="center"/>
    </xf>
    <xf numFmtId="44" fontId="157" fillId="17" borderId="6" xfId="1" applyFont="1" applyFill="1" applyBorder="1"/>
    <xf numFmtId="0" fontId="157" fillId="17" borderId="9" xfId="0" applyFont="1" applyFill="1" applyBorder="1" applyAlignment="1">
      <alignment horizontal="center" vertical="center"/>
    </xf>
    <xf numFmtId="0" fontId="157" fillId="17" borderId="0" xfId="0" applyFont="1" applyFill="1" applyAlignment="1">
      <alignment horizontal="center" vertical="center"/>
    </xf>
    <xf numFmtId="168" fontId="166" fillId="4" borderId="4" xfId="2" applyNumberFormat="1" applyFont="1" applyFill="1" applyBorder="1" applyAlignment="1">
      <alignment horizontal="center"/>
    </xf>
    <xf numFmtId="44" fontId="166" fillId="0" borderId="6" xfId="3" applyFont="1" applyFill="1" applyBorder="1" applyAlignment="1">
      <alignment horizontal="center"/>
    </xf>
    <xf numFmtId="164" fontId="166" fillId="4" borderId="6" xfId="4" applyNumberFormat="1" applyFont="1" applyFill="1" applyBorder="1" applyAlignment="1">
      <alignment horizontal="center"/>
    </xf>
    <xf numFmtId="0" fontId="166" fillId="0" borderId="9" xfId="2" applyFont="1" applyBorder="1" applyAlignment="1">
      <alignment horizontal="center"/>
    </xf>
    <xf numFmtId="168" fontId="166" fillId="0" borderId="4" xfId="2" applyNumberFormat="1" applyFont="1" applyBorder="1" applyAlignment="1">
      <alignment horizontal="center"/>
    </xf>
    <xf numFmtId="164" fontId="166" fillId="0" borderId="6" xfId="4" applyNumberFormat="1" applyFont="1" applyFill="1" applyBorder="1" applyAlignment="1">
      <alignment horizontal="center"/>
    </xf>
    <xf numFmtId="0" fontId="166" fillId="0" borderId="25" xfId="2" applyFont="1" applyBorder="1" applyAlignment="1">
      <alignment horizontal="center"/>
    </xf>
    <xf numFmtId="0" fontId="166" fillId="0" borderId="6" xfId="2" applyFont="1" applyBorder="1" applyAlignment="1">
      <alignment horizontal="center"/>
    </xf>
    <xf numFmtId="168" fontId="197" fillId="0" borderId="4" xfId="2" applyNumberFormat="1" applyFont="1" applyBorder="1" applyAlignment="1">
      <alignment horizontal="center"/>
    </xf>
    <xf numFmtId="0" fontId="197" fillId="0" borderId="6" xfId="2" applyFont="1" applyBorder="1" applyAlignment="1">
      <alignment horizontal="center"/>
    </xf>
    <xf numFmtId="164" fontId="197" fillId="0" borderId="6" xfId="4" applyNumberFormat="1" applyFont="1" applyFill="1" applyBorder="1" applyAlignment="1">
      <alignment horizontal="center"/>
    </xf>
    <xf numFmtId="0" fontId="197" fillId="0" borderId="9" xfId="2" applyFont="1" applyBorder="1" applyAlignment="1">
      <alignment horizontal="center"/>
    </xf>
    <xf numFmtId="168" fontId="166" fillId="4" borderId="4" xfId="2" applyNumberFormat="1" applyFont="1" applyFill="1" applyBorder="1" applyAlignment="1">
      <alignment horizontal="center" vertical="center"/>
    </xf>
    <xf numFmtId="0" fontId="166" fillId="4" borderId="6" xfId="4" applyNumberFormat="1" applyFont="1" applyFill="1" applyBorder="1" applyAlignment="1">
      <alignment horizontal="center" vertical="center"/>
    </xf>
    <xf numFmtId="164" fontId="166" fillId="4" borderId="6" xfId="4" applyNumberFormat="1" applyFont="1" applyFill="1" applyBorder="1" applyAlignment="1">
      <alignment horizontal="center" vertical="center"/>
    </xf>
    <xf numFmtId="0" fontId="166" fillId="4" borderId="6" xfId="4" applyNumberFormat="1" applyFont="1" applyFill="1" applyBorder="1" applyAlignment="1">
      <alignment horizontal="center"/>
    </xf>
    <xf numFmtId="168" fontId="198" fillId="4" borderId="4" xfId="2" applyNumberFormat="1" applyFont="1" applyFill="1" applyBorder="1" applyAlignment="1">
      <alignment horizontal="center"/>
    </xf>
    <xf numFmtId="0" fontId="198" fillId="4" borderId="6" xfId="4" applyNumberFormat="1" applyFont="1" applyFill="1" applyBorder="1" applyAlignment="1">
      <alignment horizontal="center"/>
    </xf>
    <xf numFmtId="164" fontId="198" fillId="4" borderId="6" xfId="4" applyNumberFormat="1" applyFont="1" applyFill="1" applyBorder="1" applyAlignment="1">
      <alignment horizontal="center"/>
    </xf>
    <xf numFmtId="0" fontId="198" fillId="0" borderId="9" xfId="2" applyFont="1" applyBorder="1" applyAlignment="1">
      <alignment horizontal="center"/>
    </xf>
    <xf numFmtId="164" fontId="166" fillId="0" borderId="9" xfId="4" applyNumberFormat="1" applyFont="1" applyFill="1" applyBorder="1" applyAlignment="1">
      <alignment horizontal="center"/>
    </xf>
    <xf numFmtId="168" fontId="150" fillId="4" borderId="4" xfId="2" applyNumberFormat="1" applyFont="1" applyFill="1" applyBorder="1" applyAlignment="1">
      <alignment horizontal="center"/>
    </xf>
    <xf numFmtId="0" fontId="150" fillId="4" borderId="6" xfId="4" applyNumberFormat="1" applyFont="1" applyFill="1" applyBorder="1" applyAlignment="1">
      <alignment horizontal="center"/>
    </xf>
    <xf numFmtId="164" fontId="150" fillId="4" borderId="6" xfId="4" applyNumberFormat="1" applyFont="1" applyFill="1" applyBorder="1" applyAlignment="1">
      <alignment horizontal="center"/>
    </xf>
    <xf numFmtId="0" fontId="150" fillId="0" borderId="9" xfId="2" applyFont="1" applyBorder="1" applyAlignment="1">
      <alignment horizontal="center"/>
    </xf>
    <xf numFmtId="164" fontId="197" fillId="4" borderId="6" xfId="4" applyNumberFormat="1" applyFont="1" applyFill="1" applyBorder="1" applyAlignment="1">
      <alignment horizontal="center"/>
    </xf>
    <xf numFmtId="164" fontId="166" fillId="4" borderId="55" xfId="4" applyNumberFormat="1" applyFont="1" applyFill="1" applyBorder="1" applyAlignment="1">
      <alignment horizontal="center"/>
    </xf>
    <xf numFmtId="168" fontId="199" fillId="4" borderId="4" xfId="2" applyNumberFormat="1" applyFont="1" applyFill="1" applyBorder="1" applyAlignment="1">
      <alignment horizontal="center"/>
    </xf>
    <xf numFmtId="0" fontId="199" fillId="0" borderId="6" xfId="2" applyFont="1" applyBorder="1" applyAlignment="1">
      <alignment horizontal="center"/>
    </xf>
    <xf numFmtId="164" fontId="199" fillId="4" borderId="6" xfId="4" applyNumberFormat="1" applyFont="1" applyFill="1" applyBorder="1" applyAlignment="1">
      <alignment horizontal="center"/>
    </xf>
    <xf numFmtId="0" fontId="199" fillId="0" borderId="9" xfId="2" applyFont="1" applyBorder="1" applyAlignment="1">
      <alignment horizontal="center"/>
    </xf>
    <xf numFmtId="168" fontId="200" fillId="0" borderId="4" xfId="2" applyNumberFormat="1" applyFont="1" applyBorder="1" applyAlignment="1">
      <alignment horizontal="center"/>
    </xf>
    <xf numFmtId="0" fontId="200" fillId="0" borderId="6" xfId="2" applyFont="1" applyBorder="1" applyAlignment="1">
      <alignment horizontal="center"/>
    </xf>
    <xf numFmtId="164" fontId="200" fillId="0" borderId="6" xfId="4" applyNumberFormat="1" applyFont="1" applyFill="1" applyBorder="1" applyAlignment="1">
      <alignment horizontal="center"/>
    </xf>
    <xf numFmtId="0" fontId="200" fillId="0" borderId="9" xfId="2" applyFont="1" applyBorder="1" applyAlignment="1">
      <alignment horizontal="center"/>
    </xf>
    <xf numFmtId="44" fontId="200" fillId="0" borderId="6" xfId="3" applyFont="1" applyFill="1" applyBorder="1" applyAlignment="1">
      <alignment horizontal="center"/>
    </xf>
    <xf numFmtId="164" fontId="200" fillId="0" borderId="13" xfId="4" applyNumberFormat="1" applyFont="1" applyFill="1" applyBorder="1" applyAlignment="1">
      <alignment horizontal="center"/>
    </xf>
    <xf numFmtId="0" fontId="200" fillId="0" borderId="10" xfId="2" applyFont="1" applyBorder="1" applyAlignment="1">
      <alignment horizontal="center"/>
    </xf>
    <xf numFmtId="0" fontId="200" fillId="0" borderId="12" xfId="2" applyFont="1" applyBorder="1" applyAlignment="1">
      <alignment horizontal="center"/>
    </xf>
    <xf numFmtId="0" fontId="200" fillId="0" borderId="25" xfId="2" applyFont="1" applyBorder="1" applyAlignment="1">
      <alignment horizontal="center"/>
    </xf>
    <xf numFmtId="168" fontId="200" fillId="0" borderId="5" xfId="2" applyNumberFormat="1" applyFont="1" applyBorder="1" applyAlignment="1">
      <alignment horizontal="center"/>
    </xf>
    <xf numFmtId="164" fontId="200" fillId="0" borderId="9" xfId="4" applyNumberFormat="1" applyFont="1" applyFill="1" applyBorder="1" applyAlignment="1">
      <alignment horizontal="center"/>
    </xf>
    <xf numFmtId="0" fontId="77" fillId="0" borderId="0" xfId="0" applyFont="1"/>
    <xf numFmtId="0" fontId="166" fillId="0" borderId="9" xfId="2" applyFont="1" applyBorder="1" applyAlignment="1">
      <alignment horizontal="center" vertical="center"/>
    </xf>
    <xf numFmtId="164" fontId="77" fillId="0" borderId="0" xfId="0" applyNumberFormat="1" applyFont="1"/>
    <xf numFmtId="168" fontId="166" fillId="0" borderId="6" xfId="2" applyNumberFormat="1" applyFont="1" applyBorder="1" applyAlignment="1">
      <alignment horizontal="center"/>
    </xf>
    <xf numFmtId="164" fontId="135" fillId="7" borderId="19" xfId="2" applyNumberFormat="1" applyFont="1" applyFill="1" applyBorder="1" applyAlignment="1">
      <alignment horizontal="right" vertical="center"/>
    </xf>
    <xf numFmtId="0" fontId="135" fillId="7" borderId="23" xfId="2" applyFont="1" applyFill="1" applyBorder="1" applyAlignment="1">
      <alignment horizontal="center" vertical="center"/>
    </xf>
    <xf numFmtId="0" fontId="135" fillId="7" borderId="22" xfId="2" applyFont="1" applyFill="1" applyBorder="1" applyAlignment="1">
      <alignment horizontal="center" vertical="center"/>
    </xf>
    <xf numFmtId="164" fontId="154" fillId="11" borderId="19" xfId="2" applyNumberFormat="1" applyFont="1" applyFill="1" applyBorder="1" applyAlignment="1">
      <alignment horizontal="center" vertical="center"/>
    </xf>
    <xf numFmtId="0" fontId="154" fillId="11" borderId="23" xfId="2" applyFont="1" applyFill="1" applyBorder="1" applyAlignment="1">
      <alignment horizontal="center" vertical="center"/>
    </xf>
    <xf numFmtId="164" fontId="154" fillId="11" borderId="19" xfId="2" applyNumberFormat="1" applyFont="1" applyFill="1" applyBorder="1" applyAlignment="1">
      <alignment horizontal="right" vertical="center"/>
    </xf>
    <xf numFmtId="14" fontId="201" fillId="0" borderId="0" xfId="2" applyNumberFormat="1" applyFont="1" applyAlignment="1">
      <alignment horizontal="center"/>
    </xf>
    <xf numFmtId="164" fontId="201" fillId="0" borderId="0" xfId="2" applyNumberFormat="1" applyFont="1" applyAlignment="1">
      <alignment horizontal="right"/>
    </xf>
    <xf numFmtId="164" fontId="166" fillId="0" borderId="0" xfId="2" applyNumberFormat="1" applyFont="1"/>
    <xf numFmtId="0" fontId="135" fillId="7" borderId="36" xfId="0" applyFont="1" applyFill="1" applyBorder="1" applyAlignment="1">
      <alignment horizontal="right" vertical="center"/>
    </xf>
    <xf numFmtId="0" fontId="201" fillId="0" borderId="0" xfId="2" applyFont="1" applyAlignment="1">
      <alignment horizontal="center"/>
    </xf>
    <xf numFmtId="164" fontId="166" fillId="0" borderId="0" xfId="2" applyNumberFormat="1" applyFont="1" applyAlignment="1">
      <alignment horizontal="right"/>
    </xf>
    <xf numFmtId="0" fontId="166" fillId="0" borderId="0" xfId="2" applyFont="1" applyAlignment="1">
      <alignment horizontal="center"/>
    </xf>
    <xf numFmtId="0" fontId="149" fillId="7" borderId="36" xfId="0" applyFont="1" applyFill="1" applyBorder="1" applyAlignment="1">
      <alignment horizontal="right" vertical="center"/>
    </xf>
    <xf numFmtId="164" fontId="166" fillId="0" borderId="0" xfId="2" applyNumberFormat="1" applyFont="1" applyAlignment="1">
      <alignment horizontal="center"/>
    </xf>
    <xf numFmtId="0" fontId="77" fillId="0" borderId="1" xfId="0" applyFont="1" applyBorder="1"/>
    <xf numFmtId="164" fontId="77" fillId="0" borderId="8" xfId="0" applyNumberFormat="1" applyFont="1" applyBorder="1" applyAlignment="1">
      <alignment horizontal="center"/>
    </xf>
    <xf numFmtId="0" fontId="201" fillId="0" borderId="4" xfId="0" applyFont="1" applyBorder="1"/>
    <xf numFmtId="0" fontId="77" fillId="0" borderId="9" xfId="0" applyFont="1" applyBorder="1" applyAlignment="1">
      <alignment horizontal="center"/>
    </xf>
    <xf numFmtId="164" fontId="201" fillId="0" borderId="0" xfId="2" applyNumberFormat="1" applyFont="1" applyAlignment="1">
      <alignment horizontal="center"/>
    </xf>
    <xf numFmtId="0" fontId="166" fillId="0" borderId="4" xfId="0" applyFont="1" applyBorder="1"/>
    <xf numFmtId="44" fontId="166" fillId="0" borderId="4" xfId="1" applyFont="1" applyBorder="1" applyAlignment="1">
      <alignment horizontal="center"/>
    </xf>
    <xf numFmtId="0" fontId="201" fillId="0" borderId="0" xfId="2" applyFont="1" applyAlignment="1">
      <alignment horizontal="right"/>
    </xf>
    <xf numFmtId="0" fontId="166" fillId="0" borderId="0" xfId="2" applyFont="1" applyAlignment="1">
      <alignment horizontal="right"/>
    </xf>
    <xf numFmtId="0" fontId="77" fillId="0" borderId="14" xfId="0" applyFont="1" applyBorder="1"/>
    <xf numFmtId="0" fontId="77" fillId="0" borderId="21" xfId="0" applyFont="1" applyBorder="1" applyAlignment="1">
      <alignment horizontal="center"/>
    </xf>
    <xf numFmtId="0" fontId="202" fillId="0" borderId="17" xfId="0" applyFont="1" applyBorder="1"/>
    <xf numFmtId="44" fontId="202" fillId="0" borderId="23" xfId="1" applyFont="1" applyBorder="1" applyAlignment="1">
      <alignment horizontal="center"/>
    </xf>
    <xf numFmtId="0" fontId="192" fillId="0" borderId="17" xfId="0" applyFont="1" applyBorder="1"/>
    <xf numFmtId="44" fontId="192" fillId="14" borderId="23" xfId="1" applyFont="1" applyFill="1" applyBorder="1" applyAlignment="1">
      <alignment horizontal="center"/>
    </xf>
    <xf numFmtId="44" fontId="192" fillId="0" borderId="23" xfId="1" applyFont="1" applyBorder="1" applyAlignment="1">
      <alignment horizontal="center"/>
    </xf>
    <xf numFmtId="0" fontId="201" fillId="0" borderId="1" xfId="0" applyFont="1" applyBorder="1"/>
    <xf numFmtId="0" fontId="201" fillId="0" borderId="3" xfId="0" applyFont="1" applyBorder="1" applyAlignment="1">
      <alignment horizontal="center"/>
    </xf>
    <xf numFmtId="0" fontId="201" fillId="0" borderId="7" xfId="0" applyFont="1" applyBorder="1" applyAlignment="1">
      <alignment horizontal="center"/>
    </xf>
    <xf numFmtId="44" fontId="202" fillId="0" borderId="69" xfId="0" applyNumberFormat="1" applyFont="1" applyBorder="1" applyAlignment="1">
      <alignment horizontal="center"/>
    </xf>
    <xf numFmtId="0" fontId="166" fillId="0" borderId="1" xfId="0" applyFont="1" applyBorder="1"/>
    <xf numFmtId="0" fontId="166" fillId="0" borderId="3" xfId="0" applyFont="1" applyBorder="1" applyAlignment="1">
      <alignment horizontal="center"/>
    </xf>
    <xf numFmtId="0" fontId="166" fillId="0" borderId="7" xfId="0" applyFont="1" applyBorder="1" applyAlignment="1">
      <alignment horizontal="center"/>
    </xf>
    <xf numFmtId="44" fontId="192" fillId="0" borderId="69" xfId="0" applyNumberFormat="1" applyFont="1" applyBorder="1" applyAlignment="1">
      <alignment horizontal="center"/>
    </xf>
    <xf numFmtId="0" fontId="166" fillId="0" borderId="8" xfId="0" applyFont="1" applyBorder="1" applyAlignment="1">
      <alignment horizontal="center"/>
    </xf>
    <xf numFmtId="0" fontId="201" fillId="0" borderId="6" xfId="0" applyFont="1" applyBorder="1" applyAlignment="1">
      <alignment horizontal="center"/>
    </xf>
    <xf numFmtId="0" fontId="201" fillId="0" borderId="13" xfId="0" applyFont="1" applyBorder="1" applyAlignment="1">
      <alignment horizontal="center"/>
    </xf>
    <xf numFmtId="44" fontId="202" fillId="0" borderId="33" xfId="0" applyNumberFormat="1" applyFont="1" applyBorder="1" applyAlignment="1">
      <alignment horizontal="center"/>
    </xf>
    <xf numFmtId="0" fontId="166" fillId="0" borderId="6" xfId="0" applyFont="1" applyBorder="1" applyAlignment="1">
      <alignment horizontal="center"/>
    </xf>
    <xf numFmtId="0" fontId="166" fillId="0" borderId="13" xfId="0" applyFont="1" applyBorder="1" applyAlignment="1">
      <alignment horizontal="center"/>
    </xf>
    <xf numFmtId="44" fontId="192" fillId="0" borderId="33" xfId="0" applyNumberFormat="1" applyFont="1" applyBorder="1" applyAlignment="1">
      <alignment horizontal="center"/>
    </xf>
    <xf numFmtId="0" fontId="166" fillId="0" borderId="9" xfId="0" applyFont="1" applyBorder="1" applyAlignment="1">
      <alignment horizontal="center"/>
    </xf>
    <xf numFmtId="0" fontId="201" fillId="0" borderId="26" xfId="0" applyFont="1" applyBorder="1"/>
    <xf numFmtId="0" fontId="201" fillId="0" borderId="28" xfId="0" applyFont="1" applyBorder="1" applyAlignment="1">
      <alignment horizontal="center"/>
    </xf>
    <xf numFmtId="0" fontId="201" fillId="0" borderId="44" xfId="0" applyFont="1" applyBorder="1" applyAlignment="1">
      <alignment horizontal="center"/>
    </xf>
    <xf numFmtId="44" fontId="202" fillId="0" borderId="34" xfId="0" applyNumberFormat="1" applyFont="1" applyBorder="1" applyAlignment="1">
      <alignment horizontal="center"/>
    </xf>
    <xf numFmtId="0" fontId="166" fillId="0" borderId="26" xfId="0" applyFont="1" applyBorder="1"/>
    <xf numFmtId="0" fontId="166" fillId="0" borderId="28" xfId="0" applyFont="1" applyBorder="1" applyAlignment="1">
      <alignment horizontal="center"/>
    </xf>
    <xf numFmtId="0" fontId="166" fillId="0" borderId="44" xfId="0" applyFont="1" applyBorder="1" applyAlignment="1">
      <alignment horizontal="center"/>
    </xf>
    <xf numFmtId="44" fontId="192" fillId="0" borderId="34" xfId="0" applyNumberFormat="1" applyFont="1" applyBorder="1" applyAlignment="1">
      <alignment horizontal="center"/>
    </xf>
    <xf numFmtId="0" fontId="201" fillId="0" borderId="14" xfId="0" applyFont="1" applyBorder="1"/>
    <xf numFmtId="0" fontId="201" fillId="0" borderId="16" xfId="0" applyFont="1" applyBorder="1" applyAlignment="1">
      <alignment horizontal="center"/>
    </xf>
    <xf numFmtId="0" fontId="201" fillId="0" borderId="20" xfId="0" applyFont="1" applyBorder="1" applyAlignment="1">
      <alignment horizontal="center"/>
    </xf>
    <xf numFmtId="44" fontId="202" fillId="0" borderId="35" xfId="0" applyNumberFormat="1" applyFont="1" applyBorder="1" applyAlignment="1">
      <alignment horizontal="center"/>
    </xf>
    <xf numFmtId="0" fontId="166" fillId="0" borderId="14" xfId="0" applyFont="1" applyBorder="1"/>
    <xf numFmtId="0" fontId="166" fillId="0" borderId="16" xfId="0" applyFont="1" applyBorder="1" applyAlignment="1">
      <alignment horizontal="center"/>
    </xf>
    <xf numFmtId="0" fontId="166" fillId="0" borderId="20" xfId="0" applyFont="1" applyBorder="1" applyAlignment="1">
      <alignment horizontal="center"/>
    </xf>
    <xf numFmtId="44" fontId="192" fillId="0" borderId="35" xfId="0" applyNumberFormat="1" applyFont="1" applyBorder="1" applyAlignment="1">
      <alignment horizontal="center"/>
    </xf>
    <xf numFmtId="0" fontId="166" fillId="0" borderId="21" xfId="0" applyFont="1" applyBorder="1" applyAlignment="1">
      <alignment horizontal="center"/>
    </xf>
    <xf numFmtId="0" fontId="203" fillId="0" borderId="0" xfId="0" applyFont="1"/>
    <xf numFmtId="44" fontId="202" fillId="0" borderId="36" xfId="0" applyNumberFormat="1" applyFont="1" applyBorder="1"/>
    <xf numFmtId="44" fontId="202" fillId="0" borderId="31" xfId="0" applyNumberFormat="1" applyFont="1" applyBorder="1"/>
    <xf numFmtId="0" fontId="204" fillId="0" borderId="0" xfId="0" applyFont="1"/>
    <xf numFmtId="44" fontId="192" fillId="14" borderId="31" xfId="0" applyNumberFormat="1" applyFont="1" applyFill="1" applyBorder="1"/>
    <xf numFmtId="44" fontId="192" fillId="0" borderId="31" xfId="0" applyNumberFormat="1" applyFont="1" applyBorder="1"/>
    <xf numFmtId="0" fontId="135" fillId="7" borderId="3" xfId="0" applyFont="1" applyFill="1" applyBorder="1" applyAlignment="1">
      <alignment horizontal="center" vertical="center"/>
    </xf>
    <xf numFmtId="0" fontId="135" fillId="7" borderId="8" xfId="0" applyFont="1" applyFill="1" applyBorder="1" applyAlignment="1">
      <alignment horizontal="center" vertical="center"/>
    </xf>
    <xf numFmtId="0" fontId="154" fillId="11" borderId="3" xfId="0" applyFont="1" applyFill="1" applyBorder="1" applyAlignment="1">
      <alignment horizontal="center" vertical="center"/>
    </xf>
    <xf numFmtId="164" fontId="201" fillId="0" borderId="0" xfId="2" applyNumberFormat="1" applyFont="1"/>
    <xf numFmtId="0" fontId="149" fillId="7" borderId="3" xfId="0" applyFont="1" applyFill="1" applyBorder="1" applyAlignment="1">
      <alignment horizontal="center" vertical="center"/>
    </xf>
    <xf numFmtId="0" fontId="149" fillId="7" borderId="8" xfId="0" applyFont="1" applyFill="1" applyBorder="1" applyAlignment="1">
      <alignment horizontal="center" vertical="center"/>
    </xf>
    <xf numFmtId="0" fontId="154" fillId="11" borderId="52" xfId="0" applyFont="1" applyFill="1" applyBorder="1" applyAlignment="1">
      <alignment horizontal="center" vertical="center"/>
    </xf>
    <xf numFmtId="44" fontId="201" fillId="0" borderId="6" xfId="0" applyNumberFormat="1" applyFont="1" applyBorder="1"/>
    <xf numFmtId="44" fontId="202" fillId="0" borderId="6" xfId="1" applyFont="1" applyBorder="1" applyAlignment="1">
      <alignment horizontal="center"/>
    </xf>
    <xf numFmtId="44" fontId="202" fillId="0" borderId="9" xfId="1" applyFont="1" applyBorder="1" applyAlignment="1">
      <alignment horizontal="center"/>
    </xf>
    <xf numFmtId="44" fontId="166" fillId="0" borderId="6" xfId="0" applyNumberFormat="1" applyFont="1" applyBorder="1"/>
    <xf numFmtId="44" fontId="192" fillId="0" borderId="6" xfId="1" applyFont="1" applyBorder="1" applyAlignment="1">
      <alignment horizontal="center"/>
    </xf>
    <xf numFmtId="44" fontId="192" fillId="0" borderId="9" xfId="1" applyFont="1" applyBorder="1" applyAlignment="1">
      <alignment horizontal="center"/>
    </xf>
    <xf numFmtId="44" fontId="166" fillId="0" borderId="3" xfId="0" applyNumberFormat="1" applyFont="1" applyBorder="1"/>
    <xf numFmtId="44" fontId="192" fillId="0" borderId="8" xfId="1" applyFont="1" applyBorder="1" applyAlignment="1">
      <alignment horizontal="center"/>
    </xf>
    <xf numFmtId="44" fontId="201" fillId="0" borderId="28" xfId="0" applyNumberFormat="1" applyFont="1" applyBorder="1"/>
    <xf numFmtId="44" fontId="202" fillId="0" borderId="28" xfId="1" applyFont="1" applyBorder="1" applyAlignment="1">
      <alignment horizontal="center"/>
    </xf>
    <xf numFmtId="44" fontId="202" fillId="0" borderId="29" xfId="1" applyFont="1" applyBorder="1" applyAlignment="1">
      <alignment horizontal="center"/>
    </xf>
    <xf numFmtId="44" fontId="166" fillId="0" borderId="28" xfId="0" applyNumberFormat="1" applyFont="1" applyBorder="1"/>
    <xf numFmtId="44" fontId="192" fillId="0" borderId="28" xfId="1" applyFont="1" applyBorder="1" applyAlignment="1">
      <alignment horizontal="center"/>
    </xf>
    <xf numFmtId="44" fontId="192" fillId="0" borderId="29" xfId="1" applyFont="1" applyBorder="1" applyAlignment="1">
      <alignment horizontal="center"/>
    </xf>
    <xf numFmtId="44" fontId="201" fillId="0" borderId="16" xfId="0" applyNumberFormat="1" applyFont="1" applyBorder="1"/>
    <xf numFmtId="44" fontId="202" fillId="0" borderId="16" xfId="1" applyFont="1" applyBorder="1" applyAlignment="1">
      <alignment horizontal="center"/>
    </xf>
    <xf numFmtId="44" fontId="202" fillId="0" borderId="21" xfId="1" applyFont="1" applyBorder="1" applyAlignment="1">
      <alignment horizontal="center"/>
    </xf>
    <xf numFmtId="44" fontId="166" fillId="0" borderId="16" xfId="0" applyNumberFormat="1" applyFont="1" applyBorder="1"/>
    <xf numFmtId="44" fontId="192" fillId="0" borderId="16" xfId="1" applyFont="1" applyBorder="1" applyAlignment="1">
      <alignment horizontal="center"/>
    </xf>
    <xf numFmtId="44" fontId="192" fillId="0" borderId="21" xfId="1" applyFont="1" applyBorder="1" applyAlignment="1">
      <alignment horizontal="center"/>
    </xf>
    <xf numFmtId="0" fontId="201" fillId="0" borderId="0" xfId="2" applyFont="1"/>
    <xf numFmtId="44" fontId="202" fillId="0" borderId="30" xfId="2" applyNumberFormat="1" applyFont="1" applyBorder="1" applyAlignment="1">
      <alignment horizontal="center"/>
    </xf>
    <xf numFmtId="0" fontId="202" fillId="0" borderId="40" xfId="2" applyFont="1" applyBorder="1" applyAlignment="1">
      <alignment horizontal="center"/>
    </xf>
    <xf numFmtId="44" fontId="201" fillId="0" borderId="0" xfId="2" applyNumberFormat="1" applyFont="1"/>
    <xf numFmtId="44" fontId="192" fillId="14" borderId="31" xfId="2" applyNumberFormat="1" applyFont="1" applyFill="1" applyBorder="1" applyAlignment="1">
      <alignment horizontal="center"/>
    </xf>
    <xf numFmtId="44" fontId="192" fillId="0" borderId="30" xfId="2" applyNumberFormat="1" applyFont="1" applyBorder="1" applyAlignment="1">
      <alignment horizontal="center"/>
    </xf>
    <xf numFmtId="0" fontId="192" fillId="0" borderId="40" xfId="2" applyFont="1" applyBorder="1" applyAlignment="1">
      <alignment horizontal="center"/>
    </xf>
    <xf numFmtId="44" fontId="192" fillId="14" borderId="38" xfId="2" applyNumberFormat="1" applyFont="1" applyFill="1" applyBorder="1" applyAlignment="1">
      <alignment horizontal="center"/>
    </xf>
    <xf numFmtId="0" fontId="166" fillId="16" borderId="0" xfId="0" applyFont="1" applyFill="1" applyAlignment="1">
      <alignment horizontal="center" vertical="center"/>
    </xf>
    <xf numFmtId="168" fontId="197" fillId="4" borderId="4" xfId="2" applyNumberFormat="1" applyFont="1" applyFill="1" applyBorder="1" applyAlignment="1">
      <alignment horizontal="center" vertical="center"/>
    </xf>
    <xf numFmtId="0" fontId="197" fillId="4" borderId="6" xfId="4" applyNumberFormat="1" applyFont="1" applyFill="1" applyBorder="1" applyAlignment="1">
      <alignment horizontal="center" vertical="center"/>
    </xf>
    <xf numFmtId="164" fontId="197" fillId="4" borderId="6" xfId="4" applyNumberFormat="1" applyFont="1" applyFill="1" applyBorder="1" applyAlignment="1">
      <alignment horizontal="center" vertical="center"/>
    </xf>
    <xf numFmtId="0" fontId="197" fillId="0" borderId="25" xfId="2" applyFont="1" applyBorder="1" applyAlignment="1">
      <alignment horizontal="center"/>
    </xf>
    <xf numFmtId="166" fontId="150" fillId="16" borderId="6" xfId="0" applyNumberFormat="1" applyFont="1" applyFill="1" applyBorder="1" applyAlignment="1">
      <alignment horizontal="center" vertical="center"/>
    </xf>
    <xf numFmtId="44" fontId="150" fillId="16" borderId="6" xfId="1" applyFont="1" applyFill="1" applyBorder="1"/>
    <xf numFmtId="0" fontId="150" fillId="16" borderId="9" xfId="0" applyFont="1" applyFill="1" applyBorder="1" applyAlignment="1">
      <alignment horizontal="center" vertical="center"/>
    </xf>
    <xf numFmtId="0" fontId="166" fillId="16" borderId="0" xfId="0" applyFont="1" applyFill="1" applyAlignment="1">
      <alignment horizontal="center"/>
    </xf>
    <xf numFmtId="0" fontId="150" fillId="16" borderId="0" xfId="0" applyFont="1" applyFill="1"/>
    <xf numFmtId="0" fontId="150" fillId="16" borderId="0" xfId="0" applyFont="1" applyFill="1" applyAlignment="1">
      <alignment horizontal="center" vertical="center"/>
    </xf>
    <xf numFmtId="168" fontId="197" fillId="4" borderId="4" xfId="2" applyNumberFormat="1" applyFont="1" applyFill="1" applyBorder="1" applyAlignment="1">
      <alignment horizontal="center"/>
    </xf>
    <xf numFmtId="0" fontId="150" fillId="16" borderId="0" xfId="0" applyFont="1" applyFill="1" applyAlignment="1">
      <alignment horizontal="center"/>
    </xf>
    <xf numFmtId="0" fontId="152" fillId="26" borderId="57" xfId="0" applyFont="1" applyFill="1" applyBorder="1" applyAlignment="1">
      <alignment horizontal="center" vertical="center"/>
    </xf>
    <xf numFmtId="0" fontId="152" fillId="26" borderId="58" xfId="0" applyFont="1" applyFill="1" applyBorder="1" applyAlignment="1">
      <alignment horizontal="center" vertical="center"/>
    </xf>
    <xf numFmtId="44" fontId="152" fillId="26" borderId="58" xfId="1" applyFont="1" applyFill="1" applyBorder="1" applyAlignment="1">
      <alignment horizontal="center" vertical="center"/>
    </xf>
    <xf numFmtId="0" fontId="152" fillId="26" borderId="65" xfId="0" applyFont="1" applyFill="1" applyBorder="1" applyAlignment="1">
      <alignment horizontal="center" vertical="center"/>
    </xf>
    <xf numFmtId="164" fontId="167" fillId="26" borderId="40" xfId="0" applyNumberFormat="1" applyFont="1" applyFill="1" applyBorder="1" applyAlignment="1">
      <alignment horizontal="right" vertical="center"/>
    </xf>
    <xf numFmtId="0" fontId="167" fillId="26" borderId="31" xfId="0" applyFont="1" applyFill="1" applyBorder="1" applyAlignment="1">
      <alignment horizontal="center" vertical="center"/>
    </xf>
    <xf numFmtId="0" fontId="167" fillId="26" borderId="31" xfId="0" applyFont="1" applyFill="1" applyBorder="1" applyAlignment="1">
      <alignment horizontal="center"/>
    </xf>
    <xf numFmtId="0" fontId="169" fillId="26" borderId="4" xfId="0" applyFont="1" applyFill="1" applyBorder="1" applyAlignment="1">
      <alignment horizontal="center"/>
    </xf>
    <xf numFmtId="0" fontId="169" fillId="26" borderId="75" xfId="0" applyFont="1" applyFill="1" applyBorder="1" applyAlignment="1">
      <alignment horizontal="center"/>
    </xf>
    <xf numFmtId="0" fontId="152" fillId="26" borderId="73" xfId="0" applyFont="1" applyFill="1" applyBorder="1" applyAlignment="1">
      <alignment horizontal="center" vertical="center"/>
    </xf>
    <xf numFmtId="44" fontId="152" fillId="26" borderId="74" xfId="1" applyFont="1" applyFill="1" applyBorder="1" applyAlignment="1">
      <alignment horizontal="center" vertical="center"/>
    </xf>
    <xf numFmtId="0" fontId="152" fillId="26" borderId="65" xfId="0" applyFont="1" applyFill="1" applyBorder="1" applyAlignment="1">
      <alignment horizontal="center"/>
    </xf>
    <xf numFmtId="0" fontId="167" fillId="26" borderId="0" xfId="0" applyFont="1" applyFill="1" applyAlignment="1">
      <alignment vertical="center"/>
    </xf>
    <xf numFmtId="0" fontId="150" fillId="26" borderId="0" xfId="0" applyFont="1" applyFill="1"/>
    <xf numFmtId="44" fontId="150" fillId="26" borderId="0" xfId="1" applyFont="1" applyFill="1"/>
    <xf numFmtId="0" fontId="205" fillId="0" borderId="0" xfId="0" applyFont="1" applyAlignment="1">
      <alignment vertical="center"/>
    </xf>
    <xf numFmtId="0" fontId="167" fillId="26" borderId="30" xfId="0" applyFont="1" applyFill="1" applyBorder="1" applyAlignment="1">
      <alignment horizontal="center"/>
    </xf>
    <xf numFmtId="44" fontId="167" fillId="26" borderId="40" xfId="1" applyFont="1" applyFill="1" applyBorder="1"/>
    <xf numFmtId="0" fontId="152" fillId="27" borderId="31" xfId="2" applyFont="1" applyFill="1" applyBorder="1" applyAlignment="1">
      <alignment horizontal="center" vertical="center"/>
    </xf>
    <xf numFmtId="0" fontId="153" fillId="27" borderId="31" xfId="2" applyFont="1" applyFill="1" applyBorder="1" applyAlignment="1">
      <alignment horizontal="center" vertical="center"/>
    </xf>
    <xf numFmtId="0" fontId="154" fillId="27" borderId="67" xfId="2" applyFont="1" applyFill="1" applyBorder="1" applyAlignment="1">
      <alignment horizontal="center" vertical="center"/>
    </xf>
    <xf numFmtId="0" fontId="154" fillId="27" borderId="15" xfId="2" applyFont="1" applyFill="1" applyBorder="1" applyAlignment="1">
      <alignment horizontal="center" vertical="center"/>
    </xf>
    <xf numFmtId="164" fontId="154" fillId="27" borderId="19" xfId="2" applyNumberFormat="1" applyFont="1" applyFill="1" applyBorder="1" applyAlignment="1">
      <alignment horizontal="center" vertical="center"/>
    </xf>
    <xf numFmtId="0" fontId="154" fillId="27" borderId="23" xfId="2" applyFont="1" applyFill="1" applyBorder="1" applyAlignment="1">
      <alignment horizontal="center" vertical="center"/>
    </xf>
    <xf numFmtId="0" fontId="154" fillId="27" borderId="40" xfId="0" applyFont="1" applyFill="1" applyBorder="1" applyAlignment="1">
      <alignment horizontal="center" vertical="center"/>
    </xf>
    <xf numFmtId="0" fontId="135" fillId="27" borderId="36" xfId="0" applyFont="1" applyFill="1" applyBorder="1" applyAlignment="1">
      <alignment horizontal="center" vertical="center"/>
    </xf>
    <xf numFmtId="0" fontId="135" fillId="27" borderId="59" xfId="0" applyFont="1" applyFill="1" applyBorder="1" applyAlignment="1">
      <alignment horizontal="center" vertical="center"/>
    </xf>
    <xf numFmtId="0" fontId="154" fillId="27" borderId="36" xfId="0" applyFont="1" applyFill="1" applyBorder="1" applyAlignment="1">
      <alignment horizontal="center" vertical="center"/>
    </xf>
    <xf numFmtId="0" fontId="154" fillId="27" borderId="59" xfId="0" applyFont="1" applyFill="1" applyBorder="1" applyAlignment="1">
      <alignment horizontal="center" vertical="center"/>
    </xf>
    <xf numFmtId="0" fontId="149" fillId="27" borderId="36" xfId="0" applyFont="1" applyFill="1" applyBorder="1" applyAlignment="1">
      <alignment horizontal="center" vertical="center"/>
    </xf>
    <xf numFmtId="0" fontId="149" fillId="27" borderId="59" xfId="0" applyFont="1" applyFill="1" applyBorder="1" applyAlignment="1">
      <alignment horizontal="center" vertical="center"/>
    </xf>
    <xf numFmtId="0" fontId="154" fillId="27" borderId="50" xfId="0" applyFont="1" applyFill="1" applyBorder="1" applyAlignment="1">
      <alignment horizontal="center" vertical="center"/>
    </xf>
    <xf numFmtId="0" fontId="154" fillId="27" borderId="52" xfId="0" applyFont="1" applyFill="1" applyBorder="1" applyAlignment="1">
      <alignment horizontal="center" vertical="center"/>
    </xf>
    <xf numFmtId="44" fontId="192" fillId="0" borderId="76" xfId="0" applyNumberFormat="1" applyFont="1" applyBorder="1" applyAlignment="1">
      <alignment horizontal="center"/>
    </xf>
    <xf numFmtId="44" fontId="192" fillId="0" borderId="77" xfId="0" applyNumberFormat="1" applyFont="1" applyBorder="1" applyAlignment="1">
      <alignment horizontal="center"/>
    </xf>
    <xf numFmtId="44" fontId="192" fillId="0" borderId="66" xfId="0" applyNumberFormat="1" applyFont="1" applyBorder="1" applyAlignment="1">
      <alignment horizontal="center"/>
    </xf>
    <xf numFmtId="44" fontId="192" fillId="0" borderId="78" xfId="0" applyNumberFormat="1" applyFont="1" applyBorder="1" applyAlignment="1">
      <alignment horizontal="center"/>
    </xf>
    <xf numFmtId="44" fontId="192" fillId="0" borderId="79" xfId="0" applyNumberFormat="1" applyFont="1" applyBorder="1" applyAlignment="1">
      <alignment horizontal="center"/>
    </xf>
    <xf numFmtId="0" fontId="154" fillId="27" borderId="31" xfId="0" applyFont="1" applyFill="1" applyBorder="1" applyAlignment="1">
      <alignment horizontal="center" vertical="center"/>
    </xf>
    <xf numFmtId="0" fontId="166" fillId="0" borderId="32" xfId="0" applyFont="1" applyBorder="1" applyAlignment="1">
      <alignment horizontal="center"/>
    </xf>
    <xf numFmtId="0" fontId="166" fillId="0" borderId="33" xfId="0" applyFont="1" applyBorder="1" applyAlignment="1">
      <alignment horizontal="center"/>
    </xf>
    <xf numFmtId="0" fontId="166" fillId="0" borderId="35" xfId="0" applyFont="1" applyBorder="1" applyAlignment="1">
      <alignment horizontal="center"/>
    </xf>
    <xf numFmtId="0" fontId="154" fillId="27" borderId="41" xfId="0" applyFont="1" applyFill="1" applyBorder="1" applyAlignment="1">
      <alignment horizontal="center" vertical="center"/>
    </xf>
    <xf numFmtId="0" fontId="154" fillId="27" borderId="39" xfId="0" applyFont="1" applyFill="1" applyBorder="1" applyAlignment="1">
      <alignment horizontal="center" vertical="center"/>
    </xf>
    <xf numFmtId="0" fontId="166" fillId="0" borderId="80" xfId="0" applyFont="1" applyBorder="1" applyAlignment="1">
      <alignment horizontal="center"/>
    </xf>
    <xf numFmtId="0" fontId="166" fillId="0" borderId="75" xfId="0" applyFont="1" applyBorder="1" applyAlignment="1">
      <alignment horizontal="center"/>
    </xf>
    <xf numFmtId="0" fontId="166" fillId="0" borderId="62" xfId="0" applyFont="1" applyBorder="1" applyAlignment="1">
      <alignment horizontal="center"/>
    </xf>
    <xf numFmtId="0" fontId="166" fillId="0" borderId="68" xfId="0" applyFont="1" applyBorder="1" applyAlignment="1">
      <alignment horizontal="center"/>
    </xf>
    <xf numFmtId="0" fontId="166" fillId="0" borderId="32" xfId="0" applyFont="1" applyBorder="1"/>
    <xf numFmtId="0" fontId="166" fillId="0" borderId="33" xfId="0" applyFont="1" applyBorder="1"/>
    <xf numFmtId="0" fontId="166" fillId="0" borderId="34" xfId="0" applyFont="1" applyBorder="1"/>
    <xf numFmtId="0" fontId="166" fillId="0" borderId="35" xfId="0" applyFont="1" applyBorder="1"/>
    <xf numFmtId="0" fontId="154" fillId="27" borderId="60" xfId="0" applyFont="1" applyFill="1" applyBorder="1" applyAlignment="1">
      <alignment horizontal="center" vertical="center"/>
    </xf>
    <xf numFmtId="0" fontId="166" fillId="0" borderId="81" xfId="0" applyFont="1" applyBorder="1" applyAlignment="1">
      <alignment horizontal="center"/>
    </xf>
    <xf numFmtId="0" fontId="166" fillId="0" borderId="69" xfId="0" applyFont="1" applyBorder="1"/>
    <xf numFmtId="44" fontId="166" fillId="0" borderId="82" xfId="0" applyNumberFormat="1" applyFont="1" applyBorder="1"/>
    <xf numFmtId="44" fontId="166" fillId="0" borderId="72" xfId="0" applyNumberFormat="1" applyFont="1" applyBorder="1"/>
    <xf numFmtId="44" fontId="166" fillId="0" borderId="61" xfId="0" applyNumberFormat="1" applyFont="1" applyBorder="1"/>
    <xf numFmtId="44" fontId="166" fillId="0" borderId="67" xfId="0" applyNumberFormat="1" applyFont="1" applyBorder="1"/>
    <xf numFmtId="44" fontId="192" fillId="0" borderId="33" xfId="1" applyFont="1" applyBorder="1" applyAlignment="1">
      <alignment horizontal="center"/>
    </xf>
    <xf numFmtId="44" fontId="192" fillId="0" borderId="35" xfId="1" applyFont="1" applyBorder="1" applyAlignment="1">
      <alignment horizontal="center"/>
    </xf>
    <xf numFmtId="44" fontId="192" fillId="0" borderId="32" xfId="1" applyFont="1" applyBorder="1" applyAlignment="1">
      <alignment horizontal="center"/>
    </xf>
    <xf numFmtId="44" fontId="166" fillId="0" borderId="83" xfId="0" applyNumberFormat="1" applyFont="1" applyBorder="1"/>
    <xf numFmtId="44" fontId="192" fillId="0" borderId="69" xfId="1" applyFont="1" applyBorder="1" applyAlignment="1">
      <alignment horizontal="center"/>
    </xf>
    <xf numFmtId="44" fontId="166" fillId="0" borderId="81" xfId="0" applyNumberFormat="1" applyFont="1" applyBorder="1"/>
    <xf numFmtId="44" fontId="166" fillId="0" borderId="75" xfId="0" applyNumberFormat="1" applyFont="1" applyBorder="1"/>
    <xf numFmtId="44" fontId="166" fillId="0" borderId="62" xfId="0" applyNumberFormat="1" applyFont="1" applyBorder="1"/>
    <xf numFmtId="44" fontId="166" fillId="0" borderId="68" xfId="0" applyNumberFormat="1" applyFont="1" applyBorder="1"/>
    <xf numFmtId="44" fontId="192" fillId="0" borderId="34" xfId="1" applyFont="1" applyBorder="1" applyAlignment="1">
      <alignment horizontal="center"/>
    </xf>
    <xf numFmtId="164" fontId="150" fillId="0" borderId="76" xfId="0" applyNumberFormat="1" applyFont="1" applyBorder="1" applyAlignment="1">
      <alignment horizontal="center"/>
    </xf>
    <xf numFmtId="0" fontId="150" fillId="0" borderId="77" xfId="0" applyFont="1" applyBorder="1" applyAlignment="1">
      <alignment horizontal="center"/>
    </xf>
    <xf numFmtId="0" fontId="150" fillId="0" borderId="78" xfId="0" applyFont="1" applyBorder="1" applyAlignment="1">
      <alignment horizontal="center"/>
    </xf>
    <xf numFmtId="0" fontId="150" fillId="0" borderId="69" xfId="0" applyFont="1" applyBorder="1"/>
    <xf numFmtId="0" fontId="150" fillId="0" borderId="35" xfId="0" applyFont="1" applyBorder="1"/>
    <xf numFmtId="0" fontId="192" fillId="0" borderId="38" xfId="0" applyFont="1" applyBorder="1"/>
    <xf numFmtId="44" fontId="192" fillId="28" borderId="43" xfId="1" applyFont="1" applyFill="1" applyBorder="1" applyAlignment="1">
      <alignment horizontal="center"/>
    </xf>
    <xf numFmtId="44" fontId="192" fillId="28" borderId="31" xfId="0" applyNumberFormat="1" applyFont="1" applyFill="1" applyBorder="1"/>
    <xf numFmtId="44" fontId="192" fillId="28" borderId="38" xfId="2" applyNumberFormat="1" applyFont="1" applyFill="1" applyBorder="1" applyAlignment="1">
      <alignment horizontal="center"/>
    </xf>
    <xf numFmtId="44" fontId="192" fillId="28" borderId="31" xfId="2" applyNumberFormat="1" applyFont="1" applyFill="1" applyBorder="1" applyAlignment="1">
      <alignment horizontal="center"/>
    </xf>
    <xf numFmtId="44" fontId="199" fillId="0" borderId="6" xfId="3" applyFont="1" applyFill="1" applyBorder="1" applyAlignment="1">
      <alignment horizontal="center"/>
    </xf>
    <xf numFmtId="0" fontId="76" fillId="0" borderId="0" xfId="0" applyFont="1"/>
    <xf numFmtId="0" fontId="150" fillId="0" borderId="55" xfId="0" applyFont="1" applyBorder="1" applyAlignment="1">
      <alignment horizontal="center" vertical="center"/>
    </xf>
    <xf numFmtId="0" fontId="150" fillId="29" borderId="0" xfId="0" applyFont="1" applyFill="1" applyAlignment="1">
      <alignment horizontal="center" vertical="center"/>
    </xf>
    <xf numFmtId="16" fontId="150" fillId="29" borderId="4" xfId="0" applyNumberFormat="1" applyFont="1" applyFill="1" applyBorder="1" applyAlignment="1">
      <alignment horizontal="center" vertical="center"/>
    </xf>
    <xf numFmtId="20" fontId="150" fillId="29" borderId="5" xfId="0" applyNumberFormat="1" applyFont="1" applyFill="1" applyBorder="1" applyAlignment="1">
      <alignment horizontal="center" vertical="center"/>
    </xf>
    <xf numFmtId="0" fontId="175" fillId="29" borderId="6" xfId="0" applyFont="1" applyFill="1" applyBorder="1" applyAlignment="1">
      <alignment horizontal="center"/>
    </xf>
    <xf numFmtId="0" fontId="150" fillId="29" borderId="6" xfId="0" applyFont="1" applyFill="1" applyBorder="1" applyAlignment="1">
      <alignment horizontal="center" vertical="center"/>
    </xf>
    <xf numFmtId="166" fontId="150" fillId="29" borderId="6" xfId="0" applyNumberFormat="1" applyFont="1" applyFill="1" applyBorder="1" applyAlignment="1">
      <alignment horizontal="center" vertical="center"/>
    </xf>
    <xf numFmtId="0" fontId="150" fillId="29" borderId="9" xfId="0" applyFont="1" applyFill="1" applyBorder="1" applyAlignment="1">
      <alignment horizontal="center" vertical="center"/>
    </xf>
    <xf numFmtId="0" fontId="166" fillId="29" borderId="0" xfId="0" applyFont="1" applyFill="1" applyAlignment="1">
      <alignment horizontal="center"/>
    </xf>
    <xf numFmtId="0" fontId="197" fillId="4" borderId="6" xfId="4" applyNumberFormat="1" applyFont="1" applyFill="1" applyBorder="1" applyAlignment="1">
      <alignment horizontal="center"/>
    </xf>
    <xf numFmtId="44" fontId="197" fillId="0" borderId="6" xfId="3" applyFont="1" applyFill="1" applyBorder="1" applyAlignment="1">
      <alignment horizontal="center"/>
    </xf>
    <xf numFmtId="164" fontId="197" fillId="4" borderId="55" xfId="4" applyNumberFormat="1" applyFont="1" applyFill="1" applyBorder="1" applyAlignment="1">
      <alignment horizontal="center"/>
    </xf>
    <xf numFmtId="16" fontId="150" fillId="16" borderId="4" xfId="0" applyNumberFormat="1" applyFont="1" applyFill="1" applyBorder="1" applyAlignment="1">
      <alignment horizontal="center" vertical="center"/>
    </xf>
    <xf numFmtId="20" fontId="150" fillId="16" borderId="5" xfId="0" applyNumberFormat="1" applyFont="1" applyFill="1" applyBorder="1" applyAlignment="1">
      <alignment horizontal="center" vertical="center"/>
    </xf>
    <xf numFmtId="0" fontId="150" fillId="16" borderId="6" xfId="0" applyFont="1" applyFill="1" applyBorder="1" applyAlignment="1">
      <alignment horizontal="center" vertical="center"/>
    </xf>
    <xf numFmtId="0" fontId="150" fillId="29" borderId="0" xfId="0" applyFont="1" applyFill="1" applyAlignment="1">
      <alignment horizontal="center"/>
    </xf>
    <xf numFmtId="164" fontId="197" fillId="0" borderId="9" xfId="4" applyNumberFormat="1" applyFont="1" applyFill="1" applyBorder="1" applyAlignment="1">
      <alignment horizontal="center"/>
    </xf>
    <xf numFmtId="164" fontId="199" fillId="0" borderId="9" xfId="4" applyNumberFormat="1" applyFont="1" applyFill="1" applyBorder="1" applyAlignment="1">
      <alignment horizontal="center"/>
    </xf>
    <xf numFmtId="168" fontId="200" fillId="0" borderId="61" xfId="2" applyNumberFormat="1" applyFont="1" applyBorder="1" applyAlignment="1">
      <alignment horizontal="center"/>
    </xf>
    <xf numFmtId="0" fontId="200" fillId="0" borderId="27" xfId="2" applyFont="1" applyBorder="1" applyAlignment="1">
      <alignment horizontal="center"/>
    </xf>
    <xf numFmtId="164" fontId="200" fillId="0" borderId="55" xfId="4" applyNumberFormat="1" applyFont="1" applyFill="1" applyBorder="1" applyAlignment="1">
      <alignment horizontal="center"/>
    </xf>
    <xf numFmtId="0" fontId="200" fillId="0" borderId="71" xfId="2" applyFont="1" applyBorder="1" applyAlignment="1">
      <alignment horizontal="center"/>
    </xf>
    <xf numFmtId="44" fontId="200" fillId="0" borderId="27" xfId="3" applyFont="1" applyFill="1" applyBorder="1" applyAlignment="1">
      <alignment horizontal="center"/>
    </xf>
    <xf numFmtId="164" fontId="200" fillId="0" borderId="84" xfId="4" applyNumberFormat="1" applyFont="1" applyFill="1" applyBorder="1" applyAlignment="1">
      <alignment horizontal="center"/>
    </xf>
    <xf numFmtId="0" fontId="200" fillId="0" borderId="49" xfId="2" applyFont="1" applyBorder="1" applyAlignment="1">
      <alignment horizontal="center"/>
    </xf>
    <xf numFmtId="0" fontId="200" fillId="0" borderId="54" xfId="2" applyFont="1" applyBorder="1" applyAlignment="1">
      <alignment horizontal="center"/>
    </xf>
    <xf numFmtId="0" fontId="200" fillId="0" borderId="55" xfId="2" applyFont="1" applyBorder="1" applyAlignment="1">
      <alignment horizontal="center"/>
    </xf>
    <xf numFmtId="168" fontId="200" fillId="0" borderId="62" xfId="2" applyNumberFormat="1" applyFont="1" applyBorder="1" applyAlignment="1">
      <alignment horizontal="center"/>
    </xf>
    <xf numFmtId="164" fontId="200" fillId="0" borderId="71" xfId="4" applyNumberFormat="1" applyFont="1" applyFill="1" applyBorder="1" applyAlignment="1">
      <alignment horizontal="center"/>
    </xf>
    <xf numFmtId="168" fontId="166" fillId="0" borderId="61" xfId="2" applyNumberFormat="1" applyFont="1" applyBorder="1" applyAlignment="1">
      <alignment horizontal="center"/>
    </xf>
    <xf numFmtId="44" fontId="166" fillId="0" borderId="27" xfId="3" applyFont="1" applyFill="1" applyBorder="1" applyAlignment="1">
      <alignment horizontal="center"/>
    </xf>
    <xf numFmtId="164" fontId="166" fillId="0" borderId="55" xfId="4" applyNumberFormat="1" applyFont="1" applyFill="1" applyBorder="1" applyAlignment="1">
      <alignment horizontal="center"/>
    </xf>
    <xf numFmtId="164" fontId="166" fillId="0" borderId="71" xfId="4" applyNumberFormat="1" applyFont="1" applyFill="1" applyBorder="1" applyAlignment="1">
      <alignment horizontal="center"/>
    </xf>
    <xf numFmtId="168" fontId="166" fillId="4" borderId="61" xfId="2" applyNumberFormat="1" applyFont="1" applyFill="1" applyBorder="1" applyAlignment="1">
      <alignment horizontal="center"/>
    </xf>
    <xf numFmtId="0" fontId="166" fillId="4" borderId="27" xfId="4" applyNumberFormat="1" applyFont="1" applyFill="1" applyBorder="1" applyAlignment="1">
      <alignment horizontal="center"/>
    </xf>
    <xf numFmtId="0" fontId="166" fillId="0" borderId="71" xfId="2" applyFont="1" applyBorder="1" applyAlignment="1">
      <alignment horizontal="center"/>
    </xf>
    <xf numFmtId="0" fontId="166" fillId="13" borderId="11" xfId="0" applyFont="1" applyFill="1" applyBorder="1" applyAlignment="1">
      <alignment horizontal="center" vertical="center"/>
    </xf>
    <xf numFmtId="0" fontId="166" fillId="13" borderId="12" xfId="0" applyFont="1" applyFill="1" applyBorder="1" applyAlignment="1">
      <alignment horizontal="center" vertical="center" wrapText="1"/>
    </xf>
    <xf numFmtId="0" fontId="150" fillId="13" borderId="12" xfId="0" applyFont="1" applyFill="1" applyBorder="1" applyAlignment="1">
      <alignment horizontal="center" vertical="center"/>
    </xf>
    <xf numFmtId="166" fontId="150" fillId="13" borderId="12" xfId="0" applyNumberFormat="1" applyFont="1" applyFill="1" applyBorder="1" applyAlignment="1">
      <alignment horizontal="center" vertical="center"/>
    </xf>
    <xf numFmtId="44" fontId="150" fillId="13" borderId="12" xfId="1" applyFont="1" applyFill="1" applyBorder="1"/>
    <xf numFmtId="0" fontId="150" fillId="13" borderId="25" xfId="0" applyFont="1" applyFill="1" applyBorder="1" applyAlignment="1">
      <alignment horizontal="center" vertical="center"/>
    </xf>
    <xf numFmtId="0" fontId="166" fillId="13" borderId="0" xfId="0" applyFont="1" applyFill="1" applyAlignment="1">
      <alignment horizontal="center"/>
    </xf>
    <xf numFmtId="0" fontId="166" fillId="13" borderId="0" xfId="0" applyFont="1" applyFill="1"/>
    <xf numFmtId="0" fontId="150" fillId="13" borderId="0" xfId="0" applyFont="1" applyFill="1"/>
    <xf numFmtId="0" fontId="150" fillId="13" borderId="6" xfId="0" applyFont="1" applyFill="1" applyBorder="1" applyAlignment="1">
      <alignment horizontal="center" vertical="center"/>
    </xf>
    <xf numFmtId="166" fontId="150" fillId="13" borderId="6" xfId="0" applyNumberFormat="1" applyFont="1" applyFill="1" applyBorder="1" applyAlignment="1">
      <alignment horizontal="center" vertical="center"/>
    </xf>
    <xf numFmtId="44" fontId="150" fillId="13" borderId="6" xfId="1" applyFont="1" applyFill="1" applyBorder="1"/>
    <xf numFmtId="0" fontId="150" fillId="13" borderId="9" xfId="0" applyFont="1" applyFill="1" applyBorder="1" applyAlignment="1">
      <alignment horizontal="center" vertical="center"/>
    </xf>
    <xf numFmtId="16" fontId="150" fillId="13" borderId="4" xfId="0" applyNumberFormat="1" applyFont="1" applyFill="1" applyBorder="1" applyAlignment="1">
      <alignment horizontal="center" vertical="center"/>
    </xf>
    <xf numFmtId="20" fontId="150" fillId="13" borderId="5" xfId="0" applyNumberFormat="1" applyFont="1" applyFill="1" applyBorder="1" applyAlignment="1">
      <alignment horizontal="center" vertical="center"/>
    </xf>
    <xf numFmtId="0" fontId="150" fillId="13" borderId="0" xfId="0" applyFont="1" applyFill="1" applyAlignment="1">
      <alignment horizontal="center"/>
    </xf>
    <xf numFmtId="0" fontId="175" fillId="13" borderId="6" xfId="0" applyFont="1" applyFill="1" applyBorder="1" applyAlignment="1">
      <alignment horizontal="center"/>
    </xf>
    <xf numFmtId="0" fontId="150" fillId="13" borderId="0" xfId="0" applyFont="1" applyFill="1" applyAlignment="1">
      <alignment horizontal="center" vertical="center"/>
    </xf>
    <xf numFmtId="44" fontId="150" fillId="29" borderId="6" xfId="1" applyFont="1" applyFill="1" applyBorder="1" applyAlignment="1">
      <alignment horizontal="center" vertical="center"/>
    </xf>
    <xf numFmtId="0" fontId="150" fillId="29" borderId="0" xfId="0" applyFont="1" applyFill="1"/>
    <xf numFmtId="0" fontId="0" fillId="29" borderId="0" xfId="0" applyFill="1"/>
    <xf numFmtId="0" fontId="0" fillId="13" borderId="0" xfId="0" applyFill="1"/>
    <xf numFmtId="16" fontId="150" fillId="13" borderId="0" xfId="0" applyNumberFormat="1" applyFont="1" applyFill="1"/>
    <xf numFmtId="8" fontId="150" fillId="13" borderId="6" xfId="1" applyNumberFormat="1" applyFont="1" applyFill="1" applyBorder="1"/>
    <xf numFmtId="168" fontId="166" fillId="4" borderId="62" xfId="2" applyNumberFormat="1" applyFont="1" applyFill="1" applyBorder="1" applyAlignment="1">
      <alignment horizontal="center"/>
    </xf>
    <xf numFmtId="44" fontId="166" fillId="4" borderId="6" xfId="3" applyFont="1" applyFill="1" applyBorder="1" applyAlignment="1">
      <alignment horizontal="center"/>
    </xf>
    <xf numFmtId="164" fontId="166" fillId="4" borderId="71" xfId="4" applyNumberFormat="1" applyFont="1" applyFill="1" applyBorder="1" applyAlignment="1">
      <alignment horizontal="center"/>
    </xf>
    <xf numFmtId="0" fontId="199" fillId="4" borderId="6" xfId="4" applyNumberFormat="1" applyFont="1" applyFill="1" applyBorder="1" applyAlignment="1">
      <alignment horizontal="center"/>
    </xf>
    <xf numFmtId="0" fontId="150" fillId="0" borderId="0" xfId="1" applyNumberFormat="1" applyFont="1" applyAlignment="1">
      <alignment horizontal="center" vertical="center"/>
    </xf>
    <xf numFmtId="16" fontId="150" fillId="17" borderId="4" xfId="0" applyNumberFormat="1" applyFont="1" applyFill="1" applyBorder="1" applyAlignment="1">
      <alignment horizontal="center" vertical="center"/>
    </xf>
    <xf numFmtId="20" fontId="150" fillId="17" borderId="5" xfId="0" applyNumberFormat="1" applyFont="1" applyFill="1" applyBorder="1" applyAlignment="1">
      <alignment horizontal="center" vertical="center"/>
    </xf>
    <xf numFmtId="0" fontId="150" fillId="17" borderId="6" xfId="0" applyFont="1" applyFill="1" applyBorder="1" applyAlignment="1">
      <alignment horizontal="center" vertical="center"/>
    </xf>
    <xf numFmtId="166" fontId="150" fillId="17" borderId="6" xfId="0" applyNumberFormat="1" applyFont="1" applyFill="1" applyBorder="1" applyAlignment="1">
      <alignment horizontal="center" vertical="center"/>
    </xf>
    <xf numFmtId="44" fontId="150" fillId="17" borderId="6" xfId="1" applyFont="1" applyFill="1" applyBorder="1"/>
    <xf numFmtId="0" fontId="150" fillId="17" borderId="9" xfId="0" applyFont="1" applyFill="1" applyBorder="1" applyAlignment="1">
      <alignment horizontal="center" vertical="center"/>
    </xf>
    <xf numFmtId="0" fontId="150" fillId="17" borderId="0" xfId="0" applyFont="1" applyFill="1" applyAlignment="1">
      <alignment horizontal="center"/>
    </xf>
    <xf numFmtId="16" fontId="150" fillId="30" borderId="4" xfId="0" applyNumberFormat="1" applyFont="1" applyFill="1" applyBorder="1" applyAlignment="1">
      <alignment horizontal="center" vertical="center"/>
    </xf>
    <xf numFmtId="20" fontId="150" fillId="30" borderId="5" xfId="0" applyNumberFormat="1" applyFont="1" applyFill="1" applyBorder="1" applyAlignment="1">
      <alignment horizontal="center" vertical="center"/>
    </xf>
    <xf numFmtId="0" fontId="150" fillId="30" borderId="6" xfId="0" applyFont="1" applyFill="1" applyBorder="1" applyAlignment="1">
      <alignment horizontal="center" vertical="center"/>
    </xf>
    <xf numFmtId="166" fontId="150" fillId="30" borderId="6" xfId="0" applyNumberFormat="1" applyFont="1" applyFill="1" applyBorder="1" applyAlignment="1">
      <alignment horizontal="center" vertical="center"/>
    </xf>
    <xf numFmtId="44" fontId="150" fillId="30" borderId="6" xfId="1" applyFont="1" applyFill="1" applyBorder="1"/>
    <xf numFmtId="0" fontId="150" fillId="30" borderId="9" xfId="0" applyFont="1" applyFill="1" applyBorder="1" applyAlignment="1">
      <alignment horizontal="center" vertical="center"/>
    </xf>
    <xf numFmtId="0" fontId="150" fillId="30" borderId="0" xfId="0" applyFont="1" applyFill="1" applyAlignment="1">
      <alignment horizontal="center"/>
    </xf>
    <xf numFmtId="0" fontId="150" fillId="30" borderId="0" xfId="0" applyFont="1" applyFill="1"/>
    <xf numFmtId="16" fontId="166" fillId="0" borderId="26" xfId="0" applyNumberFormat="1" applyFont="1" applyBorder="1" applyAlignment="1">
      <alignment horizontal="center" vertical="center"/>
    </xf>
    <xf numFmtId="0" fontId="166" fillId="0" borderId="28" xfId="0" applyFont="1" applyBorder="1" applyAlignment="1">
      <alignment horizontal="center" vertical="center"/>
    </xf>
    <xf numFmtId="44" fontId="166" fillId="0" borderId="28" xfId="1" applyFont="1" applyFill="1" applyBorder="1" applyAlignment="1">
      <alignment horizontal="center" vertical="center"/>
    </xf>
    <xf numFmtId="0" fontId="157" fillId="16" borderId="0" xfId="0" applyFont="1" applyFill="1" applyAlignment="1">
      <alignment horizontal="center" vertical="center"/>
    </xf>
    <xf numFmtId="44" fontId="166" fillId="0" borderId="8" xfId="1" applyFont="1" applyFill="1" applyBorder="1" applyAlignment="1">
      <alignment horizontal="center" vertical="center"/>
    </xf>
    <xf numFmtId="0" fontId="0" fillId="0" borderId="14" xfId="0" applyBorder="1"/>
    <xf numFmtId="16" fontId="150" fillId="31" borderId="14" xfId="0" applyNumberFormat="1" applyFont="1" applyFill="1" applyBorder="1" applyAlignment="1">
      <alignment horizontal="center" vertical="center"/>
    </xf>
    <xf numFmtId="20" fontId="150" fillId="31" borderId="15" xfId="0" applyNumberFormat="1" applyFont="1" applyFill="1" applyBorder="1" applyAlignment="1">
      <alignment horizontal="center" vertical="center"/>
    </xf>
    <xf numFmtId="0" fontId="150" fillId="31" borderId="16" xfId="0" applyFont="1" applyFill="1" applyBorder="1" applyAlignment="1">
      <alignment horizontal="center" vertical="center"/>
    </xf>
    <xf numFmtId="44" fontId="150" fillId="31" borderId="16" xfId="1" applyFont="1" applyFill="1" applyBorder="1" applyAlignment="1">
      <alignment horizontal="center" vertical="center"/>
    </xf>
    <xf numFmtId="44" fontId="150" fillId="31" borderId="16" xfId="1" applyFont="1" applyFill="1" applyBorder="1"/>
    <xf numFmtId="0" fontId="150" fillId="31" borderId="21" xfId="0" applyFont="1" applyFill="1" applyBorder="1" applyAlignment="1">
      <alignment horizontal="center" vertical="center"/>
    </xf>
    <xf numFmtId="16" fontId="150" fillId="31" borderId="4" xfId="0" applyNumberFormat="1" applyFont="1" applyFill="1" applyBorder="1" applyAlignment="1">
      <alignment horizontal="center" vertical="center"/>
    </xf>
    <xf numFmtId="20" fontId="150" fillId="31" borderId="5" xfId="0" applyNumberFormat="1" applyFont="1" applyFill="1" applyBorder="1" applyAlignment="1">
      <alignment horizontal="center" vertical="center"/>
    </xf>
    <xf numFmtId="0" fontId="150" fillId="31" borderId="6" xfId="0" applyFont="1" applyFill="1" applyBorder="1" applyAlignment="1">
      <alignment horizontal="center" vertical="center"/>
    </xf>
    <xf numFmtId="44" fontId="150" fillId="31" borderId="6" xfId="1" applyFont="1" applyFill="1" applyBorder="1" applyAlignment="1">
      <alignment horizontal="center" vertical="center"/>
    </xf>
    <xf numFmtId="44" fontId="150" fillId="31" borderId="6" xfId="1" applyFont="1" applyFill="1" applyBorder="1"/>
    <xf numFmtId="0" fontId="150" fillId="31" borderId="9" xfId="0" applyFont="1" applyFill="1" applyBorder="1" applyAlignment="1">
      <alignment horizontal="center" vertical="center"/>
    </xf>
    <xf numFmtId="16" fontId="166" fillId="31" borderId="1" xfId="0" applyNumberFormat="1" applyFont="1" applyFill="1" applyBorder="1" applyAlignment="1">
      <alignment horizontal="center" vertical="center"/>
    </xf>
    <xf numFmtId="0" fontId="166" fillId="31" borderId="2" xfId="0" applyFont="1" applyFill="1" applyBorder="1" applyAlignment="1">
      <alignment horizontal="center" vertical="center"/>
    </xf>
    <xf numFmtId="0" fontId="166" fillId="31" borderId="3" xfId="0" applyFont="1" applyFill="1" applyBorder="1" applyAlignment="1">
      <alignment horizontal="center" vertical="center"/>
    </xf>
    <xf numFmtId="0" fontId="150" fillId="31" borderId="12" xfId="0" applyFont="1" applyFill="1" applyBorder="1" applyAlignment="1">
      <alignment horizontal="center" vertical="center"/>
    </xf>
    <xf numFmtId="44" fontId="166" fillId="31" borderId="3" xfId="1" applyFont="1" applyFill="1" applyBorder="1" applyAlignment="1">
      <alignment horizontal="center" vertical="center"/>
    </xf>
    <xf numFmtId="44" fontId="166" fillId="31" borderId="7" xfId="1" applyFont="1" applyFill="1" applyBorder="1" applyAlignment="1">
      <alignment horizontal="center" vertical="center"/>
    </xf>
    <xf numFmtId="0" fontId="166" fillId="31" borderId="8" xfId="0" applyFont="1" applyFill="1" applyBorder="1" applyAlignment="1">
      <alignment horizontal="center"/>
    </xf>
    <xf numFmtId="16" fontId="166" fillId="31" borderId="10" xfId="0" applyNumberFormat="1" applyFont="1" applyFill="1" applyBorder="1" applyAlignment="1">
      <alignment horizontal="center" vertical="center"/>
    </xf>
    <xf numFmtId="0" fontId="166" fillId="31" borderId="11" xfId="0" applyFont="1" applyFill="1" applyBorder="1" applyAlignment="1">
      <alignment horizontal="center" vertical="center"/>
    </xf>
    <xf numFmtId="0" fontId="166" fillId="31" borderId="12" xfId="0" applyFont="1" applyFill="1" applyBorder="1" applyAlignment="1">
      <alignment horizontal="center" vertical="center" wrapText="1"/>
    </xf>
    <xf numFmtId="0" fontId="166" fillId="31" borderId="12" xfId="0" applyFont="1" applyFill="1" applyBorder="1" applyAlignment="1">
      <alignment horizontal="center" vertical="center"/>
    </xf>
    <xf numFmtId="44" fontId="150" fillId="31" borderId="12" xfId="1" applyFont="1" applyFill="1" applyBorder="1" applyAlignment="1">
      <alignment horizontal="center" vertical="center"/>
    </xf>
    <xf numFmtId="44" fontId="150" fillId="31" borderId="12" xfId="1" applyFont="1" applyFill="1" applyBorder="1"/>
    <xf numFmtId="0" fontId="150" fillId="31" borderId="25" xfId="0" applyFont="1" applyFill="1" applyBorder="1" applyAlignment="1">
      <alignment horizontal="center" vertical="center"/>
    </xf>
    <xf numFmtId="16" fontId="150" fillId="5" borderId="4" xfId="0" applyNumberFormat="1" applyFont="1" applyFill="1" applyBorder="1" applyAlignment="1">
      <alignment horizontal="center" vertical="center"/>
    </xf>
    <xf numFmtId="20" fontId="150" fillId="5" borderId="5" xfId="0" applyNumberFormat="1" applyFont="1" applyFill="1" applyBorder="1" applyAlignment="1">
      <alignment horizontal="center" vertical="center"/>
    </xf>
    <xf numFmtId="0" fontId="150" fillId="5" borderId="6" xfId="0" applyFont="1" applyFill="1" applyBorder="1" applyAlignment="1">
      <alignment horizontal="center" vertical="center"/>
    </xf>
    <xf numFmtId="44" fontId="150" fillId="5" borderId="6" xfId="1" applyFont="1" applyFill="1" applyBorder="1" applyAlignment="1">
      <alignment horizontal="center" vertical="center"/>
    </xf>
    <xf numFmtId="44" fontId="150" fillId="5" borderId="6" xfId="1" applyFont="1" applyFill="1" applyBorder="1"/>
    <xf numFmtId="0" fontId="150" fillId="5" borderId="9" xfId="0" applyFont="1" applyFill="1" applyBorder="1" applyAlignment="1">
      <alignment horizontal="center" vertical="center"/>
    </xf>
    <xf numFmtId="20" fontId="166" fillId="31" borderId="11" xfId="0" applyNumberFormat="1" applyFont="1" applyFill="1" applyBorder="1" applyAlignment="1">
      <alignment horizontal="center" vertical="center"/>
    </xf>
    <xf numFmtId="0" fontId="150" fillId="31" borderId="6" xfId="0" applyFont="1" applyFill="1" applyBorder="1" applyAlignment="1">
      <alignment horizontal="center" vertical="center" wrapText="1"/>
    </xf>
    <xf numFmtId="0" fontId="0" fillId="0" borderId="60" xfId="0" applyBorder="1"/>
    <xf numFmtId="6" fontId="0" fillId="0" borderId="0" xfId="0" applyNumberFormat="1" applyAlignment="1">
      <alignment horizontal="left"/>
    </xf>
    <xf numFmtId="44" fontId="150" fillId="29" borderId="6" xfId="1" applyFont="1" applyFill="1" applyBorder="1"/>
    <xf numFmtId="0" fontId="166" fillId="32" borderId="0" xfId="0" applyFont="1" applyFill="1" applyAlignment="1">
      <alignment horizontal="center" vertical="center"/>
    </xf>
    <xf numFmtId="0" fontId="150" fillId="32" borderId="0" xfId="0" applyFont="1" applyFill="1" applyAlignment="1">
      <alignment horizontal="center" vertical="center"/>
    </xf>
    <xf numFmtId="16" fontId="166" fillId="4" borderId="12" xfId="0" applyNumberFormat="1" applyFont="1" applyFill="1" applyBorder="1" applyAlignment="1">
      <alignment horizontal="center" vertical="center"/>
    </xf>
    <xf numFmtId="16" fontId="166" fillId="4" borderId="19" xfId="0" applyNumberFormat="1" applyFont="1" applyFill="1" applyBorder="1" applyAlignment="1">
      <alignment horizontal="center" vertical="center"/>
    </xf>
    <xf numFmtId="0" fontId="192" fillId="22" borderId="57" xfId="0" applyFont="1" applyFill="1" applyBorder="1" applyAlignment="1">
      <alignment horizontal="center" vertical="center"/>
    </xf>
    <xf numFmtId="0" fontId="192" fillId="22" borderId="58" xfId="0" applyFont="1" applyFill="1" applyBorder="1" applyAlignment="1">
      <alignment horizontal="center" vertical="center"/>
    </xf>
    <xf numFmtId="0" fontId="192" fillId="22" borderId="65" xfId="0" applyFont="1" applyFill="1" applyBorder="1" applyAlignment="1">
      <alignment horizontal="center" vertical="center"/>
    </xf>
    <xf numFmtId="44" fontId="166" fillId="13" borderId="6" xfId="1" applyFont="1" applyFill="1" applyBorder="1" applyAlignment="1">
      <alignment horizontal="center" vertical="center"/>
    </xf>
    <xf numFmtId="0" fontId="192" fillId="16" borderId="57" xfId="0" applyFont="1" applyFill="1" applyBorder="1" applyAlignment="1">
      <alignment horizontal="center" vertical="center"/>
    </xf>
    <xf numFmtId="0" fontId="192" fillId="16" borderId="58" xfId="0" applyFont="1" applyFill="1" applyBorder="1" applyAlignment="1">
      <alignment horizontal="center" vertical="center"/>
    </xf>
    <xf numFmtId="0" fontId="192" fillId="16" borderId="65" xfId="0" applyFont="1" applyFill="1" applyBorder="1" applyAlignment="1">
      <alignment horizontal="center" vertical="center"/>
    </xf>
    <xf numFmtId="16" fontId="166" fillId="28" borderId="10" xfId="0" applyNumberFormat="1" applyFont="1" applyFill="1" applyBorder="1" applyAlignment="1">
      <alignment horizontal="center" vertical="center"/>
    </xf>
    <xf numFmtId="0" fontId="166" fillId="28" borderId="11" xfId="0" applyFont="1" applyFill="1" applyBorder="1" applyAlignment="1">
      <alignment horizontal="center" vertical="center"/>
    </xf>
    <xf numFmtId="0" fontId="166" fillId="28" borderId="12" xfId="0" applyFont="1" applyFill="1" applyBorder="1" applyAlignment="1">
      <alignment horizontal="center" vertical="center" wrapText="1"/>
    </xf>
    <xf numFmtId="0" fontId="166" fillId="28" borderId="12" xfId="0" applyFont="1" applyFill="1" applyBorder="1" applyAlignment="1">
      <alignment horizontal="center" vertical="center"/>
    </xf>
    <xf numFmtId="0" fontId="150" fillId="28" borderId="12" xfId="0" applyFont="1" applyFill="1" applyBorder="1" applyAlignment="1">
      <alignment horizontal="center" vertical="center"/>
    </xf>
    <xf numFmtId="166" fontId="150" fillId="28" borderId="12" xfId="0" applyNumberFormat="1" applyFont="1" applyFill="1" applyBorder="1" applyAlignment="1">
      <alignment horizontal="center" vertical="center"/>
    </xf>
    <xf numFmtId="44" fontId="150" fillId="28" borderId="12" xfId="1" applyFont="1" applyFill="1" applyBorder="1"/>
    <xf numFmtId="0" fontId="150" fillId="28" borderId="25" xfId="0" applyFont="1" applyFill="1" applyBorder="1" applyAlignment="1">
      <alignment horizontal="center" vertical="center"/>
    </xf>
    <xf numFmtId="16" fontId="150" fillId="28" borderId="4" xfId="0" applyNumberFormat="1" applyFont="1" applyFill="1" applyBorder="1" applyAlignment="1">
      <alignment horizontal="center" vertical="center"/>
    </xf>
    <xf numFmtId="20" fontId="150" fillId="28" borderId="5" xfId="0" applyNumberFormat="1" applyFont="1" applyFill="1" applyBorder="1" applyAlignment="1">
      <alignment horizontal="center" vertical="center"/>
    </xf>
    <xf numFmtId="0" fontId="150" fillId="28" borderId="6" xfId="0" applyFont="1" applyFill="1" applyBorder="1" applyAlignment="1">
      <alignment horizontal="center" vertical="center"/>
    </xf>
    <xf numFmtId="166" fontId="150" fillId="28" borderId="6" xfId="0" applyNumberFormat="1" applyFont="1" applyFill="1" applyBorder="1" applyAlignment="1">
      <alignment horizontal="center" vertical="center"/>
    </xf>
    <xf numFmtId="44" fontId="150" fillId="28" borderId="6" xfId="1" applyFont="1" applyFill="1" applyBorder="1"/>
    <xf numFmtId="0" fontId="150" fillId="28" borderId="9" xfId="0" applyFont="1" applyFill="1" applyBorder="1" applyAlignment="1">
      <alignment horizontal="center" vertical="center"/>
    </xf>
    <xf numFmtId="16" fontId="150" fillId="33" borderId="4" xfId="0" applyNumberFormat="1" applyFont="1" applyFill="1" applyBorder="1" applyAlignment="1">
      <alignment horizontal="center" vertical="center"/>
    </xf>
    <xf numFmtId="20" fontId="150" fillId="33" borderId="5" xfId="0" applyNumberFormat="1" applyFont="1" applyFill="1" applyBorder="1" applyAlignment="1">
      <alignment horizontal="center" vertical="center"/>
    </xf>
    <xf numFmtId="0" fontId="150" fillId="33" borderId="6" xfId="0" applyFont="1" applyFill="1" applyBorder="1" applyAlignment="1">
      <alignment horizontal="center" vertical="center"/>
    </xf>
    <xf numFmtId="166" fontId="150" fillId="33" borderId="6" xfId="0" applyNumberFormat="1" applyFont="1" applyFill="1" applyBorder="1" applyAlignment="1">
      <alignment horizontal="center" vertical="center"/>
    </xf>
    <xf numFmtId="44" fontId="150" fillId="33" borderId="6" xfId="1" applyFont="1" applyFill="1" applyBorder="1"/>
    <xf numFmtId="0" fontId="150" fillId="33" borderId="9" xfId="0" applyFont="1" applyFill="1" applyBorder="1" applyAlignment="1">
      <alignment horizontal="center" vertical="center"/>
    </xf>
    <xf numFmtId="166" fontId="150" fillId="23" borderId="12" xfId="0" applyNumberFormat="1" applyFont="1" applyFill="1" applyBorder="1" applyAlignment="1">
      <alignment horizontal="center" vertical="center"/>
    </xf>
    <xf numFmtId="0" fontId="167" fillId="34" borderId="30" xfId="0" applyFont="1" applyFill="1" applyBorder="1" applyAlignment="1">
      <alignment horizontal="center"/>
    </xf>
    <xf numFmtId="44" fontId="167" fillId="34" borderId="40" xfId="1" applyFont="1" applyFill="1" applyBorder="1"/>
    <xf numFmtId="44" fontId="150" fillId="0" borderId="12" xfId="1" applyFont="1" applyFill="1" applyBorder="1" applyAlignment="1">
      <alignment horizontal="center" vertical="center"/>
    </xf>
    <xf numFmtId="44" fontId="150" fillId="0" borderId="6" xfId="1" applyFont="1" applyFill="1" applyBorder="1" applyAlignment="1">
      <alignment horizontal="center" vertical="center"/>
    </xf>
    <xf numFmtId="0" fontId="197" fillId="0" borderId="6" xfId="4" applyNumberFormat="1" applyFont="1" applyFill="1" applyBorder="1" applyAlignment="1">
      <alignment horizontal="center"/>
    </xf>
    <xf numFmtId="44" fontId="150" fillId="0" borderId="3" xfId="1" applyFont="1" applyFill="1" applyBorder="1" applyAlignment="1">
      <alignment horizontal="center" vertical="center"/>
    </xf>
    <xf numFmtId="44" fontId="150" fillId="0" borderId="16" xfId="1" applyFont="1" applyFill="1" applyBorder="1" applyAlignment="1">
      <alignment horizontal="center" vertical="center"/>
    </xf>
    <xf numFmtId="166" fontId="150" fillId="5" borderId="6" xfId="0" applyNumberFormat="1" applyFont="1" applyFill="1" applyBorder="1" applyAlignment="1">
      <alignment horizontal="center" vertical="center"/>
    </xf>
    <xf numFmtId="0" fontId="150" fillId="5" borderId="0" xfId="0" applyFont="1" applyFill="1" applyAlignment="1">
      <alignment horizontal="center"/>
    </xf>
    <xf numFmtId="0" fontId="166" fillId="5" borderId="0" xfId="0" applyFont="1" applyFill="1" applyAlignment="1">
      <alignment horizontal="center"/>
    </xf>
    <xf numFmtId="20" fontId="166" fillId="13" borderId="11" xfId="0" applyNumberFormat="1" applyFont="1" applyFill="1" applyBorder="1" applyAlignment="1">
      <alignment horizontal="center" vertical="center"/>
    </xf>
    <xf numFmtId="0" fontId="150" fillId="13" borderId="6" xfId="0" applyFont="1" applyFill="1" applyBorder="1" applyAlignment="1">
      <alignment horizontal="center"/>
    </xf>
    <xf numFmtId="0" fontId="180" fillId="13" borderId="0" xfId="0" applyFont="1" applyFill="1"/>
    <xf numFmtId="16" fontId="150" fillId="13" borderId="14" xfId="0" applyNumberFormat="1" applyFont="1" applyFill="1" applyBorder="1" applyAlignment="1">
      <alignment horizontal="center" vertical="center"/>
    </xf>
    <xf numFmtId="22" fontId="150" fillId="13" borderId="15" xfId="0" applyNumberFormat="1" applyFont="1" applyFill="1" applyBorder="1" applyAlignment="1">
      <alignment horizontal="center" vertical="center"/>
    </xf>
    <xf numFmtId="0" fontId="150" fillId="13" borderId="16" xfId="0" applyFont="1" applyFill="1" applyBorder="1" applyAlignment="1">
      <alignment horizontal="center" vertical="center"/>
    </xf>
    <xf numFmtId="166" fontId="150" fillId="13" borderId="16" xfId="0" applyNumberFormat="1" applyFont="1" applyFill="1" applyBorder="1" applyAlignment="1">
      <alignment horizontal="center" vertical="center"/>
    </xf>
    <xf numFmtId="44" fontId="150" fillId="13" borderId="16" xfId="1" applyFont="1" applyFill="1" applyBorder="1"/>
    <xf numFmtId="0" fontId="150" fillId="13" borderId="21" xfId="0" applyFont="1" applyFill="1" applyBorder="1" applyAlignment="1">
      <alignment horizontal="center" vertical="center"/>
    </xf>
    <xf numFmtId="0" fontId="151" fillId="0" borderId="6" xfId="0" applyFont="1" applyBorder="1" applyAlignment="1">
      <alignment horizontal="center"/>
    </xf>
    <xf numFmtId="0" fontId="179" fillId="0" borderId="0" xfId="0" applyFont="1" applyAlignment="1">
      <alignment horizontal="center" vertical="center"/>
    </xf>
    <xf numFmtId="0" fontId="166" fillId="0" borderId="3" xfId="0" applyFont="1" applyBorder="1" applyAlignment="1">
      <alignment vertical="center"/>
    </xf>
    <xf numFmtId="44" fontId="166" fillId="0" borderId="3" xfId="1" applyFont="1" applyFill="1" applyBorder="1" applyAlignment="1">
      <alignment vertical="center"/>
    </xf>
    <xf numFmtId="0" fontId="166" fillId="0" borderId="6" xfId="0" applyFont="1" applyBorder="1" applyAlignment="1">
      <alignment vertical="center" wrapText="1"/>
    </xf>
    <xf numFmtId="16" fontId="166" fillId="0" borderId="12" xfId="0" applyNumberFormat="1" applyFont="1" applyBorder="1" applyAlignment="1">
      <alignment horizontal="center" vertical="center"/>
    </xf>
    <xf numFmtId="44" fontId="166" fillId="0" borderId="12" xfId="1" applyFont="1" applyFill="1" applyBorder="1" applyAlignment="1">
      <alignment horizontal="center" vertical="center"/>
    </xf>
    <xf numFmtId="20" fontId="166" fillId="0" borderId="6" xfId="0" applyNumberFormat="1" applyFont="1" applyBorder="1" applyAlignment="1">
      <alignment horizontal="center" vertical="center"/>
    </xf>
    <xf numFmtId="16" fontId="166" fillId="0" borderId="6" xfId="0" applyNumberFormat="1" applyFont="1" applyBorder="1" applyAlignment="1">
      <alignment horizontal="center" vertical="center"/>
    </xf>
    <xf numFmtId="0" fontId="152" fillId="36" borderId="31" xfId="2" applyFont="1" applyFill="1" applyBorder="1" applyAlignment="1">
      <alignment horizontal="center" vertical="center"/>
    </xf>
    <xf numFmtId="0" fontId="153" fillId="36" borderId="31" xfId="2" applyFont="1" applyFill="1" applyBorder="1" applyAlignment="1">
      <alignment horizontal="center" vertical="center"/>
    </xf>
    <xf numFmtId="0" fontId="154" fillId="36" borderId="67" xfId="2" applyFont="1" applyFill="1" applyBorder="1" applyAlignment="1">
      <alignment horizontal="center" vertical="center"/>
    </xf>
    <xf numFmtId="0" fontId="154" fillId="36" borderId="15" xfId="2" applyFont="1" applyFill="1" applyBorder="1" applyAlignment="1">
      <alignment horizontal="center" vertical="center"/>
    </xf>
    <xf numFmtId="164" fontId="154" fillId="36" borderId="19" xfId="2" applyNumberFormat="1" applyFont="1" applyFill="1" applyBorder="1" applyAlignment="1">
      <alignment horizontal="center" vertical="center"/>
    </xf>
    <xf numFmtId="0" fontId="154" fillId="36" borderId="23" xfId="2" applyFont="1" applyFill="1" applyBorder="1" applyAlignment="1">
      <alignment horizontal="center" vertical="center"/>
    </xf>
    <xf numFmtId="0" fontId="154" fillId="36" borderId="40" xfId="0" applyFont="1" applyFill="1" applyBorder="1" applyAlignment="1">
      <alignment horizontal="center" vertical="center"/>
    </xf>
    <xf numFmtId="0" fontId="154" fillId="36" borderId="31" xfId="0" applyFont="1" applyFill="1" applyBorder="1" applyAlignment="1">
      <alignment horizontal="center" vertical="center"/>
    </xf>
    <xf numFmtId="0" fontId="154" fillId="36" borderId="50" xfId="0" applyFont="1" applyFill="1" applyBorder="1" applyAlignment="1">
      <alignment horizontal="center" vertical="center"/>
    </xf>
    <xf numFmtId="0" fontId="154" fillId="36" borderId="52" xfId="0" applyFont="1" applyFill="1" applyBorder="1" applyAlignment="1">
      <alignment horizontal="center" vertical="center"/>
    </xf>
    <xf numFmtId="44" fontId="192" fillId="0" borderId="71" xfId="1" applyFont="1" applyBorder="1" applyAlignment="1">
      <alignment horizontal="center"/>
    </xf>
    <xf numFmtId="44" fontId="192" fillId="0" borderId="37" xfId="1" applyFont="1" applyBorder="1" applyAlignment="1">
      <alignment horizontal="center"/>
    </xf>
    <xf numFmtId="44" fontId="0" fillId="0" borderId="0" xfId="7" applyFont="1" applyAlignment="1">
      <alignment horizontal="center" vertical="center"/>
    </xf>
    <xf numFmtId="44" fontId="185" fillId="4" borderId="31" xfId="7" applyFont="1" applyFill="1" applyBorder="1" applyAlignment="1">
      <alignment horizontal="right" vertical="center"/>
    </xf>
    <xf numFmtId="44" fontId="150" fillId="0" borderId="25" xfId="7" applyFont="1" applyBorder="1" applyAlignment="1">
      <alignment horizontal="center"/>
    </xf>
    <xf numFmtId="44" fontId="150" fillId="0" borderId="16" xfId="7" applyFont="1" applyBorder="1" applyAlignment="1">
      <alignment horizontal="center" vertical="center"/>
    </xf>
    <xf numFmtId="44" fontId="150" fillId="0" borderId="6" xfId="7" applyFont="1" applyBorder="1" applyAlignment="1">
      <alignment horizontal="center" vertical="center"/>
    </xf>
    <xf numFmtId="44" fontId="150" fillId="0" borderId="6" xfId="7" applyFont="1" applyBorder="1" applyAlignment="1">
      <alignment horizontal="center"/>
    </xf>
    <xf numFmtId="44" fontId="150" fillId="0" borderId="0" xfId="7" applyFont="1" applyFill="1" applyBorder="1" applyAlignment="1">
      <alignment horizontal="center"/>
    </xf>
    <xf numFmtId="44" fontId="160" fillId="0" borderId="32" xfId="7" applyFont="1" applyBorder="1" applyAlignment="1">
      <alignment horizontal="center"/>
    </xf>
    <xf numFmtId="44" fontId="152" fillId="26" borderId="58" xfId="7" applyFont="1" applyFill="1" applyBorder="1" applyAlignment="1">
      <alignment horizontal="center" vertical="center"/>
    </xf>
    <xf numFmtId="168" fontId="166" fillId="17" borderId="4" xfId="2" applyNumberFormat="1" applyFont="1" applyFill="1" applyBorder="1" applyAlignment="1">
      <alignment horizontal="center"/>
    </xf>
    <xf numFmtId="44" fontId="166" fillId="17" borderId="6" xfId="3" applyFont="1" applyFill="1" applyBorder="1" applyAlignment="1">
      <alignment horizontal="center"/>
    </xf>
    <xf numFmtId="164" fontId="166" fillId="17" borderId="6" xfId="4" applyNumberFormat="1" applyFont="1" applyFill="1" applyBorder="1" applyAlignment="1">
      <alignment horizontal="center"/>
    </xf>
    <xf numFmtId="164" fontId="166" fillId="17" borderId="9" xfId="4" applyNumberFormat="1" applyFont="1" applyFill="1" applyBorder="1" applyAlignment="1">
      <alignment horizontal="center"/>
    </xf>
    <xf numFmtId="0" fontId="166" fillId="4" borderId="9" xfId="2" applyFont="1" applyFill="1" applyBorder="1" applyAlignment="1">
      <alignment horizontal="center"/>
    </xf>
    <xf numFmtId="0" fontId="166" fillId="4" borderId="6" xfId="2" applyFont="1" applyFill="1" applyBorder="1" applyAlignment="1">
      <alignment horizontal="center"/>
    </xf>
    <xf numFmtId="0" fontId="166" fillId="4" borderId="25" xfId="2" applyFont="1" applyFill="1" applyBorder="1" applyAlignment="1">
      <alignment horizontal="center"/>
    </xf>
    <xf numFmtId="164" fontId="166" fillId="4" borderId="9" xfId="4" applyNumberFormat="1" applyFont="1" applyFill="1" applyBorder="1" applyAlignment="1">
      <alignment horizontal="center"/>
    </xf>
    <xf numFmtId="0" fontId="166" fillId="4" borderId="6" xfId="4" applyNumberFormat="1" applyFont="1" applyFill="1" applyBorder="1" applyAlignment="1">
      <alignment horizontal="center" vertical="center" wrapText="1"/>
    </xf>
    <xf numFmtId="1" fontId="150" fillId="0" borderId="6" xfId="0" applyNumberFormat="1" applyFont="1" applyBorder="1" applyAlignment="1">
      <alignment horizontal="center"/>
    </xf>
    <xf numFmtId="168" fontId="166" fillId="37" borderId="4" xfId="2" applyNumberFormat="1" applyFont="1" applyFill="1" applyBorder="1" applyAlignment="1">
      <alignment horizontal="center"/>
    </xf>
    <xf numFmtId="164" fontId="166" fillId="37" borderId="6" xfId="4" applyNumberFormat="1" applyFont="1" applyFill="1" applyBorder="1" applyAlignment="1">
      <alignment horizontal="center"/>
    </xf>
    <xf numFmtId="0" fontId="140" fillId="0" borderId="0" xfId="0" applyFont="1"/>
    <xf numFmtId="17" fontId="144" fillId="26" borderId="30" xfId="2" applyNumberFormat="1" applyFont="1" applyFill="1" applyBorder="1"/>
    <xf numFmtId="17" fontId="144" fillId="26" borderId="39" xfId="2" applyNumberFormat="1" applyFont="1" applyFill="1" applyBorder="1"/>
    <xf numFmtId="17" fontId="144" fillId="26" borderId="40" xfId="2" applyNumberFormat="1" applyFont="1" applyFill="1" applyBorder="1"/>
    <xf numFmtId="17" fontId="144" fillId="10" borderId="30" xfId="2" applyNumberFormat="1" applyFont="1" applyFill="1" applyBorder="1"/>
    <xf numFmtId="17" fontId="144" fillId="10" borderId="39" xfId="2" applyNumberFormat="1" applyFont="1" applyFill="1" applyBorder="1"/>
    <xf numFmtId="17" fontId="144" fillId="10" borderId="40" xfId="2" applyNumberFormat="1" applyFont="1" applyFill="1" applyBorder="1"/>
    <xf numFmtId="49" fontId="144" fillId="26" borderId="30" xfId="2" applyNumberFormat="1" applyFont="1" applyFill="1" applyBorder="1"/>
    <xf numFmtId="49" fontId="144" fillId="26" borderId="39" xfId="2" applyNumberFormat="1" applyFont="1" applyFill="1" applyBorder="1"/>
    <xf numFmtId="49" fontId="144" fillId="26" borderId="40" xfId="2" applyNumberFormat="1" applyFont="1" applyFill="1" applyBorder="1"/>
    <xf numFmtId="17" fontId="144" fillId="10" borderId="30" xfId="2" applyNumberFormat="1" applyFont="1" applyFill="1" applyBorder="1" applyAlignment="1">
      <alignment vertical="center"/>
    </xf>
    <xf numFmtId="17" fontId="144" fillId="10" borderId="39" xfId="2" applyNumberFormat="1" applyFont="1" applyFill="1" applyBorder="1" applyAlignment="1">
      <alignment vertical="center"/>
    </xf>
    <xf numFmtId="17" fontId="144" fillId="10" borderId="40" xfId="2" applyNumberFormat="1" applyFont="1" applyFill="1" applyBorder="1" applyAlignment="1">
      <alignment vertical="center"/>
    </xf>
    <xf numFmtId="0" fontId="166" fillId="4" borderId="6" xfId="3" applyNumberFormat="1" applyFont="1" applyFill="1" applyBorder="1" applyAlignment="1">
      <alignment horizontal="center"/>
    </xf>
    <xf numFmtId="0" fontId="166" fillId="37" borderId="9" xfId="2" applyFont="1" applyFill="1" applyBorder="1" applyAlignment="1">
      <alignment horizontal="center"/>
    </xf>
    <xf numFmtId="0" fontId="166" fillId="17" borderId="9" xfId="2" applyFont="1" applyFill="1" applyBorder="1" applyAlignment="1">
      <alignment horizontal="center"/>
    </xf>
    <xf numFmtId="0" fontId="166" fillId="37" borderId="6" xfId="2" applyFont="1" applyFill="1" applyBorder="1" applyAlignment="1">
      <alignment horizontal="center"/>
    </xf>
    <xf numFmtId="49" fontId="144" fillId="35" borderId="0" xfId="2" applyNumberFormat="1" applyFont="1" applyFill="1" applyAlignment="1">
      <alignment horizontal="center" vertical="center"/>
    </xf>
    <xf numFmtId="0" fontId="166" fillId="17" borderId="6" xfId="4" applyNumberFormat="1" applyFont="1" applyFill="1" applyBorder="1" applyAlignment="1">
      <alignment horizontal="center"/>
    </xf>
    <xf numFmtId="164" fontId="166" fillId="37" borderId="55" xfId="4" applyNumberFormat="1" applyFont="1" applyFill="1" applyBorder="1" applyAlignment="1">
      <alignment horizontal="center"/>
    </xf>
    <xf numFmtId="0" fontId="166" fillId="17" borderId="6" xfId="2" applyFont="1" applyFill="1" applyBorder="1" applyAlignment="1">
      <alignment horizontal="center"/>
    </xf>
    <xf numFmtId="164" fontId="166" fillId="37" borderId="9" xfId="4" applyNumberFormat="1" applyFont="1" applyFill="1" applyBorder="1" applyAlignment="1">
      <alignment horizontal="center"/>
    </xf>
    <xf numFmtId="16" fontId="166" fillId="4" borderId="1" xfId="0" applyNumberFormat="1" applyFont="1" applyFill="1" applyBorder="1" applyAlignment="1">
      <alignment horizontal="center" vertical="center"/>
    </xf>
    <xf numFmtId="20" fontId="166" fillId="4" borderId="3" xfId="0" applyNumberFormat="1" applyFont="1" applyFill="1" applyBorder="1" applyAlignment="1">
      <alignment horizontal="center" vertical="center"/>
    </xf>
    <xf numFmtId="0" fontId="166" fillId="4" borderId="3" xfId="0" applyFont="1" applyFill="1" applyBorder="1" applyAlignment="1">
      <alignment horizontal="center" vertical="center"/>
    </xf>
    <xf numFmtId="44" fontId="166" fillId="4" borderId="3" xfId="1" applyFont="1" applyFill="1" applyBorder="1" applyAlignment="1">
      <alignment horizontal="center" vertical="center"/>
    </xf>
    <xf numFmtId="3" fontId="123" fillId="45" borderId="6" xfId="0" applyNumberFormat="1" applyFont="1" applyFill="1" applyBorder="1" applyAlignment="1" applyProtection="1">
      <alignment horizontal="center" vertical="center" wrapText="1"/>
      <protection locked="0"/>
    </xf>
    <xf numFmtId="164" fontId="123" fillId="45" borderId="9" xfId="0" applyNumberFormat="1" applyFont="1" applyFill="1" applyBorder="1" applyAlignment="1">
      <alignment horizontal="center" vertical="center" wrapText="1"/>
    </xf>
    <xf numFmtId="164" fontId="123" fillId="45" borderId="4" xfId="0" applyNumberFormat="1" applyFont="1" applyFill="1" applyBorder="1" applyAlignment="1">
      <alignment horizontal="center" vertical="center" wrapText="1"/>
    </xf>
    <xf numFmtId="164" fontId="211" fillId="46" borderId="29" xfId="0" applyNumberFormat="1" applyFont="1" applyFill="1" applyBorder="1" applyAlignment="1">
      <alignment horizontal="center" vertical="center" wrapText="1"/>
    </xf>
    <xf numFmtId="164" fontId="123" fillId="45" borderId="10" xfId="0" applyNumberFormat="1" applyFont="1" applyFill="1" applyBorder="1" applyAlignment="1">
      <alignment horizontal="center" vertical="center" wrapText="1"/>
    </xf>
    <xf numFmtId="3" fontId="123" fillId="45" borderId="12" xfId="0" applyNumberFormat="1" applyFont="1" applyFill="1" applyBorder="1" applyAlignment="1" applyProtection="1">
      <alignment horizontal="center" vertical="center" wrapText="1"/>
      <protection locked="0"/>
    </xf>
    <xf numFmtId="164" fontId="123" fillId="45" borderId="25" xfId="0" applyNumberFormat="1" applyFont="1" applyFill="1" applyBorder="1" applyAlignment="1">
      <alignment horizontal="center" vertical="center" wrapText="1"/>
    </xf>
    <xf numFmtId="164" fontId="211" fillId="46" borderId="21" xfId="0" applyNumberFormat="1" applyFont="1" applyFill="1" applyBorder="1" applyAlignment="1">
      <alignment horizontal="center" vertical="center" wrapText="1"/>
    </xf>
    <xf numFmtId="164" fontId="123" fillId="45" borderId="10" xfId="0" applyNumberFormat="1" applyFont="1" applyFill="1" applyBorder="1" applyAlignment="1">
      <alignment horizontal="center" vertical="center"/>
    </xf>
    <xf numFmtId="44" fontId="192" fillId="46" borderId="43" xfId="1" applyFont="1" applyFill="1" applyBorder="1" applyAlignment="1">
      <alignment horizontal="center"/>
    </xf>
    <xf numFmtId="0" fontId="192" fillId="39" borderId="31" xfId="2" applyFont="1" applyFill="1" applyBorder="1" applyAlignment="1">
      <alignment horizontal="center" vertical="center" wrapText="1"/>
    </xf>
    <xf numFmtId="0" fontId="192" fillId="39" borderId="31" xfId="2" applyFont="1" applyFill="1" applyBorder="1" applyAlignment="1">
      <alignment horizontal="center" vertical="center"/>
    </xf>
    <xf numFmtId="0" fontId="213" fillId="39" borderId="31" xfId="2" applyFont="1" applyFill="1" applyBorder="1" applyAlignment="1">
      <alignment horizontal="center" vertical="center"/>
    </xf>
    <xf numFmtId="0" fontId="192" fillId="47" borderId="67" xfId="2" applyFont="1" applyFill="1" applyBorder="1" applyAlignment="1">
      <alignment horizontal="center" vertical="center"/>
    </xf>
    <xf numFmtId="0" fontId="192" fillId="47" borderId="15" xfId="2" applyFont="1" applyFill="1" applyBorder="1" applyAlignment="1">
      <alignment horizontal="center" vertical="center"/>
    </xf>
    <xf numFmtId="164" fontId="192" fillId="47" borderId="19" xfId="2" applyNumberFormat="1" applyFont="1" applyFill="1" applyBorder="1" applyAlignment="1">
      <alignment horizontal="center" vertical="center"/>
    </xf>
    <xf numFmtId="0" fontId="192" fillId="47" borderId="23" xfId="2" applyFont="1" applyFill="1" applyBorder="1" applyAlignment="1">
      <alignment horizontal="center" vertical="center"/>
    </xf>
    <xf numFmtId="164" fontId="0" fillId="0" borderId="31" xfId="0" applyNumberFormat="1" applyBorder="1" applyAlignment="1">
      <alignment horizontal="right" vertical="center"/>
    </xf>
    <xf numFmtId="44" fontId="0" fillId="0" borderId="40" xfId="0" applyNumberFormat="1" applyBorder="1" applyAlignment="1">
      <alignment horizontal="center" vertical="center"/>
    </xf>
    <xf numFmtId="44" fontId="0" fillId="0" borderId="40" xfId="0" applyNumberFormat="1" applyBorder="1"/>
    <xf numFmtId="0" fontId="71" fillId="0" borderId="31" xfId="0" applyFont="1" applyBorder="1"/>
    <xf numFmtId="44" fontId="123" fillId="0" borderId="40" xfId="0" applyNumberFormat="1" applyFont="1" applyBorder="1"/>
    <xf numFmtId="0" fontId="117" fillId="46" borderId="31" xfId="0" applyFont="1" applyFill="1" applyBorder="1" applyAlignment="1">
      <alignment horizontal="center" vertical="center"/>
    </xf>
    <xf numFmtId="0" fontId="211" fillId="46" borderId="31" xfId="0" applyFont="1" applyFill="1" applyBorder="1" applyAlignment="1">
      <alignment horizontal="center" vertical="center"/>
    </xf>
    <xf numFmtId="0" fontId="157" fillId="46" borderId="69" xfId="0" applyFont="1" applyFill="1" applyBorder="1"/>
    <xf numFmtId="0" fontId="192" fillId="0" borderId="33" xfId="0" applyFont="1" applyBorder="1"/>
    <xf numFmtId="0" fontId="0" fillId="38" borderId="30" xfId="0" applyFill="1" applyBorder="1"/>
    <xf numFmtId="164" fontId="212" fillId="38" borderId="43" xfId="0" applyNumberFormat="1" applyFont="1" applyFill="1" applyBorder="1" applyAlignment="1">
      <alignment horizontal="center" vertical="center" wrapText="1"/>
    </xf>
    <xf numFmtId="164" fontId="117" fillId="38" borderId="40" xfId="0" applyNumberFormat="1" applyFont="1" applyFill="1" applyBorder="1" applyAlignment="1">
      <alignment horizontal="right"/>
    </xf>
    <xf numFmtId="164" fontId="117" fillId="38" borderId="31" xfId="0" applyNumberFormat="1" applyFont="1" applyFill="1" applyBorder="1"/>
    <xf numFmtId="0" fontId="117" fillId="46" borderId="57" xfId="0" applyFont="1" applyFill="1" applyBorder="1" applyAlignment="1" applyProtection="1">
      <alignment horizontal="center" vertical="center" wrapText="1"/>
      <protection locked="0"/>
    </xf>
    <xf numFmtId="9" fontId="0" fillId="45" borderId="73" xfId="0" applyNumberFormat="1" applyFill="1" applyBorder="1" applyAlignment="1" applyProtection="1">
      <alignment horizontal="center" vertical="center" wrapText="1"/>
      <protection locked="0"/>
    </xf>
    <xf numFmtId="0" fontId="117" fillId="46" borderId="73" xfId="0" applyFont="1" applyFill="1" applyBorder="1" applyAlignment="1" applyProtection="1">
      <alignment horizontal="center" vertical="center" wrapText="1"/>
      <protection locked="0"/>
    </xf>
    <xf numFmtId="9" fontId="0" fillId="45" borderId="40" xfId="0" applyNumberFormat="1" applyFill="1" applyBorder="1" applyAlignment="1" applyProtection="1">
      <alignment horizontal="center" vertical="center"/>
      <protection locked="0"/>
    </xf>
    <xf numFmtId="0" fontId="75" fillId="0" borderId="0" xfId="5" applyProtection="1">
      <protection locked="0"/>
    </xf>
    <xf numFmtId="0" fontId="126" fillId="0" borderId="5" xfId="5" applyFont="1" applyBorder="1" applyAlignment="1" applyProtection="1">
      <alignment horizontal="left" vertical="center"/>
      <protection locked="0"/>
    </xf>
    <xf numFmtId="0" fontId="126" fillId="0" borderId="6" xfId="5" applyFont="1" applyBorder="1" applyAlignment="1" applyProtection="1">
      <alignment horizontal="left" vertical="center"/>
      <protection locked="0"/>
    </xf>
    <xf numFmtId="0" fontId="126" fillId="0" borderId="9" xfId="5" applyFont="1" applyBorder="1" applyAlignment="1" applyProtection="1">
      <alignment horizontal="left" vertical="center"/>
      <protection locked="0"/>
    </xf>
    <xf numFmtId="0" fontId="126" fillId="0" borderId="13" xfId="5" applyFont="1" applyBorder="1" applyAlignment="1" applyProtection="1">
      <alignment horizontal="left" vertical="center"/>
      <protection locked="0"/>
    </xf>
    <xf numFmtId="0" fontId="126" fillId="0" borderId="0" xfId="5" applyFont="1" applyAlignment="1" applyProtection="1">
      <alignment horizontal="left" vertical="center"/>
      <protection locked="0"/>
    </xf>
    <xf numFmtId="0" fontId="165" fillId="48" borderId="6" xfId="5" applyFont="1" applyFill="1" applyBorder="1" applyAlignment="1" applyProtection="1">
      <alignment horizontal="left" vertical="center"/>
      <protection locked="0"/>
    </xf>
    <xf numFmtId="0" fontId="73" fillId="0" borderId="0" xfId="5" applyFont="1" applyAlignment="1" applyProtection="1">
      <alignment horizontal="left"/>
      <protection locked="0"/>
    </xf>
    <xf numFmtId="0" fontId="70" fillId="0" borderId="0" xfId="5" applyFont="1" applyAlignment="1" applyProtection="1">
      <alignment horizontal="left"/>
      <protection locked="0"/>
    </xf>
    <xf numFmtId="0" fontId="72" fillId="0" borderId="0" xfId="5" applyFont="1" applyProtection="1">
      <protection locked="0"/>
    </xf>
    <xf numFmtId="167" fontId="0" fillId="4" borderId="5" xfId="5" applyNumberFormat="1" applyFont="1" applyFill="1" applyBorder="1" applyAlignment="1" applyProtection="1">
      <alignment horizontal="center" vertical="center"/>
      <protection locked="0"/>
    </xf>
    <xf numFmtId="0" fontId="0" fillId="4" borderId="6" xfId="5" applyFont="1" applyFill="1" applyBorder="1" applyAlignment="1" applyProtection="1">
      <alignment horizontal="center" vertical="center"/>
      <protection locked="0"/>
    </xf>
    <xf numFmtId="0" fontId="73" fillId="4" borderId="6" xfId="5" applyFont="1" applyFill="1" applyBorder="1" applyAlignment="1" applyProtection="1">
      <alignment horizontal="center" vertical="center"/>
      <protection locked="0"/>
    </xf>
    <xf numFmtId="1" fontId="75" fillId="4" borderId="6" xfId="5" applyNumberFormat="1" applyFill="1" applyBorder="1" applyAlignment="1" applyProtection="1">
      <alignment horizontal="center" vertical="center"/>
      <protection locked="0"/>
    </xf>
    <xf numFmtId="20" fontId="73" fillId="4" borderId="13" xfId="5" applyNumberFormat="1" applyFont="1" applyFill="1" applyBorder="1" applyAlignment="1" applyProtection="1">
      <alignment horizontal="center" vertical="center"/>
      <protection locked="0"/>
    </xf>
    <xf numFmtId="1" fontId="75" fillId="4" borderId="13" xfId="5" applyNumberFormat="1" applyFill="1" applyBorder="1" applyAlignment="1" applyProtection="1">
      <alignment horizontal="center" vertical="center"/>
      <protection locked="0"/>
    </xf>
    <xf numFmtId="44" fontId="117" fillId="4" borderId="13" xfId="6" applyFont="1" applyFill="1" applyBorder="1" applyAlignment="1" applyProtection="1">
      <alignment horizontal="center" vertical="center"/>
      <protection locked="0"/>
    </xf>
    <xf numFmtId="44" fontId="117" fillId="4" borderId="6" xfId="6" applyFont="1" applyFill="1" applyBorder="1" applyAlignment="1" applyProtection="1">
      <alignment horizontal="center" vertical="center"/>
      <protection locked="0"/>
    </xf>
    <xf numFmtId="20" fontId="73" fillId="4" borderId="6" xfId="5" applyNumberFormat="1" applyFont="1" applyFill="1" applyBorder="1" applyAlignment="1" applyProtection="1">
      <alignment horizontal="center" vertical="center"/>
      <protection locked="0"/>
    </xf>
    <xf numFmtId="0" fontId="75" fillId="4" borderId="6" xfId="5" applyFill="1" applyBorder="1" applyProtection="1">
      <protection locked="0"/>
    </xf>
    <xf numFmtId="0" fontId="73" fillId="42" borderId="6" xfId="5" applyFont="1" applyFill="1" applyBorder="1" applyProtection="1">
      <protection locked="0"/>
    </xf>
    <xf numFmtId="0" fontId="72" fillId="16" borderId="0" xfId="5" applyFont="1" applyFill="1" applyProtection="1">
      <protection locked="0"/>
    </xf>
    <xf numFmtId="167" fontId="75" fillId="4" borderId="5" xfId="5" applyNumberFormat="1" applyFill="1" applyBorder="1" applyAlignment="1" applyProtection="1">
      <alignment horizontal="center" vertical="center"/>
      <protection locked="0"/>
    </xf>
    <xf numFmtId="0" fontId="71" fillId="23" borderId="0" xfId="5" applyFont="1" applyFill="1" applyAlignment="1" applyProtection="1">
      <alignment horizontal="center" vertical="center"/>
      <protection locked="0"/>
    </xf>
    <xf numFmtId="167" fontId="75" fillId="16" borderId="5" xfId="5" applyNumberFormat="1" applyFill="1" applyBorder="1" applyAlignment="1" applyProtection="1">
      <alignment horizontal="center" vertical="center"/>
      <protection locked="0"/>
    </xf>
    <xf numFmtId="0" fontId="208" fillId="16" borderId="6" xfId="5" applyFont="1" applyFill="1" applyBorder="1" applyAlignment="1" applyProtection="1">
      <alignment horizontal="center"/>
      <protection locked="0"/>
    </xf>
    <xf numFmtId="0" fontId="209" fillId="16" borderId="6" xfId="5" applyFont="1" applyFill="1" applyBorder="1" applyAlignment="1" applyProtection="1">
      <alignment horizontal="center" vertical="center"/>
      <protection locked="0"/>
    </xf>
    <xf numFmtId="1" fontId="75" fillId="16" borderId="6" xfId="5" applyNumberFormat="1" applyFill="1" applyBorder="1" applyAlignment="1" applyProtection="1">
      <alignment horizontal="center" vertical="center"/>
      <protection locked="0"/>
    </xf>
    <xf numFmtId="20" fontId="209" fillId="16" borderId="13" xfId="5" applyNumberFormat="1" applyFont="1" applyFill="1" applyBorder="1" applyAlignment="1" applyProtection="1">
      <alignment horizontal="center" vertical="center"/>
      <protection locked="0"/>
    </xf>
    <xf numFmtId="1" fontId="75" fillId="16" borderId="13" xfId="5" applyNumberFormat="1" applyFill="1" applyBorder="1" applyAlignment="1" applyProtection="1">
      <alignment horizontal="center" vertical="center"/>
      <protection locked="0"/>
    </xf>
    <xf numFmtId="44" fontId="117" fillId="16" borderId="13" xfId="6" applyFont="1" applyFill="1" applyBorder="1" applyAlignment="1" applyProtection="1">
      <alignment horizontal="center" vertical="center"/>
      <protection locked="0"/>
    </xf>
    <xf numFmtId="44" fontId="117" fillId="16" borderId="6" xfId="6" applyFont="1" applyFill="1" applyBorder="1" applyAlignment="1" applyProtection="1">
      <alignment horizontal="center" vertical="center"/>
      <protection locked="0"/>
    </xf>
    <xf numFmtId="16" fontId="73" fillId="4" borderId="6" xfId="5" applyNumberFormat="1" applyFont="1" applyFill="1" applyBorder="1" applyAlignment="1" applyProtection="1">
      <alignment horizontal="center" vertical="center"/>
      <protection locked="0"/>
    </xf>
    <xf numFmtId="0" fontId="71" fillId="18" borderId="0" xfId="5" applyFont="1" applyFill="1" applyAlignment="1" applyProtection="1">
      <alignment horizontal="center" vertical="center"/>
      <protection locked="0"/>
    </xf>
    <xf numFmtId="0" fontId="75" fillId="4" borderId="6" xfId="5" applyFill="1" applyBorder="1" applyAlignment="1" applyProtection="1">
      <alignment horizontal="center" vertical="center"/>
      <protection locked="0"/>
    </xf>
    <xf numFmtId="20" fontId="0" fillId="4" borderId="13" xfId="5" applyNumberFormat="1" applyFont="1" applyFill="1" applyBorder="1" applyAlignment="1" applyProtection="1">
      <alignment horizontal="center" vertical="center"/>
      <protection locked="0"/>
    </xf>
    <xf numFmtId="164" fontId="123" fillId="45" borderId="10" xfId="0" applyNumberFormat="1" applyFont="1" applyFill="1" applyBorder="1" applyAlignment="1" applyProtection="1">
      <alignment horizontal="center" vertical="center"/>
      <protection locked="0"/>
    </xf>
    <xf numFmtId="0" fontId="0" fillId="4" borderId="13" xfId="5" applyFont="1" applyFill="1" applyBorder="1" applyAlignment="1" applyProtection="1">
      <alignment horizontal="center" vertical="center"/>
      <protection locked="0"/>
    </xf>
    <xf numFmtId="164" fontId="123" fillId="45" borderId="4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0" xfId="5" applyFont="1" applyFill="1" applyAlignment="1" applyProtection="1">
      <alignment horizontal="center" vertical="center"/>
      <protection locked="0"/>
    </xf>
    <xf numFmtId="44" fontId="75" fillId="0" borderId="0" xfId="1" applyFont="1" applyProtection="1">
      <protection locked="0"/>
    </xf>
    <xf numFmtId="44" fontId="72" fillId="0" borderId="0" xfId="1" applyFont="1" applyProtection="1">
      <protection locked="0"/>
    </xf>
    <xf numFmtId="0" fontId="209" fillId="4" borderId="6" xfId="5" applyFont="1" applyFill="1" applyBorder="1" applyAlignment="1" applyProtection="1">
      <alignment horizontal="center" vertical="center"/>
      <protection locked="0"/>
    </xf>
    <xf numFmtId="20" fontId="75" fillId="4" borderId="13" xfId="5" applyNumberFormat="1" applyFill="1" applyBorder="1" applyAlignment="1" applyProtection="1">
      <alignment horizontal="center" vertical="center"/>
      <protection locked="0"/>
    </xf>
    <xf numFmtId="0" fontId="0" fillId="16" borderId="6" xfId="5" applyFont="1" applyFill="1" applyBorder="1" applyAlignment="1" applyProtection="1">
      <alignment horizontal="center" vertical="center"/>
      <protection locked="0"/>
    </xf>
    <xf numFmtId="20" fontId="0" fillId="16" borderId="13" xfId="5" applyNumberFormat="1" applyFont="1" applyFill="1" applyBorder="1" applyAlignment="1" applyProtection="1">
      <alignment horizontal="center" vertical="center"/>
      <protection locked="0"/>
    </xf>
    <xf numFmtId="20" fontId="75" fillId="4" borderId="6" xfId="5" applyNumberFormat="1" applyFill="1" applyBorder="1" applyAlignment="1" applyProtection="1">
      <alignment horizontal="center" vertical="center"/>
      <protection locked="0"/>
    </xf>
    <xf numFmtId="1" fontId="0" fillId="4" borderId="6" xfId="5" applyNumberFormat="1" applyFont="1" applyFill="1" applyBorder="1" applyAlignment="1" applyProtection="1">
      <alignment horizontal="center" vertical="center"/>
      <protection locked="0"/>
    </xf>
    <xf numFmtId="164" fontId="123" fillId="45" borderId="10" xfId="0" applyNumberFormat="1" applyFont="1" applyFill="1" applyBorder="1" applyAlignment="1" applyProtection="1">
      <alignment horizontal="center" vertical="center" wrapText="1"/>
      <protection locked="0"/>
    </xf>
    <xf numFmtId="44" fontId="75" fillId="0" borderId="0" xfId="5" applyNumberFormat="1" applyProtection="1">
      <protection locked="0"/>
    </xf>
    <xf numFmtId="0" fontId="75" fillId="16" borderId="6" xfId="5" applyFill="1" applyBorder="1" applyAlignment="1" applyProtection="1">
      <alignment horizontal="center" vertical="center"/>
      <protection locked="0"/>
    </xf>
    <xf numFmtId="20" fontId="75" fillId="16" borderId="13" xfId="5" applyNumberFormat="1" applyFill="1" applyBorder="1" applyAlignment="1" applyProtection="1">
      <alignment horizontal="center" vertical="center"/>
      <protection locked="0"/>
    </xf>
    <xf numFmtId="167" fontId="75" fillId="4" borderId="6" xfId="5" applyNumberFormat="1" applyFill="1" applyBorder="1" applyAlignment="1" applyProtection="1">
      <alignment horizontal="center" vertical="center"/>
      <protection locked="0"/>
    </xf>
    <xf numFmtId="167" fontId="75" fillId="4" borderId="13" xfId="5" applyNumberFormat="1" applyFill="1" applyBorder="1" applyAlignment="1" applyProtection="1">
      <alignment horizontal="center" vertical="center"/>
      <protection locked="0"/>
    </xf>
    <xf numFmtId="0" fontId="75" fillId="38" borderId="30" xfId="5" applyFill="1" applyBorder="1" applyProtection="1">
      <protection locked="0"/>
    </xf>
    <xf numFmtId="0" fontId="117" fillId="38" borderId="40" xfId="5" applyFont="1" applyFill="1" applyBorder="1" applyAlignment="1" applyProtection="1">
      <alignment horizontal="right" vertical="center"/>
      <protection locked="0"/>
    </xf>
    <xf numFmtId="167" fontId="75" fillId="16" borderId="6" xfId="5" applyNumberFormat="1" applyFill="1" applyBorder="1" applyAlignment="1" applyProtection="1">
      <alignment horizontal="center" vertical="center"/>
      <protection locked="0"/>
    </xf>
    <xf numFmtId="167" fontId="73" fillId="16" borderId="13" xfId="5" applyNumberFormat="1" applyFont="1" applyFill="1" applyBorder="1" applyAlignment="1" applyProtection="1">
      <alignment horizontal="center" vertical="center"/>
      <protection locked="0"/>
    </xf>
    <xf numFmtId="167" fontId="75" fillId="16" borderId="13" xfId="5" applyNumberFormat="1" applyFill="1" applyBorder="1" applyAlignment="1" applyProtection="1">
      <alignment horizontal="center" vertical="center"/>
      <protection locked="0"/>
    </xf>
    <xf numFmtId="167" fontId="73" fillId="4" borderId="5" xfId="5" applyNumberFormat="1" applyFont="1" applyFill="1" applyBorder="1" applyAlignment="1" applyProtection="1">
      <alignment horizontal="center" vertical="center"/>
      <protection locked="0"/>
    </xf>
    <xf numFmtId="0" fontId="117" fillId="46" borderId="1" xfId="0" applyFont="1" applyFill="1" applyBorder="1" applyAlignment="1" applyProtection="1">
      <alignment horizontal="center" vertical="center" wrapText="1"/>
      <protection locked="0"/>
    </xf>
    <xf numFmtId="0" fontId="117" fillId="46" borderId="3" xfId="0" applyFont="1" applyFill="1" applyBorder="1" applyAlignment="1" applyProtection="1">
      <alignment horizontal="center" vertical="center" wrapText="1"/>
      <protection locked="0"/>
    </xf>
    <xf numFmtId="0" fontId="117" fillId="46" borderId="8" xfId="0" applyFont="1" applyFill="1" applyBorder="1" applyAlignment="1" applyProtection="1">
      <alignment horizontal="center" vertical="center" wrapText="1"/>
      <protection locked="0"/>
    </xf>
    <xf numFmtId="0" fontId="117" fillId="49" borderId="4" xfId="0" applyFont="1" applyFill="1" applyBorder="1" applyAlignment="1" applyProtection="1">
      <alignment horizontal="center" vertical="center" wrapText="1"/>
      <protection locked="0"/>
    </xf>
    <xf numFmtId="6" fontId="0" fillId="45" borderId="6" xfId="0" applyNumberFormat="1" applyFill="1" applyBorder="1" applyAlignment="1" applyProtection="1">
      <alignment horizontal="center" vertical="center" wrapText="1"/>
      <protection locked="0"/>
    </xf>
    <xf numFmtId="0" fontId="0" fillId="45" borderId="9" xfId="0" applyFill="1" applyBorder="1" applyAlignment="1" applyProtection="1">
      <alignment horizontal="center" vertical="center" wrapText="1"/>
      <protection locked="0"/>
    </xf>
    <xf numFmtId="6" fontId="0" fillId="45" borderId="28" xfId="0" applyNumberFormat="1" applyFill="1" applyBorder="1" applyAlignment="1" applyProtection="1">
      <alignment horizontal="center" vertical="center" wrapText="1"/>
      <protection locked="0"/>
    </xf>
    <xf numFmtId="0" fontId="0" fillId="45" borderId="29" xfId="0" applyFill="1" applyBorder="1" applyAlignment="1" applyProtection="1">
      <alignment horizontal="center" vertical="center" wrapText="1"/>
      <protection locked="0"/>
    </xf>
    <xf numFmtId="6" fontId="0" fillId="45" borderId="16" xfId="0" applyNumberFormat="1" applyFill="1" applyBorder="1" applyAlignment="1" applyProtection="1">
      <alignment horizontal="center" vertical="center"/>
      <protection locked="0"/>
    </xf>
    <xf numFmtId="6" fontId="0" fillId="45" borderId="16" xfId="0" applyNumberFormat="1" applyFill="1" applyBorder="1" applyAlignment="1" applyProtection="1">
      <alignment horizontal="center" vertical="center" wrapText="1"/>
      <protection locked="0"/>
    </xf>
    <xf numFmtId="0" fontId="0" fillId="45" borderId="21" xfId="0" applyFill="1" applyBorder="1" applyAlignment="1" applyProtection="1">
      <alignment horizontal="center" vertical="center" wrapText="1"/>
      <protection locked="0"/>
    </xf>
    <xf numFmtId="167" fontId="75" fillId="41" borderId="5" xfId="5" applyNumberFormat="1" applyFill="1" applyBorder="1" applyAlignment="1" applyProtection="1">
      <alignment horizontal="center" vertical="center"/>
      <protection locked="0"/>
    </xf>
    <xf numFmtId="0" fontId="75" fillId="41" borderId="6" xfId="5" applyFill="1" applyBorder="1" applyAlignment="1" applyProtection="1">
      <alignment horizontal="center" vertical="center"/>
      <protection locked="0"/>
    </xf>
    <xf numFmtId="1" fontId="75" fillId="41" borderId="6" xfId="5" applyNumberFormat="1" applyFill="1" applyBorder="1" applyAlignment="1" applyProtection="1">
      <alignment horizontal="center" vertical="center"/>
      <protection locked="0"/>
    </xf>
    <xf numFmtId="20" fontId="75" fillId="41" borderId="13" xfId="5" applyNumberFormat="1" applyFill="1" applyBorder="1" applyAlignment="1" applyProtection="1">
      <alignment horizontal="center" vertical="center"/>
      <protection locked="0"/>
    </xf>
    <xf numFmtId="1" fontId="75" fillId="41" borderId="13" xfId="5" applyNumberFormat="1" applyFill="1" applyBorder="1" applyAlignment="1" applyProtection="1">
      <alignment horizontal="center" vertical="center"/>
      <protection locked="0"/>
    </xf>
    <xf numFmtId="44" fontId="117" fillId="41" borderId="13" xfId="6" applyFont="1" applyFill="1" applyBorder="1" applyAlignment="1" applyProtection="1">
      <alignment horizontal="center" vertical="center"/>
      <protection locked="0"/>
    </xf>
    <xf numFmtId="44" fontId="117" fillId="41" borderId="6" xfId="6" applyFont="1" applyFill="1" applyBorder="1" applyAlignment="1" applyProtection="1">
      <alignment horizontal="center" vertical="center"/>
      <protection locked="0"/>
    </xf>
    <xf numFmtId="0" fontId="75" fillId="42" borderId="6" xfId="5" applyFill="1" applyBorder="1" applyProtection="1">
      <protection locked="0"/>
    </xf>
    <xf numFmtId="0" fontId="73" fillId="4" borderId="13" xfId="5" applyFont="1" applyFill="1" applyBorder="1" applyAlignment="1" applyProtection="1">
      <alignment horizontal="center" vertical="center"/>
      <protection locked="0"/>
    </xf>
    <xf numFmtId="0" fontId="75" fillId="4" borderId="13" xfId="5" applyFill="1" applyBorder="1" applyAlignment="1" applyProtection="1">
      <alignment horizontal="center" vertical="center"/>
      <protection locked="0"/>
    </xf>
    <xf numFmtId="0" fontId="70" fillId="4" borderId="6" xfId="5" applyFont="1" applyFill="1" applyBorder="1" applyAlignment="1" applyProtection="1">
      <alignment horizontal="center" vertical="center"/>
      <protection locked="0"/>
    </xf>
    <xf numFmtId="0" fontId="70" fillId="4" borderId="13" xfId="5" applyFont="1" applyFill="1" applyBorder="1" applyAlignment="1" applyProtection="1">
      <alignment horizontal="center" vertical="center"/>
      <protection locked="0"/>
    </xf>
    <xf numFmtId="0" fontId="71" fillId="4" borderId="6" xfId="5" applyFont="1" applyFill="1" applyBorder="1" applyAlignment="1" applyProtection="1">
      <alignment horizontal="center" vertical="center"/>
      <protection locked="0"/>
    </xf>
    <xf numFmtId="0" fontId="69" fillId="0" borderId="0" xfId="5" applyFont="1" applyProtection="1">
      <protection locked="0"/>
    </xf>
    <xf numFmtId="0" fontId="75" fillId="16" borderId="13" xfId="5" applyFill="1" applyBorder="1" applyAlignment="1" applyProtection="1">
      <alignment horizontal="center" vertical="center"/>
      <protection locked="0"/>
    </xf>
    <xf numFmtId="167" fontId="75" fillId="16" borderId="27" xfId="5" applyNumberFormat="1" applyFill="1" applyBorder="1" applyAlignment="1" applyProtection="1">
      <alignment horizontal="center" vertical="center"/>
      <protection locked="0"/>
    </xf>
    <xf numFmtId="0" fontId="75" fillId="16" borderId="28" xfId="5" applyFill="1" applyBorder="1" applyAlignment="1" applyProtection="1">
      <alignment horizontal="center" vertical="center"/>
      <protection locked="0"/>
    </xf>
    <xf numFmtId="0" fontId="75" fillId="16" borderId="44" xfId="5" applyFill="1" applyBorder="1" applyAlignment="1" applyProtection="1">
      <alignment horizontal="center" vertical="center"/>
      <protection locked="0"/>
    </xf>
    <xf numFmtId="44" fontId="117" fillId="16" borderId="44" xfId="6" applyFont="1" applyFill="1" applyBorder="1" applyAlignment="1" applyProtection="1">
      <alignment horizontal="center" vertical="center"/>
      <protection locked="0"/>
    </xf>
    <xf numFmtId="44" fontId="117" fillId="16" borderId="28" xfId="6" applyFont="1" applyFill="1" applyBorder="1" applyAlignment="1" applyProtection="1">
      <alignment horizontal="center" vertical="center"/>
      <protection locked="0"/>
    </xf>
    <xf numFmtId="0" fontId="75" fillId="42" borderId="28" xfId="5" applyFill="1" applyBorder="1" applyProtection="1">
      <protection locked="0"/>
    </xf>
    <xf numFmtId="0" fontId="70" fillId="16" borderId="6" xfId="5" applyFont="1" applyFill="1" applyBorder="1" applyAlignment="1" applyProtection="1">
      <alignment horizontal="center" vertical="center"/>
      <protection locked="0"/>
    </xf>
    <xf numFmtId="0" fontId="70" fillId="16" borderId="13" xfId="5" applyFont="1" applyFill="1" applyBorder="1" applyAlignment="1" applyProtection="1">
      <alignment horizontal="center" vertical="center"/>
      <protection locked="0"/>
    </xf>
    <xf numFmtId="0" fontId="69" fillId="4" borderId="13" xfId="5" applyFont="1" applyFill="1" applyBorder="1" applyAlignment="1" applyProtection="1">
      <alignment horizontal="center" vertical="center"/>
      <protection locked="0"/>
    </xf>
    <xf numFmtId="0" fontId="69" fillId="4" borderId="6" xfId="5" applyFont="1" applyFill="1" applyBorder="1" applyAlignment="1" applyProtection="1">
      <alignment horizontal="center" vertical="center"/>
      <protection locked="0"/>
    </xf>
    <xf numFmtId="0" fontId="51" fillId="16" borderId="13" xfId="5" applyFont="1" applyFill="1" applyBorder="1" applyAlignment="1" applyProtection="1">
      <alignment horizontal="center" vertical="center"/>
      <protection locked="0"/>
    </xf>
    <xf numFmtId="0" fontId="68" fillId="4" borderId="13" xfId="5" applyFont="1" applyFill="1" applyBorder="1" applyAlignment="1" applyProtection="1">
      <alignment horizontal="center" vertical="center"/>
      <protection locked="0"/>
    </xf>
    <xf numFmtId="0" fontId="68" fillId="4" borderId="6" xfId="5" applyFont="1" applyFill="1" applyBorder="1" applyAlignment="1" applyProtection="1">
      <alignment horizontal="center" vertical="center"/>
      <protection locked="0"/>
    </xf>
    <xf numFmtId="0" fontId="67" fillId="4" borderId="13" xfId="5" applyFont="1" applyFill="1" applyBorder="1" applyAlignment="1" applyProtection="1">
      <alignment horizontal="center" vertical="center"/>
      <protection locked="0"/>
    </xf>
    <xf numFmtId="0" fontId="67" fillId="4" borderId="6" xfId="5" applyFont="1" applyFill="1" applyBorder="1" applyAlignment="1" applyProtection="1">
      <alignment horizontal="center" vertical="center"/>
      <protection locked="0"/>
    </xf>
    <xf numFmtId="0" fontId="66" fillId="4" borderId="13" xfId="5" applyFont="1" applyFill="1" applyBorder="1" applyAlignment="1" applyProtection="1">
      <alignment horizontal="center" vertical="center"/>
      <protection locked="0"/>
    </xf>
    <xf numFmtId="0" fontId="66" fillId="4" borderId="6" xfId="5" applyFont="1" applyFill="1" applyBorder="1" applyAlignment="1" applyProtection="1">
      <alignment horizontal="center" vertical="center"/>
      <protection locked="0"/>
    </xf>
    <xf numFmtId="0" fontId="64" fillId="4" borderId="6" xfId="5" applyFont="1" applyFill="1" applyBorder="1" applyAlignment="1" applyProtection="1">
      <alignment horizontal="center" vertical="center"/>
      <protection locked="0"/>
    </xf>
    <xf numFmtId="0" fontId="64" fillId="4" borderId="13" xfId="5" applyFont="1" applyFill="1" applyBorder="1" applyAlignment="1" applyProtection="1">
      <alignment horizontal="center" vertical="center"/>
      <protection locked="0"/>
    </xf>
    <xf numFmtId="0" fontId="61" fillId="4" borderId="13" xfId="5" applyFont="1" applyFill="1" applyBorder="1" applyAlignment="1" applyProtection="1">
      <alignment horizontal="center" vertical="center"/>
      <protection locked="0"/>
    </xf>
    <xf numFmtId="0" fontId="61" fillId="4" borderId="6" xfId="5" applyFont="1" applyFill="1" applyBorder="1" applyAlignment="1" applyProtection="1">
      <alignment horizontal="center" vertical="center"/>
      <protection locked="0"/>
    </xf>
    <xf numFmtId="0" fontId="62" fillId="4" borderId="13" xfId="5" applyFont="1" applyFill="1" applyBorder="1" applyAlignment="1" applyProtection="1">
      <alignment horizontal="center" vertical="center"/>
      <protection locked="0"/>
    </xf>
    <xf numFmtId="0" fontId="60" fillId="16" borderId="13" xfId="5" applyFont="1" applyFill="1" applyBorder="1" applyAlignment="1" applyProtection="1">
      <alignment horizontal="center" vertical="center"/>
      <protection locked="0"/>
    </xf>
    <xf numFmtId="0" fontId="63" fillId="16" borderId="13" xfId="5" applyFont="1" applyFill="1" applyBorder="1" applyAlignment="1" applyProtection="1">
      <alignment horizontal="center" vertical="center"/>
      <protection locked="0"/>
    </xf>
    <xf numFmtId="0" fontId="57" fillId="4" borderId="6" xfId="5" applyFont="1" applyFill="1" applyBorder="1" applyAlignment="1" applyProtection="1">
      <alignment horizontal="center" vertical="center"/>
      <protection locked="0"/>
    </xf>
    <xf numFmtId="0" fontId="57" fillId="4" borderId="13" xfId="5" applyFont="1" applyFill="1" applyBorder="1" applyAlignment="1" applyProtection="1">
      <alignment horizontal="center" vertical="center"/>
      <protection locked="0"/>
    </xf>
    <xf numFmtId="0" fontId="65" fillId="4" borderId="13" xfId="5" applyFont="1" applyFill="1" applyBorder="1" applyAlignment="1" applyProtection="1">
      <alignment horizontal="center" vertical="center"/>
      <protection locked="0"/>
    </xf>
    <xf numFmtId="0" fontId="73" fillId="16" borderId="6" xfId="5" applyFont="1" applyFill="1" applyBorder="1" applyAlignment="1" applyProtection="1">
      <alignment horizontal="center" vertical="center"/>
      <protection locked="0"/>
    </xf>
    <xf numFmtId="0" fontId="58" fillId="16" borderId="13" xfId="5" applyFont="1" applyFill="1" applyBorder="1" applyAlignment="1" applyProtection="1">
      <alignment horizontal="center" vertical="center"/>
      <protection locked="0"/>
    </xf>
    <xf numFmtId="0" fontId="56" fillId="16" borderId="13" xfId="5" applyFont="1" applyFill="1" applyBorder="1" applyAlignment="1" applyProtection="1">
      <alignment horizontal="center" vertical="center"/>
      <protection locked="0"/>
    </xf>
    <xf numFmtId="0" fontId="59" fillId="4" borderId="6" xfId="5" applyFont="1" applyFill="1" applyBorder="1" applyAlignment="1" applyProtection="1">
      <alignment horizontal="center" vertical="center"/>
      <protection locked="0"/>
    </xf>
    <xf numFmtId="0" fontId="59" fillId="4" borderId="13" xfId="5" applyFont="1" applyFill="1" applyBorder="1" applyAlignment="1" applyProtection="1">
      <alignment horizontal="center" vertical="center"/>
      <protection locked="0"/>
    </xf>
    <xf numFmtId="0" fontId="55" fillId="4" borderId="6" xfId="5" applyFont="1" applyFill="1" applyBorder="1" applyAlignment="1" applyProtection="1">
      <alignment horizontal="center" vertical="center"/>
      <protection locked="0"/>
    </xf>
    <xf numFmtId="0" fontId="54" fillId="4" borderId="13" xfId="5" applyFont="1" applyFill="1" applyBorder="1" applyAlignment="1" applyProtection="1">
      <alignment horizontal="center" vertical="center"/>
      <protection locked="0"/>
    </xf>
    <xf numFmtId="0" fontId="55" fillId="4" borderId="13" xfId="5" applyFont="1" applyFill="1" applyBorder="1" applyAlignment="1" applyProtection="1">
      <alignment horizontal="center" vertical="center"/>
      <protection locked="0"/>
    </xf>
    <xf numFmtId="0" fontId="54" fillId="4" borderId="6" xfId="5" applyFont="1" applyFill="1" applyBorder="1" applyAlignment="1" applyProtection="1">
      <alignment horizontal="center" vertical="center"/>
      <protection locked="0"/>
    </xf>
    <xf numFmtId="0" fontId="52" fillId="4" borderId="13" xfId="5" applyFont="1" applyFill="1" applyBorder="1" applyAlignment="1" applyProtection="1">
      <alignment horizontal="center" vertical="center"/>
      <protection locked="0"/>
    </xf>
    <xf numFmtId="0" fontId="52" fillId="4" borderId="6" xfId="5" applyFont="1" applyFill="1" applyBorder="1" applyAlignment="1" applyProtection="1">
      <alignment horizontal="center" vertical="center"/>
      <protection locked="0"/>
    </xf>
    <xf numFmtId="0" fontId="53" fillId="16" borderId="13" xfId="5" applyFont="1" applyFill="1" applyBorder="1" applyAlignment="1" applyProtection="1">
      <alignment horizontal="center" vertical="center"/>
      <protection locked="0"/>
    </xf>
    <xf numFmtId="0" fontId="73" fillId="16" borderId="13" xfId="5" applyFont="1" applyFill="1" applyBorder="1" applyAlignment="1" applyProtection="1">
      <alignment horizontal="center" vertical="center"/>
      <protection locked="0"/>
    </xf>
    <xf numFmtId="0" fontId="51" fillId="16" borderId="6" xfId="5" applyFont="1" applyFill="1" applyBorder="1" applyAlignment="1" applyProtection="1">
      <alignment horizontal="center" vertical="center"/>
      <protection locked="0"/>
    </xf>
    <xf numFmtId="167" fontId="75" fillId="4" borderId="27" xfId="5" applyNumberFormat="1" applyFill="1" applyBorder="1" applyAlignment="1" applyProtection="1">
      <alignment horizontal="center" vertical="center"/>
      <protection locked="0"/>
    </xf>
    <xf numFmtId="0" fontId="75" fillId="4" borderId="28" xfId="5" applyFill="1" applyBorder="1" applyAlignment="1" applyProtection="1">
      <alignment horizontal="center" vertical="center"/>
      <protection locked="0"/>
    </xf>
    <xf numFmtId="0" fontId="75" fillId="4" borderId="44" xfId="5" applyFill="1" applyBorder="1" applyAlignment="1" applyProtection="1">
      <alignment horizontal="center" vertical="center"/>
      <protection locked="0"/>
    </xf>
    <xf numFmtId="44" fontId="117" fillId="4" borderId="44" xfId="6" applyFont="1" applyFill="1" applyBorder="1" applyAlignment="1" applyProtection="1">
      <alignment horizontal="center" vertical="center"/>
      <protection locked="0"/>
    </xf>
    <xf numFmtId="44" fontId="117" fillId="4" borderId="28" xfId="6" applyFont="1" applyFill="1" applyBorder="1" applyAlignment="1" applyProtection="1">
      <alignment horizontal="center" vertical="center"/>
      <protection locked="0"/>
    </xf>
    <xf numFmtId="167" fontId="75" fillId="0" borderId="5" xfId="5" applyNumberFormat="1" applyBorder="1" applyAlignment="1" applyProtection="1">
      <alignment horizontal="center" vertical="center"/>
      <protection locked="0"/>
    </xf>
    <xf numFmtId="167" fontId="75" fillId="0" borderId="6" xfId="5" applyNumberFormat="1" applyBorder="1" applyAlignment="1" applyProtection="1">
      <alignment horizontal="center" vertical="center"/>
      <protection locked="0"/>
    </xf>
    <xf numFmtId="1" fontId="75" fillId="0" borderId="6" xfId="5" applyNumberFormat="1" applyBorder="1" applyAlignment="1" applyProtection="1">
      <alignment horizontal="center" vertical="center"/>
      <protection locked="0"/>
    </xf>
    <xf numFmtId="167" fontId="75" fillId="0" borderId="13" xfId="5" applyNumberFormat="1" applyBorder="1" applyAlignment="1" applyProtection="1">
      <alignment horizontal="center" vertical="center"/>
      <protection locked="0"/>
    </xf>
    <xf numFmtId="1" fontId="75" fillId="0" borderId="13" xfId="5" applyNumberFormat="1" applyBorder="1" applyAlignment="1" applyProtection="1">
      <alignment horizontal="center" vertical="center"/>
      <protection locked="0"/>
    </xf>
    <xf numFmtId="44" fontId="117" fillId="0" borderId="13" xfId="6" applyFont="1" applyBorder="1" applyAlignment="1" applyProtection="1">
      <alignment horizontal="center" vertical="center"/>
      <protection locked="0"/>
    </xf>
    <xf numFmtId="44" fontId="117" fillId="0" borderId="6" xfId="6" applyFont="1" applyBorder="1" applyAlignment="1" applyProtection="1">
      <alignment horizontal="center" vertical="center"/>
      <protection locked="0"/>
    </xf>
    <xf numFmtId="167" fontId="75" fillId="4" borderId="28" xfId="5" applyNumberFormat="1" applyFill="1" applyBorder="1" applyAlignment="1" applyProtection="1">
      <alignment horizontal="center" vertical="center"/>
      <protection locked="0"/>
    </xf>
    <xf numFmtId="1" fontId="75" fillId="4" borderId="28" xfId="5" applyNumberFormat="1" applyFill="1" applyBorder="1" applyAlignment="1" applyProtection="1">
      <alignment horizontal="center" vertical="center"/>
      <protection locked="0"/>
    </xf>
    <xf numFmtId="167" fontId="75" fillId="4" borderId="44" xfId="5" applyNumberFormat="1" applyFill="1" applyBorder="1" applyAlignment="1" applyProtection="1">
      <alignment horizontal="center" vertical="center"/>
      <protection locked="0"/>
    </xf>
    <xf numFmtId="1" fontId="75" fillId="4" borderId="44" xfId="5" applyNumberFormat="1" applyFill="1" applyBorder="1" applyAlignment="1" applyProtection="1">
      <alignment horizontal="center" vertical="center"/>
      <protection locked="0"/>
    </xf>
    <xf numFmtId="0" fontId="75" fillId="4" borderId="0" xfId="5" applyFill="1" applyProtection="1">
      <protection locked="0"/>
    </xf>
    <xf numFmtId="44" fontId="0" fillId="40" borderId="6" xfId="5" applyNumberFormat="1" applyFont="1" applyFill="1" applyBorder="1"/>
    <xf numFmtId="44" fontId="75" fillId="40" borderId="6" xfId="5" applyNumberFormat="1" applyFill="1" applyBorder="1" applyAlignment="1">
      <alignment horizontal="left"/>
    </xf>
    <xf numFmtId="44" fontId="75" fillId="40" borderId="28" xfId="5" applyNumberFormat="1" applyFill="1" applyBorder="1" applyAlignment="1">
      <alignment horizontal="left"/>
    </xf>
    <xf numFmtId="164" fontId="212" fillId="38" borderId="23" xfId="0" applyNumberFormat="1" applyFont="1" applyFill="1" applyBorder="1" applyAlignment="1">
      <alignment horizontal="center" vertical="center" wrapText="1"/>
    </xf>
    <xf numFmtId="0" fontId="56" fillId="4" borderId="13" xfId="5" applyFont="1" applyFill="1" applyBorder="1" applyAlignment="1" applyProtection="1">
      <alignment horizontal="center" vertical="center"/>
      <protection locked="0"/>
    </xf>
    <xf numFmtId="0" fontId="56" fillId="4" borderId="6" xfId="5" applyFont="1" applyFill="1" applyBorder="1" applyAlignment="1" applyProtection="1">
      <alignment horizontal="center" vertical="center"/>
      <protection locked="0"/>
    </xf>
    <xf numFmtId="0" fontId="165" fillId="48" borderId="6" xfId="5" applyFont="1" applyFill="1" applyBorder="1" applyAlignment="1">
      <alignment horizontal="left" vertical="center"/>
    </xf>
    <xf numFmtId="20" fontId="50" fillId="4" borderId="13" xfId="5" applyNumberFormat="1" applyFont="1" applyFill="1" applyBorder="1" applyAlignment="1" applyProtection="1">
      <alignment horizontal="center" vertical="center"/>
      <protection locked="0"/>
    </xf>
    <xf numFmtId="0" fontId="208" fillId="4" borderId="6" xfId="5" applyFont="1" applyFill="1" applyBorder="1" applyAlignment="1" applyProtection="1">
      <alignment horizontal="center"/>
      <protection locked="0"/>
    </xf>
    <xf numFmtId="20" fontId="209" fillId="4" borderId="13" xfId="5" applyNumberFormat="1" applyFont="1" applyFill="1" applyBorder="1" applyAlignment="1" applyProtection="1">
      <alignment horizontal="center" vertical="center"/>
      <protection locked="0"/>
    </xf>
    <xf numFmtId="167" fontId="73" fillId="4" borderId="13" xfId="5" applyNumberFormat="1" applyFont="1" applyFill="1" applyBorder="1" applyAlignment="1" applyProtection="1">
      <alignment horizontal="center" vertical="center"/>
      <protection locked="0"/>
    </xf>
    <xf numFmtId="0" fontId="51" fillId="4" borderId="13" xfId="5" applyFont="1" applyFill="1" applyBorder="1" applyAlignment="1" applyProtection="1">
      <alignment horizontal="center" vertical="center"/>
      <protection locked="0"/>
    </xf>
    <xf numFmtId="0" fontId="60" fillId="4" borderId="13" xfId="5" applyFont="1" applyFill="1" applyBorder="1" applyAlignment="1" applyProtection="1">
      <alignment horizontal="center" vertical="center"/>
      <protection locked="0"/>
    </xf>
    <xf numFmtId="0" fontId="63" fillId="4" borderId="13" xfId="5" applyFont="1" applyFill="1" applyBorder="1" applyAlignment="1" applyProtection="1">
      <alignment horizontal="center" vertical="center"/>
      <protection locked="0"/>
    </xf>
    <xf numFmtId="0" fontId="58" fillId="4" borderId="13" xfId="5" applyFont="1" applyFill="1" applyBorder="1" applyAlignment="1" applyProtection="1">
      <alignment horizontal="center" vertical="center"/>
      <protection locked="0"/>
    </xf>
    <xf numFmtId="0" fontId="53" fillId="4" borderId="13" xfId="5" applyFont="1" applyFill="1" applyBorder="1" applyAlignment="1" applyProtection="1">
      <alignment horizontal="center" vertical="center"/>
      <protection locked="0"/>
    </xf>
    <xf numFmtId="0" fontId="51" fillId="4" borderId="6" xfId="5" applyFont="1" applyFill="1" applyBorder="1" applyAlignment="1" applyProtection="1">
      <alignment horizontal="center" vertical="center"/>
      <protection locked="0"/>
    </xf>
    <xf numFmtId="164" fontId="117" fillId="38" borderId="31" xfId="5" applyNumberFormat="1" applyFont="1" applyFill="1" applyBorder="1" applyAlignment="1">
      <alignment horizontal="right" wrapText="1"/>
    </xf>
    <xf numFmtId="0" fontId="50" fillId="0" borderId="0" xfId="5" applyFont="1" applyProtection="1">
      <protection locked="0"/>
    </xf>
    <xf numFmtId="0" fontId="50" fillId="0" borderId="31" xfId="0" applyFont="1" applyBorder="1"/>
    <xf numFmtId="20" fontId="49" fillId="4" borderId="13" xfId="5" applyNumberFormat="1" applyFont="1" applyFill="1" applyBorder="1" applyAlignment="1" applyProtection="1">
      <alignment horizontal="center" vertical="center"/>
      <protection locked="0"/>
    </xf>
    <xf numFmtId="20" fontId="49" fillId="4" borderId="6" xfId="5" applyNumberFormat="1" applyFont="1" applyFill="1" applyBorder="1" applyAlignment="1" applyProtection="1">
      <alignment horizontal="center" vertical="center"/>
      <protection locked="0"/>
    </xf>
    <xf numFmtId="0" fontId="48" fillId="4" borderId="6" xfId="5" applyFont="1" applyFill="1" applyBorder="1" applyAlignment="1" applyProtection="1">
      <alignment horizontal="center" vertical="center"/>
      <protection locked="0"/>
    </xf>
    <xf numFmtId="0" fontId="48" fillId="4" borderId="13" xfId="5" applyFont="1" applyFill="1" applyBorder="1" applyAlignment="1" applyProtection="1">
      <alignment horizontal="center" vertical="center"/>
      <protection locked="0"/>
    </xf>
    <xf numFmtId="0" fontId="47" fillId="0" borderId="0" xfId="0" applyFont="1"/>
    <xf numFmtId="0" fontId="46" fillId="4" borderId="13" xfId="5" applyFont="1" applyFill="1" applyBorder="1" applyAlignment="1" applyProtection="1">
      <alignment horizontal="center" vertical="center"/>
      <protection locked="0"/>
    </xf>
    <xf numFmtId="0" fontId="46" fillId="4" borderId="6" xfId="5" applyFont="1" applyFill="1" applyBorder="1" applyAlignment="1" applyProtection="1">
      <alignment horizontal="center" vertical="center"/>
      <protection locked="0"/>
    </xf>
    <xf numFmtId="0" fontId="167" fillId="51" borderId="30" xfId="0" applyFont="1" applyFill="1" applyBorder="1" applyAlignment="1">
      <alignment horizontal="center"/>
    </xf>
    <xf numFmtId="44" fontId="167" fillId="51" borderId="40" xfId="1" applyFont="1" applyFill="1" applyBorder="1"/>
    <xf numFmtId="0" fontId="167" fillId="48" borderId="30" xfId="0" applyFont="1" applyFill="1" applyBorder="1" applyAlignment="1">
      <alignment horizontal="center"/>
    </xf>
    <xf numFmtId="44" fontId="167" fillId="48" borderId="40" xfId="1" applyFont="1" applyFill="1" applyBorder="1"/>
    <xf numFmtId="0" fontId="167" fillId="52" borderId="30" xfId="0" applyFont="1" applyFill="1" applyBorder="1" applyAlignment="1">
      <alignment horizontal="center"/>
    </xf>
    <xf numFmtId="44" fontId="167" fillId="52" borderId="40" xfId="1" applyFont="1" applyFill="1" applyBorder="1"/>
    <xf numFmtId="0" fontId="45" fillId="4" borderId="13" xfId="5" applyFont="1" applyFill="1" applyBorder="1" applyAlignment="1" applyProtection="1">
      <alignment horizontal="center" vertical="center"/>
      <protection locked="0"/>
    </xf>
    <xf numFmtId="0" fontId="45" fillId="4" borderId="6" xfId="5" applyFont="1" applyFill="1" applyBorder="1" applyAlignment="1" applyProtection="1">
      <alignment horizontal="center" vertical="center"/>
      <protection locked="0"/>
    </xf>
    <xf numFmtId="0" fontId="44" fillId="4" borderId="13" xfId="5" applyFont="1" applyFill="1" applyBorder="1" applyAlignment="1" applyProtection="1">
      <alignment horizontal="center" vertical="center"/>
      <protection locked="0"/>
    </xf>
    <xf numFmtId="0" fontId="44" fillId="4" borderId="6" xfId="5" applyFont="1" applyFill="1" applyBorder="1" applyAlignment="1" applyProtection="1">
      <alignment horizontal="center" vertical="center"/>
      <protection locked="0"/>
    </xf>
    <xf numFmtId="20" fontId="43" fillId="4" borderId="13" xfId="5" applyNumberFormat="1" applyFont="1" applyFill="1" applyBorder="1" applyAlignment="1" applyProtection="1">
      <alignment horizontal="center" vertical="center"/>
      <protection locked="0"/>
    </xf>
    <xf numFmtId="20" fontId="43" fillId="4" borderId="6" xfId="5" applyNumberFormat="1" applyFont="1" applyFill="1" applyBorder="1" applyAlignment="1" applyProtection="1">
      <alignment horizontal="center" vertical="center"/>
      <protection locked="0"/>
    </xf>
    <xf numFmtId="16" fontId="43" fillId="4" borderId="6" xfId="5" applyNumberFormat="1" applyFont="1" applyFill="1" applyBorder="1" applyAlignment="1" applyProtection="1">
      <alignment horizontal="center" vertical="center"/>
      <protection locked="0"/>
    </xf>
    <xf numFmtId="167" fontId="43" fillId="4" borderId="5" xfId="5" applyNumberFormat="1" applyFont="1" applyFill="1" applyBorder="1" applyAlignment="1" applyProtection="1">
      <alignment horizontal="center" vertical="center"/>
      <protection locked="0"/>
    </xf>
    <xf numFmtId="0" fontId="42" fillId="4" borderId="6" xfId="5" applyFont="1" applyFill="1" applyBorder="1" applyAlignment="1" applyProtection="1">
      <alignment horizontal="center" vertical="center"/>
      <protection locked="0"/>
    </xf>
    <xf numFmtId="0" fontId="41" fillId="4" borderId="6" xfId="5" applyFont="1" applyFill="1" applyBorder="1" applyAlignment="1" applyProtection="1">
      <alignment horizontal="center" vertical="center"/>
      <protection locked="0"/>
    </xf>
    <xf numFmtId="0" fontId="41" fillId="4" borderId="13" xfId="5" applyFont="1" applyFill="1" applyBorder="1" applyAlignment="1" applyProtection="1">
      <alignment horizontal="center" vertical="center"/>
      <protection locked="0"/>
    </xf>
    <xf numFmtId="0" fontId="40" fillId="4" borderId="13" xfId="5" applyFont="1" applyFill="1" applyBorder="1" applyAlignment="1" applyProtection="1">
      <alignment horizontal="center" vertical="center"/>
      <protection locked="0"/>
    </xf>
    <xf numFmtId="167" fontId="39" fillId="4" borderId="5" xfId="5" applyNumberFormat="1" applyFont="1" applyFill="1" applyBorder="1" applyAlignment="1" applyProtection="1">
      <alignment horizontal="center" vertical="center"/>
      <protection locked="0"/>
    </xf>
    <xf numFmtId="0" fontId="214" fillId="4" borderId="6" xfId="5" applyFont="1" applyFill="1" applyBorder="1" applyAlignment="1" applyProtection="1">
      <alignment horizontal="center" vertical="center"/>
      <protection locked="0"/>
    </xf>
    <xf numFmtId="0" fontId="39" fillId="4" borderId="13" xfId="5" applyFont="1" applyFill="1" applyBorder="1" applyAlignment="1" applyProtection="1">
      <alignment horizontal="center" vertical="center"/>
      <protection locked="0"/>
    </xf>
    <xf numFmtId="0" fontId="39" fillId="4" borderId="6" xfId="5" applyFont="1" applyFill="1" applyBorder="1" applyAlignment="1" applyProtection="1">
      <alignment horizontal="center" vertical="center"/>
      <protection locked="0"/>
    </xf>
    <xf numFmtId="0" fontId="38" fillId="4" borderId="13" xfId="5" applyFont="1" applyFill="1" applyBorder="1" applyAlignment="1" applyProtection="1">
      <alignment horizontal="center" vertical="center"/>
      <protection locked="0"/>
    </xf>
    <xf numFmtId="0" fontId="38" fillId="4" borderId="6" xfId="5" applyFont="1" applyFill="1" applyBorder="1" applyAlignment="1" applyProtection="1">
      <alignment horizontal="center" vertical="center"/>
      <protection locked="0"/>
    </xf>
    <xf numFmtId="20" fontId="37" fillId="4" borderId="6" xfId="5" applyNumberFormat="1" applyFont="1" applyFill="1" applyBorder="1" applyAlignment="1" applyProtection="1">
      <alignment horizontal="center" vertical="center"/>
      <protection locked="0"/>
    </xf>
    <xf numFmtId="0" fontId="36" fillId="4" borderId="6" xfId="5" applyFont="1" applyFill="1" applyBorder="1" applyAlignment="1" applyProtection="1">
      <alignment horizontal="center" vertical="center"/>
      <protection locked="0"/>
    </xf>
    <xf numFmtId="20" fontId="35" fillId="4" borderId="6" xfId="5" applyNumberFormat="1" applyFont="1" applyFill="1" applyBorder="1" applyAlignment="1" applyProtection="1">
      <alignment horizontal="center" vertical="center"/>
      <protection locked="0"/>
    </xf>
    <xf numFmtId="0" fontId="35" fillId="4" borderId="13" xfId="5" applyFont="1" applyFill="1" applyBorder="1" applyAlignment="1" applyProtection="1">
      <alignment horizontal="center" vertical="center"/>
      <protection locked="0"/>
    </xf>
    <xf numFmtId="0" fontId="35" fillId="4" borderId="6" xfId="5" applyFont="1" applyFill="1" applyBorder="1" applyAlignment="1" applyProtection="1">
      <alignment horizontal="center" vertical="center"/>
      <protection locked="0"/>
    </xf>
    <xf numFmtId="0" fontId="35" fillId="4" borderId="6" xfId="5" applyFont="1" applyFill="1" applyBorder="1" applyProtection="1">
      <protection locked="0"/>
    </xf>
    <xf numFmtId="20" fontId="34" fillId="4" borderId="6" xfId="5" applyNumberFormat="1" applyFont="1" applyFill="1" applyBorder="1" applyAlignment="1" applyProtection="1">
      <alignment horizontal="center" vertical="center"/>
      <protection locked="0"/>
    </xf>
    <xf numFmtId="0" fontId="33" fillId="4" borderId="13" xfId="5" applyFont="1" applyFill="1" applyBorder="1" applyAlignment="1" applyProtection="1">
      <alignment horizontal="center" vertical="center"/>
      <protection locked="0"/>
    </xf>
    <xf numFmtId="0" fontId="33" fillId="4" borderId="6" xfId="5" applyFont="1" applyFill="1" applyBorder="1" applyAlignment="1" applyProtection="1">
      <alignment horizontal="center" vertical="center"/>
      <protection locked="0"/>
    </xf>
    <xf numFmtId="0" fontId="32" fillId="4" borderId="6" xfId="5" applyFont="1" applyFill="1" applyBorder="1" applyAlignment="1" applyProtection="1">
      <alignment horizontal="center" vertical="center"/>
      <protection locked="0"/>
    </xf>
    <xf numFmtId="0" fontId="32" fillId="4" borderId="13" xfId="5" applyFont="1" applyFill="1" applyBorder="1" applyAlignment="1" applyProtection="1">
      <alignment horizontal="center" vertical="center"/>
      <protection locked="0"/>
    </xf>
    <xf numFmtId="167" fontId="31" fillId="4" borderId="5" xfId="5" applyNumberFormat="1" applyFont="1" applyFill="1" applyBorder="1" applyAlignment="1" applyProtection="1">
      <alignment horizontal="center" vertical="center"/>
      <protection locked="0"/>
    </xf>
    <xf numFmtId="0" fontId="31" fillId="4" borderId="13" xfId="5" applyFont="1" applyFill="1" applyBorder="1" applyAlignment="1" applyProtection="1">
      <alignment horizontal="center" vertical="center"/>
      <protection locked="0"/>
    </xf>
    <xf numFmtId="0" fontId="31" fillId="4" borderId="6" xfId="5" applyFont="1" applyFill="1" applyBorder="1" applyAlignment="1" applyProtection="1">
      <alignment horizontal="center" vertical="center"/>
      <protection locked="0"/>
    </xf>
    <xf numFmtId="0" fontId="30" fillId="4" borderId="6" xfId="5" applyFont="1" applyFill="1" applyBorder="1" applyAlignment="1" applyProtection="1">
      <alignment horizontal="center" vertical="center"/>
      <protection locked="0"/>
    </xf>
    <xf numFmtId="0" fontId="29" fillId="4" borderId="13" xfId="5" applyFont="1" applyFill="1" applyBorder="1" applyAlignment="1" applyProtection="1">
      <alignment horizontal="center" vertical="center"/>
      <protection locked="0"/>
    </xf>
    <xf numFmtId="0" fontId="29" fillId="4" borderId="6" xfId="5" applyFont="1" applyFill="1" applyBorder="1" applyAlignment="1" applyProtection="1">
      <alignment horizontal="center" vertical="center"/>
      <protection locked="0"/>
    </xf>
    <xf numFmtId="167" fontId="28" fillId="4" borderId="5" xfId="5" applyNumberFormat="1" applyFont="1" applyFill="1" applyBorder="1" applyAlignment="1" applyProtection="1">
      <alignment horizontal="center" vertical="center"/>
      <protection locked="0"/>
    </xf>
    <xf numFmtId="20" fontId="27" fillId="4" borderId="6" xfId="5" applyNumberFormat="1" applyFont="1" applyFill="1" applyBorder="1" applyAlignment="1" applyProtection="1">
      <alignment horizontal="center" vertical="center"/>
      <protection locked="0"/>
    </xf>
    <xf numFmtId="0" fontId="26" fillId="4" borderId="13" xfId="5" applyFont="1" applyFill="1" applyBorder="1" applyAlignment="1" applyProtection="1">
      <alignment horizontal="center" vertical="center"/>
      <protection locked="0"/>
    </xf>
    <xf numFmtId="0" fontId="25" fillId="4" borderId="6" xfId="5" applyFont="1" applyFill="1" applyBorder="1" applyAlignment="1" applyProtection="1">
      <alignment horizontal="center" vertical="center"/>
      <protection locked="0"/>
    </xf>
    <xf numFmtId="0" fontId="25" fillId="4" borderId="13" xfId="5" applyFont="1" applyFill="1" applyBorder="1" applyAlignment="1" applyProtection="1">
      <alignment horizontal="center" vertical="center"/>
      <protection locked="0"/>
    </xf>
    <xf numFmtId="0" fontId="24" fillId="4" borderId="6" xfId="5" applyFont="1" applyFill="1" applyBorder="1" applyProtection="1">
      <protection locked="0"/>
    </xf>
    <xf numFmtId="0" fontId="23" fillId="4" borderId="6" xfId="5" applyFont="1" applyFill="1" applyBorder="1" applyAlignment="1" applyProtection="1">
      <alignment horizontal="center" vertical="center"/>
      <protection locked="0"/>
    </xf>
    <xf numFmtId="0" fontId="23" fillId="4" borderId="13" xfId="5" applyFont="1" applyFill="1" applyBorder="1" applyAlignment="1" applyProtection="1">
      <alignment horizontal="center" vertical="center"/>
      <protection locked="0"/>
    </xf>
    <xf numFmtId="20" fontId="22" fillId="4" borderId="13" xfId="5" applyNumberFormat="1" applyFont="1" applyFill="1" applyBorder="1" applyAlignment="1" applyProtection="1">
      <alignment horizontal="center" vertical="center"/>
      <protection locked="0"/>
    </xf>
    <xf numFmtId="20" fontId="22" fillId="4" borderId="6" xfId="5" applyNumberFormat="1" applyFont="1" applyFill="1" applyBorder="1" applyAlignment="1" applyProtection="1">
      <alignment horizontal="center" vertical="center"/>
      <protection locked="0"/>
    </xf>
    <xf numFmtId="0" fontId="21" fillId="42" borderId="6" xfId="5" applyFont="1" applyFill="1" applyBorder="1" applyProtection="1">
      <protection locked="0"/>
    </xf>
    <xf numFmtId="167" fontId="75" fillId="53" borderId="5" xfId="5" applyNumberFormat="1" applyFill="1" applyBorder="1" applyAlignment="1" applyProtection="1">
      <alignment horizontal="center" vertical="center"/>
      <protection locked="0"/>
    </xf>
    <xf numFmtId="0" fontId="75" fillId="53" borderId="6" xfId="5" applyFill="1" applyBorder="1" applyAlignment="1" applyProtection="1">
      <alignment horizontal="center" vertical="center"/>
      <protection locked="0"/>
    </xf>
    <xf numFmtId="0" fontId="75" fillId="53" borderId="13" xfId="5" applyFill="1" applyBorder="1" applyAlignment="1" applyProtection="1">
      <alignment horizontal="center" vertical="center"/>
      <protection locked="0"/>
    </xf>
    <xf numFmtId="0" fontId="21" fillId="53" borderId="13" xfId="5" applyFont="1" applyFill="1" applyBorder="1" applyAlignment="1" applyProtection="1">
      <alignment horizontal="center" vertical="center"/>
      <protection locked="0"/>
    </xf>
    <xf numFmtId="44" fontId="117" fillId="53" borderId="13" xfId="6" applyFont="1" applyFill="1" applyBorder="1" applyAlignment="1" applyProtection="1">
      <alignment horizontal="center" vertical="center"/>
      <protection locked="0"/>
    </xf>
    <xf numFmtId="44" fontId="117" fillId="53" borderId="6" xfId="6" applyFont="1" applyFill="1" applyBorder="1" applyAlignment="1" applyProtection="1">
      <alignment horizontal="center" vertical="center"/>
      <protection locked="0"/>
    </xf>
    <xf numFmtId="44" fontId="75" fillId="53" borderId="6" xfId="5" applyNumberFormat="1" applyFill="1" applyBorder="1" applyAlignment="1">
      <alignment horizontal="left"/>
    </xf>
    <xf numFmtId="0" fontId="20" fillId="4" borderId="13" xfId="5" applyFont="1" applyFill="1" applyBorder="1" applyAlignment="1" applyProtection="1">
      <alignment horizontal="center" vertical="center"/>
      <protection locked="0"/>
    </xf>
    <xf numFmtId="0" fontId="20" fillId="4" borderId="6" xfId="5" applyFont="1" applyFill="1" applyBorder="1" applyAlignment="1" applyProtection="1">
      <alignment horizontal="center" vertical="center"/>
      <protection locked="0"/>
    </xf>
    <xf numFmtId="0" fontId="20" fillId="42" borderId="6" xfId="5" applyFont="1" applyFill="1" applyBorder="1" applyProtection="1">
      <protection locked="0"/>
    </xf>
    <xf numFmtId="0" fontId="24" fillId="53" borderId="6" xfId="5" applyFont="1" applyFill="1" applyBorder="1" applyAlignment="1" applyProtection="1">
      <alignment horizontal="center" vertical="center"/>
      <protection locked="0"/>
    </xf>
    <xf numFmtId="0" fontId="24" fillId="53" borderId="13" xfId="5" applyFont="1" applyFill="1" applyBorder="1" applyAlignment="1" applyProtection="1">
      <alignment horizontal="center" vertical="center"/>
      <protection locked="0"/>
    </xf>
    <xf numFmtId="167" fontId="20" fillId="4" borderId="5" xfId="5" applyNumberFormat="1" applyFont="1" applyFill="1" applyBorder="1" applyAlignment="1" applyProtection="1">
      <alignment horizontal="center" vertical="center"/>
      <protection locked="0"/>
    </xf>
    <xf numFmtId="0" fontId="19" fillId="4" borderId="6" xfId="5" applyFont="1" applyFill="1" applyBorder="1" applyAlignment="1" applyProtection="1">
      <alignment horizontal="center" vertical="center"/>
      <protection locked="0"/>
    </xf>
    <xf numFmtId="0" fontId="19" fillId="4" borderId="13" xfId="5" applyFont="1" applyFill="1" applyBorder="1" applyAlignment="1" applyProtection="1">
      <alignment horizontal="center" vertical="center"/>
      <protection locked="0"/>
    </xf>
    <xf numFmtId="0" fontId="18" fillId="4" borderId="6" xfId="5" applyFont="1" applyFill="1" applyBorder="1" applyAlignment="1" applyProtection="1">
      <alignment horizontal="center" vertical="center"/>
      <protection locked="0"/>
    </xf>
    <xf numFmtId="0" fontId="18" fillId="4" borderId="13" xfId="5" applyFont="1" applyFill="1" applyBorder="1" applyAlignment="1" applyProtection="1">
      <alignment horizontal="center" vertical="center"/>
      <protection locked="0"/>
    </xf>
    <xf numFmtId="0" fontId="17" fillId="4" borderId="13" xfId="5" applyFont="1" applyFill="1" applyBorder="1" applyAlignment="1" applyProtection="1">
      <alignment horizontal="center" vertical="center"/>
      <protection locked="0"/>
    </xf>
    <xf numFmtId="0" fontId="17" fillId="4" borderId="6" xfId="5" applyFont="1" applyFill="1" applyBorder="1" applyAlignment="1" applyProtection="1">
      <alignment horizontal="center" vertical="center"/>
      <protection locked="0"/>
    </xf>
    <xf numFmtId="0" fontId="16" fillId="4" borderId="13" xfId="5" applyFont="1" applyFill="1" applyBorder="1" applyAlignment="1" applyProtection="1">
      <alignment horizontal="center" vertical="center"/>
      <protection locked="0"/>
    </xf>
    <xf numFmtId="0" fontId="16" fillId="4" borderId="6" xfId="5" applyFont="1" applyFill="1" applyBorder="1" applyAlignment="1" applyProtection="1">
      <alignment horizontal="center" vertical="center"/>
      <protection locked="0"/>
    </xf>
    <xf numFmtId="20" fontId="15" fillId="4" borderId="13" xfId="5" applyNumberFormat="1" applyFont="1" applyFill="1" applyBorder="1" applyAlignment="1" applyProtection="1">
      <alignment horizontal="center" vertical="center"/>
      <protection locked="0"/>
    </xf>
    <xf numFmtId="0" fontId="14" fillId="4" borderId="6" xfId="5" applyFont="1" applyFill="1" applyBorder="1" applyAlignment="1" applyProtection="1">
      <alignment horizontal="center" vertical="center"/>
      <protection locked="0"/>
    </xf>
    <xf numFmtId="0" fontId="14" fillId="4" borderId="13" xfId="5" applyFont="1" applyFill="1" applyBorder="1" applyAlignment="1" applyProtection="1">
      <alignment horizontal="center" vertical="center"/>
      <protection locked="0"/>
    </xf>
    <xf numFmtId="0" fontId="13" fillId="4" borderId="6" xfId="5" applyFont="1" applyFill="1" applyBorder="1" applyAlignment="1" applyProtection="1">
      <alignment horizontal="center" vertical="center"/>
      <protection locked="0"/>
    </xf>
    <xf numFmtId="0" fontId="13" fillId="4" borderId="13" xfId="5" applyFont="1" applyFill="1" applyBorder="1" applyAlignment="1" applyProtection="1">
      <alignment horizontal="center" vertical="center"/>
      <protection locked="0"/>
    </xf>
    <xf numFmtId="0" fontId="12" fillId="4" borderId="13" xfId="5" applyFont="1" applyFill="1" applyBorder="1" applyAlignment="1" applyProtection="1">
      <alignment horizontal="center" vertical="center"/>
      <protection locked="0"/>
    </xf>
    <xf numFmtId="20" fontId="11" fillId="4" borderId="6" xfId="5" applyNumberFormat="1" applyFont="1" applyFill="1" applyBorder="1" applyAlignment="1" applyProtection="1">
      <alignment horizontal="center" vertical="center"/>
      <protection locked="0"/>
    </xf>
    <xf numFmtId="0" fontId="192" fillId="21" borderId="52" xfId="0" applyFont="1" applyFill="1" applyBorder="1" applyAlignment="1">
      <alignment horizontal="center" vertical="center"/>
    </xf>
    <xf numFmtId="0" fontId="192" fillId="21" borderId="56" xfId="0" applyFont="1" applyFill="1" applyBorder="1" applyAlignment="1">
      <alignment horizontal="center" vertical="center"/>
    </xf>
    <xf numFmtId="0" fontId="10" fillId="4" borderId="6" xfId="5" applyFont="1" applyFill="1" applyBorder="1" applyAlignment="1" applyProtection="1">
      <alignment horizontal="center" vertical="center"/>
      <protection locked="0"/>
    </xf>
    <xf numFmtId="0" fontId="10" fillId="4" borderId="13" xfId="5" applyFont="1" applyFill="1" applyBorder="1" applyAlignment="1" applyProtection="1">
      <alignment horizontal="center" vertical="center"/>
      <protection locked="0"/>
    </xf>
    <xf numFmtId="0" fontId="9" fillId="4" borderId="13" xfId="5" applyFont="1" applyFill="1" applyBorder="1" applyAlignment="1" applyProtection="1">
      <alignment horizontal="center" vertical="center"/>
      <protection locked="0"/>
    </xf>
    <xf numFmtId="0" fontId="9" fillId="4" borderId="6" xfId="5" applyFont="1" applyFill="1" applyBorder="1" applyAlignment="1" applyProtection="1">
      <alignment horizontal="center" vertical="center"/>
      <protection locked="0"/>
    </xf>
    <xf numFmtId="0" fontId="8" fillId="4" borderId="6" xfId="5" applyFont="1" applyFill="1" applyBorder="1" applyAlignment="1" applyProtection="1">
      <alignment horizontal="center" vertical="center"/>
      <protection locked="0"/>
    </xf>
    <xf numFmtId="0" fontId="167" fillId="54" borderId="30" xfId="0" applyFont="1" applyFill="1" applyBorder="1" applyAlignment="1">
      <alignment horizontal="center"/>
    </xf>
    <xf numFmtId="44" fontId="167" fillId="54" borderId="40" xfId="1" applyFont="1" applyFill="1" applyBorder="1"/>
    <xf numFmtId="0" fontId="7" fillId="4" borderId="6" xfId="5" applyFont="1" applyFill="1" applyBorder="1" applyAlignment="1" applyProtection="1">
      <alignment horizontal="center" vertical="center"/>
      <protection locked="0"/>
    </xf>
    <xf numFmtId="0" fontId="7" fillId="4" borderId="13" xfId="5" applyFont="1" applyFill="1" applyBorder="1" applyAlignment="1" applyProtection="1">
      <alignment horizontal="center" vertical="center"/>
      <protection locked="0"/>
    </xf>
    <xf numFmtId="0" fontId="6" fillId="4" borderId="6" xfId="5" applyFont="1" applyFill="1" applyBorder="1" applyAlignment="1" applyProtection="1">
      <alignment horizontal="center" vertical="center"/>
      <protection locked="0"/>
    </xf>
    <xf numFmtId="0" fontId="6" fillId="4" borderId="13" xfId="5" applyFont="1" applyFill="1" applyBorder="1" applyAlignment="1" applyProtection="1">
      <alignment horizontal="center" vertical="center"/>
      <protection locked="0"/>
    </xf>
    <xf numFmtId="20" fontId="5" fillId="4" borderId="13" xfId="5" applyNumberFormat="1" applyFont="1" applyFill="1" applyBorder="1" applyAlignment="1" applyProtection="1">
      <alignment horizontal="center" vertical="center"/>
      <protection locked="0"/>
    </xf>
    <xf numFmtId="20" fontId="5" fillId="4" borderId="6" xfId="5" applyNumberFormat="1" applyFont="1" applyFill="1" applyBorder="1" applyAlignment="1" applyProtection="1">
      <alignment horizontal="center" vertical="center"/>
      <protection locked="0"/>
    </xf>
    <xf numFmtId="0" fontId="4" fillId="4" borderId="13" xfId="5" applyFont="1" applyFill="1" applyBorder="1" applyAlignment="1" applyProtection="1">
      <alignment horizontal="center" vertical="center"/>
      <protection locked="0"/>
    </xf>
    <xf numFmtId="0" fontId="4" fillId="4" borderId="6" xfId="5" applyFont="1" applyFill="1" applyBorder="1" applyAlignment="1" applyProtection="1">
      <alignment horizontal="center" vertical="center"/>
      <protection locked="0"/>
    </xf>
    <xf numFmtId="0" fontId="4" fillId="42" borderId="6" xfId="5" applyFont="1" applyFill="1" applyBorder="1" applyProtection="1">
      <protection locked="0"/>
    </xf>
    <xf numFmtId="0" fontId="3" fillId="4" borderId="6" xfId="5" applyFont="1" applyFill="1" applyBorder="1" applyAlignment="1" applyProtection="1">
      <alignment horizontal="center" vertical="center"/>
      <protection locked="0"/>
    </xf>
    <xf numFmtId="0" fontId="3" fillId="4" borderId="13" xfId="5" applyFont="1" applyFill="1" applyBorder="1" applyAlignment="1" applyProtection="1">
      <alignment horizontal="center" vertical="center"/>
      <protection locked="0"/>
    </xf>
    <xf numFmtId="20" fontId="3" fillId="4" borderId="13" xfId="5" applyNumberFormat="1" applyFont="1" applyFill="1" applyBorder="1" applyAlignment="1" applyProtection="1">
      <alignment horizontal="center" vertical="center"/>
      <protection locked="0"/>
    </xf>
    <xf numFmtId="20" fontId="3" fillId="4" borderId="6" xfId="5" applyNumberFormat="1" applyFont="1" applyFill="1" applyBorder="1" applyAlignment="1" applyProtection="1">
      <alignment horizontal="center" vertical="center"/>
      <protection locked="0"/>
    </xf>
    <xf numFmtId="0" fontId="215" fillId="4" borderId="6" xfId="5" applyFont="1" applyFill="1" applyBorder="1" applyAlignment="1" applyProtection="1">
      <alignment horizontal="center" vertical="center"/>
      <protection locked="0"/>
    </xf>
    <xf numFmtId="0" fontId="2" fillId="4" borderId="13" xfId="5" applyFont="1" applyFill="1" applyBorder="1" applyAlignment="1" applyProtection="1">
      <alignment horizontal="center" vertical="center"/>
      <protection locked="0"/>
    </xf>
    <xf numFmtId="0" fontId="2" fillId="4" borderId="6" xfId="5" applyFont="1" applyFill="1" applyBorder="1" applyAlignment="1" applyProtection="1">
      <alignment horizontal="center" vertical="center"/>
      <protection locked="0"/>
    </xf>
    <xf numFmtId="0" fontId="161" fillId="10" borderId="30" xfId="0" applyFont="1" applyFill="1" applyBorder="1" applyAlignment="1">
      <alignment horizontal="center" vertical="center"/>
    </xf>
    <xf numFmtId="0" fontId="161" fillId="10" borderId="39" xfId="0" applyFont="1" applyFill="1" applyBorder="1" applyAlignment="1">
      <alignment horizontal="center" vertical="center"/>
    </xf>
    <xf numFmtId="0" fontId="161" fillId="10" borderId="40" xfId="0" applyFont="1" applyFill="1" applyBorder="1" applyAlignment="1">
      <alignment horizontal="center" vertical="center"/>
    </xf>
    <xf numFmtId="0" fontId="161" fillId="10" borderId="59" xfId="0" applyFont="1" applyFill="1" applyBorder="1" applyAlignment="1">
      <alignment horizontal="center" vertical="center"/>
    </xf>
    <xf numFmtId="0" fontId="161" fillId="10" borderId="60" xfId="0" applyFont="1" applyFill="1" applyBorder="1" applyAlignment="1">
      <alignment horizontal="center" vertical="center"/>
    </xf>
    <xf numFmtId="0" fontId="161" fillId="10" borderId="41" xfId="0" applyFont="1" applyFill="1" applyBorder="1" applyAlignment="1">
      <alignment horizontal="center" vertical="center"/>
    </xf>
    <xf numFmtId="0" fontId="161" fillId="10" borderId="30" xfId="0" applyFont="1" applyFill="1" applyBorder="1" applyAlignment="1">
      <alignment horizontal="left" vertical="center"/>
    </xf>
    <xf numFmtId="0" fontId="161" fillId="10" borderId="39" xfId="0" applyFont="1" applyFill="1" applyBorder="1" applyAlignment="1">
      <alignment horizontal="left" vertical="center"/>
    </xf>
    <xf numFmtId="0" fontId="150" fillId="0" borderId="30" xfId="0" applyFont="1" applyBorder="1" applyAlignment="1">
      <alignment horizontal="center" vertical="top" wrapText="1"/>
    </xf>
    <xf numFmtId="0" fontId="150" fillId="0" borderId="39" xfId="0" applyFont="1" applyBorder="1" applyAlignment="1">
      <alignment horizontal="center" vertical="top" wrapText="1"/>
    </xf>
    <xf numFmtId="0" fontId="150" fillId="0" borderId="40" xfId="0" applyFont="1" applyBorder="1" applyAlignment="1">
      <alignment horizontal="center" vertical="top" wrapText="1"/>
    </xf>
    <xf numFmtId="3" fontId="157" fillId="0" borderId="30" xfId="0" applyNumberFormat="1" applyFont="1" applyBorder="1" applyAlignment="1">
      <alignment horizontal="center" vertical="center"/>
    </xf>
    <xf numFmtId="3" fontId="157" fillId="0" borderId="39" xfId="0" applyNumberFormat="1" applyFont="1" applyBorder="1" applyAlignment="1">
      <alignment horizontal="center" vertical="center"/>
    </xf>
    <xf numFmtId="3" fontId="157" fillId="0" borderId="40" xfId="0" applyNumberFormat="1" applyFont="1" applyBorder="1" applyAlignment="1">
      <alignment horizontal="center" vertical="center"/>
    </xf>
    <xf numFmtId="3" fontId="157" fillId="0" borderId="30" xfId="0" applyNumberFormat="1" applyFont="1" applyBorder="1" applyAlignment="1">
      <alignment horizontal="center"/>
    </xf>
    <xf numFmtId="0" fontId="157" fillId="0" borderId="39" xfId="0" applyFont="1" applyBorder="1" applyAlignment="1">
      <alignment horizontal="center"/>
    </xf>
    <xf numFmtId="0" fontId="157" fillId="0" borderId="40" xfId="0" applyFont="1" applyBorder="1" applyAlignment="1">
      <alignment horizontal="center"/>
    </xf>
    <xf numFmtId="0" fontId="163" fillId="4" borderId="30" xfId="0" applyFont="1" applyFill="1" applyBorder="1" applyAlignment="1">
      <alignment horizontal="center"/>
    </xf>
    <xf numFmtId="0" fontId="163" fillId="4" borderId="39" xfId="0" applyFont="1" applyFill="1" applyBorder="1" applyAlignment="1">
      <alignment horizontal="center"/>
    </xf>
    <xf numFmtId="0" fontId="163" fillId="4" borderId="40" xfId="0" applyFont="1" applyFill="1" applyBorder="1" applyAlignment="1">
      <alignment horizontal="center"/>
    </xf>
    <xf numFmtId="0" fontId="150" fillId="0" borderId="57" xfId="0" applyFont="1" applyBorder="1" applyAlignment="1">
      <alignment horizontal="center"/>
    </xf>
    <xf numFmtId="0" fontId="150" fillId="0" borderId="58" xfId="0" applyFont="1" applyBorder="1" applyAlignment="1">
      <alignment horizontal="center"/>
    </xf>
    <xf numFmtId="0" fontId="150" fillId="0" borderId="65" xfId="0" applyFont="1" applyBorder="1" applyAlignment="1">
      <alignment horizontal="center"/>
    </xf>
    <xf numFmtId="164" fontId="161" fillId="10" borderId="39" xfId="0" applyNumberFormat="1" applyFont="1" applyFill="1" applyBorder="1" applyAlignment="1">
      <alignment horizontal="right" vertical="center"/>
    </xf>
    <xf numFmtId="0" fontId="160" fillId="10" borderId="40" xfId="0" applyFont="1" applyFill="1" applyBorder="1" applyAlignment="1">
      <alignment horizontal="right" vertical="center"/>
    </xf>
    <xf numFmtId="0" fontId="163" fillId="4" borderId="59" xfId="0" applyFont="1" applyFill="1" applyBorder="1" applyAlignment="1">
      <alignment horizontal="center"/>
    </xf>
    <xf numFmtId="0" fontId="163" fillId="4" borderId="60" xfId="0" applyFont="1" applyFill="1" applyBorder="1" applyAlignment="1">
      <alignment horizontal="center"/>
    </xf>
    <xf numFmtId="0" fontId="163" fillId="4" borderId="41" xfId="0" applyFont="1" applyFill="1" applyBorder="1" applyAlignment="1">
      <alignment horizontal="center"/>
    </xf>
    <xf numFmtId="0" fontId="161" fillId="10" borderId="57" xfId="0" applyFont="1" applyFill="1" applyBorder="1" applyAlignment="1">
      <alignment horizontal="center" vertical="center"/>
    </xf>
    <xf numFmtId="0" fontId="161" fillId="10" borderId="58" xfId="0" applyFont="1" applyFill="1" applyBorder="1" applyAlignment="1">
      <alignment horizontal="center" vertical="center"/>
    </xf>
    <xf numFmtId="0" fontId="162" fillId="10" borderId="58" xfId="0" applyFont="1" applyFill="1" applyBorder="1" applyAlignment="1">
      <alignment horizontal="center" vertical="center"/>
    </xf>
    <xf numFmtId="0" fontId="162" fillId="10" borderId="65" xfId="0" applyFont="1" applyFill="1" applyBorder="1" applyAlignment="1">
      <alignment horizontal="center" vertical="center"/>
    </xf>
    <xf numFmtId="0" fontId="161" fillId="10" borderId="40" xfId="0" applyFont="1" applyFill="1" applyBorder="1" applyAlignment="1">
      <alignment horizontal="left" vertical="center"/>
    </xf>
    <xf numFmtId="0" fontId="160" fillId="10" borderId="39" xfId="0" applyFont="1" applyFill="1" applyBorder="1" applyAlignment="1">
      <alignment horizontal="left" vertical="center"/>
    </xf>
    <xf numFmtId="164" fontId="161" fillId="10" borderId="39" xfId="0" applyNumberFormat="1" applyFont="1" applyFill="1" applyBorder="1"/>
    <xf numFmtId="164" fontId="161" fillId="10" borderId="40" xfId="0" applyNumberFormat="1" applyFont="1" applyFill="1" applyBorder="1"/>
    <xf numFmtId="164" fontId="161" fillId="10" borderId="40" xfId="0" applyNumberFormat="1" applyFont="1" applyFill="1" applyBorder="1" applyAlignment="1">
      <alignment horizontal="right" vertical="center"/>
    </xf>
    <xf numFmtId="3" fontId="157" fillId="0" borderId="39" xfId="0" applyNumberFormat="1" applyFont="1" applyBorder="1" applyAlignment="1">
      <alignment horizontal="center"/>
    </xf>
    <xf numFmtId="3" fontId="157" fillId="0" borderId="40" xfId="0" applyNumberFormat="1" applyFont="1" applyBorder="1" applyAlignment="1">
      <alignment horizontal="center"/>
    </xf>
    <xf numFmtId="0" fontId="150" fillId="0" borderId="4" xfId="0" applyFont="1" applyBorder="1" applyAlignment="1">
      <alignment horizontal="center"/>
    </xf>
    <xf numFmtId="0" fontId="150" fillId="0" borderId="6" xfId="0" applyFont="1" applyBorder="1" applyAlignment="1">
      <alignment horizontal="center"/>
    </xf>
    <xf numFmtId="0" fontId="150" fillId="0" borderId="9" xfId="0" applyFont="1" applyBorder="1" applyAlignment="1">
      <alignment horizontal="center"/>
    </xf>
    <xf numFmtId="0" fontId="150" fillId="0" borderId="61" xfId="0" applyFont="1" applyBorder="1" applyAlignment="1">
      <alignment horizontal="center" wrapText="1"/>
    </xf>
    <xf numFmtId="0" fontId="150" fillId="0" borderId="62" xfId="0" applyFont="1" applyBorder="1" applyAlignment="1">
      <alignment horizontal="center" wrapText="1"/>
    </xf>
    <xf numFmtId="0" fontId="150" fillId="0" borderId="66" xfId="0" applyFont="1" applyBorder="1" applyAlignment="1">
      <alignment horizontal="center" wrapText="1"/>
    </xf>
    <xf numFmtId="0" fontId="150" fillId="0" borderId="63" xfId="0" applyFont="1" applyBorder="1" applyAlignment="1">
      <alignment horizontal="center" wrapText="1"/>
    </xf>
    <xf numFmtId="0" fontId="150" fillId="0" borderId="64" xfId="0" applyFont="1" applyBorder="1" applyAlignment="1">
      <alignment horizontal="center" wrapText="1"/>
    </xf>
    <xf numFmtId="0" fontId="150" fillId="0" borderId="43" xfId="0" applyFont="1" applyBorder="1" applyAlignment="1">
      <alignment horizontal="center" wrapText="1"/>
    </xf>
    <xf numFmtId="0" fontId="150" fillId="0" borderId="14" xfId="0" applyFont="1" applyBorder="1" applyAlignment="1">
      <alignment horizontal="center"/>
    </xf>
    <xf numFmtId="0" fontId="150" fillId="0" borderId="16" xfId="0" applyFont="1" applyBorder="1" applyAlignment="1">
      <alignment horizontal="center"/>
    </xf>
    <xf numFmtId="0" fontId="150" fillId="0" borderId="21" xfId="0" applyFont="1" applyBorder="1" applyAlignment="1">
      <alignment horizontal="center"/>
    </xf>
    <xf numFmtId="0" fontId="150" fillId="0" borderId="61" xfId="0" applyFont="1" applyBorder="1" applyAlignment="1">
      <alignment horizontal="center" vertical="center" wrapText="1"/>
    </xf>
    <xf numFmtId="0" fontId="150" fillId="0" borderId="62" xfId="0" applyFont="1" applyBorder="1" applyAlignment="1">
      <alignment horizontal="center" vertical="center" wrapText="1"/>
    </xf>
    <xf numFmtId="0" fontId="150" fillId="0" borderId="66" xfId="0" applyFont="1" applyBorder="1" applyAlignment="1">
      <alignment horizontal="center" vertical="center" wrapText="1"/>
    </xf>
    <xf numFmtId="0" fontId="150" fillId="0" borderId="63" xfId="0" applyFont="1" applyBorder="1" applyAlignment="1">
      <alignment horizontal="center" vertical="center" wrapText="1"/>
    </xf>
    <xf numFmtId="0" fontId="150" fillId="0" borderId="64" xfId="0" applyFont="1" applyBorder="1" applyAlignment="1">
      <alignment horizontal="center" vertical="center" wrapText="1"/>
    </xf>
    <xf numFmtId="0" fontId="150" fillId="0" borderId="43" xfId="0" applyFont="1" applyBorder="1" applyAlignment="1">
      <alignment horizontal="center" vertical="center" wrapText="1"/>
    </xf>
    <xf numFmtId="0" fontId="150" fillId="0" borderId="1" xfId="0" applyFont="1" applyBorder="1" applyAlignment="1">
      <alignment horizontal="center"/>
    </xf>
    <xf numFmtId="0" fontId="150" fillId="0" borderId="3" xfId="0" applyFont="1" applyBorder="1" applyAlignment="1">
      <alignment horizontal="center"/>
    </xf>
    <xf numFmtId="0" fontId="150" fillId="0" borderId="8" xfId="0" applyFont="1" applyBorder="1" applyAlignment="1">
      <alignment horizontal="center"/>
    </xf>
    <xf numFmtId="0" fontId="84" fillId="0" borderId="59" xfId="0" applyFont="1" applyBorder="1" applyAlignment="1">
      <alignment horizontal="center" wrapText="1"/>
    </xf>
    <xf numFmtId="0" fontId="84" fillId="0" borderId="60" xfId="0" applyFont="1" applyBorder="1" applyAlignment="1">
      <alignment horizontal="center" wrapText="1"/>
    </xf>
    <xf numFmtId="0" fontId="84" fillId="0" borderId="41" xfId="0" applyFont="1" applyBorder="1" applyAlignment="1">
      <alignment horizontal="center" wrapText="1"/>
    </xf>
    <xf numFmtId="0" fontId="84" fillId="0" borderId="63" xfId="0" applyFont="1" applyBorder="1" applyAlignment="1">
      <alignment horizontal="center" wrapText="1"/>
    </xf>
    <xf numFmtId="0" fontId="84" fillId="0" borderId="64" xfId="0" applyFont="1" applyBorder="1" applyAlignment="1">
      <alignment horizontal="center" wrapText="1"/>
    </xf>
    <xf numFmtId="0" fontId="84" fillId="0" borderId="43" xfId="0" applyFont="1" applyBorder="1" applyAlignment="1">
      <alignment horizontal="center" wrapText="1"/>
    </xf>
    <xf numFmtId="0" fontId="84" fillId="0" borderId="30" xfId="0" applyFont="1" applyBorder="1" applyAlignment="1">
      <alignment horizontal="center"/>
    </xf>
    <xf numFmtId="0" fontId="84" fillId="0" borderId="39" xfId="0" applyFont="1" applyBorder="1" applyAlignment="1">
      <alignment horizontal="center"/>
    </xf>
    <xf numFmtId="0" fontId="84" fillId="0" borderId="40" xfId="0" applyFont="1" applyBorder="1" applyAlignment="1">
      <alignment horizontal="center"/>
    </xf>
    <xf numFmtId="0" fontId="158" fillId="10" borderId="30" xfId="0" applyFont="1" applyFill="1" applyBorder="1" applyAlignment="1">
      <alignment horizontal="left" vertical="center"/>
    </xf>
    <xf numFmtId="0" fontId="158" fillId="10" borderId="39" xfId="0" applyFont="1" applyFill="1" applyBorder="1" applyAlignment="1">
      <alignment horizontal="left" vertical="center"/>
    </xf>
    <xf numFmtId="0" fontId="150" fillId="0" borderId="59" xfId="0" applyFont="1" applyBorder="1" applyAlignment="1">
      <alignment horizontal="center" vertical="top" wrapText="1"/>
    </xf>
    <xf numFmtId="0" fontId="150" fillId="0" borderId="60" xfId="0" applyFont="1" applyBorder="1" applyAlignment="1">
      <alignment horizontal="center" vertical="top" wrapText="1"/>
    </xf>
    <xf numFmtId="0" fontId="150" fillId="0" borderId="41" xfId="0" applyFont="1" applyBorder="1" applyAlignment="1">
      <alignment horizontal="center" vertical="top" wrapText="1"/>
    </xf>
    <xf numFmtId="0" fontId="150" fillId="0" borderId="63" xfId="0" applyFont="1" applyBorder="1" applyAlignment="1">
      <alignment horizontal="center" vertical="top" wrapText="1"/>
    </xf>
    <xf numFmtId="0" fontId="150" fillId="0" borderId="64" xfId="0" applyFont="1" applyBorder="1" applyAlignment="1">
      <alignment horizontal="center" vertical="top" wrapText="1"/>
    </xf>
    <xf numFmtId="0" fontId="150" fillId="0" borderId="43" xfId="0" applyFont="1" applyBorder="1" applyAlignment="1">
      <alignment horizontal="center" vertical="top" wrapText="1"/>
    </xf>
    <xf numFmtId="0" fontId="150" fillId="0" borderId="59" xfId="0" applyFont="1" applyBorder="1" applyAlignment="1">
      <alignment horizontal="center" wrapText="1"/>
    </xf>
    <xf numFmtId="0" fontId="150" fillId="0" borderId="60" xfId="0" applyFont="1" applyBorder="1" applyAlignment="1">
      <alignment horizontal="center" wrapText="1"/>
    </xf>
    <xf numFmtId="0" fontId="150" fillId="0" borderId="41" xfId="0" applyFont="1" applyBorder="1" applyAlignment="1">
      <alignment horizontal="center" wrapText="1"/>
    </xf>
    <xf numFmtId="17" fontId="1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49" xfId="0" applyFill="1" applyBorder="1" applyAlignment="1">
      <alignment horizontal="center"/>
    </xf>
    <xf numFmtId="0" fontId="0" fillId="6" borderId="0" xfId="0" applyFill="1" applyAlignment="1">
      <alignment horizontal="center"/>
    </xf>
    <xf numFmtId="44" fontId="147" fillId="15" borderId="28" xfId="1" applyFont="1" applyFill="1" applyBorder="1" applyAlignment="1">
      <alignment horizontal="center" vertical="center"/>
    </xf>
    <xf numFmtId="44" fontId="147" fillId="15" borderId="12" xfId="1" applyFont="1" applyFill="1" applyBorder="1" applyAlignment="1">
      <alignment horizontal="center" vertical="center"/>
    </xf>
    <xf numFmtId="0" fontId="147" fillId="15" borderId="29" xfId="0" applyFont="1" applyFill="1" applyBorder="1" applyAlignment="1">
      <alignment horizontal="center" vertical="center"/>
    </xf>
    <xf numFmtId="0" fontId="147" fillId="15" borderId="25" xfId="0" applyFont="1" applyFill="1" applyBorder="1" applyAlignment="1">
      <alignment horizontal="center" vertical="center"/>
    </xf>
    <xf numFmtId="0" fontId="147" fillId="0" borderId="49" xfId="0" applyFont="1" applyBorder="1" applyAlignment="1">
      <alignment horizontal="center" vertical="center"/>
    </xf>
    <xf numFmtId="0" fontId="147" fillId="15" borderId="13" xfId="0" applyFont="1" applyFill="1" applyBorder="1" applyAlignment="1">
      <alignment horizontal="center" vertical="center"/>
    </xf>
    <xf numFmtId="0" fontId="147" fillId="15" borderId="5" xfId="0" applyFont="1" applyFill="1" applyBorder="1" applyAlignment="1">
      <alignment horizontal="center" vertical="center"/>
    </xf>
    <xf numFmtId="0" fontId="147" fillId="15" borderId="28" xfId="0" applyFont="1" applyFill="1" applyBorder="1" applyAlignment="1">
      <alignment horizontal="center" vertical="center"/>
    </xf>
    <xf numFmtId="0" fontId="147" fillId="15" borderId="12" xfId="0" applyFont="1" applyFill="1" applyBorder="1" applyAlignment="1">
      <alignment horizontal="center" vertical="center"/>
    </xf>
    <xf numFmtId="0" fontId="117" fillId="38" borderId="30" xfId="0" applyFont="1" applyFill="1" applyBorder="1" applyAlignment="1">
      <alignment horizontal="right"/>
    </xf>
    <xf numFmtId="0" fontId="117" fillId="38" borderId="40" xfId="0" applyFont="1" applyFill="1" applyBorder="1" applyAlignment="1">
      <alignment horizontal="right"/>
    </xf>
    <xf numFmtId="0" fontId="165" fillId="44" borderId="30" xfId="0" applyFont="1" applyFill="1" applyBorder="1" applyAlignment="1">
      <alignment horizontal="center" vertical="center" wrapText="1"/>
    </xf>
    <xf numFmtId="0" fontId="165" fillId="44" borderId="39" xfId="0" applyFont="1" applyFill="1" applyBorder="1" applyAlignment="1">
      <alignment horizontal="center" vertical="center" wrapText="1"/>
    </xf>
    <xf numFmtId="0" fontId="165" fillId="44" borderId="40" xfId="0" applyFont="1" applyFill="1" applyBorder="1" applyAlignment="1">
      <alignment horizontal="center" vertical="center" wrapText="1"/>
    </xf>
    <xf numFmtId="0" fontId="117" fillId="38" borderId="30" xfId="0" applyFont="1" applyFill="1" applyBorder="1" applyAlignment="1">
      <alignment horizontal="center" vertical="center" wrapText="1"/>
    </xf>
    <xf numFmtId="0" fontId="117" fillId="38" borderId="39" xfId="0" applyFont="1" applyFill="1" applyBorder="1" applyAlignment="1">
      <alignment horizontal="center" vertical="center" wrapText="1"/>
    </xf>
    <xf numFmtId="0" fontId="117" fillId="38" borderId="40" xfId="0" applyFont="1" applyFill="1" applyBorder="1" applyAlignment="1">
      <alignment horizontal="center" vertical="center" wrapText="1"/>
    </xf>
    <xf numFmtId="2" fontId="211" fillId="46" borderId="26" xfId="0" applyNumberFormat="1" applyFont="1" applyFill="1" applyBorder="1" applyAlignment="1">
      <alignment horizontal="right" vertical="center" wrapText="1"/>
    </xf>
    <xf numFmtId="2" fontId="211" fillId="46" borderId="28" xfId="0" applyNumberFormat="1" applyFont="1" applyFill="1" applyBorder="1" applyAlignment="1">
      <alignment horizontal="right" vertical="center" wrapText="1"/>
    </xf>
    <xf numFmtId="0" fontId="211" fillId="38" borderId="30" xfId="0" applyFont="1" applyFill="1" applyBorder="1" applyAlignment="1">
      <alignment horizontal="center" vertical="center" wrapText="1"/>
    </xf>
    <xf numFmtId="0" fontId="211" fillId="38" borderId="39" xfId="0" applyFont="1" applyFill="1" applyBorder="1" applyAlignment="1">
      <alignment horizontal="center" vertical="center" wrapText="1"/>
    </xf>
    <xf numFmtId="0" fontId="211" fillId="38" borderId="40" xfId="0" applyFont="1" applyFill="1" applyBorder="1" applyAlignment="1">
      <alignment horizontal="center" vertical="center" wrapText="1"/>
    </xf>
    <xf numFmtId="2" fontId="211" fillId="46" borderId="67" xfId="0" applyNumberFormat="1" applyFont="1" applyFill="1" applyBorder="1" applyAlignment="1">
      <alignment horizontal="right" vertical="center" wrapText="1"/>
    </xf>
    <xf numFmtId="2" fontId="211" fillId="46" borderId="15" xfId="0" applyNumberFormat="1" applyFont="1" applyFill="1" applyBorder="1" applyAlignment="1">
      <alignment horizontal="right" vertical="center" wrapText="1"/>
    </xf>
    <xf numFmtId="0" fontId="154" fillId="11" borderId="30" xfId="0" applyFont="1" applyFill="1" applyBorder="1" applyAlignment="1">
      <alignment horizontal="center" vertical="center"/>
    </xf>
    <xf numFmtId="0" fontId="154" fillId="11" borderId="40" xfId="0" applyFont="1" applyFill="1" applyBorder="1" applyAlignment="1">
      <alignment horizontal="center" vertical="center"/>
    </xf>
    <xf numFmtId="49" fontId="144" fillId="35" borderId="30" xfId="2" applyNumberFormat="1" applyFont="1" applyFill="1" applyBorder="1" applyAlignment="1">
      <alignment horizontal="center" vertical="center"/>
    </xf>
    <xf numFmtId="49" fontId="144" fillId="35" borderId="39" xfId="2" applyNumberFormat="1" applyFont="1" applyFill="1" applyBorder="1" applyAlignment="1">
      <alignment horizontal="center" vertical="center"/>
    </xf>
    <xf numFmtId="49" fontId="196" fillId="38" borderId="39" xfId="2" applyNumberFormat="1" applyFont="1" applyFill="1" applyBorder="1" applyAlignment="1">
      <alignment horizontal="center" vertical="center"/>
    </xf>
    <xf numFmtId="49" fontId="196" fillId="38" borderId="40" xfId="2" applyNumberFormat="1" applyFont="1" applyFill="1" applyBorder="1" applyAlignment="1">
      <alignment horizontal="center" vertical="center"/>
    </xf>
    <xf numFmtId="0" fontId="154" fillId="27" borderId="30" xfId="0" applyFont="1" applyFill="1" applyBorder="1" applyAlignment="1">
      <alignment horizontal="center" vertical="center"/>
    </xf>
    <xf numFmtId="0" fontId="154" fillId="27" borderId="40" xfId="0" applyFont="1" applyFill="1" applyBorder="1" applyAlignment="1">
      <alignment horizontal="center" vertical="center"/>
    </xf>
    <xf numFmtId="0" fontId="154" fillId="36" borderId="30" xfId="0" applyFont="1" applyFill="1" applyBorder="1" applyAlignment="1">
      <alignment horizontal="center" vertical="center"/>
    </xf>
    <xf numFmtId="0" fontId="154" fillId="36" borderId="40" xfId="0" applyFont="1" applyFill="1" applyBorder="1" applyAlignment="1">
      <alignment horizontal="center" vertical="center"/>
    </xf>
    <xf numFmtId="0" fontId="167" fillId="26" borderId="36" xfId="0" applyFont="1" applyFill="1" applyBorder="1" applyAlignment="1">
      <alignment horizontal="center" vertical="center"/>
    </xf>
    <xf numFmtId="0" fontId="167" fillId="26" borderId="38" xfId="0" applyFont="1" applyFill="1" applyBorder="1" applyAlignment="1">
      <alignment horizontal="center" vertical="center"/>
    </xf>
    <xf numFmtId="0" fontId="167" fillId="26" borderId="37" xfId="0" applyFont="1" applyFill="1" applyBorder="1" applyAlignment="1">
      <alignment horizontal="center" vertical="center"/>
    </xf>
    <xf numFmtId="0" fontId="150" fillId="0" borderId="41" xfId="0" applyFont="1" applyBorder="1" applyAlignment="1">
      <alignment horizontal="center" vertical="center" wrapText="1"/>
    </xf>
    <xf numFmtId="0" fontId="150" fillId="0" borderId="42" xfId="0" applyFont="1" applyBorder="1" applyAlignment="1">
      <alignment horizontal="center" vertical="center" wrapText="1"/>
    </xf>
    <xf numFmtId="0" fontId="167" fillId="26" borderId="36" xfId="0" applyFont="1" applyFill="1" applyBorder="1" applyAlignment="1">
      <alignment horizontal="center" vertical="center" wrapText="1"/>
    </xf>
    <xf numFmtId="0" fontId="167" fillId="26" borderId="38" xfId="0" applyFont="1" applyFill="1" applyBorder="1" applyAlignment="1">
      <alignment horizontal="center" vertical="center" wrapText="1"/>
    </xf>
    <xf numFmtId="0" fontId="167" fillId="26" borderId="30" xfId="0" applyFont="1" applyFill="1" applyBorder="1" applyAlignment="1">
      <alignment horizontal="center" wrapText="1"/>
    </xf>
    <xf numFmtId="0" fontId="167" fillId="26" borderId="39" xfId="0" applyFont="1" applyFill="1" applyBorder="1" applyAlignment="1">
      <alignment horizontal="center" wrapText="1"/>
    </xf>
    <xf numFmtId="0" fontId="150" fillId="31" borderId="29" xfId="0" applyFont="1" applyFill="1" applyBorder="1" applyAlignment="1">
      <alignment horizontal="center" vertical="center"/>
    </xf>
    <xf numFmtId="0" fontId="150" fillId="31" borderId="25" xfId="0" applyFont="1" applyFill="1" applyBorder="1" applyAlignment="1">
      <alignment horizontal="center" vertical="center"/>
    </xf>
    <xf numFmtId="17" fontId="173" fillId="0" borderId="0" xfId="0" applyNumberFormat="1" applyFont="1" applyAlignment="1">
      <alignment horizontal="center" vertical="center"/>
    </xf>
    <xf numFmtId="0" fontId="150" fillId="0" borderId="0" xfId="0" applyFont="1" applyAlignment="1">
      <alignment horizontal="center" vertical="center"/>
    </xf>
    <xf numFmtId="0" fontId="150" fillId="0" borderId="0" xfId="0" applyFont="1" applyAlignment="1">
      <alignment horizontal="center"/>
    </xf>
    <xf numFmtId="0" fontId="174" fillId="0" borderId="0" xfId="0" applyFont="1" applyAlignment="1">
      <alignment horizontal="center" vertical="center"/>
    </xf>
    <xf numFmtId="0" fontId="157" fillId="16" borderId="0" xfId="0" applyFont="1" applyFill="1" applyAlignment="1">
      <alignment horizontal="center" vertical="center"/>
    </xf>
    <xf numFmtId="0" fontId="150" fillId="31" borderId="28" xfId="0" applyFont="1" applyFill="1" applyBorder="1" applyAlignment="1">
      <alignment horizontal="center" vertical="center"/>
    </xf>
    <xf numFmtId="0" fontId="150" fillId="31" borderId="12" xfId="0" applyFont="1" applyFill="1" applyBorder="1" applyAlignment="1">
      <alignment horizontal="center" vertical="center"/>
    </xf>
    <xf numFmtId="0" fontId="124" fillId="0" borderId="0" xfId="0" applyFont="1" applyAlignment="1">
      <alignment horizontal="center" vertical="center"/>
    </xf>
    <xf numFmtId="0" fontId="0" fillId="8" borderId="49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159" fillId="0" borderId="0" xfId="0" applyFont="1" applyAlignment="1">
      <alignment horizontal="center" vertical="center"/>
    </xf>
    <xf numFmtId="16" fontId="150" fillId="0" borderId="26" xfId="0" applyNumberFormat="1" applyFont="1" applyBorder="1" applyAlignment="1">
      <alignment horizontal="center" vertical="center"/>
    </xf>
    <xf numFmtId="16" fontId="150" fillId="0" borderId="10" xfId="0" applyNumberFormat="1" applyFont="1" applyBorder="1" applyAlignment="1">
      <alignment horizontal="center" vertical="center"/>
    </xf>
    <xf numFmtId="20" fontId="150" fillId="0" borderId="28" xfId="0" applyNumberFormat="1" applyFont="1" applyBorder="1" applyAlignment="1">
      <alignment horizontal="center" vertical="center"/>
    </xf>
    <xf numFmtId="20" fontId="150" fillId="0" borderId="12" xfId="0" applyNumberFormat="1" applyFont="1" applyBorder="1" applyAlignment="1">
      <alignment horizontal="center" vertical="center"/>
    </xf>
    <xf numFmtId="0" fontId="150" fillId="0" borderId="28" xfId="0" applyFont="1" applyBorder="1" applyAlignment="1">
      <alignment horizontal="center" vertical="center"/>
    </xf>
    <xf numFmtId="0" fontId="150" fillId="0" borderId="12" xfId="0" applyFont="1" applyBorder="1" applyAlignment="1">
      <alignment horizontal="center" vertical="center"/>
    </xf>
    <xf numFmtId="0" fontId="167" fillId="9" borderId="0" xfId="0" applyFont="1" applyFill="1" applyAlignment="1">
      <alignment horizontal="center" vertical="center"/>
    </xf>
    <xf numFmtId="0" fontId="160" fillId="0" borderId="0" xfId="0" applyFont="1" applyAlignment="1">
      <alignment horizontal="center" vertical="center"/>
    </xf>
    <xf numFmtId="0" fontId="170" fillId="0" borderId="0" xfId="0" applyFont="1" applyAlignment="1">
      <alignment horizontal="left" vertical="center"/>
    </xf>
    <xf numFmtId="0" fontId="156" fillId="0" borderId="0" xfId="0" applyFont="1" applyAlignment="1">
      <alignment horizontal="left" vertical="center"/>
    </xf>
    <xf numFmtId="0" fontId="150" fillId="0" borderId="29" xfId="0" applyFont="1" applyBorder="1" applyAlignment="1">
      <alignment horizontal="center" vertical="center"/>
    </xf>
    <xf numFmtId="0" fontId="150" fillId="0" borderId="25" xfId="0" applyFont="1" applyBorder="1" applyAlignment="1">
      <alignment horizontal="center" vertical="center"/>
    </xf>
    <xf numFmtId="0" fontId="150" fillId="0" borderId="0" xfId="0" applyFont="1" applyAlignment="1">
      <alignment horizontal="center" vertical="center" wrapText="1"/>
    </xf>
    <xf numFmtId="0" fontId="150" fillId="29" borderId="0" xfId="0" applyFont="1" applyFill="1" applyAlignment="1">
      <alignment horizontal="center" vertical="center"/>
    </xf>
    <xf numFmtId="16" fontId="150" fillId="28" borderId="26" xfId="0" applyNumberFormat="1" applyFont="1" applyFill="1" applyBorder="1" applyAlignment="1">
      <alignment horizontal="center" vertical="center"/>
    </xf>
    <xf numFmtId="16" fontId="150" fillId="28" borderId="10" xfId="0" applyNumberFormat="1" applyFont="1" applyFill="1" applyBorder="1" applyAlignment="1">
      <alignment horizontal="center" vertical="center"/>
    </xf>
    <xf numFmtId="20" fontId="150" fillId="28" borderId="28" xfId="0" applyNumberFormat="1" applyFont="1" applyFill="1" applyBorder="1" applyAlignment="1">
      <alignment horizontal="center" vertical="center"/>
    </xf>
    <xf numFmtId="20" fontId="150" fillId="28" borderId="12" xfId="0" applyNumberFormat="1" applyFont="1" applyFill="1" applyBorder="1" applyAlignment="1">
      <alignment horizontal="center" vertical="center"/>
    </xf>
    <xf numFmtId="0" fontId="150" fillId="28" borderId="28" xfId="0" applyFont="1" applyFill="1" applyBorder="1" applyAlignment="1">
      <alignment horizontal="center" vertical="center"/>
    </xf>
    <xf numFmtId="0" fontId="150" fillId="28" borderId="12" xfId="0" applyFont="1" applyFill="1" applyBorder="1" applyAlignment="1">
      <alignment horizontal="center" vertical="center"/>
    </xf>
    <xf numFmtId="0" fontId="150" fillId="32" borderId="0" xfId="0" applyFont="1" applyFill="1" applyAlignment="1">
      <alignment horizontal="center" vertical="center"/>
    </xf>
    <xf numFmtId="0" fontId="150" fillId="0" borderId="49" xfId="0" applyFont="1" applyBorder="1" applyAlignment="1">
      <alignment horizontal="center" vertical="center"/>
    </xf>
    <xf numFmtId="0" fontId="117" fillId="38" borderId="63" xfId="0" applyFont="1" applyFill="1" applyBorder="1" applyAlignment="1" applyProtection="1">
      <alignment horizontal="right"/>
      <protection locked="0"/>
    </xf>
    <xf numFmtId="0" fontId="117" fillId="38" borderId="18" xfId="0" applyFont="1" applyFill="1" applyBorder="1" applyAlignment="1" applyProtection="1">
      <alignment horizontal="right"/>
      <protection locked="0"/>
    </xf>
    <xf numFmtId="44" fontId="75" fillId="0" borderId="0" xfId="1" applyFont="1" applyAlignment="1" applyProtection="1">
      <alignment horizontal="center"/>
    </xf>
    <xf numFmtId="0" fontId="143" fillId="43" borderId="0" xfId="5" applyFont="1" applyFill="1" applyAlignment="1" applyProtection="1">
      <alignment horizontal="center"/>
      <protection locked="0"/>
    </xf>
    <xf numFmtId="2" fontId="211" fillId="46" borderId="26" xfId="0" applyNumberFormat="1" applyFont="1" applyFill="1" applyBorder="1" applyAlignment="1" applyProtection="1">
      <alignment horizontal="right" vertical="center" wrapText="1"/>
      <protection locked="0"/>
    </xf>
    <xf numFmtId="2" fontId="211" fillId="46" borderId="28" xfId="0" applyNumberFormat="1" applyFont="1" applyFill="1" applyBorder="1" applyAlignment="1" applyProtection="1">
      <alignment horizontal="right" vertical="center" wrapText="1"/>
      <protection locked="0"/>
    </xf>
    <xf numFmtId="0" fontId="211" fillId="38" borderId="30" xfId="0" applyFont="1" applyFill="1" applyBorder="1" applyAlignment="1" applyProtection="1">
      <alignment horizontal="center" vertical="center" wrapText="1"/>
      <protection locked="0"/>
    </xf>
    <xf numFmtId="0" fontId="211" fillId="38" borderId="39" xfId="0" applyFont="1" applyFill="1" applyBorder="1" applyAlignment="1" applyProtection="1">
      <alignment horizontal="center" vertical="center" wrapText="1"/>
      <protection locked="0"/>
    </xf>
    <xf numFmtId="0" fontId="211" fillId="38" borderId="40" xfId="0" applyFont="1" applyFill="1" applyBorder="1" applyAlignment="1" applyProtection="1">
      <alignment horizontal="center" vertical="center" wrapText="1"/>
      <protection locked="0"/>
    </xf>
    <xf numFmtId="2" fontId="211" fillId="46" borderId="67" xfId="0" applyNumberFormat="1" applyFont="1" applyFill="1" applyBorder="1" applyAlignment="1" applyProtection="1">
      <alignment horizontal="right" vertical="center" wrapText="1"/>
      <protection locked="0"/>
    </xf>
    <xf numFmtId="2" fontId="211" fillId="46" borderId="15" xfId="0" applyNumberFormat="1" applyFont="1" applyFill="1" applyBorder="1" applyAlignment="1" applyProtection="1">
      <alignment horizontal="right" vertical="center" wrapText="1"/>
      <protection locked="0"/>
    </xf>
    <xf numFmtId="0" fontId="207" fillId="38" borderId="84" xfId="5" applyFont="1" applyFill="1" applyBorder="1" applyAlignment="1" applyProtection="1">
      <alignment horizontal="center" vertical="center"/>
      <protection locked="0"/>
    </xf>
    <xf numFmtId="0" fontId="207" fillId="38" borderId="0" xfId="5" applyFont="1" applyFill="1" applyAlignment="1" applyProtection="1">
      <alignment horizontal="center" vertical="center"/>
      <protection locked="0"/>
    </xf>
    <xf numFmtId="0" fontId="207" fillId="38" borderId="54" xfId="5" applyFont="1" applyFill="1" applyBorder="1" applyAlignment="1" applyProtection="1">
      <alignment horizontal="center" vertical="center"/>
      <protection locked="0"/>
    </xf>
    <xf numFmtId="0" fontId="165" fillId="44" borderId="30" xfId="0" applyFont="1" applyFill="1" applyBorder="1" applyAlignment="1" applyProtection="1">
      <alignment horizontal="center" vertical="center" wrapText="1"/>
      <protection locked="0"/>
    </xf>
    <xf numFmtId="0" fontId="165" fillId="44" borderId="39" xfId="0" applyFont="1" applyFill="1" applyBorder="1" applyAlignment="1" applyProtection="1">
      <alignment horizontal="center" vertical="center" wrapText="1"/>
      <protection locked="0"/>
    </xf>
    <xf numFmtId="0" fontId="165" fillId="44" borderId="40" xfId="0" applyFont="1" applyFill="1" applyBorder="1" applyAlignment="1" applyProtection="1">
      <alignment horizontal="center" vertical="center" wrapText="1"/>
      <protection locked="0"/>
    </xf>
    <xf numFmtId="0" fontId="117" fillId="38" borderId="30" xfId="0" applyFont="1" applyFill="1" applyBorder="1" applyAlignment="1" applyProtection="1">
      <alignment horizontal="center" vertical="center" wrapText="1"/>
      <protection locked="0"/>
    </xf>
    <xf numFmtId="0" fontId="117" fillId="38" borderId="39" xfId="0" applyFont="1" applyFill="1" applyBorder="1" applyAlignment="1" applyProtection="1">
      <alignment horizontal="center" vertical="center" wrapText="1"/>
      <protection locked="0"/>
    </xf>
    <xf numFmtId="0" fontId="117" fillId="38" borderId="40" xfId="0" applyFont="1" applyFill="1" applyBorder="1" applyAlignment="1" applyProtection="1">
      <alignment horizontal="center" vertical="center" wrapText="1"/>
      <protection locked="0"/>
    </xf>
    <xf numFmtId="0" fontId="117" fillId="38" borderId="30" xfId="0" applyFont="1" applyFill="1" applyBorder="1" applyAlignment="1" applyProtection="1">
      <alignment horizontal="center" vertical="center"/>
      <protection locked="0"/>
    </xf>
    <xf numFmtId="0" fontId="117" fillId="38" borderId="39" xfId="0" applyFont="1" applyFill="1" applyBorder="1" applyAlignment="1" applyProtection="1">
      <alignment horizontal="center" vertical="center"/>
      <protection locked="0"/>
    </xf>
    <xf numFmtId="0" fontId="117" fillId="38" borderId="40" xfId="0" applyFont="1" applyFill="1" applyBorder="1" applyAlignment="1" applyProtection="1">
      <alignment horizontal="center" vertical="center"/>
      <protection locked="0"/>
    </xf>
    <xf numFmtId="0" fontId="117" fillId="46" borderId="26" xfId="0" applyFont="1" applyFill="1" applyBorder="1" applyAlignment="1" applyProtection="1">
      <alignment horizontal="center" vertical="center" wrapText="1"/>
      <protection locked="0"/>
    </xf>
    <xf numFmtId="0" fontId="117" fillId="46" borderId="17" xfId="0" applyFont="1" applyFill="1" applyBorder="1" applyAlignment="1" applyProtection="1">
      <alignment horizontal="center" vertical="center" wrapText="1"/>
      <protection locked="0"/>
    </xf>
    <xf numFmtId="0" fontId="194" fillId="20" borderId="59" xfId="0" applyFont="1" applyFill="1" applyBorder="1" applyAlignment="1">
      <alignment horizontal="center" vertical="center" wrapText="1"/>
    </xf>
    <xf numFmtId="0" fontId="195" fillId="20" borderId="60" xfId="0" applyFont="1" applyFill="1" applyBorder="1" applyAlignment="1">
      <alignment horizontal="center" vertical="center" wrapText="1"/>
    </xf>
    <xf numFmtId="0" fontId="195" fillId="20" borderId="41" xfId="0" applyFont="1" applyFill="1" applyBorder="1" applyAlignment="1">
      <alignment horizontal="center" vertical="center" wrapText="1"/>
    </xf>
    <xf numFmtId="0" fontId="195" fillId="20" borderId="63" xfId="0" applyFont="1" applyFill="1" applyBorder="1" applyAlignment="1">
      <alignment horizontal="center" vertical="center" wrapText="1"/>
    </xf>
    <xf numFmtId="0" fontId="195" fillId="20" borderId="64" xfId="0" applyFont="1" applyFill="1" applyBorder="1" applyAlignment="1">
      <alignment horizontal="center" vertical="center" wrapText="1"/>
    </xf>
    <xf numFmtId="0" fontId="195" fillId="20" borderId="43" xfId="0" applyFont="1" applyFill="1" applyBorder="1" applyAlignment="1">
      <alignment horizontal="center" vertical="center" wrapText="1"/>
    </xf>
    <xf numFmtId="0" fontId="166" fillId="0" borderId="13" xfId="0" applyFont="1" applyBorder="1" applyAlignment="1">
      <alignment horizontal="center" vertical="center"/>
    </xf>
    <xf numFmtId="0" fontId="166" fillId="0" borderId="5" xfId="0" applyFont="1" applyBorder="1" applyAlignment="1">
      <alignment horizontal="center" vertical="center"/>
    </xf>
    <xf numFmtId="0" fontId="166" fillId="0" borderId="6" xfId="0" applyFont="1" applyBorder="1" applyAlignment="1">
      <alignment horizontal="center" vertical="center"/>
    </xf>
    <xf numFmtId="0" fontId="144" fillId="50" borderId="59" xfId="0" applyFont="1" applyFill="1" applyBorder="1" applyAlignment="1">
      <alignment horizontal="center" vertical="center" wrapText="1"/>
    </xf>
    <xf numFmtId="0" fontId="144" fillId="50" borderId="60" xfId="0" applyFont="1" applyFill="1" applyBorder="1" applyAlignment="1">
      <alignment horizontal="center" vertical="center" wrapText="1"/>
    </xf>
    <xf numFmtId="0" fontId="144" fillId="50" borderId="41" xfId="0" applyFont="1" applyFill="1" applyBorder="1" applyAlignment="1">
      <alignment horizontal="center" vertical="center" wrapText="1"/>
    </xf>
    <xf numFmtId="0" fontId="144" fillId="50" borderId="63" xfId="0" applyFont="1" applyFill="1" applyBorder="1" applyAlignment="1">
      <alignment horizontal="center" vertical="center" wrapText="1"/>
    </xf>
    <xf numFmtId="0" fontId="144" fillId="50" borderId="64" xfId="0" applyFont="1" applyFill="1" applyBorder="1" applyAlignment="1">
      <alignment horizontal="center" vertical="center" wrapText="1"/>
    </xf>
    <xf numFmtId="0" fontId="144" fillId="50" borderId="43" xfId="0" applyFont="1" applyFill="1" applyBorder="1" applyAlignment="1">
      <alignment horizontal="center" vertical="center" wrapText="1"/>
    </xf>
    <xf numFmtId="0" fontId="166" fillId="0" borderId="20" xfId="0" applyFont="1" applyBorder="1" applyAlignment="1">
      <alignment horizontal="center" vertical="center"/>
    </xf>
    <xf numFmtId="0" fontId="166" fillId="0" borderId="15" xfId="0" applyFont="1" applyBorder="1" applyAlignment="1">
      <alignment horizontal="center" vertical="center"/>
    </xf>
    <xf numFmtId="0" fontId="196" fillId="19" borderId="59" xfId="0" applyFont="1" applyFill="1" applyBorder="1" applyAlignment="1">
      <alignment horizontal="center" vertical="center" wrapText="1"/>
    </xf>
    <xf numFmtId="0" fontId="196" fillId="19" borderId="60" xfId="0" applyFont="1" applyFill="1" applyBorder="1" applyAlignment="1">
      <alignment horizontal="center" vertical="center" wrapText="1"/>
    </xf>
    <xf numFmtId="0" fontId="196" fillId="19" borderId="41" xfId="0" applyFont="1" applyFill="1" applyBorder="1" applyAlignment="1">
      <alignment horizontal="center" vertical="center" wrapText="1"/>
    </xf>
    <xf numFmtId="0" fontId="196" fillId="19" borderId="63" xfId="0" applyFont="1" applyFill="1" applyBorder="1" applyAlignment="1">
      <alignment horizontal="center" vertical="center" wrapText="1"/>
    </xf>
    <xf numFmtId="0" fontId="196" fillId="19" borderId="64" xfId="0" applyFont="1" applyFill="1" applyBorder="1" applyAlignment="1">
      <alignment horizontal="center" vertical="center" wrapText="1"/>
    </xf>
    <xf numFmtId="0" fontId="196" fillId="19" borderId="43" xfId="0" applyFont="1" applyFill="1" applyBorder="1" applyAlignment="1">
      <alignment horizontal="center" vertical="center" wrapText="1"/>
    </xf>
    <xf numFmtId="0" fontId="192" fillId="16" borderId="74" xfId="0" applyFont="1" applyFill="1" applyBorder="1" applyAlignment="1">
      <alignment horizontal="center" vertical="center"/>
    </xf>
    <xf numFmtId="0" fontId="192" fillId="16" borderId="73" xfId="0" applyFont="1" applyFill="1" applyBorder="1" applyAlignment="1">
      <alignment horizontal="center" vertical="center"/>
    </xf>
    <xf numFmtId="0" fontId="144" fillId="24" borderId="59" xfId="0" applyFont="1" applyFill="1" applyBorder="1" applyAlignment="1">
      <alignment horizontal="center" vertical="center" wrapText="1"/>
    </xf>
    <xf numFmtId="0" fontId="144" fillId="24" borderId="60" xfId="0" applyFont="1" applyFill="1" applyBorder="1" applyAlignment="1">
      <alignment horizontal="center" vertical="center" wrapText="1"/>
    </xf>
    <xf numFmtId="0" fontId="144" fillId="24" borderId="41" xfId="0" applyFont="1" applyFill="1" applyBorder="1" applyAlignment="1">
      <alignment horizontal="center" vertical="center" wrapText="1"/>
    </xf>
    <xf numFmtId="0" fontId="144" fillId="24" borderId="63" xfId="0" applyFont="1" applyFill="1" applyBorder="1" applyAlignment="1">
      <alignment horizontal="center" vertical="center" wrapText="1"/>
    </xf>
    <xf numFmtId="0" fontId="144" fillId="24" borderId="64" xfId="0" applyFont="1" applyFill="1" applyBorder="1" applyAlignment="1">
      <alignment horizontal="center" vertical="center" wrapText="1"/>
    </xf>
    <xf numFmtId="0" fontId="144" fillId="24" borderId="43" xfId="0" applyFont="1" applyFill="1" applyBorder="1" applyAlignment="1">
      <alignment horizontal="center" vertical="center" wrapText="1"/>
    </xf>
    <xf numFmtId="0" fontId="166" fillId="0" borderId="7" xfId="0" applyFont="1" applyBorder="1" applyAlignment="1">
      <alignment horizontal="center" vertical="center"/>
    </xf>
    <xf numFmtId="0" fontId="166" fillId="0" borderId="2" xfId="0" applyFont="1" applyBorder="1" applyAlignment="1">
      <alignment horizontal="center" vertical="center"/>
    </xf>
    <xf numFmtId="0" fontId="151" fillId="0" borderId="59" xfId="0" applyFont="1" applyBorder="1" applyAlignment="1">
      <alignment horizontal="center" vertical="center" wrapText="1"/>
    </xf>
    <xf numFmtId="0" fontId="151" fillId="0" borderId="60" xfId="0" applyFont="1" applyBorder="1" applyAlignment="1">
      <alignment horizontal="center" vertical="center" wrapText="1"/>
    </xf>
    <xf numFmtId="0" fontId="151" fillId="0" borderId="41" xfId="0" applyFont="1" applyBorder="1" applyAlignment="1">
      <alignment horizontal="center" vertical="center" wrapText="1"/>
    </xf>
    <xf numFmtId="0" fontId="151" fillId="0" borderId="49" xfId="0" applyFont="1" applyBorder="1" applyAlignment="1">
      <alignment horizontal="center" vertical="center" wrapText="1"/>
    </xf>
    <xf numFmtId="0" fontId="151" fillId="0" borderId="0" xfId="0" applyFont="1" applyAlignment="1">
      <alignment horizontal="center" vertical="center" wrapText="1"/>
    </xf>
    <xf numFmtId="0" fontId="151" fillId="0" borderId="42" xfId="0" applyFont="1" applyBorder="1" applyAlignment="1">
      <alignment horizontal="center" vertical="center" wrapText="1"/>
    </xf>
    <xf numFmtId="0" fontId="151" fillId="0" borderId="63" xfId="0" applyFont="1" applyBorder="1" applyAlignment="1">
      <alignment horizontal="center" vertical="center" wrapText="1"/>
    </xf>
    <xf numFmtId="0" fontId="151" fillId="0" borderId="64" xfId="0" applyFont="1" applyBorder="1" applyAlignment="1">
      <alignment horizontal="center" vertical="center" wrapText="1"/>
    </xf>
    <xf numFmtId="0" fontId="151" fillId="0" borderId="43" xfId="0" applyFont="1" applyBorder="1" applyAlignment="1">
      <alignment horizontal="center" vertical="center" wrapText="1"/>
    </xf>
    <xf numFmtId="0" fontId="189" fillId="54" borderId="59" xfId="0" applyFont="1" applyFill="1" applyBorder="1" applyAlignment="1">
      <alignment horizontal="center" vertical="center" wrapText="1"/>
    </xf>
    <xf numFmtId="0" fontId="189" fillId="54" borderId="60" xfId="0" applyFont="1" applyFill="1" applyBorder="1" applyAlignment="1">
      <alignment horizontal="center" vertical="center" wrapText="1"/>
    </xf>
    <xf numFmtId="0" fontId="189" fillId="54" borderId="41" xfId="0" applyFont="1" applyFill="1" applyBorder="1" applyAlignment="1">
      <alignment horizontal="center" vertical="center" wrapText="1"/>
    </xf>
    <xf numFmtId="0" fontId="189" fillId="54" borderId="49" xfId="0" applyFont="1" applyFill="1" applyBorder="1" applyAlignment="1">
      <alignment horizontal="center" vertical="center" wrapText="1"/>
    </xf>
    <xf numFmtId="0" fontId="189" fillId="54" borderId="0" xfId="0" applyFont="1" applyFill="1" applyAlignment="1">
      <alignment horizontal="center" vertical="center" wrapText="1"/>
    </xf>
    <xf numFmtId="0" fontId="189" fillId="54" borderId="42" xfId="0" applyFont="1" applyFill="1" applyBorder="1" applyAlignment="1">
      <alignment horizontal="center" vertical="center" wrapText="1"/>
    </xf>
    <xf numFmtId="0" fontId="189" fillId="54" borderId="63" xfId="0" applyFont="1" applyFill="1" applyBorder="1" applyAlignment="1">
      <alignment horizontal="center" vertical="center" wrapText="1"/>
    </xf>
    <xf numFmtId="0" fontId="189" fillId="54" borderId="64" xfId="0" applyFont="1" applyFill="1" applyBorder="1" applyAlignment="1">
      <alignment horizontal="center" vertical="center" wrapText="1"/>
    </xf>
    <xf numFmtId="0" fontId="189" fillId="54" borderId="43" xfId="0" applyFont="1" applyFill="1" applyBorder="1" applyAlignment="1">
      <alignment horizontal="center" vertical="center" wrapText="1"/>
    </xf>
    <xf numFmtId="3" fontId="167" fillId="54" borderId="30" xfId="0" applyNumberFormat="1" applyFont="1" applyFill="1" applyBorder="1" applyAlignment="1">
      <alignment horizontal="center" vertical="center" wrapText="1"/>
    </xf>
    <xf numFmtId="3" fontId="167" fillId="54" borderId="39" xfId="0" applyNumberFormat="1" applyFont="1" applyFill="1" applyBorder="1" applyAlignment="1">
      <alignment horizontal="center" vertical="center" wrapText="1"/>
    </xf>
    <xf numFmtId="3" fontId="167" fillId="54" borderId="40" xfId="0" applyNumberFormat="1" applyFont="1" applyFill="1" applyBorder="1" applyAlignment="1">
      <alignment horizontal="center" vertical="center" wrapText="1"/>
    </xf>
    <xf numFmtId="0" fontId="167" fillId="54" borderId="30" xfId="0" applyFont="1" applyFill="1" applyBorder="1" applyAlignment="1">
      <alignment horizontal="center"/>
    </xf>
    <xf numFmtId="0" fontId="167" fillId="54" borderId="39" xfId="0" applyFont="1" applyFill="1" applyBorder="1" applyAlignment="1">
      <alignment horizontal="center"/>
    </xf>
    <xf numFmtId="0" fontId="167" fillId="54" borderId="40" xfId="0" applyFont="1" applyFill="1" applyBorder="1" applyAlignment="1">
      <alignment horizontal="center"/>
    </xf>
    <xf numFmtId="3" fontId="167" fillId="24" borderId="30" xfId="0" applyNumberFormat="1" applyFont="1" applyFill="1" applyBorder="1" applyAlignment="1">
      <alignment horizontal="center" vertical="center" wrapText="1"/>
    </xf>
    <xf numFmtId="3" fontId="167" fillId="24" borderId="39" xfId="0" applyNumberFormat="1" applyFont="1" applyFill="1" applyBorder="1" applyAlignment="1">
      <alignment horizontal="center" vertical="center" wrapText="1"/>
    </xf>
    <xf numFmtId="3" fontId="167" fillId="24" borderId="40" xfId="0" applyNumberFormat="1" applyFont="1" applyFill="1" applyBorder="1" applyAlignment="1">
      <alignment horizontal="center" vertical="center" wrapText="1"/>
    </xf>
    <xf numFmtId="0" fontId="189" fillId="24" borderId="59" xfId="0" applyFont="1" applyFill="1" applyBorder="1" applyAlignment="1">
      <alignment horizontal="center" vertical="center" wrapText="1"/>
    </xf>
    <xf numFmtId="0" fontId="189" fillId="24" borderId="60" xfId="0" applyFont="1" applyFill="1" applyBorder="1" applyAlignment="1">
      <alignment horizontal="center" vertical="center" wrapText="1"/>
    </xf>
    <xf numFmtId="0" fontId="189" fillId="24" borderId="41" xfId="0" applyFont="1" applyFill="1" applyBorder="1" applyAlignment="1">
      <alignment horizontal="center" vertical="center" wrapText="1"/>
    </xf>
    <xf numFmtId="0" fontId="189" fillId="24" borderId="49" xfId="0" applyFont="1" applyFill="1" applyBorder="1" applyAlignment="1">
      <alignment horizontal="center" vertical="center" wrapText="1"/>
    </xf>
    <xf numFmtId="0" fontId="189" fillId="24" borderId="0" xfId="0" applyFont="1" applyFill="1" applyAlignment="1">
      <alignment horizontal="center" vertical="center" wrapText="1"/>
    </xf>
    <xf numFmtId="0" fontId="189" fillId="24" borderId="42" xfId="0" applyFont="1" applyFill="1" applyBorder="1" applyAlignment="1">
      <alignment horizontal="center" vertical="center" wrapText="1"/>
    </xf>
    <xf numFmtId="0" fontId="189" fillId="24" borderId="63" xfId="0" applyFont="1" applyFill="1" applyBorder="1" applyAlignment="1">
      <alignment horizontal="center" vertical="center" wrapText="1"/>
    </xf>
    <xf numFmtId="0" fontId="189" fillId="24" borderId="64" xfId="0" applyFont="1" applyFill="1" applyBorder="1" applyAlignment="1">
      <alignment horizontal="center" vertical="center" wrapText="1"/>
    </xf>
    <xf numFmtId="0" fontId="189" fillId="24" borderId="43" xfId="0" applyFont="1" applyFill="1" applyBorder="1" applyAlignment="1">
      <alignment horizontal="center" vertical="center" wrapText="1"/>
    </xf>
    <xf numFmtId="0" fontId="191" fillId="16" borderId="59" xfId="0" applyFont="1" applyFill="1" applyBorder="1" applyAlignment="1">
      <alignment horizontal="center" vertical="center" wrapText="1"/>
    </xf>
    <xf numFmtId="0" fontId="191" fillId="16" borderId="60" xfId="0" applyFont="1" applyFill="1" applyBorder="1" applyAlignment="1">
      <alignment horizontal="center" vertical="center" wrapText="1"/>
    </xf>
    <xf numFmtId="0" fontId="191" fillId="16" borderId="41" xfId="0" applyFont="1" applyFill="1" applyBorder="1" applyAlignment="1">
      <alignment horizontal="center" vertical="center" wrapText="1"/>
    </xf>
    <xf numFmtId="0" fontId="191" fillId="16" borderId="49" xfId="0" applyFont="1" applyFill="1" applyBorder="1" applyAlignment="1">
      <alignment horizontal="center" vertical="center" wrapText="1"/>
    </xf>
    <xf numFmtId="0" fontId="191" fillId="16" borderId="0" xfId="0" applyFont="1" applyFill="1" applyAlignment="1">
      <alignment horizontal="center" vertical="center" wrapText="1"/>
    </xf>
    <xf numFmtId="0" fontId="191" fillId="16" borderId="42" xfId="0" applyFont="1" applyFill="1" applyBorder="1" applyAlignment="1">
      <alignment horizontal="center" vertical="center" wrapText="1"/>
    </xf>
    <xf numFmtId="0" fontId="191" fillId="16" borderId="63" xfId="0" applyFont="1" applyFill="1" applyBorder="1" applyAlignment="1">
      <alignment horizontal="center" vertical="center" wrapText="1"/>
    </xf>
    <xf numFmtId="0" fontId="191" fillId="16" borderId="64" xfId="0" applyFont="1" applyFill="1" applyBorder="1" applyAlignment="1">
      <alignment horizontal="center" vertical="center" wrapText="1"/>
    </xf>
    <xf numFmtId="0" fontId="191" fillId="16" borderId="43" xfId="0" applyFont="1" applyFill="1" applyBorder="1" applyAlignment="1">
      <alignment horizontal="center" vertical="center" wrapText="1"/>
    </xf>
    <xf numFmtId="3" fontId="156" fillId="16" borderId="30" xfId="0" applyNumberFormat="1" applyFont="1" applyFill="1" applyBorder="1" applyAlignment="1">
      <alignment horizontal="center" vertical="center" wrapText="1"/>
    </xf>
    <xf numFmtId="3" fontId="156" fillId="16" borderId="39" xfId="0" applyNumberFormat="1" applyFont="1" applyFill="1" applyBorder="1" applyAlignment="1">
      <alignment horizontal="center" vertical="center" wrapText="1"/>
    </xf>
    <xf numFmtId="3" fontId="156" fillId="16" borderId="40" xfId="0" applyNumberFormat="1" applyFont="1" applyFill="1" applyBorder="1" applyAlignment="1">
      <alignment horizontal="center" vertical="center" wrapText="1"/>
    </xf>
    <xf numFmtId="0" fontId="185" fillId="16" borderId="30" xfId="0" applyFont="1" applyFill="1" applyBorder="1" applyAlignment="1">
      <alignment horizontal="center"/>
    </xf>
    <xf numFmtId="0" fontId="185" fillId="16" borderId="39" xfId="0" applyFont="1" applyFill="1" applyBorder="1" applyAlignment="1">
      <alignment horizontal="center"/>
    </xf>
    <xf numFmtId="0" fontId="185" fillId="16" borderId="40" xfId="0" applyFont="1" applyFill="1" applyBorder="1" applyAlignment="1">
      <alignment horizontal="center"/>
    </xf>
    <xf numFmtId="0" fontId="189" fillId="25" borderId="59" xfId="0" applyFont="1" applyFill="1" applyBorder="1" applyAlignment="1">
      <alignment horizontal="center" vertical="center" wrapText="1"/>
    </xf>
    <xf numFmtId="0" fontId="189" fillId="25" borderId="60" xfId="0" applyFont="1" applyFill="1" applyBorder="1" applyAlignment="1">
      <alignment horizontal="center" vertical="center" wrapText="1"/>
    </xf>
    <xf numFmtId="0" fontId="189" fillId="25" borderId="41" xfId="0" applyFont="1" applyFill="1" applyBorder="1" applyAlignment="1">
      <alignment horizontal="center" vertical="center" wrapText="1"/>
    </xf>
    <xf numFmtId="0" fontId="189" fillId="25" borderId="49" xfId="0" applyFont="1" applyFill="1" applyBorder="1" applyAlignment="1">
      <alignment horizontal="center" vertical="center" wrapText="1"/>
    </xf>
    <xf numFmtId="0" fontId="189" fillId="25" borderId="0" xfId="0" applyFont="1" applyFill="1" applyAlignment="1">
      <alignment horizontal="center" vertical="center" wrapText="1"/>
    </xf>
    <xf numFmtId="0" fontId="189" fillId="25" borderId="42" xfId="0" applyFont="1" applyFill="1" applyBorder="1" applyAlignment="1">
      <alignment horizontal="center" vertical="center" wrapText="1"/>
    </xf>
    <xf numFmtId="0" fontId="189" fillId="25" borderId="63" xfId="0" applyFont="1" applyFill="1" applyBorder="1" applyAlignment="1">
      <alignment horizontal="center" vertical="center" wrapText="1"/>
    </xf>
    <xf numFmtId="0" fontId="189" fillId="25" borderId="64" xfId="0" applyFont="1" applyFill="1" applyBorder="1" applyAlignment="1">
      <alignment horizontal="center" vertical="center" wrapText="1"/>
    </xf>
    <xf numFmtId="0" fontId="189" fillId="25" borderId="43" xfId="0" applyFont="1" applyFill="1" applyBorder="1" applyAlignment="1">
      <alignment horizontal="center" vertical="center" wrapText="1"/>
    </xf>
    <xf numFmtId="3" fontId="167" fillId="25" borderId="30" xfId="0" applyNumberFormat="1" applyFont="1" applyFill="1" applyBorder="1" applyAlignment="1">
      <alignment horizontal="center" vertical="center" wrapText="1"/>
    </xf>
    <xf numFmtId="3" fontId="167" fillId="25" borderId="39" xfId="0" applyNumberFormat="1" applyFont="1" applyFill="1" applyBorder="1" applyAlignment="1">
      <alignment horizontal="center" vertical="center" wrapText="1"/>
    </xf>
    <xf numFmtId="3" fontId="167" fillId="25" borderId="40" xfId="0" applyNumberFormat="1" applyFont="1" applyFill="1" applyBorder="1" applyAlignment="1">
      <alignment horizontal="center" vertical="center" wrapText="1"/>
    </xf>
    <xf numFmtId="0" fontId="167" fillId="25" borderId="30" xfId="0" applyFont="1" applyFill="1" applyBorder="1" applyAlignment="1">
      <alignment horizontal="center"/>
    </xf>
    <xf numFmtId="0" fontId="167" fillId="25" borderId="39" xfId="0" applyFont="1" applyFill="1" applyBorder="1" applyAlignment="1">
      <alignment horizontal="center"/>
    </xf>
    <xf numFmtId="0" fontId="167" fillId="25" borderId="40" xfId="0" applyFont="1" applyFill="1" applyBorder="1" applyAlignment="1">
      <alignment horizontal="center"/>
    </xf>
    <xf numFmtId="0" fontId="150" fillId="0" borderId="59" xfId="0" applyFont="1" applyBorder="1" applyAlignment="1">
      <alignment horizontal="center" vertical="center" wrapText="1"/>
    </xf>
    <xf numFmtId="0" fontId="150" fillId="0" borderId="60" xfId="0" applyFont="1" applyBorder="1" applyAlignment="1">
      <alignment horizontal="center" vertical="center" wrapText="1"/>
    </xf>
    <xf numFmtId="0" fontId="150" fillId="0" borderId="49" xfId="0" applyFont="1" applyBorder="1" applyAlignment="1">
      <alignment horizontal="center" vertical="center" wrapText="1"/>
    </xf>
    <xf numFmtId="0" fontId="167" fillId="34" borderId="30" xfId="0" applyFont="1" applyFill="1" applyBorder="1" applyAlignment="1">
      <alignment horizontal="center"/>
    </xf>
    <xf numFmtId="0" fontId="167" fillId="34" borderId="39" xfId="0" applyFont="1" applyFill="1" applyBorder="1" applyAlignment="1">
      <alignment horizontal="center"/>
    </xf>
    <xf numFmtId="0" fontId="167" fillId="34" borderId="40" xfId="0" applyFont="1" applyFill="1" applyBorder="1" applyAlignment="1">
      <alignment horizontal="center"/>
    </xf>
    <xf numFmtId="0" fontId="167" fillId="34" borderId="30" xfId="0" applyFont="1" applyFill="1" applyBorder="1" applyAlignment="1">
      <alignment horizontal="center" vertical="center" wrapText="1"/>
    </xf>
    <xf numFmtId="0" fontId="167" fillId="34" borderId="39" xfId="0" applyFont="1" applyFill="1" applyBorder="1" applyAlignment="1">
      <alignment horizontal="center" vertical="center" wrapText="1"/>
    </xf>
    <xf numFmtId="0" fontId="167" fillId="34" borderId="40" xfId="0" applyFont="1" applyFill="1" applyBorder="1" applyAlignment="1">
      <alignment horizontal="center" vertical="center" wrapText="1"/>
    </xf>
    <xf numFmtId="0" fontId="167" fillId="24" borderId="30" xfId="0" applyFont="1" applyFill="1" applyBorder="1" applyAlignment="1">
      <alignment horizontal="center"/>
    </xf>
    <xf numFmtId="0" fontId="167" fillId="24" borderId="39" xfId="0" applyFont="1" applyFill="1" applyBorder="1" applyAlignment="1">
      <alignment horizontal="center"/>
    </xf>
    <xf numFmtId="0" fontId="167" fillId="24" borderId="40" xfId="0" applyFont="1" applyFill="1" applyBorder="1" applyAlignment="1">
      <alignment horizontal="center"/>
    </xf>
    <xf numFmtId="0" fontId="167" fillId="24" borderId="30" xfId="0" applyFont="1" applyFill="1" applyBorder="1" applyAlignment="1">
      <alignment horizontal="center" vertical="center" wrapText="1"/>
    </xf>
    <xf numFmtId="0" fontId="167" fillId="24" borderId="39" xfId="0" applyFont="1" applyFill="1" applyBorder="1" applyAlignment="1">
      <alignment horizontal="center" vertical="center" wrapText="1"/>
    </xf>
    <xf numFmtId="0" fontId="167" fillId="24" borderId="40" xfId="0" applyFont="1" applyFill="1" applyBorder="1" applyAlignment="1">
      <alignment horizontal="center" vertical="center" wrapText="1"/>
    </xf>
    <xf numFmtId="0" fontId="167" fillId="25" borderId="30" xfId="0" applyFont="1" applyFill="1" applyBorder="1" applyAlignment="1">
      <alignment horizontal="center" vertical="center" wrapText="1"/>
    </xf>
    <xf numFmtId="0" fontId="167" fillId="25" borderId="39" xfId="0" applyFont="1" applyFill="1" applyBorder="1" applyAlignment="1">
      <alignment horizontal="center" vertical="center" wrapText="1"/>
    </xf>
    <xf numFmtId="0" fontId="167" fillId="25" borderId="40" xfId="0" applyFont="1" applyFill="1" applyBorder="1" applyAlignment="1">
      <alignment horizontal="center" vertical="center" wrapText="1"/>
    </xf>
    <xf numFmtId="0" fontId="185" fillId="16" borderId="30" xfId="0" applyFont="1" applyFill="1" applyBorder="1" applyAlignment="1">
      <alignment horizontal="center" vertical="center" wrapText="1"/>
    </xf>
    <xf numFmtId="0" fontId="185" fillId="16" borderId="39" xfId="0" applyFont="1" applyFill="1" applyBorder="1" applyAlignment="1">
      <alignment horizontal="center" vertical="center" wrapText="1"/>
    </xf>
    <xf numFmtId="0" fontId="185" fillId="16" borderId="40" xfId="0" applyFont="1" applyFill="1" applyBorder="1" applyAlignment="1">
      <alignment horizontal="center" vertical="center" wrapText="1"/>
    </xf>
    <xf numFmtId="0" fontId="167" fillId="12" borderId="30" xfId="0" applyFont="1" applyFill="1" applyBorder="1" applyAlignment="1">
      <alignment horizontal="center" vertical="center" wrapText="1"/>
    </xf>
    <xf numFmtId="0" fontId="167" fillId="12" borderId="39" xfId="0" applyFont="1" applyFill="1" applyBorder="1" applyAlignment="1">
      <alignment horizontal="center" vertical="center" wrapText="1"/>
    </xf>
    <xf numFmtId="0" fontId="167" fillId="12" borderId="40" xfId="0" applyFont="1" applyFill="1" applyBorder="1" applyAlignment="1">
      <alignment horizontal="center" vertical="center" wrapText="1"/>
    </xf>
    <xf numFmtId="0" fontId="189" fillId="12" borderId="59" xfId="0" applyFont="1" applyFill="1" applyBorder="1" applyAlignment="1">
      <alignment horizontal="center" vertical="center" wrapText="1"/>
    </xf>
    <xf numFmtId="0" fontId="189" fillId="12" borderId="60" xfId="0" applyFont="1" applyFill="1" applyBorder="1" applyAlignment="1">
      <alignment horizontal="center" vertical="center" wrapText="1"/>
    </xf>
    <xf numFmtId="0" fontId="189" fillId="12" borderId="41" xfId="0" applyFont="1" applyFill="1" applyBorder="1" applyAlignment="1">
      <alignment horizontal="center" vertical="center" wrapText="1"/>
    </xf>
    <xf numFmtId="0" fontId="189" fillId="12" borderId="49" xfId="0" applyFont="1" applyFill="1" applyBorder="1" applyAlignment="1">
      <alignment horizontal="center" vertical="center" wrapText="1"/>
    </xf>
    <xf numFmtId="0" fontId="189" fillId="12" borderId="0" xfId="0" applyFont="1" applyFill="1" applyAlignment="1">
      <alignment horizontal="center" vertical="center" wrapText="1"/>
    </xf>
    <xf numFmtId="0" fontId="189" fillId="12" borderId="42" xfId="0" applyFont="1" applyFill="1" applyBorder="1" applyAlignment="1">
      <alignment horizontal="center" vertical="center" wrapText="1"/>
    </xf>
    <xf numFmtId="0" fontId="189" fillId="12" borderId="63" xfId="0" applyFont="1" applyFill="1" applyBorder="1" applyAlignment="1">
      <alignment horizontal="center" vertical="center" wrapText="1"/>
    </xf>
    <xf numFmtId="0" fontId="189" fillId="12" borderId="64" xfId="0" applyFont="1" applyFill="1" applyBorder="1" applyAlignment="1">
      <alignment horizontal="center" vertical="center" wrapText="1"/>
    </xf>
    <xf numFmtId="0" fontId="189" fillId="12" borderId="43" xfId="0" applyFont="1" applyFill="1" applyBorder="1" applyAlignment="1">
      <alignment horizontal="center" vertical="center" wrapText="1"/>
    </xf>
    <xf numFmtId="0" fontId="189" fillId="51" borderId="59" xfId="0" applyFont="1" applyFill="1" applyBorder="1" applyAlignment="1">
      <alignment horizontal="center" vertical="center" wrapText="1"/>
    </xf>
    <xf numFmtId="0" fontId="189" fillId="51" borderId="60" xfId="0" applyFont="1" applyFill="1" applyBorder="1" applyAlignment="1">
      <alignment horizontal="center" vertical="center" wrapText="1"/>
    </xf>
    <xf numFmtId="0" fontId="189" fillId="51" borderId="41" xfId="0" applyFont="1" applyFill="1" applyBorder="1" applyAlignment="1">
      <alignment horizontal="center" vertical="center" wrapText="1"/>
    </xf>
    <xf numFmtId="0" fontId="189" fillId="51" borderId="49" xfId="0" applyFont="1" applyFill="1" applyBorder="1" applyAlignment="1">
      <alignment horizontal="center" vertical="center" wrapText="1"/>
    </xf>
    <xf numFmtId="0" fontId="189" fillId="51" borderId="0" xfId="0" applyFont="1" applyFill="1" applyAlignment="1">
      <alignment horizontal="center" vertical="center" wrapText="1"/>
    </xf>
    <xf numFmtId="0" fontId="189" fillId="51" borderId="42" xfId="0" applyFont="1" applyFill="1" applyBorder="1" applyAlignment="1">
      <alignment horizontal="center" vertical="center" wrapText="1"/>
    </xf>
    <xf numFmtId="0" fontId="189" fillId="51" borderId="63" xfId="0" applyFont="1" applyFill="1" applyBorder="1" applyAlignment="1">
      <alignment horizontal="center" vertical="center" wrapText="1"/>
    </xf>
    <xf numFmtId="0" fontId="189" fillId="51" borderId="64" xfId="0" applyFont="1" applyFill="1" applyBorder="1" applyAlignment="1">
      <alignment horizontal="center" vertical="center" wrapText="1"/>
    </xf>
    <xf numFmtId="0" fontId="189" fillId="51" borderId="43" xfId="0" applyFont="1" applyFill="1" applyBorder="1" applyAlignment="1">
      <alignment horizontal="center" vertical="center" wrapText="1"/>
    </xf>
    <xf numFmtId="3" fontId="167" fillId="51" borderId="30" xfId="0" applyNumberFormat="1" applyFont="1" applyFill="1" applyBorder="1" applyAlignment="1">
      <alignment horizontal="center" vertical="center" wrapText="1"/>
    </xf>
    <xf numFmtId="3" fontId="167" fillId="51" borderId="39" xfId="0" applyNumberFormat="1" applyFont="1" applyFill="1" applyBorder="1" applyAlignment="1">
      <alignment horizontal="center" vertical="center" wrapText="1"/>
    </xf>
    <xf numFmtId="3" fontId="167" fillId="51" borderId="40" xfId="0" applyNumberFormat="1" applyFont="1" applyFill="1" applyBorder="1" applyAlignment="1">
      <alignment horizontal="center" vertical="center" wrapText="1"/>
    </xf>
    <xf numFmtId="0" fontId="167" fillId="51" borderId="30" xfId="0" applyFont="1" applyFill="1" applyBorder="1" applyAlignment="1">
      <alignment horizontal="center"/>
    </xf>
    <xf numFmtId="0" fontId="167" fillId="51" borderId="39" xfId="0" applyFont="1" applyFill="1" applyBorder="1" applyAlignment="1">
      <alignment horizontal="center"/>
    </xf>
    <xf numFmtId="0" fontId="167" fillId="51" borderId="40" xfId="0" applyFont="1" applyFill="1" applyBorder="1" applyAlignment="1">
      <alignment horizontal="center"/>
    </xf>
    <xf numFmtId="0" fontId="189" fillId="52" borderId="59" xfId="0" applyFont="1" applyFill="1" applyBorder="1" applyAlignment="1">
      <alignment horizontal="center" vertical="center" wrapText="1"/>
    </xf>
    <xf numFmtId="0" fontId="189" fillId="52" borderId="60" xfId="0" applyFont="1" applyFill="1" applyBorder="1" applyAlignment="1">
      <alignment horizontal="center" vertical="center" wrapText="1"/>
    </xf>
    <xf numFmtId="0" fontId="189" fillId="52" borderId="41" xfId="0" applyFont="1" applyFill="1" applyBorder="1" applyAlignment="1">
      <alignment horizontal="center" vertical="center" wrapText="1"/>
    </xf>
    <xf numFmtId="0" fontId="189" fillId="52" borderId="49" xfId="0" applyFont="1" applyFill="1" applyBorder="1" applyAlignment="1">
      <alignment horizontal="center" vertical="center" wrapText="1"/>
    </xf>
    <xf numFmtId="0" fontId="189" fillId="52" borderId="0" xfId="0" applyFont="1" applyFill="1" applyAlignment="1">
      <alignment horizontal="center" vertical="center" wrapText="1"/>
    </xf>
    <xf numFmtId="0" fontId="189" fillId="52" borderId="42" xfId="0" applyFont="1" applyFill="1" applyBorder="1" applyAlignment="1">
      <alignment horizontal="center" vertical="center" wrapText="1"/>
    </xf>
    <xf numFmtId="0" fontId="189" fillId="52" borderId="63" xfId="0" applyFont="1" applyFill="1" applyBorder="1" applyAlignment="1">
      <alignment horizontal="center" vertical="center" wrapText="1"/>
    </xf>
    <xf numFmtId="0" fontId="189" fillId="52" borderId="64" xfId="0" applyFont="1" applyFill="1" applyBorder="1" applyAlignment="1">
      <alignment horizontal="center" vertical="center" wrapText="1"/>
    </xf>
    <xf numFmtId="0" fontId="189" fillId="52" borderId="43" xfId="0" applyFont="1" applyFill="1" applyBorder="1" applyAlignment="1">
      <alignment horizontal="center" vertical="center" wrapText="1"/>
    </xf>
    <xf numFmtId="3" fontId="167" fillId="52" borderId="30" xfId="0" applyNumberFormat="1" applyFont="1" applyFill="1" applyBorder="1" applyAlignment="1">
      <alignment horizontal="center" vertical="center" wrapText="1"/>
    </xf>
    <xf numFmtId="3" fontId="167" fillId="52" borderId="39" xfId="0" applyNumberFormat="1" applyFont="1" applyFill="1" applyBorder="1" applyAlignment="1">
      <alignment horizontal="center" vertical="center" wrapText="1"/>
    </xf>
    <xf numFmtId="3" fontId="167" fillId="52" borderId="40" xfId="0" applyNumberFormat="1" applyFont="1" applyFill="1" applyBorder="1" applyAlignment="1">
      <alignment horizontal="center" vertical="center" wrapText="1"/>
    </xf>
    <xf numFmtId="0" fontId="167" fillId="52" borderId="30" xfId="0" applyFont="1" applyFill="1" applyBorder="1" applyAlignment="1">
      <alignment horizontal="center"/>
    </xf>
    <xf numFmtId="0" fontId="167" fillId="52" borderId="39" xfId="0" applyFont="1" applyFill="1" applyBorder="1" applyAlignment="1">
      <alignment horizontal="center"/>
    </xf>
    <xf numFmtId="0" fontId="167" fillId="52" borderId="40" xfId="0" applyFont="1" applyFill="1" applyBorder="1" applyAlignment="1">
      <alignment horizontal="center"/>
    </xf>
    <xf numFmtId="3" fontId="167" fillId="12" borderId="30" xfId="0" applyNumberFormat="1" applyFont="1" applyFill="1" applyBorder="1" applyAlignment="1">
      <alignment horizontal="center" vertical="center" wrapText="1"/>
    </xf>
    <xf numFmtId="3" fontId="167" fillId="12" borderId="39" xfId="0" applyNumberFormat="1" applyFont="1" applyFill="1" applyBorder="1" applyAlignment="1">
      <alignment horizontal="center" vertical="center" wrapText="1"/>
    </xf>
    <xf numFmtId="3" fontId="167" fillId="12" borderId="40" xfId="0" applyNumberFormat="1" applyFont="1" applyFill="1" applyBorder="1" applyAlignment="1">
      <alignment horizontal="center" vertical="center" wrapText="1"/>
    </xf>
    <xf numFmtId="0" fontId="167" fillId="12" borderId="30" xfId="0" applyFont="1" applyFill="1" applyBorder="1" applyAlignment="1">
      <alignment horizontal="center"/>
    </xf>
    <xf numFmtId="0" fontId="167" fillId="12" borderId="39" xfId="0" applyFont="1" applyFill="1" applyBorder="1" applyAlignment="1">
      <alignment horizontal="center"/>
    </xf>
    <xf numFmtId="0" fontId="167" fillId="12" borderId="40" xfId="0" applyFont="1" applyFill="1" applyBorder="1" applyAlignment="1">
      <alignment horizontal="center"/>
    </xf>
    <xf numFmtId="0" fontId="189" fillId="48" borderId="59" xfId="0" applyFont="1" applyFill="1" applyBorder="1" applyAlignment="1">
      <alignment horizontal="center" vertical="center" wrapText="1"/>
    </xf>
    <xf numFmtId="0" fontId="189" fillId="48" borderId="60" xfId="0" applyFont="1" applyFill="1" applyBorder="1" applyAlignment="1">
      <alignment horizontal="center" vertical="center" wrapText="1"/>
    </xf>
    <xf numFmtId="0" fontId="189" fillId="48" borderId="41" xfId="0" applyFont="1" applyFill="1" applyBorder="1" applyAlignment="1">
      <alignment horizontal="center" vertical="center" wrapText="1"/>
    </xf>
    <xf numFmtId="0" fontId="189" fillId="48" borderId="49" xfId="0" applyFont="1" applyFill="1" applyBorder="1" applyAlignment="1">
      <alignment horizontal="center" vertical="center" wrapText="1"/>
    </xf>
    <xf numFmtId="0" fontId="189" fillId="48" borderId="0" xfId="0" applyFont="1" applyFill="1" applyAlignment="1">
      <alignment horizontal="center" vertical="center" wrapText="1"/>
    </xf>
    <xf numFmtId="0" fontId="189" fillId="48" borderId="42" xfId="0" applyFont="1" applyFill="1" applyBorder="1" applyAlignment="1">
      <alignment horizontal="center" vertical="center" wrapText="1"/>
    </xf>
    <xf numFmtId="0" fontId="189" fillId="48" borderId="63" xfId="0" applyFont="1" applyFill="1" applyBorder="1" applyAlignment="1">
      <alignment horizontal="center" vertical="center" wrapText="1"/>
    </xf>
    <xf numFmtId="0" fontId="189" fillId="48" borderId="64" xfId="0" applyFont="1" applyFill="1" applyBorder="1" applyAlignment="1">
      <alignment horizontal="center" vertical="center" wrapText="1"/>
    </xf>
    <xf numFmtId="0" fontId="189" fillId="48" borderId="43" xfId="0" applyFont="1" applyFill="1" applyBorder="1" applyAlignment="1">
      <alignment horizontal="center" vertical="center" wrapText="1"/>
    </xf>
    <xf numFmtId="3" fontId="167" fillId="48" borderId="30" xfId="0" applyNumberFormat="1" applyFont="1" applyFill="1" applyBorder="1" applyAlignment="1">
      <alignment horizontal="center" vertical="center" wrapText="1"/>
    </xf>
    <xf numFmtId="3" fontId="167" fillId="48" borderId="39" xfId="0" applyNumberFormat="1" applyFont="1" applyFill="1" applyBorder="1" applyAlignment="1">
      <alignment horizontal="center" vertical="center" wrapText="1"/>
    </xf>
    <xf numFmtId="3" fontId="167" fillId="48" borderId="40" xfId="0" applyNumberFormat="1" applyFont="1" applyFill="1" applyBorder="1" applyAlignment="1">
      <alignment horizontal="center" vertical="center" wrapText="1"/>
    </xf>
    <xf numFmtId="0" fontId="167" fillId="48" borderId="30" xfId="0" applyFont="1" applyFill="1" applyBorder="1" applyAlignment="1">
      <alignment horizontal="center"/>
    </xf>
    <xf numFmtId="0" fontId="167" fillId="48" borderId="39" xfId="0" applyFont="1" applyFill="1" applyBorder="1" applyAlignment="1">
      <alignment horizontal="center"/>
    </xf>
    <xf numFmtId="0" fontId="167" fillId="48" borderId="40" xfId="0" applyFont="1" applyFill="1" applyBorder="1" applyAlignment="1">
      <alignment horizontal="center"/>
    </xf>
    <xf numFmtId="0" fontId="189" fillId="3" borderId="59" xfId="0" applyFont="1" applyFill="1" applyBorder="1" applyAlignment="1">
      <alignment horizontal="center" vertical="center" wrapText="1"/>
    </xf>
    <xf numFmtId="0" fontId="189" fillId="3" borderId="60" xfId="0" applyFont="1" applyFill="1" applyBorder="1" applyAlignment="1">
      <alignment horizontal="center" vertical="center" wrapText="1"/>
    </xf>
    <xf numFmtId="0" fontId="189" fillId="3" borderId="41" xfId="0" applyFont="1" applyFill="1" applyBorder="1" applyAlignment="1">
      <alignment horizontal="center" vertical="center" wrapText="1"/>
    </xf>
    <xf numFmtId="0" fontId="189" fillId="3" borderId="49" xfId="0" applyFont="1" applyFill="1" applyBorder="1" applyAlignment="1">
      <alignment horizontal="center" vertical="center" wrapText="1"/>
    </xf>
    <xf numFmtId="0" fontId="189" fillId="3" borderId="0" xfId="0" applyFont="1" applyFill="1" applyAlignment="1">
      <alignment horizontal="center" vertical="center" wrapText="1"/>
    </xf>
    <xf numFmtId="0" fontId="189" fillId="3" borderId="42" xfId="0" applyFont="1" applyFill="1" applyBorder="1" applyAlignment="1">
      <alignment horizontal="center" vertical="center" wrapText="1"/>
    </xf>
    <xf numFmtId="0" fontId="189" fillId="3" borderId="63" xfId="0" applyFont="1" applyFill="1" applyBorder="1" applyAlignment="1">
      <alignment horizontal="center" vertical="center" wrapText="1"/>
    </xf>
    <xf numFmtId="0" fontId="189" fillId="3" borderId="64" xfId="0" applyFont="1" applyFill="1" applyBorder="1" applyAlignment="1">
      <alignment horizontal="center" vertical="center" wrapText="1"/>
    </xf>
    <xf numFmtId="0" fontId="189" fillId="3" borderId="43" xfId="0" applyFont="1" applyFill="1" applyBorder="1" applyAlignment="1">
      <alignment horizontal="center" vertical="center" wrapText="1"/>
    </xf>
    <xf numFmtId="44" fontId="193" fillId="0" borderId="59" xfId="1" applyFont="1" applyBorder="1" applyAlignment="1">
      <alignment horizontal="center" vertical="center"/>
    </xf>
    <xf numFmtId="44" fontId="193" fillId="0" borderId="60" xfId="1" applyFont="1" applyBorder="1" applyAlignment="1">
      <alignment horizontal="center" vertical="center"/>
    </xf>
    <xf numFmtId="44" fontId="193" fillId="0" borderId="41" xfId="1" applyFont="1" applyBorder="1" applyAlignment="1">
      <alignment horizontal="center" vertical="center"/>
    </xf>
    <xf numFmtId="44" fontId="193" fillId="0" borderId="49" xfId="1" applyFont="1" applyBorder="1" applyAlignment="1">
      <alignment horizontal="center" vertical="center"/>
    </xf>
    <xf numFmtId="44" fontId="193" fillId="0" borderId="0" xfId="1" applyFont="1" applyBorder="1" applyAlignment="1">
      <alignment horizontal="center" vertical="center"/>
    </xf>
    <xf numFmtId="44" fontId="193" fillId="0" borderId="42" xfId="1" applyFont="1" applyBorder="1" applyAlignment="1">
      <alignment horizontal="center" vertical="center"/>
    </xf>
    <xf numFmtId="44" fontId="193" fillId="0" borderId="63" xfId="1" applyFont="1" applyBorder="1" applyAlignment="1">
      <alignment horizontal="center" vertical="center"/>
    </xf>
    <xf numFmtId="44" fontId="193" fillId="0" borderId="64" xfId="1" applyFont="1" applyBorder="1" applyAlignment="1">
      <alignment horizontal="center" vertical="center"/>
    </xf>
    <xf numFmtId="44" fontId="193" fillId="0" borderId="43" xfId="1" applyFont="1" applyBorder="1" applyAlignment="1">
      <alignment horizontal="center" vertical="center"/>
    </xf>
    <xf numFmtId="3" fontId="167" fillId="34" borderId="30" xfId="0" applyNumberFormat="1" applyFont="1" applyFill="1" applyBorder="1" applyAlignment="1">
      <alignment horizontal="center" vertical="center" wrapText="1"/>
    </xf>
    <xf numFmtId="3" fontId="167" fillId="34" borderId="39" xfId="0" applyNumberFormat="1" applyFont="1" applyFill="1" applyBorder="1" applyAlignment="1">
      <alignment horizontal="center" vertical="center" wrapText="1"/>
    </xf>
    <xf numFmtId="3" fontId="167" fillId="34" borderId="40" xfId="0" applyNumberFormat="1" applyFont="1" applyFill="1" applyBorder="1" applyAlignment="1">
      <alignment horizontal="center" vertical="center" wrapText="1"/>
    </xf>
    <xf numFmtId="0" fontId="189" fillId="34" borderId="59" xfId="0" applyFont="1" applyFill="1" applyBorder="1" applyAlignment="1">
      <alignment horizontal="center" vertical="center" wrapText="1"/>
    </xf>
    <xf numFmtId="0" fontId="189" fillId="34" borderId="60" xfId="0" applyFont="1" applyFill="1" applyBorder="1" applyAlignment="1">
      <alignment horizontal="center" vertical="center" wrapText="1"/>
    </xf>
    <xf numFmtId="0" fontId="189" fillId="34" borderId="41" xfId="0" applyFont="1" applyFill="1" applyBorder="1" applyAlignment="1">
      <alignment horizontal="center" vertical="center" wrapText="1"/>
    </xf>
    <xf numFmtId="0" fontId="189" fillId="34" borderId="49" xfId="0" applyFont="1" applyFill="1" applyBorder="1" applyAlignment="1">
      <alignment horizontal="center" vertical="center" wrapText="1"/>
    </xf>
    <xf numFmtId="0" fontId="189" fillId="34" borderId="0" xfId="0" applyFont="1" applyFill="1" applyAlignment="1">
      <alignment horizontal="center" vertical="center" wrapText="1"/>
    </xf>
    <xf numFmtId="0" fontId="189" fillId="34" borderId="42" xfId="0" applyFont="1" applyFill="1" applyBorder="1" applyAlignment="1">
      <alignment horizontal="center" vertical="center" wrapText="1"/>
    </xf>
    <xf numFmtId="0" fontId="189" fillId="34" borderId="63" xfId="0" applyFont="1" applyFill="1" applyBorder="1" applyAlignment="1">
      <alignment horizontal="center" vertical="center" wrapText="1"/>
    </xf>
    <xf numFmtId="0" fontId="189" fillId="34" borderId="64" xfId="0" applyFont="1" applyFill="1" applyBorder="1" applyAlignment="1">
      <alignment horizontal="center" vertical="center" wrapText="1"/>
    </xf>
    <xf numFmtId="0" fontId="189" fillId="34" borderId="43" xfId="0" applyFont="1" applyFill="1" applyBorder="1" applyAlignment="1">
      <alignment horizontal="center" vertical="center" wrapText="1"/>
    </xf>
    <xf numFmtId="0" fontId="189" fillId="26" borderId="59" xfId="0" applyFont="1" applyFill="1" applyBorder="1" applyAlignment="1">
      <alignment horizontal="center" vertical="center" wrapText="1"/>
    </xf>
    <xf numFmtId="0" fontId="189" fillId="26" borderId="60" xfId="0" applyFont="1" applyFill="1" applyBorder="1" applyAlignment="1">
      <alignment horizontal="center" vertical="center" wrapText="1"/>
    </xf>
    <xf numFmtId="0" fontId="189" fillId="26" borderId="41" xfId="0" applyFont="1" applyFill="1" applyBorder="1" applyAlignment="1">
      <alignment horizontal="center" vertical="center" wrapText="1"/>
    </xf>
    <xf numFmtId="0" fontId="189" fillId="26" borderId="49" xfId="0" applyFont="1" applyFill="1" applyBorder="1" applyAlignment="1">
      <alignment horizontal="center" vertical="center" wrapText="1"/>
    </xf>
    <xf numFmtId="0" fontId="189" fillId="26" borderId="0" xfId="0" applyFont="1" applyFill="1" applyAlignment="1">
      <alignment horizontal="center" vertical="center" wrapText="1"/>
    </xf>
    <xf numFmtId="0" fontId="189" fillId="26" borderId="42" xfId="0" applyFont="1" applyFill="1" applyBorder="1" applyAlignment="1">
      <alignment horizontal="center" vertical="center" wrapText="1"/>
    </xf>
    <xf numFmtId="0" fontId="189" fillId="26" borderId="63" xfId="0" applyFont="1" applyFill="1" applyBorder="1" applyAlignment="1">
      <alignment horizontal="center" vertical="center" wrapText="1"/>
    </xf>
    <xf numFmtId="0" fontId="189" fillId="26" borderId="64" xfId="0" applyFont="1" applyFill="1" applyBorder="1" applyAlignment="1">
      <alignment horizontal="center" vertical="center" wrapText="1"/>
    </xf>
    <xf numFmtId="0" fontId="189" fillId="26" borderId="43" xfId="0" applyFont="1" applyFill="1" applyBorder="1" applyAlignment="1">
      <alignment horizontal="center" vertical="center" wrapText="1"/>
    </xf>
    <xf numFmtId="3" fontId="167" fillId="26" borderId="30" xfId="0" applyNumberFormat="1" applyFont="1" applyFill="1" applyBorder="1" applyAlignment="1">
      <alignment horizontal="center" vertical="center" wrapText="1"/>
    </xf>
    <xf numFmtId="3" fontId="167" fillId="26" borderId="39" xfId="0" applyNumberFormat="1" applyFont="1" applyFill="1" applyBorder="1" applyAlignment="1">
      <alignment horizontal="center" vertical="center" wrapText="1"/>
    </xf>
    <xf numFmtId="3" fontId="167" fillId="26" borderId="40" xfId="0" applyNumberFormat="1" applyFont="1" applyFill="1" applyBorder="1" applyAlignment="1">
      <alignment horizontal="center" vertical="center" wrapText="1"/>
    </xf>
    <xf numFmtId="0" fontId="167" fillId="26" borderId="30" xfId="0" applyFont="1" applyFill="1" applyBorder="1" applyAlignment="1">
      <alignment horizontal="center"/>
    </xf>
    <xf numFmtId="0" fontId="167" fillId="26" borderId="39" xfId="0" applyFont="1" applyFill="1" applyBorder="1" applyAlignment="1">
      <alignment horizontal="center"/>
    </xf>
    <xf numFmtId="0" fontId="167" fillId="26" borderId="40" xfId="0" applyFont="1" applyFill="1" applyBorder="1" applyAlignment="1">
      <alignment horizontal="center"/>
    </xf>
    <xf numFmtId="0" fontId="167" fillId="26" borderId="30" xfId="0" applyFont="1" applyFill="1" applyBorder="1" applyAlignment="1">
      <alignment horizontal="center" vertical="center" wrapText="1"/>
    </xf>
    <xf numFmtId="0" fontId="167" fillId="26" borderId="39" xfId="0" applyFont="1" applyFill="1" applyBorder="1" applyAlignment="1">
      <alignment horizontal="center" vertical="center" wrapText="1"/>
    </xf>
    <xf numFmtId="0" fontId="167" fillId="26" borderId="40" xfId="0" applyFont="1" applyFill="1" applyBorder="1" applyAlignment="1">
      <alignment horizontal="center" vertical="center" wrapText="1"/>
    </xf>
    <xf numFmtId="0" fontId="1" fillId="42" borderId="6" xfId="5" applyFont="1" applyFill="1" applyBorder="1" applyProtection="1">
      <protection locked="0"/>
    </xf>
  </cellXfs>
  <cellStyles count="8">
    <cellStyle name="Euro" xfId="3" xr:uid="{00000000-0005-0000-0000-000032000000}"/>
    <cellStyle name="Moeda" xfId="1" builtinId="4"/>
    <cellStyle name="Moeda 2" xfId="6" xr:uid="{9BA105FE-7E76-48B7-97FC-409F5E2DA95B}"/>
    <cellStyle name="Moeda 3" xfId="7" xr:uid="{B582843D-B6B3-4636-9E7B-B00C017EDFC3}"/>
    <cellStyle name="Normal" xfId="0" builtinId="0"/>
    <cellStyle name="Normal 2" xfId="2" xr:uid="{00000000-0005-0000-0000-00000C000000}"/>
    <cellStyle name="Normal 3" xfId="5" xr:uid="{0532CD46-AF3B-4BDC-A1B8-D3C9A4F4E875}"/>
    <cellStyle name="Vírgula 2" xfId="4" xr:uid="{00000000-0005-0000-0000-000033000000}"/>
  </cellStyles>
  <dxfs count="103"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9" tint="0.59996337778862885"/>
        </patternFill>
      </fill>
    </dxf>
    <dxf>
      <fill>
        <patternFill>
          <bgColor rgb="FFFF7C8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  <dxf>
      <fill>
        <patternFill patternType="solid">
          <fgColor indexed="64"/>
          <bgColor theme="5" tint="0.5999938962981048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>
        <left style="thin">
          <color auto="1"/>
        </left>
        <right style="thin">
          <color auto="1"/>
        </right>
      </border>
      <protection locked="0" hidden="0"/>
    </dxf>
    <dxf>
      <numFmt numFmtId="34" formatCode="_-* #,##0.00\ &quot;€&quot;_-;\-* #,##0.00\ &quot;€&quot;_-;_-* &quot;-&quot;??\ &quot;€&quot;_-;_-@_-"/>
      <fill>
        <patternFill patternType="solid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numFmt numFmtId="167" formatCode="[$-816]d/mmm;@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0" hidden="0"/>
    </dxf>
    <dxf>
      <border outline="0">
        <left style="thin">
          <color auto="1"/>
        </left>
      </border>
    </dxf>
    <dxf>
      <protection locked="0" hidden="0"/>
    </dxf>
    <dxf>
      <alignment horizontal="left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7C80"/>
      <color rgb="FFFF9393"/>
      <color rgb="FF9FF7AE"/>
      <color rgb="FFCFE5C1"/>
      <color rgb="FFDB5353"/>
      <color rgb="FFFF7D7D"/>
      <color rgb="FFFF4343"/>
      <color rgb="FFFF5D5D"/>
      <color rgb="FFFF7575"/>
      <color rgb="FFC9FF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microsoft.com/office/2017/06/relationships/rdRichValueTypes" Target="richData/rdRichValueTypes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microsoft.com/office/2023/09/relationships/Python" Target="pytho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Structure" Target="richData/rdrichvaluestructure.xml"/><Relationship Id="rId20" Type="http://schemas.openxmlformats.org/officeDocument/2006/relationships/worksheet" Target="worksheets/sheet20.xml"/><Relationship Id="rId41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1831123</xdr:colOff>
      <xdr:row>20</xdr:row>
      <xdr:rowOff>31750</xdr:rowOff>
    </xdr:from>
    <xdr:to>
      <xdr:col>15</xdr:col>
      <xdr:colOff>189652</xdr:colOff>
      <xdr:row>31</xdr:row>
      <xdr:rowOff>19642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E003A19-BDA4-1C33-A0E6-E706DB952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73206" y="4243917"/>
          <a:ext cx="2867029" cy="2295058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ysClr val="windowText" lastClr="000000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1128680</xdr:colOff>
      <xdr:row>13</xdr:row>
      <xdr:rowOff>190498</xdr:rowOff>
    </xdr:from>
    <xdr:to>
      <xdr:col>8</xdr:col>
      <xdr:colOff>3355614</xdr:colOff>
      <xdr:row>24</xdr:row>
      <xdr:rowOff>44823</xdr:rowOff>
    </xdr:to>
    <xdr:pic>
      <xdr:nvPicPr>
        <xdr:cNvPr id="2" name="Imagem 1" descr="City Sightseeing Portugal">
          <a:extLst>
            <a:ext uri="{FF2B5EF4-FFF2-40B4-BE49-F238E27FC236}">
              <a16:creationId xmlns:a16="http://schemas.microsoft.com/office/drawing/2014/main" id="{C8D1A424-F2C5-6B15-49B7-EF832A5EA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78180" y="3227292"/>
          <a:ext cx="2226934" cy="2084295"/>
        </a:xfrm>
        <a:prstGeom prst="ellipse">
          <a:avLst/>
        </a:prstGeom>
        <a:ln w="63500" cap="rnd">
          <a:solidFill>
            <a:srgbClr val="333333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1128680</xdr:colOff>
      <xdr:row>13</xdr:row>
      <xdr:rowOff>190498</xdr:rowOff>
    </xdr:from>
    <xdr:ext cx="2226934" cy="2084295"/>
    <xdr:pic>
      <xdr:nvPicPr>
        <xdr:cNvPr id="2" name="Imagem 1" descr="City Sightseeing Portugal">
          <a:extLst>
            <a:ext uri="{FF2B5EF4-FFF2-40B4-BE49-F238E27FC236}">
              <a16:creationId xmlns:a16="http://schemas.microsoft.com/office/drawing/2014/main" id="{72A3D9DD-26F1-43F5-8F32-15CB64A20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05405" y="2666998"/>
          <a:ext cx="2226934" cy="2084295"/>
        </a:xfrm>
        <a:prstGeom prst="ellipse">
          <a:avLst/>
        </a:prstGeom>
        <a:ln w="63500" cap="rnd">
          <a:solidFill>
            <a:srgbClr val="333333"/>
          </a:solidFill>
        </a:ln>
        <a:effectLst/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arrayPreview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1A4020D-73D2-4C7A-9F27-38E76412A839}" name="Tabela836" displayName="Tabela836" ref="A2:M681" totalsRowShown="0" headerRowDxfId="102" dataDxfId="101" tableBorderDxfId="100">
  <autoFilter ref="A2:M681" xr:uid="{3026F22E-471F-4A11-B9E7-1A3B7C0360A3}"/>
  <sortState xmlns:xlrd2="http://schemas.microsoft.com/office/spreadsheetml/2017/richdata2" ref="A3:M681">
    <sortCondition ref="A2:A681"/>
  </sortState>
  <tableColumns count="13">
    <tableColumn id="1" xr3:uid="{8387A2A1-AE00-4D43-9A04-C73A7E5D1AAD}" name="Data" dataDxfId="99" dataCellStyle="Normal 3"/>
    <tableColumn id="2" xr3:uid="{62129243-428F-4403-A4F9-6DC17214D351}" name="Nº quarto / Hóspede" dataDxfId="98" dataCellStyle="Normal 3"/>
    <tableColumn id="3" xr3:uid="{FF0D898C-A9C3-4470-9F66-162CD1A10F75}" name="Empresa" dataDxfId="97" dataCellStyle="Normal 3"/>
    <tableColumn id="4" xr3:uid="{1A7B4F2F-4EDC-4B8E-ACA3-F5021105D6E7}" name="Voucher / reserva" dataDxfId="96" dataCellStyle="Normal 3"/>
    <tableColumn id="5" xr3:uid="{B3C3AD70-94B5-453A-BF0C-BD8F72F3CD17}" name="Hora" dataDxfId="95" dataCellStyle="Normal 3"/>
    <tableColumn id="6" xr3:uid="{4B0D035E-E7FF-44C8-82AF-EF0588A297B1}" name="Direcções / Observações" dataDxfId="94" dataCellStyle="Normal 3"/>
    <tableColumn id="7" xr3:uid="{80CA588E-D24F-444A-815A-58654BAE8F46}" name="Nº pax" dataDxfId="93" dataCellStyle="Normal 3"/>
    <tableColumn id="8" xr3:uid="{8E756C7C-1D25-47E4-B9FC-988D47F79C72}" name="Valor" dataDxfId="92" dataCellStyle="Moeda 2"/>
    <tableColumn id="9" xr3:uid="{01AB2763-3E66-4FB3-86BF-D57AE8F5B453}" name="A pagar" dataDxfId="91" dataCellStyle="Moeda 2"/>
    <tableColumn id="10" xr3:uid="{272E0C36-8B18-46BE-89F0-E763E86F305B}" name="Comissão" dataDxfId="90" dataCellStyle="Normal 3">
      <calculatedColumnFormula>H3-I3</calculatedColumnFormula>
    </tableColumn>
    <tableColumn id="11" xr3:uid="{0CC36BB3-8A92-4510-8F13-E4126AB6827D}" name="Por quem?" dataDxfId="89" dataCellStyle="Normal 3"/>
    <tableColumn id="14" xr3:uid="{F0233D25-E2EF-45B4-BDF7-A16B19BB80D6}" name="Pago" dataDxfId="88" dataCellStyle="Normal 3"/>
    <tableColumn id="13" xr3:uid="{EFE45FFA-50CE-4227-96F7-52E7784A8B45}" name="Falhas " dataDxfId="87" dataCellStyle="Normal 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D7FEF2-7C74-49D0-9E8B-5E51BFD27064}" name="Tabela84" displayName="Tabela84" ref="A2:M762" totalsRowShown="0" headerRowDxfId="86" dataDxfId="85" tableBorderDxfId="84">
  <autoFilter ref="A2:M762" xr:uid="{3026F22E-471F-4A11-B9E7-1A3B7C0360A3}"/>
  <sortState xmlns:xlrd2="http://schemas.microsoft.com/office/spreadsheetml/2017/richdata2" ref="A3:M762">
    <sortCondition ref="A2:A762"/>
  </sortState>
  <tableColumns count="13">
    <tableColumn id="1" xr3:uid="{113900CD-E134-46D4-ADBC-A80D9C7D4CAB}" name="Data" dataDxfId="83" dataCellStyle="Normal 3"/>
    <tableColumn id="2" xr3:uid="{3E3BDDD5-9CD4-4C10-ACF8-9AC73A075B7D}" name="Nº quarto / Hóspede" dataDxfId="82" dataCellStyle="Normal 3"/>
    <tableColumn id="3" xr3:uid="{943A4934-3682-486F-B2C8-41471753806E}" name="Empresa" dataDxfId="81" dataCellStyle="Normal 3"/>
    <tableColumn id="4" xr3:uid="{DB3C2AF2-F63A-4D67-B540-BE0CBBA64D1D}" name="Voucher / reserva" dataDxfId="80" dataCellStyle="Normal 3"/>
    <tableColumn id="5" xr3:uid="{A1EA865A-B80B-4685-9188-EC6E2DE0B109}" name="Hora" dataDxfId="79" dataCellStyle="Normal 3"/>
    <tableColumn id="6" xr3:uid="{96068475-0AC3-43F0-A04E-481D1B8E4E2A}" name="Direcções / Observações" dataDxfId="78" dataCellStyle="Normal 3"/>
    <tableColumn id="7" xr3:uid="{E167FE04-D70B-45AC-BC23-FAFD68FED752}" name="Nº pax" dataDxfId="77" dataCellStyle="Normal 3"/>
    <tableColumn id="8" xr3:uid="{6E1E36E1-98BE-4875-907F-0D02CCCC6BF6}" name="Valor" dataDxfId="76" dataCellStyle="Moeda 2"/>
    <tableColumn id="9" xr3:uid="{E08338FE-6348-4059-A1AF-6DA4486095E2}" name="A pagar" dataDxfId="75" dataCellStyle="Moeda 2"/>
    <tableColumn id="10" xr3:uid="{D2A7327E-FA78-4D22-AEED-94BAF844D174}" name="Comissão" dataDxfId="74" dataCellStyle="Normal 3">
      <calculatedColumnFormula>H3-I3</calculatedColumnFormula>
    </tableColumn>
    <tableColumn id="11" xr3:uid="{3CA68776-85CE-4009-A69D-363ADA2373AF}" name="Por quem?" dataDxfId="73" dataCellStyle="Normal 3"/>
    <tableColumn id="14" xr3:uid="{873C0FC9-0C1D-449B-BE58-F12C15222758}" name="Pago" dataDxfId="72" dataCellStyle="Normal 3"/>
    <tableColumn id="13" xr3:uid="{A682B1BC-7B59-475B-A9AD-75D962FA2BB3}" name="Falhas " dataDxfId="71" dataCellStyle="Normal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C9D61-7BA4-4CB5-9800-5243ACD3CFB4}" name="Tabela83" displayName="Tabela83" ref="A2:M681" totalsRowShown="0" headerRowDxfId="70" dataDxfId="69" tableBorderDxfId="68">
  <autoFilter ref="A2:M681" xr:uid="{3026F22E-471F-4A11-B9E7-1A3B7C0360A3}"/>
  <sortState xmlns:xlrd2="http://schemas.microsoft.com/office/spreadsheetml/2017/richdata2" ref="A3:M681">
    <sortCondition ref="A2:A681"/>
  </sortState>
  <tableColumns count="13">
    <tableColumn id="1" xr3:uid="{E582B26C-1FF2-4FEE-ADF9-4F355910504E}" name="Data" dataDxfId="67" dataCellStyle="Normal 3"/>
    <tableColumn id="2" xr3:uid="{90193D9D-92B7-43F7-AF22-C4B8AF4005DB}" name="Nº quarto / Hóspede" dataDxfId="66" dataCellStyle="Normal 3"/>
    <tableColumn id="3" xr3:uid="{B681D4FE-1505-420B-B3A7-76FBFC329901}" name="Empresa" dataDxfId="65" dataCellStyle="Normal 3"/>
    <tableColumn id="4" xr3:uid="{4DA350EE-F80B-4CB9-97AE-15D5E8D082CF}" name="Voucher / reserva" dataDxfId="64" dataCellStyle="Normal 3"/>
    <tableColumn id="5" xr3:uid="{4244E838-A943-48F2-81E7-712568CE3043}" name="Hora" dataDxfId="63" dataCellStyle="Normal 3"/>
    <tableColumn id="6" xr3:uid="{9F63C1F4-0125-4543-9A8F-5165A7DE800E}" name="Direcções / Observações" dataDxfId="62" dataCellStyle="Normal 3"/>
    <tableColumn id="7" xr3:uid="{3472B81B-49AA-4DF8-8DFC-333E393A2340}" name="Nº pax" dataDxfId="61" dataCellStyle="Normal 3"/>
    <tableColumn id="8" xr3:uid="{C6C381A7-78B4-42F7-BC04-3EF367E4D26A}" name="Valor" dataDxfId="60" dataCellStyle="Moeda 2"/>
    <tableColumn id="9" xr3:uid="{F37F6AF7-1A0A-4DBF-9238-366D05624D72}" name="A pagar" dataDxfId="59" dataCellStyle="Moeda 2"/>
    <tableColumn id="10" xr3:uid="{5E7B22C1-9E25-4281-926E-42C9AD0A700A}" name="Comissão" dataDxfId="58" dataCellStyle="Normal 3">
      <calculatedColumnFormula>H3-I3</calculatedColumnFormula>
    </tableColumn>
    <tableColumn id="11" xr3:uid="{39BB9CB2-A50B-4748-87A1-E9BBB2D16DC5}" name="Por quem?" dataDxfId="57" dataCellStyle="Normal 3"/>
    <tableColumn id="14" xr3:uid="{908F731A-2760-4F7B-9337-FCE747789172}" name="Pago" dataDxfId="56" dataCellStyle="Normal 3"/>
    <tableColumn id="13" xr3:uid="{A92AF546-24F2-4A4B-A7CA-7E0E6ABC1D89}" name="Falhas " dataDxfId="55" dataCellStyle="Normal 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26F22E-471F-4A11-B9E7-1A3B7C0360A3}" name="Tabela8" displayName="Tabela8" ref="A2:M762" totalsRowShown="0" headerRowDxfId="54" dataDxfId="53" tableBorderDxfId="52">
  <autoFilter ref="A2:M762" xr:uid="{3026F22E-471F-4A11-B9E7-1A3B7C0360A3}"/>
  <sortState xmlns:xlrd2="http://schemas.microsoft.com/office/spreadsheetml/2017/richdata2" ref="A3:M762">
    <sortCondition ref="A2:A762"/>
  </sortState>
  <tableColumns count="13">
    <tableColumn id="1" xr3:uid="{44BB2E91-0641-4044-8EFB-B46BCD2D3A88}" name="Data" dataDxfId="51" dataCellStyle="Normal 3"/>
    <tableColumn id="2" xr3:uid="{8695A6E8-B4B2-417F-BEA2-A5315847901D}" name="Nº quarto / Hóspede" dataDxfId="50" dataCellStyle="Normal 3"/>
    <tableColumn id="3" xr3:uid="{65F257B3-748E-4C99-9F9E-F63E42731CE4}" name="Empresa" dataDxfId="49" dataCellStyle="Normal 3"/>
    <tableColumn id="4" xr3:uid="{5010794C-78E4-4395-BCDB-2FC92F574C8D}" name="Voucher / reserva" dataDxfId="48" dataCellStyle="Normal 3"/>
    <tableColumn id="5" xr3:uid="{2E85E425-F469-4484-A3C8-622D72B01F15}" name="Hora" dataDxfId="47" dataCellStyle="Normal 3"/>
    <tableColumn id="6" xr3:uid="{4C5082FE-4BF6-42BC-A501-70FED394F801}" name="Direcções / Observações" dataDxfId="46" dataCellStyle="Normal 3"/>
    <tableColumn id="7" xr3:uid="{55F6060F-687E-45AB-81D0-BCBBE48EB208}" name="Nº pax" dataDxfId="45" dataCellStyle="Normal 3"/>
    <tableColumn id="8" xr3:uid="{E5FACBEA-A717-4F97-AC77-CF40CAF3C7DD}" name="Valor" dataDxfId="44" dataCellStyle="Moeda 2"/>
    <tableColumn id="9" xr3:uid="{48E18D53-F849-4B46-B13A-A1BE889DF10C}" name="A pagar" dataDxfId="43" dataCellStyle="Moeda 2"/>
    <tableColumn id="10" xr3:uid="{6BF76BCA-BE87-4640-8D97-13A2C37BF4A1}" name="Comissão" dataDxfId="42" dataCellStyle="Normal 3">
      <calculatedColumnFormula>H3-I3</calculatedColumnFormula>
    </tableColumn>
    <tableColumn id="11" xr3:uid="{E79B46EE-7CEC-4E2C-A965-34C8F2DBE892}" name="Por quem?" dataDxfId="41" dataCellStyle="Normal 3"/>
    <tableColumn id="14" xr3:uid="{D82F3F4A-AE9B-4A45-91D3-FE0BD96E34EE}" name="Pago" dataDxfId="40" dataCellStyle="Normal 3"/>
    <tableColumn id="13" xr3:uid="{AFE9AA34-94CA-41D3-BEA0-14FF2DFB6DA8}" name="Falhas " dataDxfId="39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tel:+61%20414%20421%20395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2"/>
  <dimension ref="A1:AJ82"/>
  <sheetViews>
    <sheetView topLeftCell="K1" zoomScale="80" zoomScaleNormal="80" workbookViewId="0">
      <selection activeCell="H28" sqref="H26:AJ29"/>
    </sheetView>
  </sheetViews>
  <sheetFormatPr defaultColWidth="9" defaultRowHeight="15"/>
  <cols>
    <col min="1" max="1" width="9" style="567"/>
    <col min="2" max="2" width="9.140625" customWidth="1"/>
    <col min="3" max="3" width="20.7109375" bestFit="1" customWidth="1"/>
    <col min="4" max="4" width="16.140625" customWidth="1"/>
    <col min="5" max="5" width="15.85546875" customWidth="1"/>
    <col min="6" max="6" width="13.28515625" customWidth="1"/>
    <col min="7" max="7" width="6" style="567" customWidth="1"/>
    <col min="8" max="8" width="9.140625" bestFit="1" customWidth="1"/>
    <col min="9" max="9" width="16.42578125" bestFit="1" customWidth="1"/>
    <col min="10" max="10" width="23.42578125" bestFit="1" customWidth="1"/>
    <col min="11" max="11" width="15.85546875" customWidth="1"/>
    <col min="12" max="12" width="11.140625" customWidth="1"/>
    <col min="13" max="13" width="5.28515625" style="567" customWidth="1"/>
    <col min="15" max="15" width="17.5703125" customWidth="1"/>
    <col min="16" max="16" width="9.7109375" customWidth="1"/>
    <col min="18" max="18" width="10.85546875" customWidth="1"/>
    <col min="19" max="19" width="9.7109375" style="567" customWidth="1"/>
    <col min="20" max="20" width="9.140625" bestFit="1" customWidth="1"/>
    <col min="21" max="21" width="21.42578125" customWidth="1"/>
    <col min="22" max="22" width="9.140625" bestFit="1" customWidth="1"/>
    <col min="24" max="24" width="11.28515625" bestFit="1" customWidth="1"/>
    <col min="25" max="25" width="6.140625" customWidth="1"/>
    <col min="26" max="26" width="13.42578125" customWidth="1"/>
    <col min="27" max="27" width="16.28515625" customWidth="1"/>
    <col min="28" max="28" width="12" customWidth="1"/>
    <col min="30" max="30" width="14" customWidth="1"/>
    <col min="31" max="31" width="9" customWidth="1"/>
    <col min="33" max="33" width="15.5703125" customWidth="1"/>
    <col min="35" max="35" width="10.5703125" customWidth="1"/>
    <col min="36" max="36" width="11.140625" customWidth="1"/>
    <col min="37" max="37" width="12.85546875" customWidth="1"/>
  </cols>
  <sheetData>
    <row r="1" spans="2:36" s="567" customFormat="1" ht="15.75" thickBot="1"/>
    <row r="2" spans="2:36" ht="16.5" thickBot="1">
      <c r="B2" s="1626">
        <v>913699996</v>
      </c>
      <c r="C2" s="1649"/>
      <c r="D2" s="1649"/>
      <c r="E2" s="1649"/>
      <c r="F2" s="1650"/>
      <c r="G2" s="568"/>
      <c r="H2" s="1626">
        <v>218868209</v>
      </c>
      <c r="I2" s="1627"/>
      <c r="J2" s="1627"/>
      <c r="K2" s="1627"/>
      <c r="L2" s="1628"/>
      <c r="M2" s="568"/>
      <c r="N2" s="1626">
        <v>213428314</v>
      </c>
      <c r="O2" s="1627"/>
      <c r="P2" s="1627"/>
      <c r="Q2" s="1627"/>
      <c r="R2" s="1628"/>
      <c r="S2" s="568"/>
      <c r="T2" s="1626">
        <v>961717778</v>
      </c>
      <c r="U2" s="1627"/>
      <c r="V2" s="1627"/>
      <c r="W2" s="1627"/>
      <c r="X2" s="1628"/>
      <c r="Z2" s="1612" t="s">
        <v>161</v>
      </c>
      <c r="AA2" s="1613"/>
      <c r="AB2" s="1613"/>
      <c r="AC2" s="1613"/>
      <c r="AD2" s="1614"/>
    </row>
    <row r="3" spans="2:36" ht="21" thickBot="1">
      <c r="B3" s="1612" t="s">
        <v>1223</v>
      </c>
      <c r="C3" s="1613"/>
      <c r="D3" s="1613"/>
      <c r="E3" s="1613"/>
      <c r="F3" s="1614"/>
      <c r="G3" s="568"/>
      <c r="H3" s="1640" t="s">
        <v>158</v>
      </c>
      <c r="I3" s="1641"/>
      <c r="J3" s="1641"/>
      <c r="K3" s="1642"/>
      <c r="L3" s="1643"/>
      <c r="M3" s="573"/>
      <c r="N3" s="1640" t="s">
        <v>159</v>
      </c>
      <c r="O3" s="1641"/>
      <c r="P3" s="1641"/>
      <c r="Q3" s="1642"/>
      <c r="R3" s="1643"/>
      <c r="S3" s="573"/>
      <c r="T3" s="1612" t="s">
        <v>160</v>
      </c>
      <c r="U3" s="1613"/>
      <c r="V3" s="1613"/>
      <c r="W3" s="1613"/>
      <c r="X3" s="1614"/>
      <c r="Z3" s="521"/>
      <c r="AA3" s="522"/>
      <c r="AB3" s="522"/>
      <c r="AC3" s="522"/>
      <c r="AD3" s="523"/>
      <c r="AF3" s="1612" t="s">
        <v>1052</v>
      </c>
      <c r="AG3" s="1613"/>
      <c r="AH3" s="1613"/>
      <c r="AI3" s="1613"/>
      <c r="AJ3" s="1614"/>
    </row>
    <row r="4" spans="2:36" ht="20.25">
      <c r="B4" s="1615" t="s">
        <v>1254</v>
      </c>
      <c r="C4" s="1616"/>
      <c r="D4" s="1616"/>
      <c r="E4" s="1616"/>
      <c r="F4" s="1617"/>
      <c r="G4" s="568"/>
      <c r="H4" s="1615" t="s">
        <v>1254</v>
      </c>
      <c r="I4" s="1616"/>
      <c r="J4" s="1616"/>
      <c r="K4" s="1616"/>
      <c r="L4" s="1617"/>
      <c r="M4" s="573"/>
      <c r="N4" s="1615" t="s">
        <v>1254</v>
      </c>
      <c r="O4" s="1616"/>
      <c r="P4" s="1616"/>
      <c r="Q4" s="1616"/>
      <c r="R4" s="1617"/>
      <c r="S4" s="573"/>
      <c r="T4" s="1615" t="s">
        <v>1254</v>
      </c>
      <c r="U4" s="1616"/>
      <c r="V4" s="1616"/>
      <c r="W4" s="1616"/>
      <c r="X4" s="1617"/>
      <c r="Z4" s="380" t="s">
        <v>12</v>
      </c>
      <c r="AA4" s="381" t="s">
        <v>162</v>
      </c>
      <c r="AB4" s="381" t="s">
        <v>163</v>
      </c>
      <c r="AC4" s="381" t="s">
        <v>164</v>
      </c>
      <c r="AD4" s="390" t="s">
        <v>165</v>
      </c>
      <c r="AF4" s="1615" t="s">
        <v>1255</v>
      </c>
      <c r="AG4" s="1616"/>
      <c r="AH4" s="1616"/>
      <c r="AI4" s="1616"/>
      <c r="AJ4" s="1617"/>
    </row>
    <row r="5" spans="2:36" ht="18.75" customHeight="1">
      <c r="B5" s="380" t="s">
        <v>12</v>
      </c>
      <c r="C5" s="381" t="s">
        <v>162</v>
      </c>
      <c r="D5" s="381" t="s">
        <v>163</v>
      </c>
      <c r="E5" s="381" t="s">
        <v>164</v>
      </c>
      <c r="F5" s="382" t="s">
        <v>165</v>
      </c>
      <c r="G5" s="569"/>
      <c r="H5" s="389" t="s">
        <v>12</v>
      </c>
      <c r="I5" s="381" t="s">
        <v>162</v>
      </c>
      <c r="J5" s="381" t="s">
        <v>163</v>
      </c>
      <c r="K5" s="381" t="s">
        <v>164</v>
      </c>
      <c r="L5" s="390" t="s">
        <v>165</v>
      </c>
      <c r="M5" s="574"/>
      <c r="N5" s="380" t="s">
        <v>12</v>
      </c>
      <c r="O5" s="381" t="s">
        <v>162</v>
      </c>
      <c r="P5" s="381" t="s">
        <v>163</v>
      </c>
      <c r="Q5" s="381" t="s">
        <v>164</v>
      </c>
      <c r="R5" s="390" t="s">
        <v>165</v>
      </c>
      <c r="S5" s="574"/>
      <c r="T5" s="380" t="s">
        <v>12</v>
      </c>
      <c r="U5" s="381" t="s">
        <v>162</v>
      </c>
      <c r="V5" s="381" t="s">
        <v>163</v>
      </c>
      <c r="W5" s="381" t="s">
        <v>164</v>
      </c>
      <c r="X5" s="390" t="s">
        <v>165</v>
      </c>
      <c r="Z5" s="139"/>
      <c r="AA5" s="28"/>
      <c r="AB5" s="28"/>
      <c r="AC5" s="28"/>
      <c r="AD5" s="140"/>
      <c r="AF5" s="380" t="s">
        <v>12</v>
      </c>
      <c r="AG5" s="381" t="s">
        <v>162</v>
      </c>
      <c r="AH5" s="381" t="s">
        <v>163</v>
      </c>
      <c r="AI5" s="381" t="s">
        <v>164</v>
      </c>
      <c r="AJ5" s="390" t="s">
        <v>165</v>
      </c>
    </row>
    <row r="6" spans="2:36">
      <c r="B6" s="356">
        <v>45365</v>
      </c>
      <c r="C6" s="362" t="s">
        <v>1832</v>
      </c>
      <c r="D6" s="357">
        <v>307</v>
      </c>
      <c r="E6" s="358" t="s">
        <v>168</v>
      </c>
      <c r="F6" s="359">
        <v>2</v>
      </c>
      <c r="G6" s="548"/>
      <c r="H6" s="361">
        <v>45113</v>
      </c>
      <c r="I6" s="362" t="s">
        <v>1229</v>
      </c>
      <c r="J6" s="362"/>
      <c r="K6" s="363" t="s">
        <v>166</v>
      </c>
      <c r="L6" s="364">
        <v>5</v>
      </c>
      <c r="M6" s="366"/>
      <c r="N6" s="356"/>
      <c r="O6" s="357"/>
      <c r="P6" s="357"/>
      <c r="Q6" s="358"/>
      <c r="R6" s="359"/>
      <c r="S6" s="366"/>
      <c r="T6" s="469"/>
      <c r="U6" s="362"/>
      <c r="V6" s="362"/>
      <c r="W6" s="363"/>
      <c r="X6" s="364"/>
      <c r="Z6" s="134"/>
      <c r="AA6" s="10"/>
      <c r="AB6" s="10"/>
      <c r="AC6" s="68"/>
      <c r="AD6" s="19"/>
      <c r="AF6" s="386"/>
      <c r="AG6" s="387"/>
      <c r="AH6" s="387"/>
      <c r="AI6" s="387"/>
      <c r="AJ6" s="388"/>
    </row>
    <row r="7" spans="2:36">
      <c r="B7" s="356"/>
      <c r="C7" s="669"/>
      <c r="D7" s="357"/>
      <c r="E7" s="358"/>
      <c r="F7" s="359"/>
      <c r="G7" s="366"/>
      <c r="H7" s="368">
        <v>45156</v>
      </c>
      <c r="I7" s="362" t="s">
        <v>1175</v>
      </c>
      <c r="J7" s="362"/>
      <c r="K7" s="363" t="s">
        <v>1176</v>
      </c>
      <c r="L7" s="364">
        <v>4</v>
      </c>
      <c r="M7" s="366"/>
      <c r="N7" s="361"/>
      <c r="O7" s="362"/>
      <c r="P7" s="362"/>
      <c r="Q7" s="363"/>
      <c r="R7" s="369"/>
      <c r="S7" s="570"/>
      <c r="T7" s="469"/>
      <c r="U7" s="362"/>
      <c r="V7" s="362"/>
      <c r="W7" s="362"/>
      <c r="X7" s="364"/>
      <c r="Y7" s="1"/>
      <c r="Z7" s="134"/>
      <c r="AA7" s="10"/>
      <c r="AB7" s="10"/>
      <c r="AC7" s="68"/>
      <c r="AD7" s="137"/>
      <c r="AF7" s="361"/>
      <c r="AG7" s="362"/>
      <c r="AH7" s="362"/>
      <c r="AI7" s="363"/>
      <c r="AJ7" s="364"/>
    </row>
    <row r="8" spans="2:36">
      <c r="B8" s="356"/>
      <c r="C8" s="661"/>
      <c r="D8" s="357"/>
      <c r="E8" s="358"/>
      <c r="F8" s="359"/>
      <c r="G8" s="570"/>
      <c r="H8" s="361"/>
      <c r="I8" s="362"/>
      <c r="J8" s="362"/>
      <c r="K8" s="363"/>
      <c r="L8" s="364"/>
      <c r="M8" s="570"/>
      <c r="N8" s="361"/>
      <c r="O8" s="362"/>
      <c r="P8" s="362"/>
      <c r="Q8" s="363"/>
      <c r="R8" s="369"/>
      <c r="S8" s="570"/>
      <c r="T8" s="469"/>
      <c r="U8" s="362"/>
      <c r="V8" s="362"/>
      <c r="W8" s="362"/>
      <c r="X8" s="364"/>
      <c r="Z8" s="134"/>
      <c r="AA8" s="10"/>
      <c r="AB8" s="10"/>
      <c r="AC8" s="68"/>
      <c r="AD8" s="137"/>
      <c r="AF8" s="361"/>
      <c r="AG8" s="362"/>
      <c r="AH8" s="362"/>
      <c r="AI8" s="363"/>
      <c r="AJ8" s="369"/>
    </row>
    <row r="9" spans="2:36">
      <c r="B9" s="356"/>
      <c r="C9" s="668"/>
      <c r="D9" s="357"/>
      <c r="E9" s="358"/>
      <c r="F9" s="359"/>
      <c r="G9" s="570"/>
      <c r="H9" s="361"/>
      <c r="I9" s="362"/>
      <c r="J9" s="362"/>
      <c r="K9" s="363"/>
      <c r="L9" s="369"/>
      <c r="M9" s="570"/>
      <c r="N9" s="361"/>
      <c r="O9" s="362"/>
      <c r="P9" s="362"/>
      <c r="Q9" s="363"/>
      <c r="R9" s="369"/>
      <c r="S9" s="570"/>
      <c r="T9" s="361"/>
      <c r="U9" s="362"/>
      <c r="V9" s="362"/>
      <c r="W9" s="363"/>
      <c r="X9" s="369"/>
      <c r="Z9" s="134"/>
      <c r="AA9" s="10"/>
      <c r="AB9" s="10"/>
      <c r="AC9" s="68"/>
      <c r="AD9" s="137"/>
      <c r="AF9" s="361"/>
      <c r="AG9" s="362"/>
      <c r="AH9" s="362"/>
      <c r="AI9" s="363"/>
      <c r="AJ9" s="369"/>
    </row>
    <row r="10" spans="2:36">
      <c r="B10" s="356"/>
      <c r="C10" s="669"/>
      <c r="D10" s="357"/>
      <c r="E10" s="358"/>
      <c r="F10" s="359"/>
      <c r="G10" s="570"/>
      <c r="H10" s="361"/>
      <c r="I10" s="362"/>
      <c r="J10" s="362"/>
      <c r="K10" s="363"/>
      <c r="L10" s="369"/>
      <c r="M10" s="570"/>
      <c r="N10" s="361"/>
      <c r="O10" s="362"/>
      <c r="P10" s="362"/>
      <c r="Q10" s="363"/>
      <c r="R10" s="369"/>
      <c r="S10" s="570"/>
      <c r="T10" s="361"/>
      <c r="U10" s="362"/>
      <c r="V10" s="362"/>
      <c r="W10" s="363"/>
      <c r="X10" s="369"/>
      <c r="Z10" s="134"/>
      <c r="AA10" s="10"/>
      <c r="AB10" s="10"/>
      <c r="AC10" s="68"/>
      <c r="AD10" s="137"/>
      <c r="AF10" s="361"/>
      <c r="AG10" s="362"/>
      <c r="AH10" s="362"/>
      <c r="AI10" s="363"/>
      <c r="AJ10" s="369"/>
    </row>
    <row r="11" spans="2:36">
      <c r="B11" s="356"/>
      <c r="C11" s="629"/>
      <c r="D11" s="357"/>
      <c r="E11" s="358"/>
      <c r="F11" s="359"/>
      <c r="G11" s="570"/>
      <c r="H11" s="361"/>
      <c r="I11" s="362"/>
      <c r="J11" s="362"/>
      <c r="K11" s="363"/>
      <c r="L11" s="369"/>
      <c r="M11" s="570"/>
      <c r="N11" s="361"/>
      <c r="O11" s="362"/>
      <c r="P11" s="362"/>
      <c r="Q11" s="363"/>
      <c r="R11" s="369"/>
      <c r="S11" s="570"/>
      <c r="T11" s="361"/>
      <c r="U11" s="362"/>
      <c r="V11" s="362"/>
      <c r="W11" s="363"/>
      <c r="X11" s="369"/>
      <c r="Z11" s="134"/>
      <c r="AA11" s="10"/>
      <c r="AB11" s="10"/>
      <c r="AC11" s="68"/>
      <c r="AD11" s="137"/>
      <c r="AF11" s="361"/>
      <c r="AG11" s="362"/>
      <c r="AH11" s="362"/>
      <c r="AI11" s="363"/>
      <c r="AJ11" s="369"/>
    </row>
    <row r="12" spans="2:36">
      <c r="B12" s="356"/>
      <c r="C12" s="629"/>
      <c r="D12" s="357"/>
      <c r="E12" s="358"/>
      <c r="F12" s="359"/>
      <c r="G12" s="570"/>
      <c r="H12" s="361"/>
      <c r="I12" s="362"/>
      <c r="J12" s="362"/>
      <c r="K12" s="363"/>
      <c r="L12" s="369"/>
      <c r="M12" s="570"/>
      <c r="N12" s="361"/>
      <c r="O12" s="362"/>
      <c r="P12" s="362"/>
      <c r="Q12" s="363"/>
      <c r="R12" s="369"/>
      <c r="S12" s="570"/>
      <c r="T12" s="361"/>
      <c r="U12" s="362"/>
      <c r="V12" s="362"/>
      <c r="W12" s="363"/>
      <c r="X12" s="369"/>
      <c r="Z12" s="134"/>
      <c r="AA12" s="10"/>
      <c r="AB12" s="10"/>
      <c r="AC12" s="68"/>
      <c r="AD12" s="137"/>
      <c r="AF12" s="361"/>
      <c r="AG12" s="362"/>
      <c r="AH12" s="362"/>
      <c r="AI12" s="363"/>
      <c r="AJ12" s="369"/>
    </row>
    <row r="13" spans="2:36">
      <c r="B13" s="139"/>
      <c r="C13" s="28"/>
      <c r="D13" s="28"/>
      <c r="E13" s="28"/>
      <c r="F13" s="140"/>
      <c r="G13" s="570"/>
      <c r="H13" s="361"/>
      <c r="I13" s="362"/>
      <c r="J13" s="362"/>
      <c r="K13" s="363"/>
      <c r="L13" s="369"/>
      <c r="M13" s="570"/>
      <c r="N13" s="361"/>
      <c r="O13" s="362"/>
      <c r="P13" s="362"/>
      <c r="Q13" s="363"/>
      <c r="R13" s="369"/>
      <c r="S13" s="570"/>
      <c r="T13" s="361"/>
      <c r="U13" s="362"/>
      <c r="V13" s="362"/>
      <c r="W13" s="363"/>
      <c r="X13" s="369"/>
      <c r="Z13" s="134"/>
      <c r="AA13" s="10"/>
      <c r="AB13" s="10"/>
      <c r="AC13" s="68"/>
      <c r="AD13" s="137"/>
      <c r="AF13" s="361"/>
      <c r="AG13" s="362"/>
      <c r="AH13" s="362"/>
      <c r="AI13" s="363"/>
      <c r="AJ13" s="369"/>
    </row>
    <row r="14" spans="2:36">
      <c r="B14" s="356"/>
      <c r="C14" s="629"/>
      <c r="D14" s="357"/>
      <c r="E14" s="358"/>
      <c r="F14" s="359"/>
      <c r="G14" s="570"/>
      <c r="H14" s="361"/>
      <c r="I14" s="362"/>
      <c r="J14" s="362"/>
      <c r="K14" s="363"/>
      <c r="L14" s="369"/>
      <c r="M14" s="570"/>
      <c r="N14" s="361"/>
      <c r="O14" s="362"/>
      <c r="P14" s="362"/>
      <c r="Q14" s="363"/>
      <c r="R14" s="369"/>
      <c r="S14" s="570"/>
      <c r="T14" s="361"/>
      <c r="U14" s="362"/>
      <c r="V14" s="362"/>
      <c r="W14" s="363"/>
      <c r="X14" s="369"/>
      <c r="Z14" s="134"/>
      <c r="AA14" s="10"/>
      <c r="AB14" s="10"/>
      <c r="AC14" s="68"/>
      <c r="AD14" s="137"/>
      <c r="AF14" s="361"/>
      <c r="AG14" s="362"/>
      <c r="AH14" s="362"/>
      <c r="AI14" s="363"/>
      <c r="AJ14" s="369"/>
    </row>
    <row r="15" spans="2:36">
      <c r="B15" s="356"/>
      <c r="C15" s="647"/>
      <c r="D15" s="357"/>
      <c r="E15" s="358"/>
      <c r="F15" s="359"/>
      <c r="G15" s="570"/>
      <c r="H15" s="361"/>
      <c r="I15" s="362"/>
      <c r="J15" s="362"/>
      <c r="K15" s="363"/>
      <c r="L15" s="369"/>
      <c r="M15" s="570"/>
      <c r="N15" s="361"/>
      <c r="O15" s="362"/>
      <c r="P15" s="362"/>
      <c r="Q15" s="363"/>
      <c r="R15" s="369"/>
      <c r="S15" s="570"/>
      <c r="T15" s="361"/>
      <c r="U15" s="362"/>
      <c r="V15" s="362"/>
      <c r="W15" s="363"/>
      <c r="X15" s="369"/>
      <c r="Z15" s="134"/>
      <c r="AA15" s="10"/>
      <c r="AB15" s="10"/>
      <c r="AC15" s="68"/>
      <c r="AD15" s="137"/>
      <c r="AF15" s="361"/>
      <c r="AG15" s="362"/>
      <c r="AH15" s="362"/>
      <c r="AI15" s="363"/>
      <c r="AJ15" s="369"/>
    </row>
    <row r="16" spans="2:36">
      <c r="B16" s="356"/>
      <c r="C16" s="357"/>
      <c r="D16" s="357"/>
      <c r="E16" s="358"/>
      <c r="F16" s="359"/>
      <c r="G16" s="570"/>
      <c r="H16" s="361"/>
      <c r="I16" s="362"/>
      <c r="J16" s="362"/>
      <c r="K16" s="363"/>
      <c r="L16" s="369"/>
      <c r="M16" s="570"/>
      <c r="N16" s="361"/>
      <c r="O16" s="362"/>
      <c r="P16" s="362"/>
      <c r="Q16" s="363"/>
      <c r="R16" s="369"/>
      <c r="S16" s="570"/>
      <c r="T16" s="361"/>
      <c r="U16" s="362"/>
      <c r="V16" s="362"/>
      <c r="W16" s="363"/>
      <c r="X16" s="369"/>
      <c r="Z16" s="134"/>
      <c r="AA16" s="10"/>
      <c r="AB16" s="10"/>
      <c r="AC16" s="68"/>
      <c r="AD16" s="137"/>
      <c r="AF16" s="361"/>
      <c r="AG16" s="362"/>
      <c r="AH16" s="362"/>
      <c r="AI16" s="363"/>
      <c r="AJ16" s="369"/>
    </row>
    <row r="17" spans="2:36">
      <c r="B17" s="356"/>
      <c r="C17" s="357"/>
      <c r="D17" s="357"/>
      <c r="E17" s="358"/>
      <c r="F17" s="359"/>
      <c r="G17" s="570"/>
      <c r="H17" s="361"/>
      <c r="I17" s="362"/>
      <c r="J17" s="362"/>
      <c r="K17" s="363"/>
      <c r="L17" s="369"/>
      <c r="M17" s="570"/>
      <c r="N17" s="361"/>
      <c r="O17" s="362"/>
      <c r="P17" s="362"/>
      <c r="Q17" s="363"/>
      <c r="R17" s="369"/>
      <c r="S17" s="570"/>
      <c r="T17" s="361"/>
      <c r="U17" s="362"/>
      <c r="V17" s="362"/>
      <c r="W17" s="363"/>
      <c r="X17" s="369"/>
      <c r="Z17" s="134"/>
      <c r="AA17" s="10"/>
      <c r="AB17" s="10"/>
      <c r="AC17" s="68"/>
      <c r="AD17" s="137"/>
      <c r="AF17" s="361"/>
      <c r="AG17" s="362"/>
      <c r="AH17" s="362"/>
      <c r="AI17" s="363"/>
      <c r="AJ17" s="369"/>
    </row>
    <row r="18" spans="2:36">
      <c r="B18" s="356"/>
      <c r="C18" s="357"/>
      <c r="D18" s="357"/>
      <c r="E18" s="358"/>
      <c r="F18" s="371"/>
      <c r="G18" s="570"/>
      <c r="H18" s="361"/>
      <c r="I18" s="362"/>
      <c r="J18" s="362"/>
      <c r="K18" s="363"/>
      <c r="L18" s="369"/>
      <c r="M18" s="570"/>
      <c r="N18" s="361"/>
      <c r="O18" s="362"/>
      <c r="P18" s="362"/>
      <c r="Q18" s="363"/>
      <c r="R18" s="369"/>
      <c r="S18" s="570"/>
      <c r="T18" s="361"/>
      <c r="U18" s="362"/>
      <c r="V18" s="362"/>
      <c r="W18" s="363"/>
      <c r="X18" s="369"/>
      <c r="Z18" s="134"/>
      <c r="AA18" s="10"/>
      <c r="AB18" s="10"/>
      <c r="AC18" s="68"/>
      <c r="AD18" s="137"/>
      <c r="AF18" s="361"/>
      <c r="AG18" s="362"/>
      <c r="AH18" s="362"/>
      <c r="AI18" s="363"/>
      <c r="AJ18" s="369"/>
    </row>
    <row r="19" spans="2:36">
      <c r="B19" s="361"/>
      <c r="C19" s="362"/>
      <c r="D19" s="362"/>
      <c r="E19" s="363"/>
      <c r="F19" s="364"/>
      <c r="G19" s="570"/>
      <c r="H19" s="361"/>
      <c r="I19" s="362"/>
      <c r="J19" s="362"/>
      <c r="K19" s="363"/>
      <c r="L19" s="369"/>
      <c r="M19" s="570"/>
      <c r="N19" s="361"/>
      <c r="O19" s="362"/>
      <c r="P19" s="362"/>
      <c r="Q19" s="363"/>
      <c r="R19" s="369"/>
      <c r="S19" s="570"/>
      <c r="T19" s="361"/>
      <c r="U19" s="362"/>
      <c r="V19" s="362"/>
      <c r="W19" s="363"/>
      <c r="X19" s="369"/>
      <c r="Z19" s="134"/>
      <c r="AA19" s="10"/>
      <c r="AB19" s="10"/>
      <c r="AC19" s="68"/>
      <c r="AD19" s="137"/>
      <c r="AF19" s="361"/>
      <c r="AG19" s="362"/>
      <c r="AH19" s="362"/>
      <c r="AI19" s="363"/>
      <c r="AJ19" s="369"/>
    </row>
    <row r="20" spans="2:36">
      <c r="B20" s="361"/>
      <c r="C20" s="362"/>
      <c r="D20" s="362"/>
      <c r="E20" s="363"/>
      <c r="F20" s="364"/>
      <c r="G20" s="548"/>
      <c r="H20" s="361"/>
      <c r="I20" s="362"/>
      <c r="J20" s="362"/>
      <c r="K20" s="363"/>
      <c r="L20" s="369"/>
      <c r="M20" s="570"/>
      <c r="N20" s="361"/>
      <c r="O20" s="362"/>
      <c r="P20" s="362"/>
      <c r="Q20" s="363"/>
      <c r="R20" s="369"/>
      <c r="S20" s="570"/>
      <c r="T20" s="361"/>
      <c r="U20" s="362"/>
      <c r="V20" s="362"/>
      <c r="W20" s="363"/>
      <c r="X20" s="369"/>
      <c r="Z20" s="134"/>
      <c r="AA20" s="10"/>
      <c r="AB20" s="10"/>
      <c r="AC20" s="68"/>
      <c r="AD20" s="137"/>
      <c r="AF20" s="361"/>
      <c r="AG20" s="362"/>
      <c r="AH20" s="362"/>
      <c r="AI20" s="363"/>
      <c r="AJ20" s="369"/>
    </row>
    <row r="21" spans="2:36" ht="15.75" thickBot="1">
      <c r="B21" s="372"/>
      <c r="C21" s="373"/>
      <c r="D21" s="373"/>
      <c r="E21" s="374"/>
      <c r="F21" s="375"/>
      <c r="G21" s="548"/>
      <c r="H21" s="372"/>
      <c r="I21" s="373"/>
      <c r="J21" s="373"/>
      <c r="K21" s="374"/>
      <c r="L21" s="375"/>
      <c r="M21" s="570"/>
      <c r="N21" s="372"/>
      <c r="O21" s="373"/>
      <c r="P21" s="373"/>
      <c r="Q21" s="374"/>
      <c r="R21" s="375"/>
      <c r="S21" s="570"/>
      <c r="T21" s="372"/>
      <c r="U21" s="373"/>
      <c r="V21" s="373"/>
      <c r="W21" s="374"/>
      <c r="X21" s="375"/>
      <c r="Z21" s="135"/>
      <c r="AA21" s="42"/>
      <c r="AB21" s="42"/>
      <c r="AC21" s="94"/>
      <c r="AD21" s="136"/>
      <c r="AF21" s="372"/>
      <c r="AG21" s="373"/>
      <c r="AH21" s="373"/>
      <c r="AI21" s="374"/>
      <c r="AJ21" s="375"/>
    </row>
    <row r="22" spans="2:36" ht="15.75" thickBot="1">
      <c r="B22" s="345"/>
      <c r="C22" s="345"/>
      <c r="D22" s="345"/>
      <c r="E22" s="345"/>
      <c r="F22" s="345"/>
      <c r="G22" s="568"/>
      <c r="H22" s="376"/>
      <c r="I22" s="365"/>
      <c r="J22" s="365"/>
      <c r="K22" s="377"/>
      <c r="L22" s="370"/>
      <c r="M22" s="570"/>
      <c r="N22" s="376"/>
      <c r="O22" s="365"/>
      <c r="P22" s="365"/>
      <c r="Q22" s="377"/>
      <c r="R22" s="370"/>
      <c r="S22" s="570"/>
      <c r="T22" s="376"/>
      <c r="U22" s="365"/>
      <c r="V22" s="365"/>
      <c r="W22" s="377"/>
      <c r="X22" s="370"/>
      <c r="AC22" s="384"/>
      <c r="AF22" s="345"/>
      <c r="AG22" s="345"/>
      <c r="AH22" s="345"/>
      <c r="AI22" s="345"/>
      <c r="AJ22" s="345"/>
    </row>
    <row r="23" spans="2:36" ht="18.75" thickBot="1">
      <c r="B23" s="1618" t="s">
        <v>1227</v>
      </c>
      <c r="C23" s="1619"/>
      <c r="D23" s="1619"/>
      <c r="E23" s="1646">
        <f>+SUM(F6:F22)*5</f>
        <v>10</v>
      </c>
      <c r="F23" s="1647"/>
      <c r="G23" s="548"/>
      <c r="H23" s="1618" t="s">
        <v>1227</v>
      </c>
      <c r="I23" s="1619"/>
      <c r="J23" s="1619"/>
      <c r="K23" s="1619"/>
      <c r="L23" s="383">
        <f>+SUM(L6:L22)*5</f>
        <v>45</v>
      </c>
      <c r="M23" s="568"/>
      <c r="N23" s="1618" t="s">
        <v>1227</v>
      </c>
      <c r="O23" s="1645"/>
      <c r="P23" s="1645"/>
      <c r="Q23" s="1635">
        <f>+SUM(R6:R22)*5</f>
        <v>0</v>
      </c>
      <c r="R23" s="1636"/>
      <c r="S23" s="568"/>
      <c r="T23" s="1618" t="s">
        <v>1227</v>
      </c>
      <c r="U23" s="1619"/>
      <c r="V23" s="1619"/>
      <c r="W23" s="1646">
        <f>+SUM(X6:X22)*3</f>
        <v>0</v>
      </c>
      <c r="X23" s="1647"/>
      <c r="Z23" s="1618" t="s">
        <v>1227</v>
      </c>
      <c r="AA23" s="1619"/>
      <c r="AB23" s="1619"/>
      <c r="AC23" s="1635">
        <f>+SUM(AD6:AD21)*4</f>
        <v>0</v>
      </c>
      <c r="AD23" s="1648"/>
      <c r="AF23" s="1681" t="s">
        <v>1227</v>
      </c>
      <c r="AG23" s="1682"/>
      <c r="AH23" s="1682"/>
      <c r="AI23" s="1635">
        <f>+SUM(AJ7:AJ21)*4</f>
        <v>0</v>
      </c>
      <c r="AJ23" s="1648"/>
    </row>
    <row r="24" spans="2:36" ht="21" thickBot="1">
      <c r="B24" s="345"/>
      <c r="C24" s="345"/>
      <c r="D24" s="345"/>
      <c r="E24" s="345"/>
      <c r="F24" s="345"/>
      <c r="G24" s="568"/>
      <c r="H24" s="345"/>
      <c r="I24" s="345"/>
      <c r="J24" s="345"/>
      <c r="K24" s="345"/>
      <c r="L24" s="345"/>
      <c r="M24" s="575"/>
      <c r="N24" s="345"/>
      <c r="O24" s="345"/>
      <c r="P24" s="345"/>
      <c r="Q24" s="345"/>
      <c r="R24" s="345"/>
      <c r="S24" s="575"/>
      <c r="T24" s="345"/>
      <c r="U24" s="345"/>
      <c r="V24" s="345"/>
      <c r="W24" s="345"/>
      <c r="X24" s="345"/>
      <c r="AF24" s="345"/>
      <c r="AG24" s="345"/>
      <c r="AH24" s="345"/>
      <c r="AI24" s="345"/>
      <c r="AJ24" s="345"/>
    </row>
    <row r="25" spans="2:36" ht="19.5" customHeight="1" thickBot="1">
      <c r="B25" s="1629" t="s">
        <v>170</v>
      </c>
      <c r="C25" s="1630"/>
      <c r="D25" s="1630"/>
      <c r="E25" s="1630"/>
      <c r="F25" s="1631"/>
      <c r="G25" s="568"/>
      <c r="H25" s="1637" t="s">
        <v>171</v>
      </c>
      <c r="I25" s="1638"/>
      <c r="J25" s="1638"/>
      <c r="K25" s="1638"/>
      <c r="L25" s="1639"/>
      <c r="M25" s="568"/>
      <c r="N25" s="1637" t="s">
        <v>172</v>
      </c>
      <c r="O25" s="1638"/>
      <c r="P25" s="1638"/>
      <c r="Q25" s="1638"/>
      <c r="R25" s="1639"/>
      <c r="S25" s="568"/>
      <c r="T25" s="1637" t="s">
        <v>173</v>
      </c>
      <c r="U25" s="1638"/>
      <c r="V25" s="1638"/>
      <c r="W25" s="1638"/>
      <c r="X25" s="1639"/>
      <c r="Z25" s="1629" t="s">
        <v>174</v>
      </c>
      <c r="AA25" s="1630"/>
      <c r="AB25" s="1630"/>
      <c r="AC25" s="1630"/>
      <c r="AD25" s="1631"/>
      <c r="AF25" s="1629" t="s">
        <v>1053</v>
      </c>
      <c r="AG25" s="1630"/>
      <c r="AH25" s="1630"/>
      <c r="AI25" s="1630"/>
      <c r="AJ25" s="1631"/>
    </row>
    <row r="26" spans="2:36" ht="15" customHeight="1">
      <c r="B26" s="1669" t="s">
        <v>175</v>
      </c>
      <c r="C26" s="1670"/>
      <c r="D26" s="1670"/>
      <c r="E26" s="1670"/>
      <c r="F26" s="1671"/>
      <c r="G26" s="568"/>
      <c r="H26" s="1669" t="s">
        <v>176</v>
      </c>
      <c r="I26" s="1670"/>
      <c r="J26" s="1670"/>
      <c r="K26" s="1670"/>
      <c r="L26" s="1671"/>
      <c r="M26" s="568"/>
      <c r="N26" s="1669" t="s">
        <v>177</v>
      </c>
      <c r="O26" s="1670"/>
      <c r="P26" s="1670"/>
      <c r="Q26" s="1670"/>
      <c r="R26" s="1671"/>
      <c r="S26" s="568"/>
      <c r="T26" s="1689" t="s">
        <v>178</v>
      </c>
      <c r="U26" s="1690"/>
      <c r="V26" s="1690"/>
      <c r="W26" s="1690"/>
      <c r="X26" s="1691"/>
      <c r="Z26" s="1672" t="s">
        <v>179</v>
      </c>
      <c r="AA26" s="1673"/>
      <c r="AB26" s="1673"/>
      <c r="AC26" s="1673"/>
      <c r="AD26" s="1674"/>
      <c r="AF26" s="1683" t="s">
        <v>1054</v>
      </c>
      <c r="AG26" s="1684"/>
      <c r="AH26" s="1684"/>
      <c r="AI26" s="1684"/>
      <c r="AJ26" s="1685"/>
    </row>
    <row r="27" spans="2:36" ht="15" customHeight="1" thickBot="1">
      <c r="B27" s="1651" t="s">
        <v>180</v>
      </c>
      <c r="C27" s="1652"/>
      <c r="D27" s="1652"/>
      <c r="E27" s="1652"/>
      <c r="F27" s="1653"/>
      <c r="G27" s="568"/>
      <c r="H27" s="1651" t="s">
        <v>181</v>
      </c>
      <c r="I27" s="1652"/>
      <c r="J27" s="1652"/>
      <c r="K27" s="1652"/>
      <c r="L27" s="1653"/>
      <c r="M27" s="568"/>
      <c r="N27" s="1654" t="s">
        <v>182</v>
      </c>
      <c r="O27" s="1655"/>
      <c r="P27" s="1655"/>
      <c r="Q27" s="1655"/>
      <c r="R27" s="1656"/>
      <c r="S27" s="568"/>
      <c r="T27" s="1657"/>
      <c r="U27" s="1658"/>
      <c r="V27" s="1658"/>
      <c r="W27" s="1658"/>
      <c r="X27" s="1659"/>
      <c r="Z27" s="1675"/>
      <c r="AA27" s="1676"/>
      <c r="AB27" s="1676"/>
      <c r="AC27" s="1676"/>
      <c r="AD27" s="1677"/>
      <c r="AF27" s="1686"/>
      <c r="AG27" s="1687"/>
      <c r="AH27" s="1687"/>
      <c r="AI27" s="1687"/>
      <c r="AJ27" s="1688"/>
    </row>
    <row r="28" spans="2:36" ht="15.75" customHeight="1" thickBot="1">
      <c r="B28" s="1660" t="s">
        <v>183</v>
      </c>
      <c r="C28" s="1661"/>
      <c r="D28" s="1661"/>
      <c r="E28" s="1661"/>
      <c r="F28" s="1662"/>
      <c r="G28" s="568"/>
      <c r="H28" s="1663" t="s">
        <v>184</v>
      </c>
      <c r="I28" s="1664"/>
      <c r="J28" s="1664"/>
      <c r="K28" s="1664"/>
      <c r="L28" s="1665"/>
      <c r="M28" s="568"/>
      <c r="N28" s="1657"/>
      <c r="O28" s="1658"/>
      <c r="P28" s="1658"/>
      <c r="Q28" s="1658"/>
      <c r="R28" s="1659"/>
      <c r="S28" s="568"/>
      <c r="T28" s="345"/>
      <c r="U28" s="345"/>
      <c r="V28" s="345"/>
      <c r="W28" s="345"/>
      <c r="X28" s="345"/>
      <c r="Z28" s="1678" t="s">
        <v>185</v>
      </c>
      <c r="AA28" s="1679"/>
      <c r="AB28" s="1679"/>
      <c r="AC28" s="1679"/>
      <c r="AD28" s="1680"/>
    </row>
    <row r="29" spans="2:36" ht="15.75" customHeight="1" thickBot="1">
      <c r="B29" s="345"/>
      <c r="C29" s="345"/>
      <c r="D29" s="345"/>
      <c r="E29" s="345"/>
      <c r="F29" s="345"/>
      <c r="G29" s="568"/>
      <c r="H29" s="1666"/>
      <c r="I29" s="1667"/>
      <c r="J29" s="1667"/>
      <c r="K29" s="1667"/>
      <c r="L29" s="1668"/>
      <c r="M29" s="568"/>
      <c r="N29" s="345"/>
      <c r="O29" s="345"/>
      <c r="P29" s="345"/>
      <c r="Q29" s="345"/>
      <c r="R29" s="345"/>
      <c r="S29" s="568"/>
      <c r="T29" s="345"/>
      <c r="U29" s="345"/>
      <c r="V29" s="345"/>
      <c r="W29" s="345"/>
      <c r="X29" s="345"/>
    </row>
    <row r="30" spans="2:36" ht="16.5" thickBot="1">
      <c r="B30" s="345"/>
      <c r="C30" s="345"/>
      <c r="D30" s="345"/>
      <c r="E30" s="345"/>
      <c r="F30" s="524"/>
      <c r="G30" s="571"/>
      <c r="H30" s="345"/>
      <c r="I30" s="345"/>
      <c r="J30" s="345"/>
      <c r="K30" s="345"/>
      <c r="L30" s="345"/>
      <c r="M30" s="568"/>
      <c r="N30" s="345"/>
      <c r="O30" s="345"/>
      <c r="P30" s="345"/>
      <c r="Q30" s="345"/>
      <c r="R30" s="345"/>
      <c r="S30" s="568"/>
      <c r="T30" s="345"/>
      <c r="U30" s="345"/>
      <c r="V30" s="345"/>
      <c r="W30" s="345"/>
      <c r="X30" s="345"/>
    </row>
    <row r="31" spans="2:36" ht="16.5" thickBot="1">
      <c r="B31" s="345"/>
      <c r="C31" s="345"/>
      <c r="D31" s="345"/>
      <c r="E31" s="345"/>
      <c r="F31" s="345"/>
      <c r="G31" s="572"/>
      <c r="H31" s="1623">
        <v>213460088</v>
      </c>
      <c r="I31" s="1624"/>
      <c r="J31" s="1624"/>
      <c r="K31" s="1624"/>
      <c r="L31" s="1625"/>
      <c r="M31" s="571"/>
      <c r="N31" s="1623">
        <v>213421305</v>
      </c>
      <c r="O31" s="1624"/>
      <c r="P31" s="1624"/>
      <c r="Q31" s="1624"/>
      <c r="R31" s="1625"/>
      <c r="S31" s="571"/>
      <c r="T31" s="1623">
        <v>210523906</v>
      </c>
      <c r="U31" s="1624"/>
      <c r="V31" s="1624"/>
      <c r="W31" s="1624"/>
      <c r="X31" s="1625"/>
      <c r="Y31" s="82"/>
      <c r="Z31" s="1626">
        <v>911777388</v>
      </c>
      <c r="AA31" s="1627"/>
      <c r="AB31" s="1627"/>
      <c r="AC31" s="1627"/>
      <c r="AD31" s="1628"/>
      <c r="AF31" s="1626">
        <v>213460501</v>
      </c>
      <c r="AG31" s="1627"/>
      <c r="AH31" s="1627"/>
      <c r="AI31" s="1627"/>
      <c r="AJ31" s="1628"/>
    </row>
    <row r="32" spans="2:36" ht="16.5" thickBot="1">
      <c r="B32" s="1623">
        <v>213420572</v>
      </c>
      <c r="C32" s="1624"/>
      <c r="D32" s="1624"/>
      <c r="E32" s="1624"/>
      <c r="F32" s="1625"/>
      <c r="G32" s="568"/>
      <c r="H32" s="1612" t="s">
        <v>1256</v>
      </c>
      <c r="I32" s="1613"/>
      <c r="J32" s="1613"/>
      <c r="K32" s="1613"/>
      <c r="L32" s="1614"/>
      <c r="M32" s="572"/>
      <c r="N32" s="1612" t="s">
        <v>1124</v>
      </c>
      <c r="O32" s="1613"/>
      <c r="P32" s="1613"/>
      <c r="Q32" s="1613"/>
      <c r="R32" s="1614"/>
      <c r="S32" s="568"/>
      <c r="T32" s="1612" t="s">
        <v>1125</v>
      </c>
      <c r="U32" s="1613"/>
      <c r="V32" s="1613"/>
      <c r="W32" s="1613"/>
      <c r="X32" s="1614"/>
      <c r="Z32" s="1640" t="s">
        <v>186</v>
      </c>
      <c r="AA32" s="1641"/>
      <c r="AB32" s="1641"/>
      <c r="AC32" s="1642"/>
      <c r="AD32" s="1643"/>
      <c r="AF32" s="1612" t="s">
        <v>1565</v>
      </c>
      <c r="AG32" s="1613"/>
      <c r="AH32" s="1613"/>
      <c r="AI32" s="1613"/>
      <c r="AJ32" s="1614"/>
    </row>
    <row r="33" spans="2:36" ht="16.5" thickBot="1">
      <c r="B33" s="1612" t="s">
        <v>1112</v>
      </c>
      <c r="C33" s="1613"/>
      <c r="D33" s="1613"/>
      <c r="E33" s="1613"/>
      <c r="F33" s="1614"/>
      <c r="G33" s="568"/>
      <c r="H33" s="1615" t="s">
        <v>1258</v>
      </c>
      <c r="I33" s="1616"/>
      <c r="J33" s="1616"/>
      <c r="K33" s="1616"/>
      <c r="L33" s="1617"/>
      <c r="M33" s="568"/>
      <c r="N33" s="1615" t="s">
        <v>1257</v>
      </c>
      <c r="O33" s="1616"/>
      <c r="P33" s="1616"/>
      <c r="Q33" s="1616"/>
      <c r="R33" s="1617"/>
      <c r="S33" s="568"/>
      <c r="T33" s="1615" t="s">
        <v>1259</v>
      </c>
      <c r="U33" s="1616"/>
      <c r="V33" s="1616"/>
      <c r="W33" s="1616"/>
      <c r="X33" s="1617"/>
      <c r="Z33" s="1615" t="s">
        <v>1254</v>
      </c>
      <c r="AA33" s="1616"/>
      <c r="AB33" s="1616"/>
      <c r="AC33" s="1616"/>
      <c r="AD33" s="1617"/>
      <c r="AF33" s="1615" t="s">
        <v>1564</v>
      </c>
      <c r="AG33" s="1616"/>
      <c r="AH33" s="1616"/>
      <c r="AI33" s="1616"/>
      <c r="AJ33" s="1617"/>
    </row>
    <row r="34" spans="2:36" ht="15.75">
      <c r="B34" s="1615" t="s">
        <v>1258</v>
      </c>
      <c r="C34" s="1616"/>
      <c r="D34" s="1616"/>
      <c r="E34" s="1616"/>
      <c r="F34" s="1617"/>
      <c r="G34" s="568"/>
      <c r="H34" s="380" t="s">
        <v>12</v>
      </c>
      <c r="I34" s="381" t="s">
        <v>162</v>
      </c>
      <c r="J34" s="381" t="s">
        <v>163</v>
      </c>
      <c r="K34" s="381" t="s">
        <v>164</v>
      </c>
      <c r="L34" s="390" t="s">
        <v>165</v>
      </c>
      <c r="M34" s="568"/>
      <c r="N34" s="380" t="s">
        <v>12</v>
      </c>
      <c r="O34" s="381" t="s">
        <v>162</v>
      </c>
      <c r="P34" s="381" t="s">
        <v>163</v>
      </c>
      <c r="Q34" s="381" t="s">
        <v>164</v>
      </c>
      <c r="R34" s="390" t="s">
        <v>165</v>
      </c>
      <c r="S34" s="568"/>
      <c r="T34" s="380" t="s">
        <v>12</v>
      </c>
      <c r="U34" s="381" t="s">
        <v>162</v>
      </c>
      <c r="V34" s="381" t="s">
        <v>163</v>
      </c>
      <c r="W34" s="381" t="s">
        <v>164</v>
      </c>
      <c r="X34" s="390" t="s">
        <v>165</v>
      </c>
      <c r="Z34" s="380" t="s">
        <v>12</v>
      </c>
      <c r="AA34" s="381" t="s">
        <v>162</v>
      </c>
      <c r="AB34" s="381" t="s">
        <v>163</v>
      </c>
      <c r="AC34" s="381" t="s">
        <v>164</v>
      </c>
      <c r="AD34" s="390" t="s">
        <v>165</v>
      </c>
      <c r="AF34" s="380" t="s">
        <v>12</v>
      </c>
      <c r="AG34" s="381" t="s">
        <v>162</v>
      </c>
      <c r="AH34" s="381" t="s">
        <v>163</v>
      </c>
      <c r="AI34" s="381" t="s">
        <v>164</v>
      </c>
      <c r="AJ34" s="390" t="s">
        <v>165</v>
      </c>
    </row>
    <row r="35" spans="2:36">
      <c r="B35" s="380" t="s">
        <v>12</v>
      </c>
      <c r="C35" s="381" t="s">
        <v>162</v>
      </c>
      <c r="D35" s="381" t="s">
        <v>163</v>
      </c>
      <c r="E35" s="381" t="s">
        <v>164</v>
      </c>
      <c r="F35" s="390" t="s">
        <v>165</v>
      </c>
      <c r="G35" s="568"/>
      <c r="H35" s="361"/>
      <c r="I35" s="362"/>
      <c r="J35" s="362"/>
      <c r="K35" s="363"/>
      <c r="L35" s="364"/>
      <c r="M35" s="568"/>
      <c r="N35" s="361"/>
      <c r="O35" s="362"/>
      <c r="P35" s="362"/>
      <c r="Q35" s="363"/>
      <c r="R35" s="364"/>
      <c r="S35" s="568"/>
      <c r="T35" s="361">
        <v>45331</v>
      </c>
      <c r="U35" s="362" t="s">
        <v>1725</v>
      </c>
      <c r="V35" s="362"/>
      <c r="W35" s="363" t="s">
        <v>220</v>
      </c>
      <c r="X35" s="364">
        <v>14</v>
      </c>
      <c r="Z35" s="356">
        <v>45356</v>
      </c>
      <c r="AA35" s="357" t="s">
        <v>1806</v>
      </c>
      <c r="AB35" s="357" t="s">
        <v>1807</v>
      </c>
      <c r="AC35" s="358" t="s">
        <v>1808</v>
      </c>
      <c r="AD35" s="359">
        <v>4</v>
      </c>
      <c r="AE35" s="138"/>
      <c r="AF35" s="386"/>
      <c r="AG35" s="387"/>
      <c r="AH35" s="387"/>
      <c r="AI35" s="387"/>
      <c r="AJ35" s="388"/>
    </row>
    <row r="36" spans="2:36">
      <c r="B36" s="361">
        <v>45353</v>
      </c>
      <c r="C36" s="362" t="s">
        <v>1857</v>
      </c>
      <c r="D36" s="362">
        <v>315</v>
      </c>
      <c r="E36" s="363" t="s">
        <v>1802</v>
      </c>
      <c r="F36" s="364">
        <v>7</v>
      </c>
      <c r="G36" s="568"/>
      <c r="H36" s="361"/>
      <c r="I36" s="362"/>
      <c r="J36" s="362"/>
      <c r="K36" s="363"/>
      <c r="L36" s="364"/>
      <c r="M36" s="568"/>
      <c r="N36" s="361"/>
      <c r="O36" s="362"/>
      <c r="P36" s="362"/>
      <c r="Q36" s="363"/>
      <c r="R36" s="364"/>
      <c r="S36" s="568"/>
      <c r="T36" s="361"/>
      <c r="U36" s="362"/>
      <c r="Y36" s="311"/>
      <c r="Z36" s="361"/>
      <c r="AA36" s="362"/>
      <c r="AB36" s="362"/>
      <c r="AC36" s="363"/>
      <c r="AD36" s="369"/>
      <c r="AF36" s="361"/>
      <c r="AG36" s="362"/>
      <c r="AH36" s="362"/>
      <c r="AI36" s="363"/>
      <c r="AJ36" s="364"/>
    </row>
    <row r="37" spans="2:36">
      <c r="B37" s="361"/>
      <c r="C37" s="484"/>
      <c r="D37" s="362"/>
      <c r="E37" s="363"/>
      <c r="F37" s="364"/>
      <c r="G37" s="568"/>
      <c r="H37" s="361"/>
      <c r="I37" s="362"/>
      <c r="J37" s="362"/>
      <c r="K37" s="363"/>
      <c r="L37" s="369"/>
      <c r="M37" s="568"/>
      <c r="N37" s="361"/>
      <c r="O37" s="362"/>
      <c r="P37" s="362"/>
      <c r="Q37" s="363"/>
      <c r="R37" s="364"/>
      <c r="S37" s="568"/>
      <c r="T37" s="361"/>
      <c r="U37" s="362"/>
      <c r="V37" s="362"/>
      <c r="W37" s="363"/>
      <c r="X37" s="364"/>
      <c r="Z37" s="361"/>
      <c r="AA37" s="362"/>
      <c r="AB37" s="362"/>
      <c r="AC37" s="363"/>
      <c r="AD37" s="369"/>
      <c r="AF37" s="361"/>
      <c r="AG37" s="362"/>
      <c r="AH37" s="362"/>
      <c r="AI37" s="363"/>
      <c r="AJ37" s="369"/>
    </row>
    <row r="38" spans="2:36">
      <c r="B38" s="361"/>
      <c r="C38" s="362"/>
      <c r="D38" s="362"/>
      <c r="E38" s="363"/>
      <c r="F38" s="364"/>
      <c r="G38" s="568"/>
      <c r="H38" s="361"/>
      <c r="I38" s="362"/>
      <c r="J38" s="362"/>
      <c r="K38" s="363"/>
      <c r="L38" s="369"/>
      <c r="M38" s="568"/>
      <c r="N38" s="361"/>
      <c r="O38" s="362"/>
      <c r="P38" s="362"/>
      <c r="Q38" s="363"/>
      <c r="R38" s="364"/>
      <c r="S38" s="568"/>
      <c r="T38" s="361"/>
      <c r="U38" s="362"/>
      <c r="V38" s="362"/>
      <c r="W38" s="363"/>
      <c r="X38" s="369"/>
      <c r="Z38" s="361"/>
      <c r="AA38" s="362"/>
      <c r="AB38" s="362"/>
      <c r="AC38" s="363"/>
      <c r="AD38" s="369"/>
      <c r="AF38" s="361"/>
      <c r="AG38" s="362"/>
      <c r="AH38" s="362"/>
      <c r="AI38" s="363"/>
      <c r="AJ38" s="369"/>
    </row>
    <row r="39" spans="2:36">
      <c r="B39" s="361"/>
      <c r="C39" s="362"/>
      <c r="D39" s="362"/>
      <c r="E39" s="363"/>
      <c r="F39" s="364"/>
      <c r="G39" s="568"/>
      <c r="H39" s="361"/>
      <c r="I39" s="362"/>
      <c r="J39" s="362"/>
      <c r="K39" s="363"/>
      <c r="L39" s="369"/>
      <c r="M39" s="568"/>
      <c r="N39" s="361"/>
      <c r="O39" s="362"/>
      <c r="P39" s="362"/>
      <c r="Q39" s="363"/>
      <c r="R39" s="369"/>
      <c r="S39" s="568"/>
      <c r="T39" s="361"/>
      <c r="U39" s="362"/>
      <c r="V39" s="362"/>
      <c r="W39" s="363"/>
      <c r="X39" s="369"/>
      <c r="Z39" s="361"/>
      <c r="AA39" s="362"/>
      <c r="AB39" s="362"/>
      <c r="AC39" s="363"/>
      <c r="AD39" s="369"/>
      <c r="AF39" s="361"/>
      <c r="AG39" s="362"/>
      <c r="AH39" s="362"/>
      <c r="AI39" s="363"/>
      <c r="AJ39" s="369"/>
    </row>
    <row r="40" spans="2:36">
      <c r="B40" s="361"/>
      <c r="C40" s="362"/>
      <c r="D40" s="362"/>
      <c r="E40" s="363"/>
      <c r="F40" s="364"/>
      <c r="G40" s="568"/>
      <c r="H40" s="361"/>
      <c r="I40" s="362"/>
      <c r="J40" s="362"/>
      <c r="K40" s="363"/>
      <c r="L40" s="369"/>
      <c r="M40" s="568"/>
      <c r="N40" s="361"/>
      <c r="O40" s="362"/>
      <c r="P40" s="362"/>
      <c r="Q40" s="363"/>
      <c r="R40" s="369"/>
      <c r="S40" s="568"/>
      <c r="T40" s="361"/>
      <c r="U40" s="362"/>
      <c r="V40" s="362"/>
      <c r="W40" s="363"/>
      <c r="X40" s="369"/>
      <c r="Z40" s="361"/>
      <c r="AA40" s="362"/>
      <c r="AB40" s="362"/>
      <c r="AC40" s="363"/>
      <c r="AD40" s="369"/>
      <c r="AF40" s="361"/>
      <c r="AG40" s="362"/>
      <c r="AH40" s="362"/>
      <c r="AI40" s="363"/>
      <c r="AJ40" s="369"/>
    </row>
    <row r="41" spans="2:36">
      <c r="B41" s="361"/>
      <c r="C41" s="362"/>
      <c r="D41" s="362"/>
      <c r="E41" s="363"/>
      <c r="F41" s="369"/>
      <c r="G41" s="568"/>
      <c r="H41" s="361"/>
      <c r="I41" s="362"/>
      <c r="J41" s="362"/>
      <c r="K41" s="363"/>
      <c r="L41" s="369"/>
      <c r="M41" s="568"/>
      <c r="N41" s="361"/>
      <c r="O41" s="362"/>
      <c r="P41" s="362"/>
      <c r="Q41" s="363"/>
      <c r="R41" s="369"/>
      <c r="S41" s="568"/>
      <c r="T41" s="361"/>
      <c r="U41" s="362"/>
      <c r="V41" s="362"/>
      <c r="W41" s="363"/>
      <c r="X41" s="369"/>
      <c r="Z41" s="361"/>
      <c r="AA41" s="362"/>
      <c r="AB41" s="362"/>
      <c r="AC41" s="363"/>
      <c r="AD41" s="369"/>
      <c r="AF41" s="361"/>
      <c r="AG41" s="362"/>
      <c r="AH41" s="362"/>
      <c r="AI41" s="363"/>
      <c r="AJ41" s="369"/>
    </row>
    <row r="42" spans="2:36">
      <c r="B42" s="361"/>
      <c r="C42" s="362"/>
      <c r="D42" s="362"/>
      <c r="E42" s="363"/>
      <c r="F42" s="369"/>
      <c r="G42" s="568"/>
      <c r="H42" s="361"/>
      <c r="I42" s="362"/>
      <c r="J42" s="362"/>
      <c r="K42" s="363"/>
      <c r="L42" s="369"/>
      <c r="M42" s="568"/>
      <c r="N42" s="361"/>
      <c r="O42" s="362"/>
      <c r="P42" s="362"/>
      <c r="Q42" s="363"/>
      <c r="R42" s="369"/>
      <c r="S42" s="568"/>
      <c r="T42" s="361"/>
      <c r="U42" s="362"/>
      <c r="V42" s="362"/>
      <c r="W42" s="363"/>
      <c r="X42" s="369"/>
      <c r="Z42" s="361"/>
      <c r="AA42" s="362"/>
      <c r="AB42" s="362"/>
      <c r="AC42" s="363"/>
      <c r="AD42" s="369"/>
      <c r="AF42" s="361"/>
      <c r="AG42" s="362"/>
      <c r="AH42" s="362"/>
      <c r="AI42" s="363"/>
      <c r="AJ42" s="369"/>
    </row>
    <row r="43" spans="2:36">
      <c r="B43" s="361"/>
      <c r="C43" s="362"/>
      <c r="D43" s="362"/>
      <c r="E43" s="363"/>
      <c r="F43" s="369"/>
      <c r="G43" s="568"/>
      <c r="H43" s="361"/>
      <c r="I43" s="362"/>
      <c r="J43" s="362"/>
      <c r="K43" s="363"/>
      <c r="L43" s="369"/>
      <c r="M43" s="568"/>
      <c r="N43" s="361"/>
      <c r="O43" s="362"/>
      <c r="P43" s="362"/>
      <c r="Q43" s="363"/>
      <c r="R43" s="369"/>
      <c r="S43" s="568"/>
      <c r="T43" s="361"/>
      <c r="U43" s="362"/>
      <c r="V43" s="362"/>
      <c r="W43" s="363"/>
      <c r="X43" s="369"/>
      <c r="Z43" s="361"/>
      <c r="AA43" s="362"/>
      <c r="AB43" s="362"/>
      <c r="AC43" s="363"/>
      <c r="AD43" s="369"/>
      <c r="AF43" s="361"/>
      <c r="AG43" s="362"/>
      <c r="AH43" s="362"/>
      <c r="AI43" s="363"/>
      <c r="AJ43" s="369"/>
    </row>
    <row r="44" spans="2:36">
      <c r="B44" s="361"/>
      <c r="C44" s="362"/>
      <c r="D44" s="362"/>
      <c r="E44" s="363"/>
      <c r="F44" s="369"/>
      <c r="G44" s="568"/>
      <c r="H44" s="361"/>
      <c r="I44" s="362"/>
      <c r="J44" s="362"/>
      <c r="K44" s="363"/>
      <c r="L44" s="369"/>
      <c r="M44" s="568"/>
      <c r="N44" s="361"/>
      <c r="O44" s="362"/>
      <c r="P44" s="362"/>
      <c r="Q44" s="363"/>
      <c r="R44" s="369"/>
      <c r="S44" s="568"/>
      <c r="T44" s="361"/>
      <c r="U44" s="362"/>
      <c r="V44" s="362"/>
      <c r="W44" s="363"/>
      <c r="X44" s="369"/>
      <c r="Z44" s="361"/>
      <c r="AA44" s="362"/>
      <c r="AB44" s="362"/>
      <c r="AC44" s="363"/>
      <c r="AD44" s="369"/>
      <c r="AF44" s="361"/>
      <c r="AG44" s="362"/>
      <c r="AH44" s="362"/>
      <c r="AI44" s="363"/>
      <c r="AJ44" s="369"/>
    </row>
    <row r="45" spans="2:36">
      <c r="B45" s="361"/>
      <c r="C45" s="362"/>
      <c r="D45" s="362"/>
      <c r="E45" s="363"/>
      <c r="F45" s="369"/>
      <c r="G45" s="568"/>
      <c r="H45" s="361"/>
      <c r="I45" s="362"/>
      <c r="J45" s="362"/>
      <c r="K45" s="363"/>
      <c r="L45" s="369"/>
      <c r="M45" s="568"/>
      <c r="N45" s="361"/>
      <c r="O45" s="362"/>
      <c r="P45" s="362"/>
      <c r="Q45" s="363"/>
      <c r="R45" s="369"/>
      <c r="S45" s="568"/>
      <c r="T45" s="361"/>
      <c r="U45" s="362"/>
      <c r="V45" s="362"/>
      <c r="W45" s="363"/>
      <c r="X45" s="369"/>
      <c r="Z45" s="361"/>
      <c r="AA45" s="362"/>
      <c r="AB45" s="362"/>
      <c r="AC45" s="363"/>
      <c r="AD45" s="369"/>
      <c r="AF45" s="361"/>
      <c r="AG45" s="362"/>
      <c r="AH45" s="362"/>
      <c r="AI45" s="363"/>
      <c r="AJ45" s="369"/>
    </row>
    <row r="46" spans="2:36">
      <c r="B46" s="361"/>
      <c r="C46" s="362"/>
      <c r="D46" s="362"/>
      <c r="E46" s="363"/>
      <c r="F46" s="369"/>
      <c r="G46" s="568"/>
      <c r="H46" s="361"/>
      <c r="I46" s="362"/>
      <c r="J46" s="362"/>
      <c r="K46" s="363"/>
      <c r="L46" s="369"/>
      <c r="M46" s="568"/>
      <c r="N46" s="361"/>
      <c r="O46" s="362"/>
      <c r="P46" s="362"/>
      <c r="Q46" s="363"/>
      <c r="R46" s="369"/>
      <c r="S46" s="568"/>
      <c r="T46" s="361"/>
      <c r="U46" s="362"/>
      <c r="V46" s="362"/>
      <c r="W46" s="363"/>
      <c r="X46" s="369"/>
      <c r="Z46" s="361"/>
      <c r="AA46" s="362"/>
      <c r="AB46" s="362"/>
      <c r="AC46" s="363"/>
      <c r="AD46" s="369"/>
      <c r="AF46" s="361"/>
      <c r="AG46" s="362"/>
      <c r="AH46" s="362"/>
      <c r="AI46" s="363"/>
      <c r="AJ46" s="369"/>
    </row>
    <row r="47" spans="2:36">
      <c r="B47" s="361"/>
      <c r="C47" s="362"/>
      <c r="D47" s="362"/>
      <c r="E47" s="363"/>
      <c r="F47" s="369"/>
      <c r="G47" s="568"/>
      <c r="H47" s="361"/>
      <c r="I47" s="362"/>
      <c r="J47" s="362"/>
      <c r="K47" s="363"/>
      <c r="L47" s="369"/>
      <c r="M47" s="568"/>
      <c r="N47" s="361"/>
      <c r="O47" s="362"/>
      <c r="P47" s="362"/>
      <c r="Q47" s="363"/>
      <c r="R47" s="369"/>
      <c r="S47" s="568"/>
      <c r="T47" s="361"/>
      <c r="U47" s="362"/>
      <c r="V47" s="362"/>
      <c r="W47" s="363"/>
      <c r="X47" s="369"/>
      <c r="Z47" s="361"/>
      <c r="AA47" s="362"/>
      <c r="AB47" s="362"/>
      <c r="AC47" s="363"/>
      <c r="AD47" s="369"/>
      <c r="AF47" s="361"/>
      <c r="AG47" s="362"/>
      <c r="AH47" s="362"/>
      <c r="AI47" s="363"/>
      <c r="AJ47" s="369"/>
    </row>
    <row r="48" spans="2:36">
      <c r="B48" s="361"/>
      <c r="C48" s="362"/>
      <c r="D48" s="675"/>
      <c r="E48" s="363"/>
      <c r="F48" s="369"/>
      <c r="G48" s="568"/>
      <c r="H48" s="361"/>
      <c r="I48" s="362"/>
      <c r="J48" s="362"/>
      <c r="K48" s="363"/>
      <c r="L48" s="369"/>
      <c r="M48" s="568"/>
      <c r="N48" s="361"/>
      <c r="O48" s="362"/>
      <c r="P48" s="362"/>
      <c r="Q48" s="363"/>
      <c r="R48" s="369"/>
      <c r="S48" s="568"/>
      <c r="T48" s="361"/>
      <c r="U48" s="362"/>
      <c r="V48" s="362"/>
      <c r="W48" s="363"/>
      <c r="X48" s="369"/>
      <c r="Z48" s="361"/>
      <c r="AA48" s="362"/>
      <c r="AB48" s="362"/>
      <c r="AC48" s="363"/>
      <c r="AD48" s="369"/>
      <c r="AF48" s="361"/>
      <c r="AG48" s="362"/>
      <c r="AH48" s="362"/>
      <c r="AI48" s="363"/>
      <c r="AJ48" s="369"/>
    </row>
    <row r="49" spans="2:36">
      <c r="B49" s="361"/>
      <c r="C49" s="362"/>
      <c r="D49" s="362"/>
      <c r="E49" s="363"/>
      <c r="F49" s="369"/>
      <c r="G49" s="568"/>
      <c r="H49" s="361"/>
      <c r="I49" s="362"/>
      <c r="J49" s="362"/>
      <c r="K49" s="363"/>
      <c r="L49" s="369"/>
      <c r="M49" s="568"/>
      <c r="N49" s="361"/>
      <c r="O49" s="362"/>
      <c r="P49" s="362"/>
      <c r="Q49" s="363"/>
      <c r="R49" s="369"/>
      <c r="S49" s="568"/>
      <c r="T49" s="361"/>
      <c r="U49" s="362"/>
      <c r="V49" s="362"/>
      <c r="W49" s="363"/>
      <c r="X49" s="369"/>
      <c r="Z49" s="361"/>
      <c r="AA49" s="362"/>
      <c r="AB49" s="362"/>
      <c r="AC49" s="363"/>
      <c r="AD49" s="369"/>
      <c r="AF49" s="361"/>
      <c r="AG49" s="362"/>
      <c r="AH49" s="362"/>
      <c r="AI49" s="363"/>
      <c r="AJ49" s="369"/>
    </row>
    <row r="50" spans="2:36" ht="15.75" thickBot="1">
      <c r="B50" s="361"/>
      <c r="C50" s="362"/>
      <c r="D50" s="362"/>
      <c r="E50" s="363"/>
      <c r="F50" s="369"/>
      <c r="G50" s="568"/>
      <c r="H50" s="372"/>
      <c r="I50" s="373"/>
      <c r="J50" s="373"/>
      <c r="K50" s="374"/>
      <c r="L50" s="375"/>
      <c r="M50" s="568"/>
      <c r="N50" s="372"/>
      <c r="O50" s="373"/>
      <c r="P50" s="373"/>
      <c r="Q50" s="374"/>
      <c r="R50" s="375"/>
      <c r="S50" s="568"/>
      <c r="T50" s="372"/>
      <c r="U50" s="373"/>
      <c r="V50" s="373"/>
      <c r="W50" s="374"/>
      <c r="X50" s="375"/>
      <c r="Z50" s="372"/>
      <c r="AA50" s="373"/>
      <c r="AB50" s="373"/>
      <c r="AC50" s="374"/>
      <c r="AD50" s="375"/>
      <c r="AF50" s="361"/>
      <c r="AG50" s="362"/>
      <c r="AH50" s="362"/>
      <c r="AI50" s="363"/>
      <c r="AJ50" s="369"/>
    </row>
    <row r="51" spans="2:36" ht="15.75" thickBot="1">
      <c r="B51" s="372"/>
      <c r="C51" s="373"/>
      <c r="D51" s="373"/>
      <c r="E51" s="374"/>
      <c r="F51" s="375"/>
      <c r="G51" s="568"/>
      <c r="H51" s="345"/>
      <c r="I51" s="345"/>
      <c r="J51" s="345"/>
      <c r="K51" s="345"/>
      <c r="L51" s="345"/>
      <c r="M51" s="568"/>
      <c r="N51" s="345"/>
      <c r="O51" s="345"/>
      <c r="P51" s="345"/>
      <c r="Q51" s="345"/>
      <c r="R51" s="345"/>
      <c r="S51" s="568"/>
      <c r="T51" s="345"/>
      <c r="U51" s="345"/>
      <c r="V51" s="345"/>
      <c r="W51" s="345"/>
      <c r="X51" s="345"/>
      <c r="Z51" s="345"/>
      <c r="AA51" s="345"/>
      <c r="AB51" s="345"/>
      <c r="AC51" s="345"/>
      <c r="AD51" s="345"/>
      <c r="AF51" s="372"/>
      <c r="AG51" s="373"/>
      <c r="AH51" s="373"/>
      <c r="AI51" s="374"/>
      <c r="AJ51" s="375"/>
    </row>
    <row r="52" spans="2:36" ht="16.5" thickBot="1">
      <c r="B52" s="345"/>
      <c r="C52" s="345"/>
      <c r="D52" s="345"/>
      <c r="E52" s="345"/>
      <c r="F52" s="345"/>
      <c r="G52" s="568"/>
      <c r="H52" s="1618" t="s">
        <v>1227</v>
      </c>
      <c r="I52" s="1619"/>
      <c r="J52" s="1619"/>
      <c r="K52" s="1619"/>
      <c r="L52" s="385">
        <f>+SUM(L35:L50)*2</f>
        <v>0</v>
      </c>
      <c r="M52" s="568"/>
      <c r="N52" s="1618" t="s">
        <v>1227</v>
      </c>
      <c r="O52" s="1619"/>
      <c r="P52" s="1619"/>
      <c r="Q52" s="1619"/>
      <c r="R52" s="385">
        <f>+SUM(R35:R50)*2</f>
        <v>0</v>
      </c>
      <c r="S52" s="568"/>
      <c r="T52" s="1618" t="s">
        <v>1227</v>
      </c>
      <c r="U52" s="1619"/>
      <c r="V52" s="1619"/>
      <c r="W52" s="1619"/>
      <c r="X52" s="385">
        <f>+SUM(X35:X50)*2</f>
        <v>28</v>
      </c>
      <c r="Z52" s="1618" t="s">
        <v>1227</v>
      </c>
      <c r="AA52" s="1645"/>
      <c r="AB52" s="1645"/>
      <c r="AC52" s="1635">
        <f>+SUM(AD35:AD50)*4</f>
        <v>16</v>
      </c>
      <c r="AD52" s="1636"/>
      <c r="AF52" s="345"/>
      <c r="AG52" s="345"/>
      <c r="AH52" s="345"/>
      <c r="AI52" s="345"/>
      <c r="AJ52" s="345"/>
    </row>
    <row r="53" spans="2:36" ht="18.75" thickBot="1">
      <c r="B53" s="1618" t="s">
        <v>1227</v>
      </c>
      <c r="C53" s="1619"/>
      <c r="D53" s="1619"/>
      <c r="E53" s="1644"/>
      <c r="F53" s="628">
        <f>+SUM(F36:F51)*3</f>
        <v>21</v>
      </c>
      <c r="G53" s="568"/>
      <c r="H53" s="345"/>
      <c r="I53" s="345"/>
      <c r="J53" s="345"/>
      <c r="K53" s="345"/>
      <c r="L53" s="345"/>
      <c r="M53" s="568"/>
      <c r="N53" s="345"/>
      <c r="O53" s="345"/>
      <c r="P53" s="345"/>
      <c r="Q53" s="345"/>
      <c r="R53" s="345"/>
      <c r="S53" s="568"/>
      <c r="T53" s="345"/>
      <c r="U53" s="345"/>
      <c r="V53" s="345"/>
      <c r="W53" s="345"/>
      <c r="X53" s="345"/>
      <c r="Z53" s="345"/>
      <c r="AA53" s="345"/>
      <c r="AB53" s="345"/>
      <c r="AC53" s="345"/>
      <c r="AD53" s="345"/>
      <c r="AF53" s="623" t="s">
        <v>1227</v>
      </c>
      <c r="AG53" s="624"/>
      <c r="AH53" s="624"/>
      <c r="AI53" s="622">
        <f>+SUM(AJ35:AJ51)*4</f>
        <v>0</v>
      </c>
      <c r="AJ53" s="385"/>
    </row>
    <row r="54" spans="2:36" ht="16.5" thickBot="1">
      <c r="B54" s="345"/>
      <c r="C54" s="345"/>
      <c r="D54" s="345"/>
      <c r="E54" s="345"/>
      <c r="F54" s="345"/>
      <c r="G54" s="627"/>
      <c r="H54" s="627"/>
      <c r="I54" s="627"/>
      <c r="J54" s="627"/>
      <c r="K54" s="627"/>
      <c r="L54" s="627"/>
      <c r="M54" s="627"/>
      <c r="N54" s="627"/>
      <c r="O54" s="627"/>
      <c r="P54" s="627"/>
      <c r="Q54" s="627"/>
      <c r="R54" s="627"/>
      <c r="S54" s="627"/>
      <c r="T54" s="627"/>
      <c r="U54" s="627"/>
      <c r="V54" s="627"/>
      <c r="W54" s="627"/>
      <c r="X54" s="627"/>
      <c r="Z54" s="1637" t="s">
        <v>190</v>
      </c>
      <c r="AA54" s="1638"/>
      <c r="AB54" s="1638"/>
      <c r="AC54" s="1638"/>
      <c r="AD54" s="1639"/>
      <c r="AF54" s="345"/>
      <c r="AG54" s="345"/>
      <c r="AH54" s="345"/>
      <c r="AI54" s="345"/>
      <c r="AJ54" s="345"/>
    </row>
    <row r="55" spans="2:36" ht="17.25" customHeight="1" thickBot="1">
      <c r="B55" s="641" t="s">
        <v>1228</v>
      </c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42"/>
      <c r="P55" s="642"/>
      <c r="Q55" s="642"/>
      <c r="R55" s="642"/>
      <c r="S55" s="642"/>
      <c r="T55" s="642"/>
      <c r="U55" s="642"/>
      <c r="V55" s="642"/>
      <c r="W55" s="642"/>
      <c r="X55" s="643"/>
      <c r="Z55" s="1632" t="s">
        <v>192</v>
      </c>
      <c r="AA55" s="1633"/>
      <c r="AB55" s="1633"/>
      <c r="AC55" s="1633"/>
      <c r="AD55" s="1634"/>
      <c r="AF55" s="1629" t="s">
        <v>1053</v>
      </c>
      <c r="AG55" s="1630"/>
      <c r="AH55" s="1630"/>
      <c r="AI55" s="1630"/>
      <c r="AJ55" s="1631"/>
    </row>
    <row r="56" spans="2:36" ht="20.25" customHeight="1" thickBot="1">
      <c r="B56" s="644" t="s">
        <v>191</v>
      </c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5"/>
      <c r="P56" s="645"/>
      <c r="Q56" s="645"/>
      <c r="R56" s="645"/>
      <c r="S56" s="645"/>
      <c r="T56" s="645"/>
      <c r="U56" s="645"/>
      <c r="V56" s="645"/>
      <c r="W56" s="645"/>
      <c r="X56" s="646"/>
      <c r="AF56" s="1620" t="s">
        <v>1566</v>
      </c>
      <c r="AG56" s="1621"/>
      <c r="AH56" s="1621"/>
      <c r="AI56" s="1621"/>
      <c r="AJ56" s="1622"/>
    </row>
    <row r="57" spans="2:36" ht="15" customHeight="1" thickBot="1">
      <c r="B57" s="345"/>
      <c r="C57" s="345"/>
      <c r="D57" s="345"/>
      <c r="E57" s="345"/>
      <c r="F57" s="345"/>
      <c r="O57" s="545"/>
      <c r="AF57" s="626"/>
      <c r="AG57" s="626"/>
      <c r="AH57" s="626"/>
      <c r="AI57" s="626"/>
      <c r="AJ57" s="626"/>
    </row>
    <row r="58" spans="2:36" ht="15.75" thickBot="1">
      <c r="B58" s="1623"/>
      <c r="C58" s="1624"/>
      <c r="D58" s="1624"/>
      <c r="E58" s="1624"/>
      <c r="F58" s="1625"/>
      <c r="I58" s="1623"/>
      <c r="J58" s="1624"/>
      <c r="K58" s="1624"/>
      <c r="L58" s="1624"/>
      <c r="M58" s="1625"/>
      <c r="O58" s="1623">
        <v>963342983</v>
      </c>
      <c r="P58" s="1624"/>
      <c r="Q58" s="1624"/>
      <c r="R58" s="1624"/>
      <c r="S58" s="1625"/>
    </row>
    <row r="59" spans="2:36" ht="16.5" thickBot="1">
      <c r="B59" s="1612" t="s">
        <v>1619</v>
      </c>
      <c r="C59" s="1613"/>
      <c r="D59" s="1613"/>
      <c r="E59" s="1613"/>
      <c r="F59" s="1614"/>
      <c r="I59" s="1612" t="s">
        <v>1646</v>
      </c>
      <c r="J59" s="1613"/>
      <c r="K59" s="1613"/>
      <c r="L59" s="1613"/>
      <c r="M59" s="1614"/>
      <c r="O59" s="1612" t="s">
        <v>1696</v>
      </c>
      <c r="P59" s="1613"/>
      <c r="Q59" s="1613"/>
      <c r="R59" s="1613"/>
      <c r="S59" s="1614"/>
    </row>
    <row r="60" spans="2:36" ht="15.75">
      <c r="B60" s="1615" t="s">
        <v>1620</v>
      </c>
      <c r="C60" s="1616"/>
      <c r="D60" s="1616"/>
      <c r="E60" s="1616"/>
      <c r="F60" s="1617"/>
      <c r="I60" s="1615" t="s">
        <v>1258</v>
      </c>
      <c r="J60" s="1616"/>
      <c r="K60" s="1616"/>
      <c r="L60" s="1616"/>
      <c r="M60" s="1617"/>
      <c r="O60" s="1615" t="s">
        <v>1699</v>
      </c>
      <c r="P60" s="1616"/>
      <c r="Q60" s="1616"/>
      <c r="R60" s="1616"/>
      <c r="S60" s="1617"/>
      <c r="U60" s="545"/>
    </row>
    <row r="61" spans="2:36">
      <c r="B61" s="380" t="s">
        <v>12</v>
      </c>
      <c r="C61" s="381" t="s">
        <v>162</v>
      </c>
      <c r="D61" s="381" t="s">
        <v>163</v>
      </c>
      <c r="E61" s="381" t="s">
        <v>164</v>
      </c>
      <c r="F61" s="390" t="s">
        <v>165</v>
      </c>
      <c r="I61" s="380" t="s">
        <v>12</v>
      </c>
      <c r="J61" s="381" t="s">
        <v>162</v>
      </c>
      <c r="K61" s="381" t="s">
        <v>163</v>
      </c>
      <c r="L61" s="381" t="s">
        <v>164</v>
      </c>
      <c r="M61" s="390" t="s">
        <v>165</v>
      </c>
      <c r="O61" s="380" t="s">
        <v>12</v>
      </c>
      <c r="P61" s="381" t="s">
        <v>162</v>
      </c>
      <c r="Q61" s="381" t="s">
        <v>163</v>
      </c>
      <c r="R61" s="381" t="s">
        <v>164</v>
      </c>
      <c r="S61" s="390" t="s">
        <v>165</v>
      </c>
    </row>
    <row r="62" spans="2:36" ht="16.5">
      <c r="B62" s="361">
        <v>45291</v>
      </c>
      <c r="C62" s="362" t="s">
        <v>1621</v>
      </c>
      <c r="D62" s="362"/>
      <c r="E62" s="363" t="s">
        <v>166</v>
      </c>
      <c r="F62" s="364">
        <v>2</v>
      </c>
      <c r="I62" s="361">
        <v>45291</v>
      </c>
      <c r="J62" s="657" t="s">
        <v>1647</v>
      </c>
      <c r="K62" s="362"/>
      <c r="L62" s="363" t="s">
        <v>168</v>
      </c>
      <c r="M62" s="364">
        <v>2</v>
      </c>
      <c r="O62" s="361"/>
      <c r="P62" s="362"/>
      <c r="Q62" s="362"/>
      <c r="R62" s="363"/>
      <c r="S62" s="364"/>
    </row>
    <row r="63" spans="2:36">
      <c r="B63" s="361"/>
      <c r="C63" s="362"/>
      <c r="D63" s="362"/>
      <c r="E63" s="363"/>
      <c r="F63" s="364"/>
      <c r="I63" s="361"/>
      <c r="J63" s="362"/>
      <c r="K63" s="362"/>
      <c r="L63" s="363"/>
      <c r="M63" s="364"/>
      <c r="O63" s="361"/>
      <c r="P63" s="362"/>
      <c r="Q63" s="362"/>
      <c r="R63" s="363"/>
      <c r="S63" s="364"/>
    </row>
    <row r="64" spans="2:36">
      <c r="B64" s="361"/>
      <c r="C64" s="362"/>
      <c r="D64" s="362"/>
      <c r="E64" s="363"/>
      <c r="F64" s="369"/>
      <c r="I64" s="361"/>
      <c r="J64" s="362"/>
      <c r="K64" s="362"/>
      <c r="L64" s="363"/>
      <c r="M64" s="369"/>
      <c r="O64" s="361"/>
      <c r="P64" s="362"/>
      <c r="Q64" s="362"/>
      <c r="R64" s="363"/>
      <c r="S64" s="369"/>
    </row>
    <row r="65" spans="2:19">
      <c r="B65" s="361"/>
      <c r="C65" s="362"/>
      <c r="D65" s="362"/>
      <c r="E65" s="363"/>
      <c r="F65" s="369"/>
      <c r="I65" s="361"/>
      <c r="J65" s="362"/>
      <c r="K65" s="362"/>
      <c r="L65" s="363"/>
      <c r="M65" s="369"/>
      <c r="O65" s="361"/>
      <c r="P65" s="362"/>
      <c r="Q65" s="362"/>
      <c r="R65" s="363"/>
      <c r="S65" s="369"/>
    </row>
    <row r="66" spans="2:19">
      <c r="B66" s="361"/>
      <c r="C66" s="362"/>
      <c r="D66" s="362"/>
      <c r="E66" s="363"/>
      <c r="F66" s="369"/>
      <c r="I66" s="361"/>
      <c r="J66" s="362"/>
      <c r="K66" s="362"/>
      <c r="L66" s="363"/>
      <c r="M66" s="369"/>
      <c r="O66" s="361"/>
      <c r="P66" s="362"/>
      <c r="Q66" s="362"/>
      <c r="R66" s="363"/>
      <c r="S66" s="369"/>
    </row>
    <row r="67" spans="2:19">
      <c r="B67" s="361"/>
      <c r="C67" s="362"/>
      <c r="D67" s="362"/>
      <c r="E67" s="363"/>
      <c r="F67" s="369"/>
      <c r="I67" s="361"/>
      <c r="J67" s="362"/>
      <c r="K67" s="362"/>
      <c r="L67" s="363"/>
      <c r="M67" s="369"/>
      <c r="O67" s="361"/>
      <c r="P67" s="362"/>
      <c r="Q67" s="362"/>
      <c r="R67" s="363"/>
      <c r="S67" s="369"/>
    </row>
    <row r="68" spans="2:19">
      <c r="B68" s="361"/>
      <c r="C68" s="362"/>
      <c r="D68" s="362"/>
      <c r="E68" s="363"/>
      <c r="F68" s="369"/>
      <c r="I68" s="361"/>
      <c r="J68" s="362"/>
      <c r="K68" s="362"/>
      <c r="L68" s="363"/>
      <c r="M68" s="369"/>
      <c r="O68" s="361"/>
      <c r="P68" s="362"/>
      <c r="Q68" s="362"/>
      <c r="R68" s="363"/>
      <c r="S68" s="369"/>
    </row>
    <row r="69" spans="2:19">
      <c r="B69" s="361"/>
      <c r="C69" s="362"/>
      <c r="D69" s="362"/>
      <c r="E69" s="363"/>
      <c r="F69" s="369"/>
      <c r="I69" s="361"/>
      <c r="J69" s="362"/>
      <c r="K69" s="362"/>
      <c r="L69" s="363"/>
      <c r="M69" s="369"/>
      <c r="O69" s="361"/>
      <c r="P69" s="362"/>
      <c r="Q69" s="362"/>
      <c r="R69" s="363"/>
      <c r="S69" s="369"/>
    </row>
    <row r="70" spans="2:19">
      <c r="B70" s="361"/>
      <c r="C70" s="362"/>
      <c r="D70" s="362"/>
      <c r="E70" s="363"/>
      <c r="F70" s="369"/>
      <c r="I70" s="361"/>
      <c r="J70" s="362"/>
      <c r="K70" s="362"/>
      <c r="L70" s="363"/>
      <c r="M70" s="369"/>
      <c r="O70" s="361"/>
      <c r="P70" s="362"/>
      <c r="Q70" s="362"/>
      <c r="R70" s="363"/>
      <c r="S70" s="369"/>
    </row>
    <row r="71" spans="2:19">
      <c r="B71" s="361"/>
      <c r="C71" s="362"/>
      <c r="D71" s="362"/>
      <c r="E71" s="363"/>
      <c r="F71" s="369"/>
      <c r="I71" s="361"/>
      <c r="J71" s="362"/>
      <c r="K71" s="362"/>
      <c r="L71" s="363"/>
      <c r="M71" s="369"/>
      <c r="O71" s="361"/>
      <c r="P71" s="362"/>
      <c r="Q71" s="362"/>
      <c r="R71" s="363"/>
      <c r="S71" s="369"/>
    </row>
    <row r="72" spans="2:19">
      <c r="B72" s="361"/>
      <c r="C72" s="362"/>
      <c r="D72" s="362"/>
      <c r="E72" s="363"/>
      <c r="F72" s="369"/>
      <c r="I72" s="361"/>
      <c r="J72" s="362"/>
      <c r="K72" s="362"/>
      <c r="L72" s="363"/>
      <c r="M72" s="369"/>
      <c r="O72" s="361"/>
      <c r="P72" s="362"/>
      <c r="Q72" s="362"/>
      <c r="R72" s="363"/>
      <c r="S72" s="369"/>
    </row>
    <row r="73" spans="2:19">
      <c r="B73" s="361"/>
      <c r="C73" s="362"/>
      <c r="D73" s="362"/>
      <c r="E73" s="363"/>
      <c r="F73" s="369"/>
      <c r="I73" s="361"/>
      <c r="J73" s="362"/>
      <c r="K73" s="362"/>
      <c r="L73" s="363"/>
      <c r="M73" s="369"/>
      <c r="O73" s="361"/>
      <c r="P73" s="362"/>
      <c r="Q73" s="362"/>
      <c r="R73" s="363"/>
      <c r="S73" s="369"/>
    </row>
    <row r="74" spans="2:19">
      <c r="B74" s="361"/>
      <c r="C74" s="362"/>
      <c r="D74" s="362"/>
      <c r="E74" s="363"/>
      <c r="F74" s="369"/>
      <c r="I74" s="361"/>
      <c r="J74" s="362"/>
      <c r="K74" s="362"/>
      <c r="L74" s="363"/>
      <c r="M74" s="369"/>
      <c r="O74" s="361"/>
      <c r="P74" s="362"/>
      <c r="Q74" s="362"/>
      <c r="R74" s="363"/>
      <c r="S74" s="369"/>
    </row>
    <row r="75" spans="2:19">
      <c r="B75" s="361"/>
      <c r="C75" s="362"/>
      <c r="D75" s="362"/>
      <c r="E75" s="363"/>
      <c r="F75" s="369"/>
      <c r="I75" s="361"/>
      <c r="J75" s="362"/>
      <c r="K75" s="362"/>
      <c r="L75" s="363"/>
      <c r="M75" s="369"/>
      <c r="O75" s="361"/>
      <c r="P75" s="362"/>
      <c r="Q75" s="362"/>
      <c r="R75" s="363"/>
      <c r="S75" s="369"/>
    </row>
    <row r="76" spans="2:19">
      <c r="B76" s="361"/>
      <c r="C76" s="362"/>
      <c r="D76" s="362"/>
      <c r="E76" s="363"/>
      <c r="F76" s="369"/>
      <c r="I76" s="361"/>
      <c r="J76" s="362"/>
      <c r="K76" s="362"/>
      <c r="L76" s="363"/>
      <c r="M76" s="369"/>
      <c r="O76" s="361"/>
      <c r="P76" s="362"/>
      <c r="Q76" s="362"/>
      <c r="R76" s="363"/>
      <c r="S76" s="369"/>
    </row>
    <row r="77" spans="2:19" ht="15.75" thickBot="1">
      <c r="B77" s="372"/>
      <c r="C77" s="373"/>
      <c r="D77" s="373"/>
      <c r="E77" s="374"/>
      <c r="F77" s="375"/>
      <c r="I77" s="372"/>
      <c r="J77" s="373"/>
      <c r="K77" s="373"/>
      <c r="L77" s="374"/>
      <c r="M77" s="375"/>
      <c r="O77" s="372"/>
      <c r="P77" s="373"/>
      <c r="Q77" s="373"/>
      <c r="R77" s="374"/>
      <c r="S77" s="375"/>
    </row>
    <row r="78" spans="2:19" ht="15.75" thickBot="1">
      <c r="B78" s="345"/>
      <c r="C78" s="345"/>
      <c r="D78" s="345"/>
      <c r="E78" s="345"/>
      <c r="F78" s="345"/>
      <c r="I78" s="345"/>
      <c r="J78" s="345"/>
      <c r="K78" s="345"/>
      <c r="L78" s="345"/>
      <c r="M78" s="345"/>
      <c r="O78" s="345"/>
      <c r="P78" s="345"/>
      <c r="Q78" s="345"/>
      <c r="R78" s="345"/>
      <c r="S78" s="345"/>
    </row>
    <row r="79" spans="2:19" ht="16.5" thickBot="1">
      <c r="B79" s="1618" t="s">
        <v>1227</v>
      </c>
      <c r="C79" s="1619"/>
      <c r="D79" s="1619"/>
      <c r="E79" s="1619"/>
      <c r="F79" s="385"/>
      <c r="I79" s="1618" t="s">
        <v>1227</v>
      </c>
      <c r="J79" s="1619"/>
      <c r="K79" s="1619"/>
      <c r="L79" s="1619"/>
      <c r="M79" s="385"/>
      <c r="O79" s="1618" t="s">
        <v>1227</v>
      </c>
      <c r="P79" s="1619"/>
      <c r="Q79" s="1619"/>
      <c r="R79" s="1619"/>
      <c r="S79" s="662"/>
    </row>
    <row r="80" spans="2:19" ht="15.75">
      <c r="O80" s="1637" t="s">
        <v>1697</v>
      </c>
      <c r="P80" s="1638"/>
      <c r="Q80" s="1638"/>
      <c r="R80" s="1638"/>
      <c r="S80" s="1639"/>
    </row>
    <row r="81" spans="15:19">
      <c r="O81" s="1654" t="s">
        <v>1698</v>
      </c>
      <c r="P81" s="1655"/>
      <c r="Q81" s="1655"/>
      <c r="R81" s="1655"/>
      <c r="S81" s="1656"/>
    </row>
    <row r="82" spans="15:19" ht="15.75" thickBot="1">
      <c r="O82" s="1657"/>
      <c r="P82" s="1658"/>
      <c r="Q82" s="1658"/>
      <c r="R82" s="1658"/>
      <c r="S82" s="1659"/>
    </row>
  </sheetData>
  <mergeCells count="86">
    <mergeCell ref="O81:S82"/>
    <mergeCell ref="O58:S58"/>
    <mergeCell ref="O59:S59"/>
    <mergeCell ref="O79:R79"/>
    <mergeCell ref="O80:S80"/>
    <mergeCell ref="I58:M58"/>
    <mergeCell ref="I59:M59"/>
    <mergeCell ref="I60:M60"/>
    <mergeCell ref="I79:L79"/>
    <mergeCell ref="T26:X27"/>
    <mergeCell ref="O60:S60"/>
    <mergeCell ref="Z26:AD27"/>
    <mergeCell ref="Z28:AD28"/>
    <mergeCell ref="T25:X25"/>
    <mergeCell ref="Z25:AD25"/>
    <mergeCell ref="AF3:AJ3"/>
    <mergeCell ref="AF23:AH23"/>
    <mergeCell ref="AI23:AJ23"/>
    <mergeCell ref="AF25:AJ25"/>
    <mergeCell ref="AF26:AJ27"/>
    <mergeCell ref="AF4:AJ4"/>
    <mergeCell ref="B25:F25"/>
    <mergeCell ref="B27:F27"/>
    <mergeCell ref="H27:L27"/>
    <mergeCell ref="N27:R28"/>
    <mergeCell ref="B28:F28"/>
    <mergeCell ref="H28:L29"/>
    <mergeCell ref="H25:L25"/>
    <mergeCell ref="N25:R25"/>
    <mergeCell ref="B26:F26"/>
    <mergeCell ref="H26:L26"/>
    <mergeCell ref="N26:R26"/>
    <mergeCell ref="Z2:AD2"/>
    <mergeCell ref="B23:D23"/>
    <mergeCell ref="E23:F23"/>
    <mergeCell ref="H23:K23"/>
    <mergeCell ref="N23:P23"/>
    <mergeCell ref="Q23:R23"/>
    <mergeCell ref="T23:V23"/>
    <mergeCell ref="W23:X23"/>
    <mergeCell ref="Z23:AB23"/>
    <mergeCell ref="AC23:AD23"/>
    <mergeCell ref="B4:F4"/>
    <mergeCell ref="H4:L4"/>
    <mergeCell ref="N4:R4"/>
    <mergeCell ref="T4:X4"/>
    <mergeCell ref="B2:F2"/>
    <mergeCell ref="H2:L2"/>
    <mergeCell ref="N2:R2"/>
    <mergeCell ref="T2:X2"/>
    <mergeCell ref="B3:F3"/>
    <mergeCell ref="H3:L3"/>
    <mergeCell ref="N3:R3"/>
    <mergeCell ref="T3:X3"/>
    <mergeCell ref="B53:E53"/>
    <mergeCell ref="H52:K52"/>
    <mergeCell ref="N52:Q52"/>
    <mergeCell ref="T52:W52"/>
    <mergeCell ref="Z52:AB52"/>
    <mergeCell ref="Z33:AD33"/>
    <mergeCell ref="T32:X32"/>
    <mergeCell ref="Z32:AD32"/>
    <mergeCell ref="AF32:AJ32"/>
    <mergeCell ref="B34:F34"/>
    <mergeCell ref="H33:L33"/>
    <mergeCell ref="N33:R33"/>
    <mergeCell ref="H32:L32"/>
    <mergeCell ref="N32:R32"/>
    <mergeCell ref="B33:F33"/>
    <mergeCell ref="B32:F32"/>
    <mergeCell ref="B59:F59"/>
    <mergeCell ref="B60:F60"/>
    <mergeCell ref="B79:E79"/>
    <mergeCell ref="AF56:AJ56"/>
    <mergeCell ref="H31:L31"/>
    <mergeCell ref="N31:R31"/>
    <mergeCell ref="AF33:AJ33"/>
    <mergeCell ref="AF31:AJ31"/>
    <mergeCell ref="B58:F58"/>
    <mergeCell ref="AF55:AJ55"/>
    <mergeCell ref="Z55:AD55"/>
    <mergeCell ref="AC52:AD52"/>
    <mergeCell ref="Z54:AD54"/>
    <mergeCell ref="T31:X31"/>
    <mergeCell ref="Z31:AD31"/>
    <mergeCell ref="T33:X3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4"/>
  <dimension ref="B1:V73"/>
  <sheetViews>
    <sheetView topLeftCell="A12" zoomScale="90" zoomScaleNormal="90" workbookViewId="0">
      <selection activeCell="M6" sqref="M6:U11"/>
    </sheetView>
  </sheetViews>
  <sheetFormatPr defaultColWidth="9" defaultRowHeight="15"/>
  <cols>
    <col min="1" max="1" width="1.7109375" customWidth="1"/>
    <col min="2" max="3" width="12" customWidth="1"/>
    <col min="4" max="4" width="23.28515625" customWidth="1"/>
    <col min="5" max="5" width="12.85546875" customWidth="1"/>
    <col min="6" max="6" width="19.85546875" customWidth="1"/>
    <col min="7" max="7" width="17.28515625" customWidth="1"/>
    <col min="8" max="8" width="11.5703125" customWidth="1"/>
    <col min="9" max="9" width="10.140625" customWidth="1"/>
    <col min="11" max="11" width="6.42578125" customWidth="1"/>
    <col min="12" max="12" width="18.5703125" customWidth="1"/>
    <col min="13" max="13" width="17.85546875" customWidth="1"/>
    <col min="14" max="14" width="7.85546875" customWidth="1"/>
    <col min="15" max="15" width="21.42578125" customWidth="1"/>
    <col min="16" max="16" width="8.28515625" customWidth="1"/>
    <col min="17" max="17" width="18.140625" customWidth="1"/>
    <col min="18" max="18" width="15.42578125" customWidth="1"/>
    <col min="19" max="19" width="13.140625" customWidth="1"/>
  </cols>
  <sheetData>
    <row r="1" spans="2:22" ht="35.450000000000003" customHeight="1">
      <c r="B1" s="1692" t="s">
        <v>193</v>
      </c>
      <c r="C1" s="1692"/>
      <c r="D1" s="1692"/>
      <c r="E1" s="1692"/>
      <c r="F1" s="1692"/>
      <c r="G1" s="1692"/>
    </row>
    <row r="2" spans="2:22" ht="21.6" customHeight="1">
      <c r="C2" s="1693" t="s">
        <v>194</v>
      </c>
      <c r="D2" s="1693"/>
      <c r="E2" s="1693"/>
      <c r="F2" s="1693"/>
      <c r="G2" s="1693"/>
      <c r="H2" s="3"/>
    </row>
    <row r="3" spans="2:22" ht="29.45" customHeight="1">
      <c r="B3" s="1694" t="s">
        <v>195</v>
      </c>
      <c r="C3" s="1694"/>
      <c r="D3" s="169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94" t="s">
        <v>197</v>
      </c>
      <c r="N3" s="1694"/>
      <c r="O3" s="1694"/>
      <c r="P3" s="4"/>
      <c r="Q3" s="1" t="s">
        <v>198</v>
      </c>
      <c r="R3" s="1">
        <v>939660691</v>
      </c>
      <c r="S3" s="32"/>
      <c r="T3" s="16"/>
    </row>
    <row r="4" spans="2:22" ht="8.4499999999999993" customHeight="1"/>
    <row r="5" spans="2:22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17" t="s">
        <v>203</v>
      </c>
      <c r="U5" s="18" t="s">
        <v>204</v>
      </c>
    </row>
    <row r="6" spans="2:22">
      <c r="B6" s="8">
        <v>44562</v>
      </c>
      <c r="C6" s="9" t="s">
        <v>205</v>
      </c>
      <c r="D6" s="10" t="s">
        <v>206</v>
      </c>
      <c r="E6" s="10"/>
      <c r="F6" s="10" t="s">
        <v>207</v>
      </c>
      <c r="G6" s="10" t="s">
        <v>208</v>
      </c>
      <c r="H6" s="11">
        <v>70</v>
      </c>
      <c r="I6" s="15">
        <v>6.25</v>
      </c>
      <c r="J6" s="19">
        <v>2</v>
      </c>
      <c r="K6" s="2" t="s">
        <v>169</v>
      </c>
      <c r="M6" s="20">
        <v>44930</v>
      </c>
      <c r="N6" s="21" t="s">
        <v>209</v>
      </c>
      <c r="O6" s="10" t="s">
        <v>210</v>
      </c>
      <c r="P6" s="22"/>
      <c r="Q6" s="22" t="s">
        <v>207</v>
      </c>
      <c r="R6" s="22" t="s">
        <v>197</v>
      </c>
      <c r="S6" s="36">
        <v>39</v>
      </c>
      <c r="T6" s="129"/>
      <c r="U6" s="131">
        <v>2</v>
      </c>
    </row>
    <row r="7" spans="2:22">
      <c r="B7" s="8">
        <v>44562</v>
      </c>
      <c r="C7" s="9" t="s">
        <v>211</v>
      </c>
      <c r="D7" s="10" t="s">
        <v>212</v>
      </c>
      <c r="E7" s="10"/>
      <c r="F7" s="10" t="s">
        <v>207</v>
      </c>
      <c r="G7" s="10" t="s">
        <v>208</v>
      </c>
      <c r="H7" s="11">
        <v>70</v>
      </c>
      <c r="I7" s="15">
        <v>6.25</v>
      </c>
      <c r="J7" s="19">
        <v>2</v>
      </c>
      <c r="K7" s="2" t="s">
        <v>189</v>
      </c>
      <c r="M7" s="20">
        <v>44935</v>
      </c>
      <c r="N7" s="21" t="s">
        <v>213</v>
      </c>
      <c r="O7" s="10" t="s">
        <v>214</v>
      </c>
      <c r="P7" s="22"/>
      <c r="Q7" s="22" t="s">
        <v>207</v>
      </c>
      <c r="R7" s="22" t="s">
        <v>197</v>
      </c>
      <c r="S7" s="36">
        <v>39</v>
      </c>
      <c r="T7" s="129"/>
      <c r="U7" s="131">
        <v>2</v>
      </c>
    </row>
    <row r="8" spans="2:22">
      <c r="B8" s="8">
        <v>44562</v>
      </c>
      <c r="C8" s="9" t="s">
        <v>215</v>
      </c>
      <c r="D8" s="10" t="s">
        <v>216</v>
      </c>
      <c r="E8" s="10"/>
      <c r="F8" s="10" t="s">
        <v>207</v>
      </c>
      <c r="G8" s="10" t="s">
        <v>208</v>
      </c>
      <c r="H8" s="11">
        <v>140</v>
      </c>
      <c r="I8" s="15">
        <v>20</v>
      </c>
      <c r="J8" s="19">
        <v>8</v>
      </c>
      <c r="K8" s="2" t="s">
        <v>169</v>
      </c>
      <c r="M8" s="20">
        <v>44941</v>
      </c>
      <c r="N8" s="21" t="s">
        <v>217</v>
      </c>
      <c r="O8" s="10" t="s">
        <v>218</v>
      </c>
      <c r="P8" s="22"/>
      <c r="Q8" s="22" t="s">
        <v>219</v>
      </c>
      <c r="R8" s="22" t="s">
        <v>197</v>
      </c>
      <c r="S8" s="36">
        <v>22</v>
      </c>
      <c r="T8" s="129"/>
      <c r="U8" s="131">
        <v>2</v>
      </c>
    </row>
    <row r="9" spans="2:22">
      <c r="B9" s="8">
        <v>44928</v>
      </c>
      <c r="C9" s="9" t="s">
        <v>220</v>
      </c>
      <c r="D9" s="10" t="s">
        <v>221</v>
      </c>
      <c r="E9" s="10" t="s">
        <v>222</v>
      </c>
      <c r="F9" s="10" t="s">
        <v>219</v>
      </c>
      <c r="G9" s="10" t="s">
        <v>208</v>
      </c>
      <c r="H9" s="11">
        <v>30</v>
      </c>
      <c r="I9" s="15">
        <v>7.5</v>
      </c>
      <c r="J9" s="19">
        <v>4</v>
      </c>
      <c r="K9" s="2" t="s">
        <v>169</v>
      </c>
      <c r="M9" s="8">
        <v>44942</v>
      </c>
      <c r="N9" s="14" t="s">
        <v>223</v>
      </c>
      <c r="O9" s="23" t="s">
        <v>224</v>
      </c>
      <c r="P9" s="23"/>
      <c r="Q9" s="22" t="s">
        <v>207</v>
      </c>
      <c r="R9" s="22" t="s">
        <v>197</v>
      </c>
      <c r="S9" s="34">
        <v>39</v>
      </c>
      <c r="T9" s="31"/>
      <c r="U9" s="10">
        <v>2</v>
      </c>
      <c r="V9" s="1"/>
    </row>
    <row r="10" spans="2:22">
      <c r="B10" s="8">
        <v>44928</v>
      </c>
      <c r="C10" s="9" t="s">
        <v>225</v>
      </c>
      <c r="D10" s="10" t="s">
        <v>216</v>
      </c>
      <c r="E10" s="10">
        <v>404</v>
      </c>
      <c r="F10" s="10" t="s">
        <v>219</v>
      </c>
      <c r="G10" s="10" t="s">
        <v>208</v>
      </c>
      <c r="H10" s="11">
        <v>50</v>
      </c>
      <c r="I10" s="15">
        <v>10</v>
      </c>
      <c r="J10" s="19">
        <v>8</v>
      </c>
      <c r="K10" s="2" t="s">
        <v>189</v>
      </c>
      <c r="M10" s="8">
        <v>44951</v>
      </c>
      <c r="N10" s="14" t="s">
        <v>226</v>
      </c>
      <c r="O10" s="23" t="s">
        <v>227</v>
      </c>
      <c r="P10" s="10"/>
      <c r="Q10" s="10" t="s">
        <v>207</v>
      </c>
      <c r="R10" s="22" t="s">
        <v>197</v>
      </c>
      <c r="S10" s="34">
        <v>39</v>
      </c>
      <c r="T10" s="31"/>
      <c r="U10" s="10">
        <v>2</v>
      </c>
      <c r="V10" s="1"/>
    </row>
    <row r="11" spans="2:22">
      <c r="B11" s="8">
        <v>44928</v>
      </c>
      <c r="C11" s="9" t="s">
        <v>228</v>
      </c>
      <c r="D11" s="10" t="s">
        <v>229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20">
        <v>44954</v>
      </c>
      <c r="N11" s="24" t="s">
        <v>230</v>
      </c>
      <c r="O11" s="23" t="s">
        <v>227</v>
      </c>
      <c r="P11" s="22"/>
      <c r="Q11" s="22" t="s">
        <v>219</v>
      </c>
      <c r="R11" s="22" t="s">
        <v>197</v>
      </c>
      <c r="S11" s="35">
        <v>22</v>
      </c>
      <c r="T11" s="128"/>
      <c r="U11" s="22">
        <v>2</v>
      </c>
      <c r="V11" s="1"/>
    </row>
    <row r="12" spans="2:22">
      <c r="B12" s="8">
        <v>44564</v>
      </c>
      <c r="C12" s="9" t="s">
        <v>231</v>
      </c>
      <c r="D12" s="10" t="s">
        <v>232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167</v>
      </c>
      <c r="M12" s="20"/>
      <c r="N12" s="24"/>
      <c r="O12" s="23"/>
      <c r="P12" s="22"/>
      <c r="Q12" s="22"/>
      <c r="R12" s="25"/>
      <c r="S12" s="35"/>
      <c r="T12" s="128"/>
      <c r="U12" s="22"/>
      <c r="V12" s="1"/>
    </row>
    <row r="13" spans="2:22">
      <c r="B13" s="8">
        <v>44931</v>
      </c>
      <c r="C13" s="9" t="s">
        <v>233</v>
      </c>
      <c r="D13" s="10" t="s">
        <v>234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169</v>
      </c>
      <c r="M13" s="20"/>
      <c r="N13" s="24"/>
      <c r="O13" s="23"/>
      <c r="P13" s="22"/>
      <c r="Q13" s="22"/>
      <c r="R13" s="25"/>
      <c r="S13" s="35"/>
      <c r="T13" s="128"/>
      <c r="U13" s="22"/>
      <c r="V13" s="1"/>
    </row>
    <row r="14" spans="2:22">
      <c r="B14" s="8">
        <v>44932</v>
      </c>
      <c r="C14" s="9" t="s">
        <v>235</v>
      </c>
      <c r="D14" s="10" t="s">
        <v>236</v>
      </c>
      <c r="E14" s="10">
        <v>210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167</v>
      </c>
      <c r="M14" s="20"/>
      <c r="N14" s="24"/>
      <c r="O14" s="23"/>
      <c r="P14" s="22"/>
      <c r="Q14" s="22"/>
      <c r="R14" s="25"/>
      <c r="S14" s="35"/>
      <c r="T14" s="128"/>
      <c r="U14" s="22"/>
      <c r="V14" s="1"/>
    </row>
    <row r="15" spans="2:22">
      <c r="B15" s="8">
        <v>44932</v>
      </c>
      <c r="C15" s="9" t="s">
        <v>237</v>
      </c>
      <c r="D15" s="10" t="s">
        <v>238</v>
      </c>
      <c r="E15" s="10" t="s">
        <v>239</v>
      </c>
      <c r="F15" s="10" t="s">
        <v>219</v>
      </c>
      <c r="G15" s="10" t="s">
        <v>208</v>
      </c>
      <c r="H15" s="11">
        <v>30</v>
      </c>
      <c r="I15" s="15">
        <v>7.5</v>
      </c>
      <c r="J15" s="19">
        <v>3</v>
      </c>
      <c r="K15" s="2" t="s">
        <v>240</v>
      </c>
      <c r="M15" s="20"/>
      <c r="N15" s="24"/>
      <c r="O15" s="23"/>
      <c r="P15" s="22"/>
      <c r="Q15" s="22"/>
      <c r="R15" s="25"/>
      <c r="S15" s="35"/>
      <c r="T15" s="128"/>
      <c r="U15" s="22"/>
      <c r="V15" s="1"/>
    </row>
    <row r="16" spans="2:22">
      <c r="B16" s="8">
        <v>44934</v>
      </c>
      <c r="C16" s="9" t="s">
        <v>241</v>
      </c>
      <c r="D16" s="10" t="s">
        <v>234</v>
      </c>
      <c r="E16" s="10">
        <v>401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169</v>
      </c>
      <c r="M16" s="20"/>
      <c r="N16" s="24"/>
      <c r="O16" s="23"/>
      <c r="P16" s="22"/>
      <c r="Q16" s="22"/>
      <c r="R16" s="25"/>
      <c r="S16" s="35"/>
      <c r="T16" s="128"/>
      <c r="U16" s="22"/>
      <c r="V16" s="1"/>
    </row>
    <row r="17" spans="2:22">
      <c r="B17" s="8">
        <v>44571</v>
      </c>
      <c r="C17" s="9" t="s">
        <v>242</v>
      </c>
      <c r="D17" s="10" t="s">
        <v>243</v>
      </c>
      <c r="E17" s="10"/>
      <c r="F17" s="10" t="s">
        <v>207</v>
      </c>
      <c r="G17" s="10" t="s">
        <v>208</v>
      </c>
      <c r="H17" s="11">
        <v>35</v>
      </c>
      <c r="I17" s="15">
        <v>5</v>
      </c>
      <c r="J17" s="19">
        <v>1</v>
      </c>
      <c r="K17" s="2" t="s">
        <v>189</v>
      </c>
      <c r="M17" s="20"/>
      <c r="N17" s="24"/>
      <c r="O17" s="23"/>
      <c r="P17" s="22"/>
      <c r="Q17" s="22"/>
      <c r="R17" s="25"/>
      <c r="S17" s="35"/>
      <c r="T17" s="128"/>
      <c r="U17" s="22"/>
      <c r="V17" s="1"/>
    </row>
    <row r="18" spans="2:22">
      <c r="B18" s="8">
        <v>44937</v>
      </c>
      <c r="C18" s="9" t="s">
        <v>244</v>
      </c>
      <c r="D18" s="1" t="s">
        <v>245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2</v>
      </c>
      <c r="K18" s="2" t="s">
        <v>246</v>
      </c>
      <c r="M18" s="20"/>
      <c r="N18" s="24"/>
      <c r="O18" s="23"/>
      <c r="P18" s="22"/>
      <c r="Q18" s="22"/>
      <c r="R18" s="25"/>
      <c r="S18" s="35"/>
      <c r="T18" s="128"/>
      <c r="U18" s="22"/>
      <c r="V18" s="1"/>
    </row>
    <row r="19" spans="2:22">
      <c r="B19" s="8">
        <v>44572</v>
      </c>
      <c r="C19" s="9" t="s">
        <v>247</v>
      </c>
      <c r="D19" s="10" t="s">
        <v>248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1</v>
      </c>
      <c r="K19" s="2" t="s">
        <v>246</v>
      </c>
      <c r="M19" s="26"/>
      <c r="N19" s="27"/>
      <c r="O19" s="23"/>
      <c r="P19" s="25"/>
      <c r="Q19" s="25"/>
      <c r="R19" s="25"/>
      <c r="S19" s="37"/>
      <c r="T19" s="132"/>
      <c r="U19" s="133"/>
    </row>
    <row r="20" spans="2:22">
      <c r="B20" s="8">
        <v>44937</v>
      </c>
      <c r="C20" s="9" t="s">
        <v>249</v>
      </c>
      <c r="D20" s="10" t="s">
        <v>243</v>
      </c>
      <c r="E20" s="10">
        <v>308</v>
      </c>
      <c r="F20" s="10" t="s">
        <v>219</v>
      </c>
      <c r="G20" s="10" t="s">
        <v>208</v>
      </c>
      <c r="H20" s="11">
        <v>25</v>
      </c>
      <c r="I20" s="13">
        <v>7</v>
      </c>
      <c r="J20" s="19">
        <v>1</v>
      </c>
      <c r="K20" s="2" t="s">
        <v>142</v>
      </c>
      <c r="M20" s="26"/>
      <c r="N20" s="27"/>
      <c r="O20" s="23"/>
      <c r="P20" s="25"/>
      <c r="Q20" s="25"/>
      <c r="R20" s="25"/>
      <c r="S20" s="37"/>
      <c r="T20" s="132"/>
      <c r="U20" s="133"/>
    </row>
    <row r="21" spans="2:22">
      <c r="B21" s="8">
        <v>44937</v>
      </c>
      <c r="C21" s="9" t="s">
        <v>250</v>
      </c>
      <c r="D21" s="10" t="s">
        <v>251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2</v>
      </c>
      <c r="K21" s="2" t="s">
        <v>169</v>
      </c>
      <c r="M21" s="26"/>
      <c r="N21" s="27"/>
      <c r="O21" s="23"/>
      <c r="P21" s="25"/>
      <c r="Q21" s="25"/>
      <c r="R21" s="25"/>
      <c r="S21" s="37"/>
      <c r="T21" s="132"/>
      <c r="U21" s="133"/>
    </row>
    <row r="22" spans="2:22">
      <c r="B22" s="8">
        <v>44938</v>
      </c>
      <c r="C22" s="9" t="s">
        <v>252</v>
      </c>
      <c r="D22" s="10" t="s">
        <v>253</v>
      </c>
      <c r="E22" s="10" t="s">
        <v>254</v>
      </c>
      <c r="F22" s="10" t="s">
        <v>219</v>
      </c>
      <c r="G22" s="10" t="s">
        <v>208</v>
      </c>
      <c r="H22" s="11">
        <v>40</v>
      </c>
      <c r="I22" s="15">
        <v>10</v>
      </c>
      <c r="J22" s="19">
        <v>5</v>
      </c>
      <c r="K22" s="2" t="s">
        <v>240</v>
      </c>
      <c r="M22" s="26"/>
      <c r="N22" s="27"/>
      <c r="O22" s="23"/>
      <c r="P22" s="25"/>
      <c r="Q22" s="25"/>
      <c r="R22" s="25"/>
      <c r="S22" s="37"/>
      <c r="T22" s="132"/>
      <c r="U22" s="133"/>
    </row>
    <row r="23" spans="2:22">
      <c r="B23" s="8">
        <v>44573</v>
      </c>
      <c r="C23" s="9" t="s">
        <v>255</v>
      </c>
      <c r="D23" s="10" t="s">
        <v>256</v>
      </c>
      <c r="E23" s="10"/>
      <c r="F23" s="10" t="s">
        <v>219</v>
      </c>
      <c r="G23" s="10" t="s">
        <v>208</v>
      </c>
      <c r="H23" s="11">
        <v>30</v>
      </c>
      <c r="I23" s="15">
        <v>7.5</v>
      </c>
      <c r="J23" s="19">
        <v>3</v>
      </c>
      <c r="K23" s="2" t="s">
        <v>240</v>
      </c>
      <c r="M23" s="26"/>
      <c r="N23" s="27"/>
      <c r="O23" s="23"/>
      <c r="P23" s="25"/>
      <c r="Q23" s="25"/>
      <c r="R23" s="25"/>
      <c r="S23" s="37"/>
      <c r="T23" s="132"/>
      <c r="U23" s="133"/>
    </row>
    <row r="24" spans="2:22">
      <c r="B24" s="8">
        <v>44938</v>
      </c>
      <c r="C24" s="9" t="s">
        <v>231</v>
      </c>
      <c r="D24" s="10" t="s">
        <v>257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258</v>
      </c>
      <c r="M24" s="26"/>
      <c r="N24" s="27"/>
      <c r="O24" s="23"/>
      <c r="P24" s="25"/>
      <c r="Q24" s="25"/>
      <c r="R24" s="25"/>
      <c r="S24" s="37"/>
      <c r="T24" s="132"/>
      <c r="U24" s="133"/>
    </row>
    <row r="25" spans="2:22">
      <c r="B25" s="8">
        <v>44574</v>
      </c>
      <c r="C25" s="9" t="s">
        <v>228</v>
      </c>
      <c r="D25" s="10" t="s">
        <v>259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169</v>
      </c>
      <c r="M25" s="26"/>
      <c r="N25" s="27"/>
      <c r="O25" s="23"/>
      <c r="P25" s="25"/>
      <c r="Q25" s="25"/>
      <c r="R25" s="25"/>
      <c r="S25" s="37"/>
      <c r="T25" s="132"/>
      <c r="U25" s="133"/>
    </row>
    <row r="26" spans="2:22">
      <c r="B26" s="8">
        <v>44939</v>
      </c>
      <c r="C26" s="9" t="s">
        <v>260</v>
      </c>
      <c r="D26" s="10" t="s">
        <v>261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169</v>
      </c>
      <c r="M26" s="26"/>
      <c r="N26" s="27"/>
      <c r="O26" s="23"/>
      <c r="P26" s="25"/>
      <c r="Q26" s="25"/>
      <c r="R26" s="25"/>
      <c r="S26" s="37"/>
      <c r="T26" s="132"/>
      <c r="U26" s="133"/>
    </row>
    <row r="27" spans="2:22">
      <c r="B27" s="8">
        <v>44940</v>
      </c>
      <c r="C27" s="9" t="s">
        <v>225</v>
      </c>
      <c r="D27" s="10" t="s">
        <v>248</v>
      </c>
      <c r="E27" s="10">
        <v>408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1</v>
      </c>
      <c r="K27" s="2" t="s">
        <v>240</v>
      </c>
      <c r="M27" s="26"/>
      <c r="N27" s="27"/>
      <c r="O27" s="23"/>
      <c r="P27" s="25"/>
      <c r="Q27" s="25"/>
      <c r="R27" s="25"/>
      <c r="S27" s="37"/>
      <c r="T27" s="132"/>
      <c r="U27" s="133"/>
    </row>
    <row r="28" spans="2:22">
      <c r="B28" s="8">
        <v>44940</v>
      </c>
      <c r="C28" s="9" t="s">
        <v>262</v>
      </c>
      <c r="D28" s="10" t="s">
        <v>263</v>
      </c>
      <c r="E28" s="10">
        <v>415</v>
      </c>
      <c r="F28" s="10" t="s">
        <v>219</v>
      </c>
      <c r="G28" s="10" t="s">
        <v>208</v>
      </c>
      <c r="H28" s="11">
        <v>25</v>
      </c>
      <c r="I28" s="15">
        <v>7</v>
      </c>
      <c r="J28" s="19">
        <v>2</v>
      </c>
      <c r="K28" s="2" t="s">
        <v>240</v>
      </c>
      <c r="M28" s="26"/>
      <c r="N28" s="27"/>
      <c r="O28" s="23"/>
      <c r="P28" s="25"/>
      <c r="Q28" s="25"/>
      <c r="R28" s="25"/>
      <c r="S28" s="37"/>
      <c r="T28" s="132"/>
      <c r="U28" s="133"/>
    </row>
    <row r="29" spans="2:22">
      <c r="B29" s="8">
        <v>44940</v>
      </c>
      <c r="C29" s="9" t="s">
        <v>264</v>
      </c>
      <c r="D29" s="10" t="s">
        <v>251</v>
      </c>
      <c r="E29" s="10">
        <v>204</v>
      </c>
      <c r="F29" s="10" t="s">
        <v>219</v>
      </c>
      <c r="G29" s="10" t="s">
        <v>208</v>
      </c>
      <c r="H29" s="11">
        <v>25</v>
      </c>
      <c r="I29" s="15">
        <v>7</v>
      </c>
      <c r="J29" s="19">
        <v>2</v>
      </c>
      <c r="K29" s="2" t="s">
        <v>189</v>
      </c>
      <c r="M29" s="26"/>
      <c r="N29" s="27"/>
      <c r="O29" s="23"/>
      <c r="P29" s="25"/>
      <c r="Q29" s="25"/>
      <c r="R29" s="25"/>
      <c r="S29" s="37"/>
      <c r="T29" s="132"/>
      <c r="U29" s="133"/>
    </row>
    <row r="30" spans="2:22">
      <c r="B30" s="8">
        <v>44941</v>
      </c>
      <c r="C30" s="9" t="s">
        <v>265</v>
      </c>
      <c r="D30" s="10" t="s">
        <v>266</v>
      </c>
      <c r="E30" s="10">
        <v>201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2" t="s">
        <v>167</v>
      </c>
      <c r="M30" s="26"/>
      <c r="N30" s="27"/>
      <c r="O30" s="23"/>
      <c r="P30" s="25"/>
      <c r="Q30" s="25"/>
      <c r="R30" s="25"/>
      <c r="S30" s="37"/>
      <c r="T30" s="132"/>
      <c r="U30" s="133"/>
    </row>
    <row r="31" spans="2:22">
      <c r="B31" s="8">
        <v>44941</v>
      </c>
      <c r="C31" s="9" t="s">
        <v>267</v>
      </c>
      <c r="D31" s="10" t="s">
        <v>257</v>
      </c>
      <c r="E31" s="10">
        <v>304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189</v>
      </c>
      <c r="M31" s="26"/>
      <c r="N31" s="27"/>
      <c r="O31" s="23"/>
      <c r="P31" s="25"/>
      <c r="Q31" s="25"/>
      <c r="R31" s="25"/>
      <c r="S31" s="37"/>
      <c r="T31" s="132"/>
      <c r="U31" s="133"/>
    </row>
    <row r="32" spans="2:22">
      <c r="B32" s="8">
        <v>44576</v>
      </c>
      <c r="C32" s="9" t="s">
        <v>268</v>
      </c>
      <c r="D32" s="10" t="s">
        <v>269</v>
      </c>
      <c r="E32" s="10"/>
      <c r="F32" s="10" t="s">
        <v>207</v>
      </c>
      <c r="G32" s="10" t="s">
        <v>208</v>
      </c>
      <c r="H32" s="11">
        <v>35</v>
      </c>
      <c r="I32" s="15">
        <v>5</v>
      </c>
      <c r="J32" s="19">
        <v>2</v>
      </c>
      <c r="K32" s="2" t="s">
        <v>169</v>
      </c>
      <c r="M32" s="26"/>
      <c r="N32" s="27"/>
      <c r="O32" s="23"/>
      <c r="P32" s="25"/>
      <c r="Q32" s="25"/>
      <c r="R32" s="25"/>
      <c r="S32" s="37"/>
      <c r="T32" s="132"/>
      <c r="U32" s="133"/>
    </row>
    <row r="33" spans="2:21">
      <c r="B33" s="8">
        <v>44942</v>
      </c>
      <c r="C33" s="9" t="s">
        <v>235</v>
      </c>
      <c r="D33" s="10" t="s">
        <v>270</v>
      </c>
      <c r="E33" s="10">
        <v>315</v>
      </c>
      <c r="F33" s="10" t="s">
        <v>207</v>
      </c>
      <c r="G33" s="10" t="s">
        <v>208</v>
      </c>
      <c r="H33" s="11">
        <v>35</v>
      </c>
      <c r="I33" s="15">
        <v>5</v>
      </c>
      <c r="J33" s="19">
        <v>2</v>
      </c>
      <c r="K33" s="2" t="s">
        <v>169</v>
      </c>
      <c r="M33" s="26"/>
      <c r="N33" s="27"/>
      <c r="O33" s="23"/>
      <c r="P33" s="25"/>
      <c r="Q33" s="25"/>
      <c r="R33" s="25"/>
      <c r="S33" s="37"/>
      <c r="T33" s="132"/>
      <c r="U33" s="133"/>
    </row>
    <row r="34" spans="2:21">
      <c r="B34" s="8">
        <v>44943</v>
      </c>
      <c r="C34" s="9" t="s">
        <v>271</v>
      </c>
      <c r="D34" s="10" t="s">
        <v>270</v>
      </c>
      <c r="E34" s="10">
        <v>315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167</v>
      </c>
      <c r="M34" s="26"/>
      <c r="N34" s="27"/>
      <c r="O34" s="23"/>
      <c r="P34" s="25"/>
      <c r="Q34" s="25"/>
      <c r="R34" s="25"/>
      <c r="S34" s="37"/>
      <c r="T34" s="132"/>
      <c r="U34" s="133"/>
    </row>
    <row r="35" spans="2:21">
      <c r="B35" s="8">
        <v>44943</v>
      </c>
      <c r="C35" s="9" t="s">
        <v>272</v>
      </c>
      <c r="D35" s="10" t="s">
        <v>273</v>
      </c>
      <c r="E35" s="10">
        <v>406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167</v>
      </c>
      <c r="M35" s="26"/>
      <c r="N35" s="27"/>
      <c r="O35" s="23"/>
      <c r="P35" s="25"/>
      <c r="Q35" s="25"/>
      <c r="R35" s="25"/>
      <c r="S35" s="37"/>
      <c r="T35" s="132"/>
      <c r="U35" s="133"/>
    </row>
    <row r="36" spans="2:21">
      <c r="B36" s="8">
        <v>44943</v>
      </c>
      <c r="C36" s="9" t="s">
        <v>274</v>
      </c>
      <c r="D36" s="10" t="s">
        <v>275</v>
      </c>
      <c r="E36" s="10"/>
      <c r="F36" s="10" t="s">
        <v>207</v>
      </c>
      <c r="G36" s="10" t="s">
        <v>208</v>
      </c>
      <c r="H36" s="11">
        <v>70</v>
      </c>
      <c r="I36" s="15">
        <v>15</v>
      </c>
      <c r="J36" s="19">
        <v>4</v>
      </c>
      <c r="K36" s="2" t="s">
        <v>169</v>
      </c>
      <c r="M36" s="26"/>
      <c r="N36" s="27"/>
      <c r="O36" s="23"/>
      <c r="P36" s="25"/>
      <c r="Q36" s="25"/>
      <c r="R36" s="25"/>
      <c r="S36" s="37"/>
      <c r="T36" s="132"/>
      <c r="U36" s="133"/>
    </row>
    <row r="37" spans="2:21">
      <c r="B37" s="8">
        <v>44578</v>
      </c>
      <c r="C37" s="9" t="s">
        <v>276</v>
      </c>
      <c r="D37" s="10" t="s">
        <v>277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2</v>
      </c>
      <c r="K37" s="2" t="s">
        <v>240</v>
      </c>
      <c r="M37" s="26"/>
      <c r="N37" s="27"/>
      <c r="O37" s="23"/>
      <c r="P37" s="25"/>
      <c r="Q37" s="25"/>
      <c r="R37" s="25"/>
      <c r="S37" s="37"/>
      <c r="T37" s="132"/>
      <c r="U37" s="133"/>
    </row>
    <row r="38" spans="2:21">
      <c r="B38" s="8">
        <v>44579</v>
      </c>
      <c r="C38" s="9" t="s">
        <v>217</v>
      </c>
      <c r="D38" s="10" t="s">
        <v>277</v>
      </c>
      <c r="E38" s="10"/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240</v>
      </c>
      <c r="M38" s="26"/>
      <c r="N38" s="27"/>
      <c r="O38" s="23"/>
      <c r="P38" s="25"/>
      <c r="Q38" s="25"/>
      <c r="R38" s="25"/>
      <c r="S38" s="37"/>
      <c r="T38" s="132"/>
      <c r="U38" s="133"/>
    </row>
    <row r="39" spans="2:21">
      <c r="B39" s="8">
        <v>44945</v>
      </c>
      <c r="C39" s="9" t="s">
        <v>278</v>
      </c>
      <c r="D39" s="10" t="s">
        <v>279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2" t="s">
        <v>169</v>
      </c>
      <c r="M39" s="26"/>
      <c r="N39" s="27"/>
      <c r="O39" s="23"/>
      <c r="P39" s="25"/>
      <c r="Q39" s="25"/>
      <c r="R39" s="25"/>
      <c r="S39" s="37"/>
      <c r="T39" s="132"/>
      <c r="U39" s="133"/>
    </row>
    <row r="40" spans="2:21">
      <c r="B40" s="8">
        <v>44946</v>
      </c>
      <c r="C40" s="9" t="s">
        <v>187</v>
      </c>
      <c r="D40" s="10" t="s">
        <v>280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246</v>
      </c>
      <c r="M40" s="26"/>
      <c r="N40" s="27"/>
      <c r="O40" s="23"/>
      <c r="P40" s="25"/>
      <c r="Q40" s="25"/>
      <c r="R40" s="25"/>
      <c r="S40" s="37"/>
      <c r="T40" s="132"/>
      <c r="U40" s="133"/>
    </row>
    <row r="41" spans="2:21">
      <c r="B41" s="8">
        <v>44948</v>
      </c>
      <c r="C41" s="9" t="s">
        <v>281</v>
      </c>
      <c r="D41" s="10" t="s">
        <v>280</v>
      </c>
      <c r="E41" s="10"/>
      <c r="F41" s="10" t="s">
        <v>219</v>
      </c>
      <c r="G41" s="10" t="s">
        <v>208</v>
      </c>
      <c r="H41" s="11">
        <v>25</v>
      </c>
      <c r="I41" s="15">
        <v>7</v>
      </c>
      <c r="J41" s="19">
        <v>2</v>
      </c>
      <c r="K41" s="2" t="s">
        <v>189</v>
      </c>
      <c r="M41" s="26"/>
      <c r="N41" s="27"/>
      <c r="O41" s="23"/>
      <c r="P41" s="25"/>
      <c r="Q41" s="25"/>
      <c r="R41" s="25"/>
      <c r="S41" s="37"/>
      <c r="T41" s="132"/>
      <c r="U41" s="133"/>
    </row>
    <row r="42" spans="2:21">
      <c r="B42" s="8">
        <v>44948</v>
      </c>
      <c r="C42" s="9" t="s">
        <v>282</v>
      </c>
      <c r="D42" s="10" t="s">
        <v>283</v>
      </c>
      <c r="E42" s="10"/>
      <c r="F42" s="10" t="s">
        <v>219</v>
      </c>
      <c r="G42" s="10" t="s">
        <v>208</v>
      </c>
      <c r="H42" s="11">
        <v>25</v>
      </c>
      <c r="I42" s="15">
        <v>7</v>
      </c>
      <c r="J42" s="19">
        <v>2</v>
      </c>
      <c r="K42" s="2" t="s">
        <v>240</v>
      </c>
      <c r="M42" s="26"/>
      <c r="N42" s="27"/>
      <c r="O42" s="23"/>
      <c r="P42" s="25"/>
      <c r="Q42" s="25"/>
      <c r="R42" s="25"/>
      <c r="S42" s="37"/>
      <c r="T42" s="132"/>
      <c r="U42" s="133"/>
    </row>
    <row r="43" spans="2:21">
      <c r="B43" s="8">
        <v>44948</v>
      </c>
      <c r="C43" s="9" t="s">
        <v>284</v>
      </c>
      <c r="D43" s="10" t="s">
        <v>275</v>
      </c>
      <c r="E43" s="10">
        <v>315</v>
      </c>
      <c r="F43" s="10" t="s">
        <v>219</v>
      </c>
      <c r="G43" s="10" t="s">
        <v>208</v>
      </c>
      <c r="H43" s="11">
        <v>40</v>
      </c>
      <c r="I43" s="15">
        <v>10</v>
      </c>
      <c r="J43" s="19">
        <v>4</v>
      </c>
      <c r="K43" s="2" t="s">
        <v>240</v>
      </c>
      <c r="M43" s="26"/>
      <c r="N43" s="27"/>
      <c r="O43" s="23"/>
      <c r="P43" s="25"/>
      <c r="Q43" s="25"/>
      <c r="R43" s="25"/>
      <c r="S43" s="37"/>
      <c r="T43" s="132"/>
      <c r="U43" s="133"/>
    </row>
    <row r="44" spans="2:21">
      <c r="B44" s="8">
        <v>44948</v>
      </c>
      <c r="C44" s="9" t="s">
        <v>285</v>
      </c>
      <c r="D44" s="10" t="s">
        <v>286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246</v>
      </c>
      <c r="M44" s="26"/>
      <c r="N44" s="27"/>
      <c r="O44" s="23"/>
      <c r="P44" s="25"/>
      <c r="Q44" s="25"/>
      <c r="R44" s="25"/>
      <c r="S44" s="37"/>
      <c r="T44" s="132"/>
      <c r="U44" s="133"/>
    </row>
    <row r="45" spans="2:21">
      <c r="B45" s="8">
        <v>44949</v>
      </c>
      <c r="C45" s="9" t="s">
        <v>287</v>
      </c>
      <c r="D45" s="10" t="s">
        <v>288</v>
      </c>
      <c r="E45" s="10"/>
      <c r="F45" s="10" t="s">
        <v>219</v>
      </c>
      <c r="G45" s="10" t="s">
        <v>208</v>
      </c>
      <c r="H45" s="11">
        <v>25</v>
      </c>
      <c r="I45" s="15">
        <v>7</v>
      </c>
      <c r="J45" s="19">
        <v>2</v>
      </c>
      <c r="K45" s="2" t="s">
        <v>240</v>
      </c>
      <c r="M45" s="26"/>
      <c r="N45" s="27"/>
      <c r="O45" s="23"/>
      <c r="P45" s="25"/>
      <c r="Q45" s="25"/>
      <c r="R45" s="25"/>
      <c r="S45" s="37"/>
      <c r="T45" s="132"/>
      <c r="U45" s="133"/>
    </row>
    <row r="46" spans="2:21">
      <c r="B46" s="8">
        <v>44949</v>
      </c>
      <c r="C46" s="9" t="s">
        <v>289</v>
      </c>
      <c r="D46" s="10" t="s">
        <v>290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189</v>
      </c>
      <c r="M46" s="26"/>
      <c r="N46" s="27"/>
      <c r="O46" s="23"/>
      <c r="P46" s="25"/>
      <c r="Q46" s="25"/>
      <c r="R46" s="25"/>
      <c r="S46" s="37"/>
      <c r="T46" s="132"/>
      <c r="U46" s="133"/>
    </row>
    <row r="47" spans="2:21">
      <c r="B47" s="8">
        <v>44949</v>
      </c>
      <c r="C47" s="9" t="s">
        <v>291</v>
      </c>
      <c r="D47" s="10" t="s">
        <v>292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167</v>
      </c>
      <c r="M47" s="26"/>
      <c r="N47" s="27"/>
      <c r="O47" s="23"/>
      <c r="P47" s="25"/>
      <c r="Q47" s="25"/>
      <c r="R47" s="25"/>
      <c r="S47" s="37"/>
      <c r="T47" s="132"/>
      <c r="U47" s="133"/>
    </row>
    <row r="48" spans="2:21">
      <c r="B48" s="8">
        <v>44951</v>
      </c>
      <c r="C48" s="9" t="s">
        <v>293</v>
      </c>
      <c r="D48" s="10" t="s">
        <v>294</v>
      </c>
      <c r="E48" s="10"/>
      <c r="F48" s="10" t="s">
        <v>207</v>
      </c>
      <c r="G48" s="10" t="s">
        <v>208</v>
      </c>
      <c r="H48" s="11">
        <v>40</v>
      </c>
      <c r="I48" s="15">
        <v>5</v>
      </c>
      <c r="J48" s="19">
        <v>3</v>
      </c>
      <c r="K48" s="2" t="s">
        <v>167</v>
      </c>
      <c r="M48" s="26"/>
      <c r="N48" s="27"/>
      <c r="O48" s="23"/>
      <c r="P48" s="25"/>
      <c r="Q48" s="25"/>
      <c r="R48" s="25"/>
      <c r="S48" s="37"/>
      <c r="T48" s="132"/>
      <c r="U48" s="133"/>
    </row>
    <row r="49" spans="2:22">
      <c r="B49" s="8">
        <v>44951</v>
      </c>
      <c r="C49" s="9" t="s">
        <v>295</v>
      </c>
      <c r="D49" s="10" t="s">
        <v>296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240</v>
      </c>
      <c r="M49" s="26"/>
      <c r="N49" s="27"/>
      <c r="O49" s="23"/>
      <c r="P49" s="25"/>
      <c r="Q49" s="25"/>
      <c r="R49" s="25"/>
      <c r="S49" s="37"/>
      <c r="T49" s="132"/>
      <c r="U49" s="133"/>
    </row>
    <row r="50" spans="2:22">
      <c r="B50" s="8">
        <v>44952</v>
      </c>
      <c r="C50" s="9" t="s">
        <v>297</v>
      </c>
      <c r="D50" s="10" t="s">
        <v>298</v>
      </c>
      <c r="E50" s="10"/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167</v>
      </c>
      <c r="M50" s="26"/>
      <c r="N50" s="27"/>
      <c r="O50" s="23"/>
      <c r="P50" s="25"/>
      <c r="Q50" s="25"/>
      <c r="R50" s="25"/>
      <c r="S50" s="37"/>
      <c r="T50" s="132"/>
      <c r="U50" s="133"/>
    </row>
    <row r="51" spans="2:22">
      <c r="B51" s="8">
        <v>44952</v>
      </c>
      <c r="C51" s="9" t="s">
        <v>299</v>
      </c>
      <c r="D51" s="10" t="s">
        <v>300</v>
      </c>
      <c r="E51" s="10">
        <v>307</v>
      </c>
      <c r="F51" s="10" t="s">
        <v>219</v>
      </c>
      <c r="G51" s="10" t="s">
        <v>208</v>
      </c>
      <c r="H51" s="11">
        <v>25</v>
      </c>
      <c r="I51" s="15">
        <v>7</v>
      </c>
      <c r="J51" s="19">
        <v>2</v>
      </c>
      <c r="K51" s="2" t="s">
        <v>240</v>
      </c>
      <c r="M51" s="26"/>
      <c r="N51" s="27"/>
      <c r="O51" s="23"/>
      <c r="P51" s="25"/>
      <c r="Q51" s="25"/>
      <c r="R51" s="25"/>
      <c r="S51" s="37"/>
      <c r="T51" s="132"/>
      <c r="U51" s="133"/>
    </row>
    <row r="52" spans="2:22">
      <c r="B52" s="8">
        <v>44953</v>
      </c>
      <c r="C52" s="9" t="s">
        <v>271</v>
      </c>
      <c r="D52" s="10" t="s">
        <v>301</v>
      </c>
      <c r="E52" s="10">
        <v>306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1</v>
      </c>
      <c r="K52" s="2" t="s">
        <v>246</v>
      </c>
      <c r="M52" s="26"/>
      <c r="N52" s="27"/>
      <c r="O52" s="23"/>
      <c r="P52" s="25"/>
      <c r="Q52" s="25"/>
      <c r="R52" s="25"/>
      <c r="S52" s="37"/>
      <c r="T52" s="132"/>
      <c r="U52" s="133"/>
    </row>
    <row r="53" spans="2:22">
      <c r="B53" s="8">
        <v>44954</v>
      </c>
      <c r="C53" s="9" t="s">
        <v>302</v>
      </c>
      <c r="D53" s="10" t="s">
        <v>303</v>
      </c>
      <c r="E53" s="10">
        <v>201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189</v>
      </c>
      <c r="M53" s="26"/>
      <c r="N53" s="27"/>
      <c r="O53" s="23"/>
      <c r="P53" s="25"/>
      <c r="Q53" s="25"/>
      <c r="R53" s="25"/>
      <c r="S53" s="37"/>
      <c r="T53" s="132"/>
      <c r="U53" s="133"/>
    </row>
    <row r="54" spans="2:22">
      <c r="B54" s="8">
        <v>44954</v>
      </c>
      <c r="C54" s="9" t="s">
        <v>268</v>
      </c>
      <c r="D54" s="10" t="s">
        <v>304</v>
      </c>
      <c r="E54" s="10"/>
      <c r="F54" s="10" t="s">
        <v>207</v>
      </c>
      <c r="G54" s="10" t="s">
        <v>208</v>
      </c>
      <c r="H54" s="11">
        <v>35</v>
      </c>
      <c r="I54" s="15">
        <v>5</v>
      </c>
      <c r="J54" s="19">
        <v>2</v>
      </c>
      <c r="K54" s="2" t="s">
        <v>167</v>
      </c>
      <c r="M54" s="26"/>
      <c r="N54" s="27"/>
      <c r="O54" s="23"/>
      <c r="P54" s="25"/>
      <c r="Q54" s="25"/>
      <c r="R54" s="25"/>
      <c r="S54" s="37"/>
      <c r="T54" s="132"/>
      <c r="U54" s="133"/>
    </row>
    <row r="55" spans="2:22">
      <c r="B55" s="8">
        <v>44954</v>
      </c>
      <c r="C55" s="9" t="s">
        <v>272</v>
      </c>
      <c r="D55" s="10" t="s">
        <v>305</v>
      </c>
      <c r="E55" s="10">
        <v>212</v>
      </c>
      <c r="F55" s="10" t="s">
        <v>219</v>
      </c>
      <c r="G55" s="10" t="s">
        <v>208</v>
      </c>
      <c r="H55" s="11">
        <v>26.5</v>
      </c>
      <c r="I55" s="15">
        <v>7</v>
      </c>
      <c r="J55" s="19">
        <v>2</v>
      </c>
      <c r="K55" s="2" t="s">
        <v>246</v>
      </c>
      <c r="M55" s="26"/>
      <c r="N55" s="27"/>
      <c r="O55" s="23"/>
      <c r="P55" s="25"/>
      <c r="Q55" s="25"/>
      <c r="R55" s="25"/>
      <c r="S55" s="37"/>
      <c r="T55" s="132"/>
      <c r="U55" s="133"/>
    </row>
    <row r="56" spans="2:22">
      <c r="B56" s="8">
        <v>44955</v>
      </c>
      <c r="C56" s="9" t="s">
        <v>297</v>
      </c>
      <c r="D56" s="10" t="s">
        <v>306</v>
      </c>
      <c r="E56" s="10">
        <v>411</v>
      </c>
      <c r="F56" s="10" t="s">
        <v>219</v>
      </c>
      <c r="G56" s="10" t="s">
        <v>208</v>
      </c>
      <c r="H56" s="15">
        <v>25</v>
      </c>
      <c r="I56" s="31">
        <v>7</v>
      </c>
      <c r="J56" s="19">
        <v>2</v>
      </c>
      <c r="K56" s="1" t="s">
        <v>189</v>
      </c>
      <c r="M56" s="26"/>
      <c r="N56" s="27"/>
      <c r="O56" s="23"/>
      <c r="P56" s="25"/>
      <c r="Q56" s="25"/>
      <c r="R56" s="25"/>
      <c r="S56" s="37"/>
      <c r="T56" s="132"/>
      <c r="U56" s="133"/>
    </row>
    <row r="57" spans="2:22">
      <c r="B57" s="8">
        <v>44955</v>
      </c>
      <c r="C57" s="14" t="s">
        <v>249</v>
      </c>
      <c r="D57" s="10" t="s">
        <v>307</v>
      </c>
      <c r="E57" s="10">
        <v>209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167</v>
      </c>
      <c r="M57" s="8"/>
      <c r="N57" s="14"/>
      <c r="O57" s="10"/>
      <c r="P57" s="10"/>
      <c r="Q57" s="10"/>
      <c r="R57" s="10"/>
      <c r="S57" s="34"/>
      <c r="T57" s="31"/>
      <c r="U57" s="10"/>
      <c r="V57" s="1"/>
    </row>
    <row r="58" spans="2:22">
      <c r="B58" s="8">
        <v>44956</v>
      </c>
      <c r="C58" s="9" t="s">
        <v>308</v>
      </c>
      <c r="D58" s="10" t="s">
        <v>309</v>
      </c>
      <c r="E58" s="10"/>
      <c r="F58" s="10" t="s">
        <v>207</v>
      </c>
      <c r="G58" s="10" t="s">
        <v>208</v>
      </c>
      <c r="H58" s="11">
        <v>35</v>
      </c>
      <c r="I58" s="15">
        <v>5</v>
      </c>
      <c r="J58" s="19">
        <v>2</v>
      </c>
      <c r="K58" s="2" t="s">
        <v>240</v>
      </c>
      <c r="M58" s="8"/>
      <c r="N58" s="14"/>
      <c r="O58" s="10"/>
      <c r="P58" s="10"/>
      <c r="Q58" s="10"/>
      <c r="R58" s="10"/>
      <c r="S58" s="34"/>
      <c r="T58" s="31"/>
      <c r="U58" s="10"/>
      <c r="V58" s="1"/>
    </row>
    <row r="59" spans="2:22">
      <c r="M59" s="51"/>
      <c r="N59" s="39"/>
      <c r="O59" s="10"/>
      <c r="P59" s="10"/>
      <c r="Q59" s="10"/>
      <c r="R59" s="10"/>
      <c r="S59" s="34"/>
      <c r="T59" s="31"/>
      <c r="U59" s="10"/>
      <c r="V59" s="1"/>
    </row>
    <row r="60" spans="2:22">
      <c r="H60" s="47">
        <f>SUM(H6:H58)</f>
        <v>1871.5</v>
      </c>
      <c r="I60" s="47">
        <f>SUM(I6:I58)</f>
        <v>357</v>
      </c>
    </row>
    <row r="61" spans="2:22">
      <c r="S61" s="55">
        <f>SUM(S57:S59)</f>
        <v>0</v>
      </c>
      <c r="T61" s="55">
        <f>SUM(T57:T59)</f>
        <v>0</v>
      </c>
    </row>
    <row r="63" spans="2:22" ht="15.75">
      <c r="B63" s="48" t="s">
        <v>310</v>
      </c>
      <c r="C63" s="3"/>
      <c r="D63" s="3"/>
      <c r="E63" s="3"/>
      <c r="F63" s="3"/>
      <c r="G63" s="3"/>
      <c r="H63" s="3"/>
      <c r="I63" s="3"/>
    </row>
    <row r="64" spans="2:22" ht="15.75">
      <c r="B64" s="49"/>
    </row>
    <row r="65" spans="2:2" ht="15.75">
      <c r="B65" s="50" t="s">
        <v>311</v>
      </c>
    </row>
    <row r="66" spans="2:2" ht="15.75">
      <c r="B66" s="50"/>
    </row>
    <row r="67" spans="2:2" ht="15.75">
      <c r="B67" s="50" t="s">
        <v>312</v>
      </c>
    </row>
    <row r="68" spans="2:2" ht="15.75">
      <c r="B68" s="50"/>
    </row>
    <row r="69" spans="2:2" ht="15.75">
      <c r="B69" s="50" t="s">
        <v>313</v>
      </c>
    </row>
    <row r="70" spans="2:2" ht="15.75">
      <c r="B70" s="50"/>
    </row>
    <row r="71" spans="2:2" ht="15.75">
      <c r="B71" s="50" t="s">
        <v>314</v>
      </c>
    </row>
    <row r="72" spans="2:2" ht="15.75">
      <c r="B72" s="50"/>
    </row>
    <row r="73" spans="2:2" ht="15.75">
      <c r="B73" s="50" t="s">
        <v>315</v>
      </c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5"/>
  <dimension ref="A1:V72"/>
  <sheetViews>
    <sheetView zoomScale="90" zoomScaleNormal="90" workbookViewId="0">
      <selection activeCell="M6" sqref="M6:U10"/>
    </sheetView>
  </sheetViews>
  <sheetFormatPr defaultColWidth="9" defaultRowHeight="15"/>
  <cols>
    <col min="1" max="1" width="1.7109375" customWidth="1"/>
    <col min="2" max="3" width="12" customWidth="1"/>
    <col min="4" max="4" width="23.28515625" customWidth="1"/>
    <col min="5" max="5" width="12.85546875" customWidth="1"/>
    <col min="6" max="6" width="19.85546875" customWidth="1"/>
    <col min="7" max="7" width="17.28515625" customWidth="1"/>
    <col min="8" max="8" width="11.5703125" customWidth="1"/>
    <col min="9" max="9" width="10.140625" customWidth="1"/>
    <col min="10" max="10" width="10" customWidth="1"/>
    <col min="11" max="11" width="8.28515625" customWidth="1"/>
    <col min="12" max="12" width="18.5703125" customWidth="1"/>
    <col min="13" max="13" width="17.85546875" customWidth="1"/>
    <col min="14" max="14" width="7.85546875" customWidth="1"/>
    <col min="15" max="15" width="21.42578125" customWidth="1"/>
    <col min="16" max="16" width="8.28515625" customWidth="1"/>
    <col min="17" max="17" width="18.140625" customWidth="1"/>
    <col min="18" max="18" width="15.42578125" customWidth="1"/>
    <col min="19" max="19" width="13.140625" customWidth="1"/>
  </cols>
  <sheetData>
    <row r="1" spans="2:22" ht="35.450000000000003" customHeight="1">
      <c r="B1" s="1692" t="s">
        <v>316</v>
      </c>
      <c r="C1" s="1695"/>
      <c r="D1" s="1695"/>
      <c r="E1" s="1695"/>
      <c r="F1" s="1695"/>
      <c r="G1" s="1695"/>
    </row>
    <row r="2" spans="2:22" ht="21.6" customHeight="1">
      <c r="C2" s="1693" t="s">
        <v>194</v>
      </c>
      <c r="D2" s="1693"/>
      <c r="E2" s="1693"/>
      <c r="F2" s="1693"/>
      <c r="G2" s="1693"/>
      <c r="H2" s="126"/>
    </row>
    <row r="3" spans="2:22" ht="29.45" customHeight="1">
      <c r="B3" s="1694" t="s">
        <v>195</v>
      </c>
      <c r="C3" s="1694"/>
      <c r="D3" s="169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94" t="s">
        <v>197</v>
      </c>
      <c r="N3" s="1694"/>
      <c r="O3" s="1694"/>
      <c r="P3" s="4"/>
      <c r="Q3" s="1" t="s">
        <v>198</v>
      </c>
      <c r="R3" s="1">
        <v>939660691</v>
      </c>
      <c r="S3" s="32"/>
      <c r="T3" s="16"/>
    </row>
    <row r="4" spans="2:22" ht="8.4499999999999993" customHeight="1"/>
    <row r="5" spans="2:22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17" t="s">
        <v>317</v>
      </c>
      <c r="U5" s="81" t="s">
        <v>204</v>
      </c>
    </row>
    <row r="6" spans="2:22">
      <c r="B6" s="8">
        <v>44960</v>
      </c>
      <c r="C6" s="9" t="s">
        <v>318</v>
      </c>
      <c r="D6" s="10" t="s">
        <v>319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2</v>
      </c>
      <c r="K6" s="2" t="s">
        <v>258</v>
      </c>
      <c r="M6" s="8">
        <v>44959</v>
      </c>
      <c r="N6" s="14" t="s">
        <v>291</v>
      </c>
      <c r="O6" s="23" t="s">
        <v>320</v>
      </c>
      <c r="P6" s="10"/>
      <c r="Q6" s="10" t="s">
        <v>207</v>
      </c>
      <c r="R6" s="22" t="s">
        <v>197</v>
      </c>
      <c r="S6" s="15">
        <v>39</v>
      </c>
      <c r="T6" s="31"/>
      <c r="U6" s="10">
        <v>2</v>
      </c>
      <c r="V6" s="1"/>
    </row>
    <row r="7" spans="2:22">
      <c r="B7" s="8">
        <v>44961</v>
      </c>
      <c r="C7" s="9" t="s">
        <v>321</v>
      </c>
      <c r="D7" s="10" t="s">
        <v>322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2</v>
      </c>
      <c r="K7" s="2" t="s">
        <v>189</v>
      </c>
      <c r="M7" s="20">
        <v>44961</v>
      </c>
      <c r="N7" s="24" t="s">
        <v>323</v>
      </c>
      <c r="O7" s="23" t="s">
        <v>324</v>
      </c>
      <c r="P7" s="22"/>
      <c r="Q7" s="22" t="s">
        <v>207</v>
      </c>
      <c r="R7" s="22" t="s">
        <v>197</v>
      </c>
      <c r="S7" s="72">
        <v>39</v>
      </c>
      <c r="T7" s="128"/>
      <c r="U7" s="22">
        <v>2</v>
      </c>
    </row>
    <row r="8" spans="2:22">
      <c r="B8" s="8">
        <v>44961</v>
      </c>
      <c r="C8" s="9" t="s">
        <v>271</v>
      </c>
      <c r="D8" s="10" t="s">
        <v>325</v>
      </c>
      <c r="E8" s="10">
        <v>207</v>
      </c>
      <c r="F8" s="10" t="s">
        <v>219</v>
      </c>
      <c r="G8" s="10" t="s">
        <v>208</v>
      </c>
      <c r="H8" s="11">
        <v>25</v>
      </c>
      <c r="I8" s="15">
        <v>7</v>
      </c>
      <c r="J8" s="19">
        <v>2</v>
      </c>
      <c r="K8" s="2" t="s">
        <v>167</v>
      </c>
      <c r="M8" s="20">
        <v>44981</v>
      </c>
      <c r="N8" s="24" t="s">
        <v>326</v>
      </c>
      <c r="O8" s="23" t="s">
        <v>327</v>
      </c>
      <c r="P8" s="22"/>
      <c r="Q8" s="22" t="s">
        <v>207</v>
      </c>
      <c r="R8" s="22" t="s">
        <v>197</v>
      </c>
      <c r="S8" s="72">
        <v>39</v>
      </c>
      <c r="T8" s="128"/>
      <c r="U8" s="22">
        <v>2</v>
      </c>
    </row>
    <row r="9" spans="2:22">
      <c r="B9" s="8">
        <v>44962</v>
      </c>
      <c r="C9" s="9" t="s">
        <v>209</v>
      </c>
      <c r="D9" s="10" t="s">
        <v>328</v>
      </c>
      <c r="E9" s="10"/>
      <c r="F9" s="10" t="s">
        <v>207</v>
      </c>
      <c r="G9" s="10" t="s">
        <v>208</v>
      </c>
      <c r="H9" s="11">
        <v>35</v>
      </c>
      <c r="I9" s="15">
        <v>5</v>
      </c>
      <c r="J9" s="19">
        <v>2</v>
      </c>
      <c r="K9" s="2" t="s">
        <v>169</v>
      </c>
      <c r="M9" s="20">
        <v>44984</v>
      </c>
      <c r="N9" s="24" t="s">
        <v>252</v>
      </c>
      <c r="O9" s="23" t="s">
        <v>329</v>
      </c>
      <c r="P9" s="22"/>
      <c r="Q9" s="22" t="s">
        <v>219</v>
      </c>
      <c r="R9" s="22" t="s">
        <v>197</v>
      </c>
      <c r="S9" s="72">
        <v>22</v>
      </c>
      <c r="T9" s="128"/>
      <c r="U9" s="22">
        <v>2</v>
      </c>
    </row>
    <row r="10" spans="2:22">
      <c r="B10" s="8">
        <v>44963</v>
      </c>
      <c r="C10" s="9" t="s">
        <v>295</v>
      </c>
      <c r="D10" s="10" t="s">
        <v>330</v>
      </c>
      <c r="E10" s="10">
        <v>303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169</v>
      </c>
      <c r="M10" s="20">
        <v>44985</v>
      </c>
      <c r="N10" s="21" t="s">
        <v>331</v>
      </c>
      <c r="O10" s="23" t="s">
        <v>332</v>
      </c>
      <c r="P10" s="22"/>
      <c r="Q10" s="22" t="s">
        <v>207</v>
      </c>
      <c r="R10" s="22" t="s">
        <v>197</v>
      </c>
      <c r="S10" s="36">
        <v>39</v>
      </c>
      <c r="T10" s="129"/>
      <c r="U10" s="22">
        <v>2</v>
      </c>
    </row>
    <row r="11" spans="2:22">
      <c r="B11" s="8">
        <v>44963</v>
      </c>
      <c r="C11" s="9" t="s">
        <v>250</v>
      </c>
      <c r="D11" s="10" t="s">
        <v>333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127"/>
      <c r="N11" s="21"/>
      <c r="O11" s="23"/>
      <c r="P11" s="22"/>
      <c r="Q11" s="22"/>
      <c r="R11" s="22"/>
      <c r="S11" s="36"/>
      <c r="T11" s="129"/>
      <c r="U11" s="130"/>
    </row>
    <row r="12" spans="2:22">
      <c r="B12" s="8">
        <v>44964</v>
      </c>
      <c r="C12" s="9" t="s">
        <v>209</v>
      </c>
      <c r="D12" s="10" t="s">
        <v>334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169</v>
      </c>
      <c r="M12" s="127"/>
      <c r="N12" s="21"/>
      <c r="O12" s="23"/>
      <c r="P12" s="22"/>
      <c r="Q12" s="22"/>
      <c r="R12" s="22"/>
      <c r="S12" s="36"/>
      <c r="T12" s="129"/>
      <c r="U12" s="130"/>
    </row>
    <row r="13" spans="2:22">
      <c r="B13" s="8">
        <v>44964</v>
      </c>
      <c r="C13" s="9" t="s">
        <v>335</v>
      </c>
      <c r="D13" s="10" t="s">
        <v>336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240</v>
      </c>
      <c r="M13" s="127"/>
      <c r="N13" s="21"/>
      <c r="O13" s="23"/>
      <c r="P13" s="22"/>
      <c r="Q13" s="22"/>
      <c r="R13" s="22"/>
      <c r="S13" s="36"/>
      <c r="T13" s="129"/>
      <c r="U13" s="130"/>
    </row>
    <row r="14" spans="2:22">
      <c r="B14" s="8">
        <v>44965</v>
      </c>
      <c r="C14" s="9" t="s">
        <v>337</v>
      </c>
      <c r="D14" s="10" t="s">
        <v>338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169</v>
      </c>
      <c r="M14" s="127"/>
      <c r="N14" s="21"/>
      <c r="O14" s="23"/>
      <c r="P14" s="22"/>
      <c r="Q14" s="22"/>
      <c r="R14" s="22"/>
      <c r="S14" s="36"/>
      <c r="T14" s="129"/>
      <c r="U14" s="130"/>
    </row>
    <row r="15" spans="2:22">
      <c r="B15" s="8">
        <v>44967</v>
      </c>
      <c r="C15" s="9" t="s">
        <v>249</v>
      </c>
      <c r="D15" s="10" t="s">
        <v>339</v>
      </c>
      <c r="E15" s="10" t="s">
        <v>340</v>
      </c>
      <c r="F15" s="10" t="s">
        <v>219</v>
      </c>
      <c r="G15" s="10" t="s">
        <v>208</v>
      </c>
      <c r="H15" s="11">
        <v>40</v>
      </c>
      <c r="I15" s="15">
        <v>10</v>
      </c>
      <c r="J15" s="19">
        <v>4</v>
      </c>
      <c r="K15" s="2" t="s">
        <v>189</v>
      </c>
      <c r="M15" s="127"/>
      <c r="N15" s="21"/>
      <c r="O15" s="23"/>
      <c r="P15" s="22"/>
      <c r="Q15" s="22"/>
      <c r="R15" s="22"/>
      <c r="S15" s="36"/>
      <c r="T15" s="129"/>
      <c r="U15" s="130"/>
    </row>
    <row r="16" spans="2:22">
      <c r="B16" s="8">
        <v>44602</v>
      </c>
      <c r="C16" s="9" t="s">
        <v>337</v>
      </c>
      <c r="D16" s="10" t="s">
        <v>341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342</v>
      </c>
      <c r="M16" s="127"/>
      <c r="N16" s="21"/>
      <c r="O16" s="23"/>
      <c r="P16" s="22"/>
      <c r="Q16" s="22"/>
      <c r="R16" s="22"/>
      <c r="S16" s="36"/>
      <c r="T16" s="129"/>
      <c r="U16" s="130"/>
    </row>
    <row r="17" spans="2:21">
      <c r="B17" s="8">
        <v>44968</v>
      </c>
      <c r="C17" s="9" t="s">
        <v>343</v>
      </c>
      <c r="D17" s="10" t="s">
        <v>344</v>
      </c>
      <c r="E17" s="10"/>
      <c r="F17" s="10" t="s">
        <v>207</v>
      </c>
      <c r="G17" s="10" t="s">
        <v>208</v>
      </c>
      <c r="H17" s="11">
        <v>35</v>
      </c>
      <c r="I17" s="15">
        <v>5</v>
      </c>
      <c r="J17" s="19">
        <v>2</v>
      </c>
      <c r="K17" s="2" t="s">
        <v>167</v>
      </c>
      <c r="M17" s="127"/>
      <c r="N17" s="21"/>
      <c r="O17" s="23"/>
      <c r="P17" s="22"/>
      <c r="Q17" s="22"/>
      <c r="R17" s="22"/>
      <c r="S17" s="36"/>
      <c r="T17" s="129"/>
      <c r="U17" s="130"/>
    </row>
    <row r="18" spans="2:21">
      <c r="B18" s="8">
        <v>44968</v>
      </c>
      <c r="C18" s="9" t="s">
        <v>345</v>
      </c>
      <c r="D18" s="10" t="s">
        <v>346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2</v>
      </c>
      <c r="K18" s="2" t="s">
        <v>240</v>
      </c>
      <c r="M18" s="127"/>
      <c r="N18" s="21"/>
      <c r="O18" s="23"/>
      <c r="P18" s="22"/>
      <c r="Q18" s="22"/>
      <c r="R18" s="22"/>
      <c r="S18" s="36"/>
      <c r="T18" s="129"/>
      <c r="U18" s="130"/>
    </row>
    <row r="19" spans="2:21">
      <c r="B19" s="8">
        <v>44968</v>
      </c>
      <c r="C19" s="9" t="s">
        <v>213</v>
      </c>
      <c r="D19" s="10" t="s">
        <v>347</v>
      </c>
      <c r="E19" s="10">
        <v>407</v>
      </c>
      <c r="F19" s="10" t="s">
        <v>219</v>
      </c>
      <c r="G19" s="10" t="s">
        <v>208</v>
      </c>
      <c r="H19" s="11">
        <v>25</v>
      </c>
      <c r="I19" s="15">
        <v>7</v>
      </c>
      <c r="J19" s="19">
        <v>2</v>
      </c>
      <c r="K19" s="2" t="s">
        <v>189</v>
      </c>
      <c r="M19" s="127"/>
      <c r="N19" s="21"/>
      <c r="O19" s="23"/>
      <c r="P19" s="22"/>
      <c r="Q19" s="22"/>
      <c r="R19" s="22"/>
      <c r="S19" s="36"/>
      <c r="T19" s="129"/>
      <c r="U19" s="130"/>
    </row>
    <row r="20" spans="2:21">
      <c r="B20" s="8">
        <v>44969</v>
      </c>
      <c r="C20" s="9" t="s">
        <v>348</v>
      </c>
      <c r="D20" s="10" t="s">
        <v>349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258</v>
      </c>
      <c r="M20" s="127"/>
      <c r="N20" s="21"/>
      <c r="O20" s="23"/>
      <c r="P20" s="22"/>
      <c r="Q20" s="22"/>
      <c r="R20" s="22"/>
      <c r="S20" s="36"/>
      <c r="T20" s="129"/>
      <c r="U20" s="130"/>
    </row>
    <row r="21" spans="2:21">
      <c r="B21" s="8">
        <v>44970</v>
      </c>
      <c r="C21" s="9" t="s">
        <v>350</v>
      </c>
      <c r="D21" s="10" t="s">
        <v>351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1</v>
      </c>
      <c r="K21" s="2" t="s">
        <v>169</v>
      </c>
      <c r="M21" s="127"/>
      <c r="N21" s="21"/>
      <c r="O21" s="23"/>
      <c r="P21" s="22"/>
      <c r="Q21" s="22"/>
      <c r="R21" s="22"/>
      <c r="S21" s="36"/>
      <c r="T21" s="129"/>
      <c r="U21" s="130"/>
    </row>
    <row r="22" spans="2:21">
      <c r="B22" s="8">
        <v>44972</v>
      </c>
      <c r="C22" s="9" t="s">
        <v>268</v>
      </c>
      <c r="D22" s="10" t="s">
        <v>352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1</v>
      </c>
      <c r="K22" s="2" t="s">
        <v>246</v>
      </c>
      <c r="M22" s="127"/>
      <c r="N22" s="21"/>
      <c r="O22" s="23"/>
      <c r="P22" s="22"/>
      <c r="Q22" s="22"/>
      <c r="R22" s="22"/>
      <c r="S22" s="36"/>
      <c r="T22" s="129"/>
      <c r="U22" s="130"/>
    </row>
    <row r="23" spans="2:21">
      <c r="B23" s="8">
        <v>44972</v>
      </c>
      <c r="C23" s="9" t="s">
        <v>321</v>
      </c>
      <c r="D23" s="10" t="s">
        <v>353</v>
      </c>
      <c r="E23" s="10"/>
      <c r="F23" s="10" t="s">
        <v>207</v>
      </c>
      <c r="G23" s="10" t="s">
        <v>208</v>
      </c>
      <c r="H23" s="11">
        <v>35</v>
      </c>
      <c r="I23" s="15">
        <v>5.0010000000000003</v>
      </c>
      <c r="J23" s="19">
        <v>1</v>
      </c>
      <c r="K23" s="2" t="s">
        <v>169</v>
      </c>
      <c r="M23" s="127"/>
      <c r="N23" s="21"/>
      <c r="O23" s="23"/>
      <c r="P23" s="22"/>
      <c r="Q23" s="22"/>
      <c r="R23" s="22"/>
      <c r="S23" s="36"/>
      <c r="T23" s="129"/>
      <c r="U23" s="130"/>
    </row>
    <row r="24" spans="2:21">
      <c r="B24" s="8">
        <v>44972</v>
      </c>
      <c r="C24" s="9" t="s">
        <v>217</v>
      </c>
      <c r="D24" s="10" t="s">
        <v>354</v>
      </c>
      <c r="E24" s="10"/>
      <c r="F24" s="10" t="s">
        <v>219</v>
      </c>
      <c r="G24" s="10" t="s">
        <v>208</v>
      </c>
      <c r="H24" s="11">
        <v>25</v>
      </c>
      <c r="I24" s="15">
        <v>7</v>
      </c>
      <c r="J24" s="19">
        <v>2</v>
      </c>
      <c r="K24" s="2" t="s">
        <v>169</v>
      </c>
      <c r="M24" s="127"/>
      <c r="N24" s="21"/>
      <c r="O24" s="23"/>
      <c r="P24" s="22"/>
      <c r="Q24" s="22"/>
      <c r="R24" s="22"/>
      <c r="S24" s="36"/>
      <c r="T24" s="129"/>
      <c r="U24" s="130"/>
    </row>
    <row r="25" spans="2:21">
      <c r="B25" s="8">
        <v>44973</v>
      </c>
      <c r="C25" s="9" t="s">
        <v>355</v>
      </c>
      <c r="D25" s="10" t="s">
        <v>356</v>
      </c>
      <c r="E25" s="10">
        <v>304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167</v>
      </c>
      <c r="M25" s="127"/>
      <c r="N25" s="21"/>
      <c r="O25" s="23"/>
      <c r="P25" s="22"/>
      <c r="Q25" s="22"/>
      <c r="R25" s="22"/>
      <c r="S25" s="36"/>
      <c r="T25" s="129"/>
      <c r="U25" s="130"/>
    </row>
    <row r="26" spans="2:21">
      <c r="B26" s="8">
        <v>44973</v>
      </c>
      <c r="C26" s="9" t="s">
        <v>355</v>
      </c>
      <c r="D26" s="10" t="s">
        <v>357</v>
      </c>
      <c r="E26" s="10">
        <v>402</v>
      </c>
      <c r="F26" s="10" t="s">
        <v>219</v>
      </c>
      <c r="G26" s="10" t="s">
        <v>208</v>
      </c>
      <c r="H26" s="11">
        <v>25</v>
      </c>
      <c r="I26" s="15">
        <v>7</v>
      </c>
      <c r="J26" s="19">
        <v>2</v>
      </c>
      <c r="K26" s="2" t="s">
        <v>167</v>
      </c>
      <c r="M26" s="127"/>
      <c r="N26" s="21"/>
      <c r="O26" s="23"/>
      <c r="P26" s="22"/>
      <c r="Q26" s="22"/>
      <c r="R26" s="22"/>
      <c r="S26" s="36"/>
      <c r="T26" s="129"/>
      <c r="U26" s="130"/>
    </row>
    <row r="27" spans="2:21">
      <c r="B27" s="8">
        <v>44973</v>
      </c>
      <c r="C27" s="9" t="s">
        <v>358</v>
      </c>
      <c r="D27" s="10" t="s">
        <v>359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240</v>
      </c>
      <c r="M27" s="127"/>
      <c r="N27" s="21"/>
      <c r="O27" s="23"/>
      <c r="P27" s="22"/>
      <c r="Q27" s="22"/>
      <c r="R27" s="22"/>
      <c r="S27" s="36"/>
      <c r="T27" s="129"/>
      <c r="U27" s="130"/>
    </row>
    <row r="28" spans="2:21">
      <c r="B28" s="8">
        <v>44973</v>
      </c>
      <c r="C28" s="9" t="s">
        <v>360</v>
      </c>
      <c r="D28" s="10" t="s">
        <v>361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2" t="s">
        <v>169</v>
      </c>
      <c r="M28" s="127"/>
      <c r="N28" s="21"/>
      <c r="O28" s="23"/>
      <c r="P28" s="22"/>
      <c r="Q28" s="22"/>
      <c r="R28" s="22"/>
      <c r="S28" s="36"/>
      <c r="T28" s="129"/>
      <c r="U28" s="130"/>
    </row>
    <row r="29" spans="2:21">
      <c r="B29" s="8">
        <v>44973</v>
      </c>
      <c r="C29" s="9" t="s">
        <v>362</v>
      </c>
      <c r="D29" s="10" t="s">
        <v>363</v>
      </c>
      <c r="E29" s="10"/>
      <c r="F29" s="10" t="s">
        <v>207</v>
      </c>
      <c r="G29" s="10" t="s">
        <v>208</v>
      </c>
      <c r="H29" s="11">
        <v>80</v>
      </c>
      <c r="I29" s="15">
        <v>15</v>
      </c>
      <c r="J29" s="19">
        <v>8</v>
      </c>
      <c r="K29" s="2" t="s">
        <v>189</v>
      </c>
      <c r="M29" s="127"/>
      <c r="N29" s="21"/>
      <c r="O29" s="23"/>
      <c r="P29" s="22"/>
      <c r="Q29" s="22"/>
      <c r="R29" s="22"/>
      <c r="S29" s="36"/>
      <c r="T29" s="129"/>
      <c r="U29" s="130"/>
    </row>
    <row r="30" spans="2:21">
      <c r="B30" s="8">
        <v>44974</v>
      </c>
      <c r="C30" s="9" t="s">
        <v>364</v>
      </c>
      <c r="D30" s="10" t="s">
        <v>365</v>
      </c>
      <c r="E30" s="10">
        <v>303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3</v>
      </c>
      <c r="K30" s="2" t="s">
        <v>189</v>
      </c>
      <c r="M30" s="127"/>
      <c r="N30" s="21"/>
      <c r="O30" s="23"/>
      <c r="P30" s="22"/>
      <c r="Q30" s="22"/>
      <c r="R30" s="22"/>
      <c r="S30" s="36"/>
      <c r="T30" s="129"/>
      <c r="U30" s="130"/>
    </row>
    <row r="31" spans="2:21">
      <c r="B31" s="8">
        <v>44974</v>
      </c>
      <c r="C31" s="9" t="s">
        <v>297</v>
      </c>
      <c r="D31" s="10" t="s">
        <v>352</v>
      </c>
      <c r="E31" s="10">
        <v>310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1</v>
      </c>
      <c r="K31" s="2" t="s">
        <v>246</v>
      </c>
      <c r="M31" s="127"/>
      <c r="N31" s="21"/>
      <c r="O31" s="23"/>
      <c r="P31" s="22"/>
      <c r="Q31" s="22"/>
      <c r="R31" s="22"/>
      <c r="S31" s="36"/>
      <c r="T31" s="129"/>
      <c r="U31" s="130"/>
    </row>
    <row r="32" spans="2:21">
      <c r="B32" s="8">
        <v>44974</v>
      </c>
      <c r="C32" s="9" t="s">
        <v>366</v>
      </c>
      <c r="D32" s="10" t="s">
        <v>367</v>
      </c>
      <c r="E32" s="10">
        <v>206</v>
      </c>
      <c r="F32" s="10" t="s">
        <v>207</v>
      </c>
      <c r="G32" s="10" t="s">
        <v>208</v>
      </c>
      <c r="H32" s="11">
        <v>35</v>
      </c>
      <c r="I32" s="15">
        <v>5</v>
      </c>
      <c r="J32" s="19">
        <v>2</v>
      </c>
      <c r="K32" s="2" t="s">
        <v>169</v>
      </c>
      <c r="M32" s="127"/>
      <c r="N32" s="21"/>
      <c r="O32" s="23"/>
      <c r="P32" s="22"/>
      <c r="Q32" s="22"/>
      <c r="R32" s="22"/>
      <c r="S32" s="36"/>
      <c r="T32" s="129"/>
      <c r="U32" s="130"/>
    </row>
    <row r="33" spans="2:21">
      <c r="B33" s="8">
        <v>44974</v>
      </c>
      <c r="C33" s="9" t="s">
        <v>205</v>
      </c>
      <c r="D33" s="10" t="s">
        <v>368</v>
      </c>
      <c r="E33" s="10">
        <v>204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2</v>
      </c>
      <c r="K33" s="2" t="s">
        <v>167</v>
      </c>
      <c r="M33" s="127"/>
      <c r="N33" s="21"/>
      <c r="O33" s="23"/>
      <c r="P33" s="22"/>
      <c r="Q33" s="22"/>
      <c r="R33" s="22"/>
      <c r="S33" s="36"/>
      <c r="T33" s="129"/>
      <c r="U33" s="130"/>
    </row>
    <row r="34" spans="2:21">
      <c r="B34" s="8">
        <v>44974</v>
      </c>
      <c r="C34" s="9" t="s">
        <v>220</v>
      </c>
      <c r="D34" s="10" t="s">
        <v>369</v>
      </c>
      <c r="E34" s="10">
        <v>204</v>
      </c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258</v>
      </c>
      <c r="M34" s="127"/>
      <c r="N34" s="21"/>
      <c r="O34" s="23"/>
      <c r="P34" s="22"/>
      <c r="Q34" s="22"/>
      <c r="R34" s="22"/>
      <c r="S34" s="36"/>
      <c r="T34" s="129"/>
      <c r="U34" s="130"/>
    </row>
    <row r="35" spans="2:21">
      <c r="B35" s="8">
        <v>44974</v>
      </c>
      <c r="C35" s="9" t="s">
        <v>370</v>
      </c>
      <c r="D35" s="10" t="s">
        <v>371</v>
      </c>
      <c r="E35" s="10">
        <v>102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167</v>
      </c>
      <c r="M35" s="127"/>
      <c r="N35" s="21"/>
      <c r="O35" s="23"/>
      <c r="P35" s="22"/>
      <c r="Q35" s="22"/>
      <c r="R35" s="22"/>
      <c r="S35" s="36"/>
      <c r="T35" s="129"/>
      <c r="U35" s="130"/>
    </row>
    <row r="36" spans="2:21">
      <c r="B36" s="8">
        <v>44975</v>
      </c>
      <c r="C36" s="9" t="s">
        <v>372</v>
      </c>
      <c r="D36" s="10" t="s">
        <v>373</v>
      </c>
      <c r="E36" s="10">
        <v>302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167</v>
      </c>
      <c r="M36" s="127"/>
      <c r="N36" s="21"/>
      <c r="O36" s="23"/>
      <c r="P36" s="22"/>
      <c r="Q36" s="22"/>
      <c r="R36" s="22"/>
      <c r="S36" s="36"/>
      <c r="T36" s="129"/>
      <c r="U36" s="130"/>
    </row>
    <row r="37" spans="2:21" ht="15.75" customHeight="1">
      <c r="B37" s="8">
        <v>44975</v>
      </c>
      <c r="C37" s="9" t="s">
        <v>374</v>
      </c>
      <c r="D37" s="10" t="s">
        <v>375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3</v>
      </c>
      <c r="K37" s="2" t="s">
        <v>240</v>
      </c>
      <c r="M37" s="127"/>
      <c r="N37" s="21"/>
      <c r="O37" s="23"/>
      <c r="P37" s="22"/>
      <c r="Q37" s="22"/>
      <c r="R37" s="22"/>
      <c r="S37" s="36"/>
      <c r="T37" s="129"/>
      <c r="U37" s="130"/>
    </row>
    <row r="38" spans="2:21">
      <c r="B38" s="8">
        <v>44976</v>
      </c>
      <c r="C38" s="9" t="s">
        <v>271</v>
      </c>
      <c r="D38" s="10" t="s">
        <v>376</v>
      </c>
      <c r="E38" s="10">
        <v>311</v>
      </c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246</v>
      </c>
      <c r="M38" s="127"/>
      <c r="N38" s="21"/>
      <c r="O38" s="23"/>
      <c r="P38" s="22"/>
      <c r="Q38" s="22"/>
      <c r="R38" s="22"/>
      <c r="S38" s="36"/>
      <c r="T38" s="129"/>
      <c r="U38" s="130"/>
    </row>
    <row r="39" spans="2:21">
      <c r="B39" s="8">
        <v>44976</v>
      </c>
      <c r="C39" s="9" t="s">
        <v>377</v>
      </c>
      <c r="D39" s="10" t="s">
        <v>378</v>
      </c>
      <c r="E39" s="10">
        <v>101</v>
      </c>
      <c r="F39" s="10" t="s">
        <v>219</v>
      </c>
      <c r="G39" s="10" t="s">
        <v>208</v>
      </c>
      <c r="H39" s="11">
        <v>25</v>
      </c>
      <c r="I39" s="15">
        <v>7</v>
      </c>
      <c r="J39" s="19">
        <v>2</v>
      </c>
      <c r="K39" s="2" t="s">
        <v>167</v>
      </c>
      <c r="M39" s="127"/>
      <c r="N39" s="21"/>
      <c r="O39" s="23"/>
      <c r="P39" s="22"/>
      <c r="Q39" s="22"/>
      <c r="R39" s="22"/>
      <c r="S39" s="36"/>
      <c r="T39" s="129"/>
      <c r="U39" s="130"/>
    </row>
    <row r="40" spans="2:21">
      <c r="B40" s="8">
        <v>44976</v>
      </c>
      <c r="C40" s="9" t="s">
        <v>379</v>
      </c>
      <c r="D40" s="10" t="s">
        <v>380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167</v>
      </c>
      <c r="M40" s="127"/>
      <c r="N40" s="21"/>
      <c r="O40" s="23"/>
      <c r="P40" s="22"/>
      <c r="Q40" s="22"/>
      <c r="R40" s="22"/>
      <c r="S40" s="36"/>
      <c r="T40" s="129"/>
      <c r="U40" s="130"/>
    </row>
    <row r="41" spans="2:21">
      <c r="B41" s="8">
        <v>44977</v>
      </c>
      <c r="C41" s="9" t="s">
        <v>381</v>
      </c>
      <c r="D41" s="10" t="s">
        <v>382</v>
      </c>
      <c r="E41" s="10">
        <v>215</v>
      </c>
      <c r="F41" s="10" t="s">
        <v>219</v>
      </c>
      <c r="G41" s="10" t="s">
        <v>208</v>
      </c>
      <c r="H41" s="11">
        <v>25</v>
      </c>
      <c r="I41" s="15">
        <v>7</v>
      </c>
      <c r="J41" s="19">
        <v>2</v>
      </c>
      <c r="K41" s="2" t="s">
        <v>240</v>
      </c>
      <c r="M41" s="127"/>
      <c r="N41" s="21"/>
      <c r="O41" s="23"/>
      <c r="P41" s="22"/>
      <c r="Q41" s="22"/>
      <c r="R41" s="22"/>
      <c r="S41" s="36"/>
      <c r="T41" s="129"/>
      <c r="U41" s="130"/>
    </row>
    <row r="42" spans="2:21">
      <c r="B42" s="8">
        <v>44978</v>
      </c>
      <c r="C42" s="9" t="s">
        <v>383</v>
      </c>
      <c r="D42" s="10" t="s">
        <v>384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169</v>
      </c>
      <c r="M42" s="127"/>
      <c r="N42" s="21"/>
      <c r="O42" s="23"/>
      <c r="P42" s="22"/>
      <c r="Q42" s="22"/>
      <c r="R42" s="22"/>
      <c r="S42" s="36"/>
      <c r="T42" s="129"/>
      <c r="U42" s="130"/>
    </row>
    <row r="43" spans="2:21">
      <c r="B43" s="8">
        <v>44978</v>
      </c>
      <c r="C43" s="9" t="s">
        <v>295</v>
      </c>
      <c r="D43" s="10" t="s">
        <v>385</v>
      </c>
      <c r="E43" s="10">
        <v>306</v>
      </c>
      <c r="F43" s="10" t="s">
        <v>219</v>
      </c>
      <c r="G43" s="10" t="s">
        <v>208</v>
      </c>
      <c r="H43" s="11">
        <v>25</v>
      </c>
      <c r="I43" s="15">
        <v>7</v>
      </c>
      <c r="J43" s="19">
        <v>2</v>
      </c>
      <c r="K43" s="2" t="s">
        <v>386</v>
      </c>
      <c r="M43" s="127"/>
      <c r="N43" s="21"/>
      <c r="O43" s="23"/>
      <c r="P43" s="22"/>
      <c r="Q43" s="22"/>
      <c r="R43" s="22"/>
      <c r="S43" s="36"/>
      <c r="T43" s="129"/>
      <c r="U43" s="130"/>
    </row>
    <row r="44" spans="2:21">
      <c r="B44" s="8">
        <v>44978</v>
      </c>
      <c r="C44" s="9" t="s">
        <v>355</v>
      </c>
      <c r="D44" s="10" t="s">
        <v>369</v>
      </c>
      <c r="E44" s="10">
        <v>204</v>
      </c>
      <c r="F44" s="10" t="s">
        <v>219</v>
      </c>
      <c r="G44" s="10" t="s">
        <v>208</v>
      </c>
      <c r="H44" s="11">
        <v>25</v>
      </c>
      <c r="I44" s="15">
        <v>7</v>
      </c>
      <c r="J44" s="19">
        <v>2</v>
      </c>
      <c r="K44" s="2" t="s">
        <v>246</v>
      </c>
      <c r="M44" s="127"/>
      <c r="N44" s="21"/>
      <c r="O44" s="23"/>
      <c r="P44" s="22"/>
      <c r="Q44" s="22"/>
      <c r="R44" s="22"/>
      <c r="S44" s="36"/>
      <c r="T44" s="129"/>
      <c r="U44" s="130"/>
    </row>
    <row r="45" spans="2:21">
      <c r="B45" s="8">
        <v>44979</v>
      </c>
      <c r="C45" s="9" t="s">
        <v>295</v>
      </c>
      <c r="D45" s="10" t="s">
        <v>387</v>
      </c>
      <c r="E45" s="10">
        <v>312</v>
      </c>
      <c r="F45" s="10" t="s">
        <v>219</v>
      </c>
      <c r="G45" s="10" t="s">
        <v>208</v>
      </c>
      <c r="H45" s="11">
        <v>25</v>
      </c>
      <c r="I45" s="15">
        <v>7</v>
      </c>
      <c r="J45" s="19">
        <v>1</v>
      </c>
      <c r="K45" s="2" t="s">
        <v>169</v>
      </c>
      <c r="M45" s="127"/>
      <c r="N45" s="21"/>
      <c r="O45" s="23"/>
      <c r="P45" s="22"/>
      <c r="Q45" s="22"/>
      <c r="R45" s="22"/>
      <c r="S45" s="36"/>
      <c r="T45" s="129"/>
      <c r="U45" s="130"/>
    </row>
    <row r="46" spans="2:21">
      <c r="B46" s="8">
        <v>44979</v>
      </c>
      <c r="C46" s="9" t="s">
        <v>291</v>
      </c>
      <c r="D46" s="10" t="s">
        <v>388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258</v>
      </c>
      <c r="M46" s="127"/>
      <c r="N46" s="21"/>
      <c r="O46" s="23"/>
      <c r="P46" s="22"/>
      <c r="Q46" s="22"/>
      <c r="R46" s="22"/>
      <c r="S46" s="36"/>
      <c r="T46" s="129"/>
      <c r="U46" s="130"/>
    </row>
    <row r="47" spans="2:21">
      <c r="B47" s="8">
        <v>44981</v>
      </c>
      <c r="C47" s="9" t="s">
        <v>389</v>
      </c>
      <c r="D47" s="10" t="s">
        <v>390</v>
      </c>
      <c r="E47" s="10">
        <v>407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189</v>
      </c>
      <c r="M47" s="127"/>
      <c r="N47" s="21"/>
      <c r="O47" s="23"/>
      <c r="P47" s="22"/>
      <c r="Q47" s="22"/>
      <c r="R47" s="22"/>
      <c r="S47" s="36"/>
      <c r="T47" s="129"/>
      <c r="U47" s="130"/>
    </row>
    <row r="48" spans="2:21">
      <c r="B48" s="8">
        <v>44981</v>
      </c>
      <c r="C48" s="9" t="s">
        <v>391</v>
      </c>
      <c r="D48" s="10" t="s">
        <v>392</v>
      </c>
      <c r="E48" s="10"/>
      <c r="F48" s="10" t="s">
        <v>207</v>
      </c>
      <c r="G48" s="10" t="s">
        <v>208</v>
      </c>
      <c r="H48" s="11">
        <v>35</v>
      </c>
      <c r="I48" s="15">
        <v>5</v>
      </c>
      <c r="J48" s="19">
        <v>2</v>
      </c>
      <c r="K48" s="2" t="s">
        <v>169</v>
      </c>
      <c r="M48" s="127"/>
      <c r="N48" s="21"/>
      <c r="O48" s="23"/>
      <c r="P48" s="22"/>
      <c r="Q48" s="22"/>
      <c r="R48" s="22"/>
      <c r="S48" s="36"/>
      <c r="T48" s="129"/>
      <c r="U48" s="130"/>
    </row>
    <row r="49" spans="1:22">
      <c r="B49" s="8">
        <v>44981</v>
      </c>
      <c r="C49" s="9" t="s">
        <v>393</v>
      </c>
      <c r="D49" s="10" t="s">
        <v>394</v>
      </c>
      <c r="E49" s="10">
        <v>203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2</v>
      </c>
      <c r="K49" s="2" t="s">
        <v>395</v>
      </c>
      <c r="M49" s="127"/>
      <c r="N49" s="21"/>
      <c r="O49" s="23"/>
      <c r="P49" s="22"/>
      <c r="Q49" s="22"/>
      <c r="R49" s="22"/>
      <c r="S49" s="36"/>
      <c r="T49" s="129"/>
      <c r="U49" s="130"/>
    </row>
    <row r="50" spans="1:22">
      <c r="B50" s="8">
        <v>44982</v>
      </c>
      <c r="C50" s="9" t="s">
        <v>396</v>
      </c>
      <c r="D50" s="10" t="s">
        <v>397</v>
      </c>
      <c r="E50" s="10">
        <v>211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189</v>
      </c>
      <c r="M50" s="127"/>
      <c r="N50" s="21"/>
      <c r="O50" s="23"/>
      <c r="P50" s="22"/>
      <c r="Q50" s="22"/>
      <c r="R50" s="22"/>
      <c r="S50" s="36"/>
      <c r="T50" s="129"/>
      <c r="U50" s="130"/>
      <c r="V50" s="1"/>
    </row>
    <row r="51" spans="1:22">
      <c r="B51" s="8">
        <v>44983</v>
      </c>
      <c r="C51" s="9" t="s">
        <v>398</v>
      </c>
      <c r="D51" s="10" t="s">
        <v>399</v>
      </c>
      <c r="E51" s="10">
        <v>415</v>
      </c>
      <c r="F51" s="10" t="s">
        <v>219</v>
      </c>
      <c r="G51" s="10" t="s">
        <v>208</v>
      </c>
      <c r="H51" s="11">
        <v>25</v>
      </c>
      <c r="I51" s="15">
        <v>7</v>
      </c>
      <c r="J51" s="19">
        <v>2</v>
      </c>
      <c r="K51" s="2" t="s">
        <v>189</v>
      </c>
      <c r="M51" s="8"/>
      <c r="N51" s="14"/>
      <c r="O51" s="23"/>
      <c r="P51" s="23"/>
      <c r="Q51" s="10"/>
      <c r="R51" s="22"/>
      <c r="S51" s="34"/>
      <c r="T51" s="31"/>
      <c r="U51" s="10"/>
      <c r="V51" s="1"/>
    </row>
    <row r="52" spans="1:22">
      <c r="B52" s="8">
        <v>57</v>
      </c>
      <c r="C52" s="9" t="s">
        <v>271</v>
      </c>
      <c r="D52" s="10" t="s">
        <v>400</v>
      </c>
      <c r="E52" s="10">
        <v>416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189</v>
      </c>
      <c r="M52" s="8"/>
      <c r="N52" s="14"/>
      <c r="O52" s="23"/>
      <c r="P52" s="23"/>
      <c r="Q52" s="10"/>
      <c r="R52" s="22"/>
      <c r="S52" s="34"/>
      <c r="T52" s="31"/>
      <c r="U52" s="10"/>
      <c r="V52" s="1"/>
    </row>
    <row r="53" spans="1:22">
      <c r="B53" s="8">
        <v>44983</v>
      </c>
      <c r="C53" s="9" t="s">
        <v>250</v>
      </c>
      <c r="D53" s="10" t="s">
        <v>401</v>
      </c>
      <c r="E53" s="10"/>
      <c r="F53" s="10" t="s">
        <v>207</v>
      </c>
      <c r="G53" s="10" t="s">
        <v>208</v>
      </c>
      <c r="H53" s="11">
        <v>35</v>
      </c>
      <c r="I53" s="15">
        <v>5</v>
      </c>
      <c r="J53" s="19">
        <v>2</v>
      </c>
      <c r="K53" s="2" t="s">
        <v>169</v>
      </c>
      <c r="M53" s="8"/>
      <c r="N53" s="14"/>
      <c r="O53" s="28"/>
      <c r="P53" s="23"/>
      <c r="Q53" s="10"/>
      <c r="R53" s="22"/>
      <c r="S53" s="34"/>
      <c r="T53" s="31"/>
      <c r="U53" s="10"/>
      <c r="V53" s="1"/>
    </row>
    <row r="54" spans="1:22">
      <c r="B54" s="8">
        <v>44983</v>
      </c>
      <c r="C54" s="9" t="s">
        <v>289</v>
      </c>
      <c r="D54" s="10" t="s">
        <v>402</v>
      </c>
      <c r="E54" s="10">
        <v>311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2</v>
      </c>
      <c r="K54" s="2" t="s">
        <v>246</v>
      </c>
      <c r="M54" s="8"/>
      <c r="N54" s="14"/>
      <c r="O54" s="28"/>
      <c r="P54" s="23"/>
      <c r="Q54" s="10"/>
      <c r="R54" s="22"/>
      <c r="S54" s="34"/>
      <c r="T54" s="31"/>
      <c r="U54" s="10"/>
      <c r="V54" s="1"/>
    </row>
    <row r="55" spans="1:22">
      <c r="A55" s="12"/>
      <c r="B55" s="8">
        <v>44984</v>
      </c>
      <c r="C55" s="9" t="s">
        <v>403</v>
      </c>
      <c r="D55" s="1" t="s">
        <v>404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2</v>
      </c>
      <c r="K55" s="2" t="s">
        <v>189</v>
      </c>
      <c r="M55" s="8"/>
      <c r="N55" s="14"/>
      <c r="O55" s="28"/>
      <c r="P55" s="23"/>
      <c r="Q55" s="10"/>
      <c r="R55" s="22"/>
      <c r="S55" s="34"/>
      <c r="T55" s="31"/>
      <c r="U55" s="10"/>
      <c r="V55" s="1"/>
    </row>
    <row r="56" spans="1:22">
      <c r="A56" s="12"/>
      <c r="B56" s="8">
        <v>44985</v>
      </c>
      <c r="C56" s="9" t="s">
        <v>405</v>
      </c>
      <c r="D56" s="10" t="s">
        <v>406</v>
      </c>
      <c r="E56" s="10">
        <v>202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1</v>
      </c>
      <c r="K56" s="2" t="s">
        <v>189</v>
      </c>
      <c r="M56" s="8"/>
      <c r="N56" s="14"/>
      <c r="O56" s="23"/>
      <c r="P56" s="23"/>
      <c r="Q56" s="10"/>
      <c r="R56" s="22"/>
      <c r="S56" s="34"/>
      <c r="T56" s="31"/>
      <c r="U56" s="10"/>
      <c r="V56" s="1"/>
    </row>
    <row r="57" spans="1:22">
      <c r="A57" s="12"/>
      <c r="B57" s="8">
        <v>44985</v>
      </c>
      <c r="C57" s="9" t="s">
        <v>213</v>
      </c>
      <c r="D57" s="10" t="s">
        <v>407</v>
      </c>
      <c r="E57" s="10" t="s">
        <v>408</v>
      </c>
      <c r="F57" s="10" t="s">
        <v>219</v>
      </c>
      <c r="G57" s="10" t="s">
        <v>208</v>
      </c>
      <c r="H57" s="11">
        <v>35</v>
      </c>
      <c r="I57" s="15">
        <v>5</v>
      </c>
      <c r="J57" s="19" t="s">
        <v>409</v>
      </c>
      <c r="K57" s="2" t="s">
        <v>169</v>
      </c>
      <c r="M57" s="8"/>
      <c r="N57" s="14"/>
      <c r="O57" s="23"/>
      <c r="P57" s="23"/>
      <c r="Q57" s="10"/>
      <c r="R57" s="22"/>
      <c r="S57" s="34"/>
      <c r="T57" s="31"/>
      <c r="U57" s="10"/>
      <c r="V57" s="1"/>
    </row>
    <row r="58" spans="1:22">
      <c r="M58" s="40"/>
      <c r="N58" s="41"/>
      <c r="O58" s="42"/>
      <c r="P58" s="42"/>
      <c r="Q58" s="42"/>
      <c r="R58" s="42"/>
      <c r="S58" s="54"/>
      <c r="T58" s="52"/>
      <c r="U58" s="42"/>
    </row>
    <row r="59" spans="1:22">
      <c r="H59" s="47">
        <f>SUM(H6:H57)</f>
        <v>1630</v>
      </c>
      <c r="I59" s="47">
        <f>SUM(I6:I57)</f>
        <v>323.00099999999998</v>
      </c>
    </row>
    <row r="60" spans="1:22">
      <c r="S60" s="55">
        <f>SUM(S58:S58)</f>
        <v>0</v>
      </c>
      <c r="T60" s="55">
        <f>SUM(T58:T58)</f>
        <v>0</v>
      </c>
    </row>
    <row r="62" spans="1:22" ht="15.75">
      <c r="B62" s="48" t="s">
        <v>310</v>
      </c>
      <c r="C62" s="3"/>
      <c r="D62" s="3"/>
      <c r="E62" s="3"/>
      <c r="F62" s="3"/>
      <c r="G62" s="3"/>
      <c r="H62" s="3"/>
      <c r="I62" s="3"/>
    </row>
    <row r="63" spans="1:22" ht="15.75">
      <c r="B63" s="49"/>
    </row>
    <row r="64" spans="1:22" ht="15.75">
      <c r="B64" s="50" t="s">
        <v>311</v>
      </c>
    </row>
    <row r="65" spans="2:13" ht="15.75">
      <c r="B65" s="50"/>
    </row>
    <row r="66" spans="2:13" ht="15.75">
      <c r="B66" s="50" t="s">
        <v>312</v>
      </c>
    </row>
    <row r="67" spans="2:13" ht="15.75">
      <c r="B67" s="50"/>
      <c r="M67" s="84"/>
    </row>
    <row r="68" spans="2:13" ht="15.75">
      <c r="B68" s="50" t="s">
        <v>313</v>
      </c>
    </row>
    <row r="69" spans="2:13" ht="15.75">
      <c r="B69" s="50"/>
    </row>
    <row r="70" spans="2:13" ht="15.75">
      <c r="B70" s="50" t="s">
        <v>314</v>
      </c>
    </row>
    <row r="71" spans="2:13" ht="15.75">
      <c r="B71" s="50"/>
    </row>
    <row r="72" spans="2:13" ht="15.75">
      <c r="B72" s="50" t="s">
        <v>315</v>
      </c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lha6"/>
  <dimension ref="A1:T98"/>
  <sheetViews>
    <sheetView zoomScale="90" zoomScaleNormal="90" workbookViewId="0">
      <selection activeCell="M6" sqref="M6:T13"/>
    </sheetView>
  </sheetViews>
  <sheetFormatPr defaultColWidth="9" defaultRowHeight="15"/>
  <cols>
    <col min="1" max="1" width="1.7109375" customWidth="1"/>
    <col min="2" max="2" width="10.5703125" customWidth="1"/>
    <col min="3" max="3" width="8.5703125" customWidth="1"/>
    <col min="4" max="4" width="23.85546875" customWidth="1"/>
    <col min="5" max="5" width="13" customWidth="1"/>
    <col min="6" max="6" width="16.85546875" customWidth="1"/>
    <col min="7" max="7" width="12.42578125" customWidth="1"/>
    <col min="8" max="8" width="12" customWidth="1"/>
    <col min="9" max="9" width="10.140625" customWidth="1"/>
    <col min="10" max="10" width="7.7109375" customWidth="1"/>
    <col min="11" max="11" width="4.7109375" customWidth="1"/>
    <col min="12" max="12" width="18.5703125" customWidth="1"/>
    <col min="13" max="13" width="9.28515625" customWidth="1"/>
    <col min="14" max="14" width="8.28515625" customWidth="1"/>
    <col min="15" max="15" width="18" customWidth="1"/>
    <col min="16" max="16" width="7" customWidth="1"/>
    <col min="17" max="17" width="17.140625" customWidth="1"/>
    <col min="18" max="18" width="11.140625" customWidth="1"/>
    <col min="19" max="19" width="9" customWidth="1"/>
    <col min="20" max="20" width="7.42578125" customWidth="1"/>
  </cols>
  <sheetData>
    <row r="1" spans="2:20" ht="35.450000000000003" customHeight="1">
      <c r="B1" s="1692" t="s">
        <v>410</v>
      </c>
      <c r="C1" s="1695"/>
      <c r="D1" s="1695"/>
      <c r="E1" s="1695"/>
      <c r="F1" s="1695"/>
      <c r="G1" s="1695"/>
    </row>
    <row r="2" spans="2:20" ht="21.6" customHeight="1">
      <c r="C2" s="1693" t="s">
        <v>194</v>
      </c>
      <c r="D2" s="1693"/>
      <c r="E2" s="1693"/>
      <c r="F2" s="1693"/>
      <c r="G2" s="1693"/>
      <c r="H2" s="3"/>
    </row>
    <row r="3" spans="2:20" ht="29.45" customHeight="1">
      <c r="B3" s="1694" t="s">
        <v>195</v>
      </c>
      <c r="C3" s="1694"/>
      <c r="D3" s="169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94" t="s">
        <v>197</v>
      </c>
      <c r="N3" s="1694"/>
      <c r="O3" s="1694"/>
      <c r="P3" s="4"/>
      <c r="Q3" s="1" t="s">
        <v>198</v>
      </c>
      <c r="R3" s="1">
        <v>939660691</v>
      </c>
      <c r="S3" s="32"/>
    </row>
    <row r="4" spans="2:20" ht="8.4499999999999993" customHeight="1"/>
    <row r="5" spans="2:20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110" t="s">
        <v>12</v>
      </c>
      <c r="N5" s="111" t="s">
        <v>199</v>
      </c>
      <c r="O5" s="112" t="s">
        <v>200</v>
      </c>
      <c r="P5" s="112" t="s">
        <v>163</v>
      </c>
      <c r="Q5" s="112" t="s">
        <v>201</v>
      </c>
      <c r="R5" s="112" t="s">
        <v>202</v>
      </c>
      <c r="S5" s="112" t="s">
        <v>14</v>
      </c>
      <c r="T5" s="122" t="s">
        <v>204</v>
      </c>
    </row>
    <row r="6" spans="2:20" s="84" customFormat="1">
      <c r="B6" s="56">
        <v>44986</v>
      </c>
      <c r="C6" s="108" t="s">
        <v>355</v>
      </c>
      <c r="D6" s="58" t="s">
        <v>411</v>
      </c>
      <c r="E6" s="58">
        <v>403</v>
      </c>
      <c r="F6" s="58" t="s">
        <v>219</v>
      </c>
      <c r="G6" s="10" t="s">
        <v>208</v>
      </c>
      <c r="H6" s="109">
        <v>25</v>
      </c>
      <c r="I6" s="113">
        <v>7</v>
      </c>
      <c r="J6" s="114">
        <v>2</v>
      </c>
      <c r="K6" s="86" t="s">
        <v>189</v>
      </c>
      <c r="M6" s="115">
        <v>44993</v>
      </c>
      <c r="N6" s="116" t="s">
        <v>412</v>
      </c>
      <c r="O6" s="117" t="s">
        <v>413</v>
      </c>
      <c r="P6" s="117"/>
      <c r="Q6" s="117" t="s">
        <v>207</v>
      </c>
      <c r="R6" s="117" t="s">
        <v>197</v>
      </c>
      <c r="S6" s="123">
        <v>39</v>
      </c>
      <c r="T6" s="124">
        <v>2</v>
      </c>
    </row>
    <row r="7" spans="2:20">
      <c r="B7" s="8">
        <v>44986</v>
      </c>
      <c r="C7" s="9" t="s">
        <v>414</v>
      </c>
      <c r="D7" s="10" t="s">
        <v>415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2</v>
      </c>
      <c r="K7" s="2" t="s">
        <v>167</v>
      </c>
      <c r="L7" s="84"/>
      <c r="M7" s="56">
        <v>44992</v>
      </c>
      <c r="N7" s="108" t="s">
        <v>231</v>
      </c>
      <c r="O7" s="57" t="s">
        <v>416</v>
      </c>
      <c r="P7" s="58">
        <v>411</v>
      </c>
      <c r="Q7" s="58" t="s">
        <v>219</v>
      </c>
      <c r="R7" s="58" t="s">
        <v>197</v>
      </c>
      <c r="S7" s="125">
        <v>22</v>
      </c>
      <c r="T7" s="85">
        <v>2</v>
      </c>
    </row>
    <row r="8" spans="2:20">
      <c r="B8" s="8">
        <v>44986</v>
      </c>
      <c r="C8" s="9" t="s">
        <v>323</v>
      </c>
      <c r="D8" s="10" t="s">
        <v>417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169</v>
      </c>
      <c r="L8" s="84"/>
      <c r="M8" s="118">
        <v>44995</v>
      </c>
      <c r="N8" s="119" t="s">
        <v>418</v>
      </c>
      <c r="O8" s="86" t="s">
        <v>419</v>
      </c>
      <c r="P8" s="120"/>
      <c r="Q8" s="120" t="s">
        <v>207</v>
      </c>
      <c r="R8" s="58" t="s">
        <v>197</v>
      </c>
      <c r="S8" s="125">
        <v>39</v>
      </c>
      <c r="T8" s="85">
        <v>2</v>
      </c>
    </row>
    <row r="9" spans="2:20">
      <c r="B9" s="8">
        <v>44987</v>
      </c>
      <c r="C9" s="9" t="s">
        <v>420</v>
      </c>
      <c r="D9" s="10" t="s">
        <v>421</v>
      </c>
      <c r="E9" s="10">
        <v>401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167</v>
      </c>
      <c r="M9" s="80">
        <v>44995</v>
      </c>
      <c r="N9" s="57" t="s">
        <v>422</v>
      </c>
      <c r="O9" s="57" t="s">
        <v>413</v>
      </c>
      <c r="P9" s="57">
        <v>401</v>
      </c>
      <c r="Q9" s="57" t="s">
        <v>219</v>
      </c>
      <c r="R9" s="58" t="s">
        <v>197</v>
      </c>
      <c r="S9" s="125">
        <v>22</v>
      </c>
      <c r="T9" s="85">
        <v>2</v>
      </c>
    </row>
    <row r="10" spans="2:20">
      <c r="B10" s="8">
        <v>44987</v>
      </c>
      <c r="C10" s="9" t="s">
        <v>291</v>
      </c>
      <c r="D10" s="10" t="s">
        <v>423</v>
      </c>
      <c r="E10" s="10"/>
      <c r="F10" s="10" t="s">
        <v>207</v>
      </c>
      <c r="G10" s="10" t="s">
        <v>208</v>
      </c>
      <c r="H10" s="11">
        <v>50</v>
      </c>
      <c r="I10" s="15">
        <v>10</v>
      </c>
      <c r="J10" s="19">
        <v>4</v>
      </c>
      <c r="K10" s="2" t="s">
        <v>169</v>
      </c>
      <c r="M10" s="80">
        <v>44998</v>
      </c>
      <c r="N10" s="121" t="s">
        <v>424</v>
      </c>
      <c r="O10" s="57" t="s">
        <v>425</v>
      </c>
      <c r="P10" s="57"/>
      <c r="Q10" s="57" t="s">
        <v>207</v>
      </c>
      <c r="R10" s="58" t="s">
        <v>197</v>
      </c>
      <c r="S10" s="125">
        <v>39</v>
      </c>
      <c r="T10" s="85">
        <v>2</v>
      </c>
    </row>
    <row r="11" spans="2:20">
      <c r="B11" s="8">
        <v>44987</v>
      </c>
      <c r="C11" s="9" t="s">
        <v>233</v>
      </c>
      <c r="D11" s="10" t="s">
        <v>426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80">
        <v>45004</v>
      </c>
      <c r="N11" s="121" t="s">
        <v>291</v>
      </c>
      <c r="O11" s="57" t="s">
        <v>427</v>
      </c>
      <c r="P11" s="57"/>
      <c r="Q11" s="57" t="s">
        <v>207</v>
      </c>
      <c r="R11" s="58" t="s">
        <v>197</v>
      </c>
      <c r="S11" s="125">
        <v>39</v>
      </c>
      <c r="T11" s="85">
        <v>1</v>
      </c>
    </row>
    <row r="12" spans="2:20">
      <c r="B12" s="8">
        <v>44988</v>
      </c>
      <c r="C12" s="9" t="s">
        <v>209</v>
      </c>
      <c r="D12" s="10" t="s">
        <v>428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169</v>
      </c>
      <c r="M12" s="8">
        <v>45007</v>
      </c>
      <c r="N12" s="14" t="s">
        <v>429</v>
      </c>
      <c r="O12" s="23" t="s">
        <v>430</v>
      </c>
      <c r="P12" s="23"/>
      <c r="Q12" s="10" t="s">
        <v>207</v>
      </c>
      <c r="R12" s="22" t="s">
        <v>197</v>
      </c>
      <c r="S12" s="34">
        <v>39</v>
      </c>
      <c r="T12" s="19">
        <v>2</v>
      </c>
    </row>
    <row r="13" spans="2:20">
      <c r="B13" s="8">
        <v>44988</v>
      </c>
      <c r="C13" s="9" t="s">
        <v>228</v>
      </c>
      <c r="D13" s="10" t="s">
        <v>431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189</v>
      </c>
      <c r="M13" s="8">
        <v>45009</v>
      </c>
      <c r="N13" s="14" t="s">
        <v>231</v>
      </c>
      <c r="O13" s="23" t="s">
        <v>427</v>
      </c>
      <c r="P13" s="10">
        <v>408</v>
      </c>
      <c r="Q13" s="10" t="s">
        <v>219</v>
      </c>
      <c r="R13" s="22" t="s">
        <v>197</v>
      </c>
      <c r="S13" s="34">
        <v>22</v>
      </c>
      <c r="T13" s="19">
        <v>1</v>
      </c>
    </row>
    <row r="14" spans="2:20">
      <c r="B14" s="8">
        <v>44989</v>
      </c>
      <c r="C14" s="9" t="s">
        <v>271</v>
      </c>
      <c r="D14" s="10" t="s">
        <v>432</v>
      </c>
      <c r="E14" s="10">
        <v>215</v>
      </c>
      <c r="F14" s="10" t="s">
        <v>219</v>
      </c>
      <c r="G14" s="10" t="s">
        <v>208</v>
      </c>
      <c r="H14" s="11">
        <v>30</v>
      </c>
      <c r="I14" s="15">
        <v>7.5</v>
      </c>
      <c r="J14" s="19">
        <v>4</v>
      </c>
      <c r="K14" s="2" t="s">
        <v>169</v>
      </c>
    </row>
    <row r="15" spans="2:20">
      <c r="B15" s="8">
        <v>44989</v>
      </c>
      <c r="C15" s="9" t="s">
        <v>433</v>
      </c>
      <c r="D15" s="10" t="s">
        <v>434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2</v>
      </c>
      <c r="K15" s="2" t="s">
        <v>169</v>
      </c>
    </row>
    <row r="16" spans="2:20">
      <c r="B16" s="8">
        <v>44989</v>
      </c>
      <c r="C16" s="9" t="s">
        <v>435</v>
      </c>
      <c r="D16" s="10" t="s">
        <v>436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167</v>
      </c>
    </row>
    <row r="17" spans="2:11">
      <c r="B17" s="8">
        <v>44990</v>
      </c>
      <c r="C17" s="9" t="s">
        <v>225</v>
      </c>
      <c r="D17" s="10" t="s">
        <v>437</v>
      </c>
      <c r="E17" s="10">
        <v>311</v>
      </c>
      <c r="F17" s="58" t="s">
        <v>219</v>
      </c>
      <c r="G17" s="10" t="s">
        <v>208</v>
      </c>
      <c r="H17" s="109">
        <v>25</v>
      </c>
      <c r="I17" s="113">
        <v>7</v>
      </c>
      <c r="J17" s="114">
        <v>2</v>
      </c>
      <c r="K17" s="86" t="s">
        <v>189</v>
      </c>
    </row>
    <row r="18" spans="2:11">
      <c r="B18" s="8">
        <v>44990</v>
      </c>
      <c r="C18" s="9" t="s">
        <v>228</v>
      </c>
      <c r="D18" s="10" t="s">
        <v>426</v>
      </c>
      <c r="E18" s="10">
        <v>216</v>
      </c>
      <c r="F18" s="58" t="s">
        <v>219</v>
      </c>
      <c r="G18" s="10" t="s">
        <v>208</v>
      </c>
      <c r="H18" s="109">
        <v>25</v>
      </c>
      <c r="I18" s="113">
        <v>7</v>
      </c>
      <c r="J18" s="114">
        <v>2</v>
      </c>
      <c r="K18" s="86" t="s">
        <v>240</v>
      </c>
    </row>
    <row r="19" spans="2:11">
      <c r="B19" s="8">
        <v>44991</v>
      </c>
      <c r="C19" s="9" t="s">
        <v>433</v>
      </c>
      <c r="D19" s="10" t="s">
        <v>423</v>
      </c>
      <c r="E19" s="10">
        <v>303</v>
      </c>
      <c r="F19" s="58" t="s">
        <v>219</v>
      </c>
      <c r="G19" s="10" t="s">
        <v>208</v>
      </c>
      <c r="H19" s="109">
        <v>30</v>
      </c>
      <c r="I19" s="113">
        <v>7.5</v>
      </c>
      <c r="J19" s="114">
        <v>4</v>
      </c>
      <c r="K19" s="86" t="s">
        <v>169</v>
      </c>
    </row>
    <row r="20" spans="2:11">
      <c r="B20" s="8">
        <v>44992</v>
      </c>
      <c r="C20" s="9" t="s">
        <v>438</v>
      </c>
      <c r="D20" s="10" t="s">
        <v>439</v>
      </c>
      <c r="E20" s="10"/>
      <c r="F20" s="10" t="s">
        <v>207</v>
      </c>
      <c r="G20" s="10" t="s">
        <v>208</v>
      </c>
      <c r="H20" s="11">
        <v>50</v>
      </c>
      <c r="I20" s="15">
        <v>10</v>
      </c>
      <c r="J20" s="19">
        <v>4</v>
      </c>
      <c r="K20" s="2" t="s">
        <v>169</v>
      </c>
    </row>
    <row r="21" spans="2:11">
      <c r="B21" s="8">
        <v>44992</v>
      </c>
      <c r="C21" s="9" t="s">
        <v>272</v>
      </c>
      <c r="D21" s="10" t="s">
        <v>440</v>
      </c>
      <c r="E21" s="10">
        <v>409</v>
      </c>
      <c r="F21" s="10" t="s">
        <v>219</v>
      </c>
      <c r="G21" s="10" t="s">
        <v>208</v>
      </c>
      <c r="H21" s="11">
        <v>25</v>
      </c>
      <c r="I21" s="15">
        <v>7</v>
      </c>
      <c r="J21" s="19">
        <v>2</v>
      </c>
      <c r="K21" s="2" t="s">
        <v>240</v>
      </c>
    </row>
    <row r="22" spans="2:11">
      <c r="B22" s="8">
        <v>44992</v>
      </c>
      <c r="C22" s="9" t="s">
        <v>441</v>
      </c>
      <c r="D22" s="10" t="s">
        <v>442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240</v>
      </c>
    </row>
    <row r="23" spans="2:11">
      <c r="B23" s="8">
        <v>44993</v>
      </c>
      <c r="C23" s="9" t="s">
        <v>271</v>
      </c>
      <c r="D23" s="10" t="s">
        <v>443</v>
      </c>
      <c r="E23" s="10">
        <v>303</v>
      </c>
      <c r="F23" s="10" t="s">
        <v>219</v>
      </c>
      <c r="G23" s="10" t="s">
        <v>208</v>
      </c>
      <c r="H23" s="11">
        <v>25</v>
      </c>
      <c r="I23" s="15">
        <v>7</v>
      </c>
      <c r="J23" s="19">
        <v>2</v>
      </c>
      <c r="K23" s="2" t="s">
        <v>240</v>
      </c>
    </row>
    <row r="24" spans="2:11">
      <c r="B24" s="8">
        <v>44993</v>
      </c>
      <c r="C24" s="9" t="s">
        <v>220</v>
      </c>
      <c r="D24" s="10" t="s">
        <v>444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189</v>
      </c>
    </row>
    <row r="25" spans="2:11">
      <c r="B25" s="8">
        <v>44994</v>
      </c>
      <c r="C25" s="9" t="s">
        <v>295</v>
      </c>
      <c r="D25" s="10" t="s">
        <v>445</v>
      </c>
      <c r="E25" s="10">
        <v>415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395</v>
      </c>
    </row>
    <row r="26" spans="2:11">
      <c r="B26" s="8">
        <v>44994</v>
      </c>
      <c r="C26" s="9" t="s">
        <v>446</v>
      </c>
      <c r="D26" s="10" t="s">
        <v>447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240</v>
      </c>
    </row>
    <row r="27" spans="2:11">
      <c r="B27" s="8">
        <v>44995</v>
      </c>
      <c r="C27" s="9" t="s">
        <v>364</v>
      </c>
      <c r="D27" s="10" t="s">
        <v>448</v>
      </c>
      <c r="E27" s="10">
        <v>409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2</v>
      </c>
      <c r="K27" s="2" t="s">
        <v>449</v>
      </c>
    </row>
    <row r="28" spans="2:11">
      <c r="B28" s="8">
        <v>44995</v>
      </c>
      <c r="C28" s="9" t="s">
        <v>295</v>
      </c>
      <c r="D28" s="10" t="s">
        <v>450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1" t="s">
        <v>169</v>
      </c>
    </row>
    <row r="29" spans="2:11">
      <c r="B29" s="8">
        <v>44995</v>
      </c>
      <c r="C29" s="9" t="s">
        <v>451</v>
      </c>
      <c r="D29" s="10" t="s">
        <v>452</v>
      </c>
      <c r="E29" s="10"/>
      <c r="F29" s="10" t="s">
        <v>207</v>
      </c>
      <c r="G29" s="10" t="s">
        <v>208</v>
      </c>
      <c r="H29" s="11">
        <v>35</v>
      </c>
      <c r="I29" s="15">
        <v>5</v>
      </c>
      <c r="J29" s="19">
        <v>2</v>
      </c>
      <c r="K29" s="1" t="s">
        <v>169</v>
      </c>
    </row>
    <row r="30" spans="2:11">
      <c r="B30" s="8">
        <v>44996</v>
      </c>
      <c r="C30" s="9" t="s">
        <v>355</v>
      </c>
      <c r="D30" s="10" t="s">
        <v>453</v>
      </c>
      <c r="E30" s="10">
        <v>208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1" t="s">
        <v>169</v>
      </c>
    </row>
    <row r="31" spans="2:11">
      <c r="B31" s="8">
        <v>44996</v>
      </c>
      <c r="C31" s="9" t="s">
        <v>225</v>
      </c>
      <c r="D31" s="10" t="s">
        <v>454</v>
      </c>
      <c r="E31" s="10">
        <v>415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1" t="s">
        <v>169</v>
      </c>
    </row>
    <row r="32" spans="2:11">
      <c r="B32" s="8">
        <v>44996</v>
      </c>
      <c r="C32" s="9" t="s">
        <v>418</v>
      </c>
      <c r="D32" s="10" t="s">
        <v>455</v>
      </c>
      <c r="E32" s="10" t="s">
        <v>456</v>
      </c>
      <c r="F32" s="10" t="s">
        <v>457</v>
      </c>
      <c r="G32" s="10" t="s">
        <v>208</v>
      </c>
      <c r="H32" s="11">
        <v>30</v>
      </c>
      <c r="I32" s="15">
        <v>7.5</v>
      </c>
      <c r="J32" s="19">
        <v>4</v>
      </c>
      <c r="K32" s="1" t="s">
        <v>189</v>
      </c>
    </row>
    <row r="33" spans="2:11">
      <c r="B33" s="8">
        <v>44997</v>
      </c>
      <c r="C33" s="9" t="s">
        <v>429</v>
      </c>
      <c r="D33" s="10" t="s">
        <v>458</v>
      </c>
      <c r="E33" s="10"/>
      <c r="F33" s="10" t="s">
        <v>207</v>
      </c>
      <c r="G33" s="10" t="s">
        <v>208</v>
      </c>
      <c r="H33" s="11">
        <v>35</v>
      </c>
      <c r="I33" s="15">
        <v>5.0019999999999998</v>
      </c>
      <c r="J33" s="19">
        <v>2</v>
      </c>
      <c r="K33" s="1" t="s">
        <v>169</v>
      </c>
    </row>
    <row r="34" spans="2:11">
      <c r="B34" s="8">
        <v>44997</v>
      </c>
      <c r="C34" s="9" t="s">
        <v>459</v>
      </c>
      <c r="D34" s="10" t="s">
        <v>460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1</v>
      </c>
      <c r="K34" s="1" t="s">
        <v>169</v>
      </c>
    </row>
    <row r="35" spans="2:11">
      <c r="B35" s="8">
        <v>44998</v>
      </c>
      <c r="C35" s="9" t="s">
        <v>265</v>
      </c>
      <c r="D35" s="10" t="s">
        <v>461</v>
      </c>
      <c r="E35" s="10"/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1" t="s">
        <v>240</v>
      </c>
    </row>
    <row r="36" spans="2:11">
      <c r="B36" s="8">
        <v>44998</v>
      </c>
      <c r="C36" s="9" t="s">
        <v>418</v>
      </c>
      <c r="D36" s="10" t="s">
        <v>462</v>
      </c>
      <c r="E36" s="10"/>
      <c r="F36" s="10" t="s">
        <v>207</v>
      </c>
      <c r="G36" s="10" t="s">
        <v>208</v>
      </c>
      <c r="H36" s="11">
        <v>35</v>
      </c>
      <c r="I36" s="15">
        <v>5</v>
      </c>
      <c r="J36" s="19">
        <v>2</v>
      </c>
      <c r="K36" s="1" t="s">
        <v>169</v>
      </c>
    </row>
    <row r="37" spans="2:11">
      <c r="B37" s="8">
        <v>44998</v>
      </c>
      <c r="C37" s="9" t="s">
        <v>463</v>
      </c>
      <c r="D37" s="10" t="s">
        <v>464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1</v>
      </c>
      <c r="K37" s="1" t="s">
        <v>169</v>
      </c>
    </row>
    <row r="38" spans="2:11">
      <c r="B38" s="8">
        <v>44998</v>
      </c>
      <c r="C38" s="9" t="s">
        <v>244</v>
      </c>
      <c r="D38" s="10" t="s">
        <v>465</v>
      </c>
      <c r="E38" s="10"/>
      <c r="F38" s="10" t="s">
        <v>207</v>
      </c>
      <c r="G38" s="10" t="s">
        <v>208</v>
      </c>
      <c r="H38" s="11">
        <v>35</v>
      </c>
      <c r="I38" s="15">
        <v>5</v>
      </c>
      <c r="J38" s="19">
        <v>2</v>
      </c>
      <c r="K38" s="1" t="s">
        <v>240</v>
      </c>
    </row>
    <row r="39" spans="2:11">
      <c r="B39" s="8">
        <v>44998</v>
      </c>
      <c r="C39" s="9" t="s">
        <v>466</v>
      </c>
      <c r="D39" s="10" t="s">
        <v>467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1" t="s">
        <v>169</v>
      </c>
    </row>
    <row r="40" spans="2:11">
      <c r="B40" s="8">
        <v>44998</v>
      </c>
      <c r="C40" s="9" t="s">
        <v>468</v>
      </c>
      <c r="D40" s="10" t="s">
        <v>469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1" t="s">
        <v>189</v>
      </c>
    </row>
    <row r="41" spans="2:11">
      <c r="B41" s="8">
        <v>44999</v>
      </c>
      <c r="C41" s="9" t="s">
        <v>379</v>
      </c>
      <c r="D41" s="10" t="s">
        <v>470</v>
      </c>
      <c r="E41" s="10"/>
      <c r="F41" s="10" t="s">
        <v>207</v>
      </c>
      <c r="G41" s="10" t="s">
        <v>208</v>
      </c>
      <c r="H41" s="11">
        <v>35</v>
      </c>
      <c r="I41" s="15">
        <v>5</v>
      </c>
      <c r="J41" s="19">
        <v>2</v>
      </c>
      <c r="K41" s="1" t="s">
        <v>167</v>
      </c>
    </row>
    <row r="42" spans="2:11">
      <c r="B42" s="8">
        <v>44999</v>
      </c>
      <c r="C42" s="9" t="s">
        <v>471</v>
      </c>
      <c r="D42" s="10" t="s">
        <v>472</v>
      </c>
      <c r="E42" s="10">
        <v>201</v>
      </c>
      <c r="F42" s="10" t="s">
        <v>219</v>
      </c>
      <c r="G42" s="10" t="s">
        <v>208</v>
      </c>
      <c r="H42" s="11">
        <v>25</v>
      </c>
      <c r="I42" s="15">
        <v>7</v>
      </c>
      <c r="J42" s="19">
        <v>1</v>
      </c>
      <c r="K42" s="1" t="s">
        <v>169</v>
      </c>
    </row>
    <row r="43" spans="2:11">
      <c r="B43" s="8">
        <v>45000</v>
      </c>
      <c r="C43" s="9" t="s">
        <v>412</v>
      </c>
      <c r="D43" s="10" t="s">
        <v>473</v>
      </c>
      <c r="E43" s="10"/>
      <c r="F43" s="10" t="s">
        <v>207</v>
      </c>
      <c r="G43" s="10" t="s">
        <v>208</v>
      </c>
      <c r="H43" s="11">
        <v>35</v>
      </c>
      <c r="I43" s="15">
        <v>5</v>
      </c>
      <c r="J43" s="19">
        <v>2</v>
      </c>
      <c r="K43" s="1" t="s">
        <v>240</v>
      </c>
    </row>
    <row r="44" spans="2:11">
      <c r="B44" s="8">
        <v>45001</v>
      </c>
      <c r="C44" s="9" t="s">
        <v>264</v>
      </c>
      <c r="D44" s="10" t="s">
        <v>462</v>
      </c>
      <c r="E44" s="10">
        <v>316</v>
      </c>
      <c r="F44" s="10" t="s">
        <v>219</v>
      </c>
      <c r="G44" s="10" t="s">
        <v>208</v>
      </c>
      <c r="H44" s="11">
        <v>25</v>
      </c>
      <c r="I44" s="15">
        <v>7</v>
      </c>
      <c r="J44" s="19">
        <v>2</v>
      </c>
      <c r="K44" s="1" t="s">
        <v>167</v>
      </c>
    </row>
    <row r="45" spans="2:11">
      <c r="B45" s="8">
        <v>45001</v>
      </c>
      <c r="C45" s="9" t="s">
        <v>474</v>
      </c>
      <c r="D45" s="10" t="s">
        <v>475</v>
      </c>
      <c r="E45" s="10"/>
      <c r="F45" s="10" t="s">
        <v>207</v>
      </c>
      <c r="G45" s="10" t="s">
        <v>208</v>
      </c>
      <c r="H45" s="11">
        <v>35</v>
      </c>
      <c r="I45" s="15">
        <v>5</v>
      </c>
      <c r="J45" s="19">
        <v>2</v>
      </c>
      <c r="K45" s="1" t="s">
        <v>169</v>
      </c>
    </row>
    <row r="46" spans="2:11">
      <c r="B46" s="8">
        <v>45001</v>
      </c>
      <c r="C46" s="9" t="s">
        <v>476</v>
      </c>
      <c r="D46" s="10" t="s">
        <v>477</v>
      </c>
      <c r="E46" s="10">
        <v>201</v>
      </c>
      <c r="F46" s="10" t="s">
        <v>219</v>
      </c>
      <c r="G46" s="10" t="s">
        <v>208</v>
      </c>
      <c r="H46" s="11">
        <v>25</v>
      </c>
      <c r="I46" s="15">
        <v>7</v>
      </c>
      <c r="J46" s="19">
        <v>2</v>
      </c>
      <c r="K46" s="1" t="s">
        <v>167</v>
      </c>
    </row>
    <row r="47" spans="2:11">
      <c r="B47" s="8">
        <v>45001</v>
      </c>
      <c r="C47" s="9" t="s">
        <v>166</v>
      </c>
      <c r="D47" s="10" t="s">
        <v>478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169</v>
      </c>
    </row>
    <row r="48" spans="2:11">
      <c r="B48" s="8">
        <v>45002</v>
      </c>
      <c r="C48" s="9" t="s">
        <v>252</v>
      </c>
      <c r="D48" s="10" t="s">
        <v>470</v>
      </c>
      <c r="E48" s="10">
        <v>308</v>
      </c>
      <c r="F48" s="10" t="s">
        <v>219</v>
      </c>
      <c r="G48" s="10" t="s">
        <v>208</v>
      </c>
      <c r="H48" s="11">
        <v>25</v>
      </c>
      <c r="I48" s="15">
        <v>7</v>
      </c>
      <c r="J48" s="19">
        <v>2</v>
      </c>
      <c r="K48" s="1" t="s">
        <v>167</v>
      </c>
    </row>
    <row r="49" spans="2:11">
      <c r="B49" s="8">
        <v>45002</v>
      </c>
      <c r="C49" s="9" t="s">
        <v>479</v>
      </c>
      <c r="D49" s="10" t="s">
        <v>480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240</v>
      </c>
    </row>
    <row r="50" spans="2:11">
      <c r="B50" s="8">
        <v>45002</v>
      </c>
      <c r="C50" s="9" t="s">
        <v>372</v>
      </c>
      <c r="D50" s="10" t="s">
        <v>467</v>
      </c>
      <c r="E50" s="10">
        <v>302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1" t="s">
        <v>167</v>
      </c>
    </row>
    <row r="51" spans="2:11">
      <c r="B51" s="8">
        <v>45002</v>
      </c>
      <c r="C51" s="9" t="s">
        <v>481</v>
      </c>
      <c r="D51" s="10" t="s">
        <v>482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</row>
    <row r="52" spans="2:11">
      <c r="B52" s="8">
        <v>45003</v>
      </c>
      <c r="C52" s="9" t="s">
        <v>451</v>
      </c>
      <c r="D52" s="10" t="s">
        <v>483</v>
      </c>
      <c r="E52" s="10">
        <v>415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169</v>
      </c>
    </row>
    <row r="53" spans="2:11">
      <c r="B53" s="8">
        <v>45003</v>
      </c>
      <c r="C53" s="9" t="s">
        <v>484</v>
      </c>
      <c r="D53" s="10" t="s">
        <v>485</v>
      </c>
      <c r="E53" s="10"/>
      <c r="F53" s="10" t="s">
        <v>207</v>
      </c>
      <c r="G53" s="10" t="s">
        <v>208</v>
      </c>
      <c r="H53" s="11">
        <v>35</v>
      </c>
      <c r="I53" s="15">
        <v>5</v>
      </c>
      <c r="J53" s="19">
        <v>2</v>
      </c>
      <c r="K53" s="2" t="s">
        <v>189</v>
      </c>
    </row>
    <row r="54" spans="2:11">
      <c r="B54" s="8">
        <v>45004</v>
      </c>
      <c r="C54" s="9" t="s">
        <v>486</v>
      </c>
      <c r="D54" s="10" t="s">
        <v>487</v>
      </c>
      <c r="E54" s="10"/>
      <c r="F54" s="10" t="s">
        <v>207</v>
      </c>
      <c r="G54" s="10" t="s">
        <v>208</v>
      </c>
      <c r="H54" s="11">
        <v>35</v>
      </c>
      <c r="I54" s="15">
        <v>5</v>
      </c>
      <c r="J54" s="19">
        <v>2</v>
      </c>
      <c r="K54" s="2" t="s">
        <v>167</v>
      </c>
    </row>
    <row r="55" spans="2:11">
      <c r="B55" s="8">
        <v>45004</v>
      </c>
      <c r="C55" s="9" t="s">
        <v>370</v>
      </c>
      <c r="D55" s="10" t="s">
        <v>488</v>
      </c>
      <c r="E55" s="10" t="s">
        <v>489</v>
      </c>
      <c r="F55" s="10" t="s">
        <v>219</v>
      </c>
      <c r="G55" s="10" t="s">
        <v>208</v>
      </c>
      <c r="H55" s="11">
        <v>40</v>
      </c>
      <c r="I55" s="15">
        <v>10</v>
      </c>
      <c r="J55" s="19">
        <v>4</v>
      </c>
      <c r="K55" s="2" t="s">
        <v>240</v>
      </c>
    </row>
    <row r="56" spans="2:11">
      <c r="B56" s="8">
        <v>45004</v>
      </c>
      <c r="C56" s="9" t="s">
        <v>241</v>
      </c>
      <c r="D56" s="10" t="s">
        <v>490</v>
      </c>
      <c r="E56" s="10">
        <v>316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240</v>
      </c>
    </row>
    <row r="57" spans="2:11">
      <c r="B57" s="8">
        <v>45005</v>
      </c>
      <c r="C57" s="9" t="s">
        <v>491</v>
      </c>
      <c r="D57" s="10" t="s">
        <v>492</v>
      </c>
      <c r="E57" s="10">
        <v>316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169</v>
      </c>
    </row>
    <row r="58" spans="2:11">
      <c r="B58" s="8">
        <v>45005</v>
      </c>
      <c r="C58" s="9" t="s">
        <v>213</v>
      </c>
      <c r="D58" s="10" t="s">
        <v>493</v>
      </c>
      <c r="E58" s="10">
        <v>415</v>
      </c>
      <c r="F58" s="10" t="s">
        <v>219</v>
      </c>
      <c r="G58" s="10" t="s">
        <v>208</v>
      </c>
      <c r="H58" s="11">
        <v>25</v>
      </c>
      <c r="I58" s="15">
        <v>7</v>
      </c>
      <c r="J58" s="19">
        <v>2</v>
      </c>
      <c r="K58" s="1" t="s">
        <v>167</v>
      </c>
    </row>
    <row r="59" spans="2:11">
      <c r="B59" s="8">
        <v>45005</v>
      </c>
      <c r="C59" s="9" t="s">
        <v>220</v>
      </c>
      <c r="D59" s="10" t="s">
        <v>494</v>
      </c>
      <c r="E59" s="10">
        <v>302</v>
      </c>
      <c r="F59" s="10" t="s">
        <v>219</v>
      </c>
      <c r="G59" s="10" t="s">
        <v>208</v>
      </c>
      <c r="H59" s="11">
        <v>25</v>
      </c>
      <c r="I59" s="15">
        <v>7</v>
      </c>
      <c r="J59" s="19">
        <v>2</v>
      </c>
      <c r="K59" s="1" t="s">
        <v>169</v>
      </c>
    </row>
    <row r="60" spans="2:11">
      <c r="B60" s="8">
        <v>45006</v>
      </c>
      <c r="C60" s="9" t="s">
        <v>366</v>
      </c>
      <c r="D60" s="10" t="s">
        <v>495</v>
      </c>
      <c r="E60" s="10"/>
      <c r="F60" s="10" t="s">
        <v>207</v>
      </c>
      <c r="G60" s="10" t="s">
        <v>208</v>
      </c>
      <c r="H60" s="11">
        <v>35</v>
      </c>
      <c r="I60" s="15">
        <v>5</v>
      </c>
      <c r="J60" s="19">
        <v>2</v>
      </c>
      <c r="K60" s="2" t="s">
        <v>240</v>
      </c>
    </row>
    <row r="61" spans="2:11">
      <c r="B61" s="8">
        <v>45006</v>
      </c>
      <c r="C61" s="9" t="s">
        <v>496</v>
      </c>
      <c r="D61" s="10" t="s">
        <v>497</v>
      </c>
      <c r="E61" s="10"/>
      <c r="F61" s="10" t="s">
        <v>207</v>
      </c>
      <c r="G61" s="10" t="s">
        <v>208</v>
      </c>
      <c r="H61" s="11">
        <v>35</v>
      </c>
      <c r="I61" s="15">
        <v>5</v>
      </c>
      <c r="J61" s="19">
        <v>2</v>
      </c>
      <c r="K61" s="2" t="s">
        <v>240</v>
      </c>
    </row>
    <row r="62" spans="2:11">
      <c r="B62" s="8">
        <v>45006</v>
      </c>
      <c r="C62" s="9" t="s">
        <v>498</v>
      </c>
      <c r="D62" s="10" t="s">
        <v>427</v>
      </c>
      <c r="E62" s="10">
        <v>408</v>
      </c>
      <c r="F62" s="10" t="s">
        <v>499</v>
      </c>
      <c r="G62" s="10" t="s">
        <v>208</v>
      </c>
      <c r="H62" s="11">
        <v>75</v>
      </c>
      <c r="I62" s="15">
        <v>15</v>
      </c>
      <c r="J62" s="19">
        <v>1</v>
      </c>
      <c r="K62" s="2" t="s">
        <v>169</v>
      </c>
    </row>
    <row r="63" spans="2:11">
      <c r="B63" s="8">
        <v>45006</v>
      </c>
      <c r="C63" s="9" t="s">
        <v>291</v>
      </c>
      <c r="D63" s="10" t="s">
        <v>500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169</v>
      </c>
    </row>
    <row r="64" spans="2:11">
      <c r="B64" s="8">
        <v>45007</v>
      </c>
      <c r="C64" s="9" t="s">
        <v>501</v>
      </c>
      <c r="D64" s="10" t="s">
        <v>502</v>
      </c>
      <c r="E64" s="10"/>
      <c r="F64" s="10" t="s">
        <v>207</v>
      </c>
      <c r="G64" s="10" t="s">
        <v>208</v>
      </c>
      <c r="H64" s="11">
        <v>35</v>
      </c>
      <c r="I64" s="15">
        <v>5</v>
      </c>
      <c r="J64" s="19">
        <v>2</v>
      </c>
      <c r="K64" s="2" t="s">
        <v>240</v>
      </c>
    </row>
    <row r="65" spans="2:11">
      <c r="B65" s="8">
        <v>45007</v>
      </c>
      <c r="C65" s="9" t="s">
        <v>321</v>
      </c>
      <c r="D65" s="10" t="s">
        <v>503</v>
      </c>
      <c r="E65" s="10">
        <v>216</v>
      </c>
      <c r="F65" s="10" t="s">
        <v>219</v>
      </c>
      <c r="G65" s="10" t="s">
        <v>208</v>
      </c>
      <c r="H65" s="11">
        <v>25</v>
      </c>
      <c r="I65" s="15">
        <v>7</v>
      </c>
      <c r="J65" s="19">
        <v>1</v>
      </c>
      <c r="K65" s="2" t="s">
        <v>169</v>
      </c>
    </row>
    <row r="66" spans="2:11">
      <c r="B66" s="8">
        <v>45008</v>
      </c>
      <c r="C66" s="9" t="s">
        <v>504</v>
      </c>
      <c r="D66" s="10" t="s">
        <v>505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240</v>
      </c>
    </row>
    <row r="67" spans="2:11">
      <c r="B67" s="8">
        <v>45008</v>
      </c>
      <c r="C67" s="9" t="s">
        <v>372</v>
      </c>
      <c r="D67" s="10" t="s">
        <v>506</v>
      </c>
      <c r="E67" s="10">
        <v>405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169</v>
      </c>
    </row>
    <row r="68" spans="2:11">
      <c r="B68" s="8">
        <v>45008</v>
      </c>
      <c r="C68" s="9" t="s">
        <v>496</v>
      </c>
      <c r="D68" s="10" t="s">
        <v>507</v>
      </c>
      <c r="E68" s="10"/>
      <c r="F68" s="10" t="s">
        <v>207</v>
      </c>
      <c r="G68" s="10" t="s">
        <v>208</v>
      </c>
      <c r="H68" s="11">
        <v>35</v>
      </c>
      <c r="I68" s="15">
        <v>5</v>
      </c>
      <c r="J68" s="19">
        <v>2</v>
      </c>
      <c r="K68" s="2" t="s">
        <v>240</v>
      </c>
    </row>
    <row r="69" spans="2:11">
      <c r="B69" s="59">
        <v>45008</v>
      </c>
      <c r="C69" s="60" t="s">
        <v>508</v>
      </c>
      <c r="D69" s="10" t="s">
        <v>509</v>
      </c>
      <c r="E69" s="10"/>
      <c r="F69" s="10" t="s">
        <v>207</v>
      </c>
      <c r="G69" s="10" t="s">
        <v>208</v>
      </c>
      <c r="H69" s="11">
        <v>35</v>
      </c>
      <c r="I69" s="15">
        <v>5</v>
      </c>
      <c r="J69" s="19">
        <v>1</v>
      </c>
      <c r="K69" s="2" t="s">
        <v>167</v>
      </c>
    </row>
    <row r="70" spans="2:11">
      <c r="B70" s="59">
        <v>45009</v>
      </c>
      <c r="C70" s="60" t="s">
        <v>235</v>
      </c>
      <c r="D70" s="10" t="s">
        <v>510</v>
      </c>
      <c r="E70" s="10">
        <v>204</v>
      </c>
      <c r="F70" s="10" t="s">
        <v>219</v>
      </c>
      <c r="G70" s="10" t="s">
        <v>208</v>
      </c>
      <c r="H70" s="11">
        <v>25</v>
      </c>
      <c r="I70" s="15">
        <v>7</v>
      </c>
      <c r="J70" s="19">
        <v>2</v>
      </c>
      <c r="K70" s="2" t="s">
        <v>167</v>
      </c>
    </row>
    <row r="71" spans="2:11">
      <c r="B71" s="8">
        <v>45009</v>
      </c>
      <c r="C71" s="9" t="s">
        <v>511</v>
      </c>
      <c r="D71" s="10" t="s">
        <v>512</v>
      </c>
      <c r="E71" s="10"/>
      <c r="F71" s="10" t="s">
        <v>207</v>
      </c>
      <c r="G71" s="10" t="s">
        <v>208</v>
      </c>
      <c r="H71" s="11">
        <v>35</v>
      </c>
      <c r="I71" s="15">
        <v>5</v>
      </c>
      <c r="J71" s="19">
        <v>2</v>
      </c>
      <c r="K71" s="2" t="s">
        <v>169</v>
      </c>
    </row>
    <row r="72" spans="2:11">
      <c r="B72" s="59">
        <v>45009</v>
      </c>
      <c r="C72" s="60" t="s">
        <v>295</v>
      </c>
      <c r="D72" s="10" t="s">
        <v>513</v>
      </c>
      <c r="E72" s="61"/>
      <c r="F72" s="61" t="s">
        <v>207</v>
      </c>
      <c r="G72" s="61" t="s">
        <v>208</v>
      </c>
      <c r="H72" s="62">
        <v>35</v>
      </c>
      <c r="I72" s="64">
        <v>5</v>
      </c>
      <c r="J72" s="65">
        <v>2</v>
      </c>
      <c r="K72" s="2" t="s">
        <v>189</v>
      </c>
    </row>
    <row r="73" spans="2:11">
      <c r="B73" s="59">
        <v>45009</v>
      </c>
      <c r="C73" s="60" t="s">
        <v>514</v>
      </c>
      <c r="D73" s="10" t="s">
        <v>515</v>
      </c>
      <c r="E73" s="61">
        <v>416</v>
      </c>
      <c r="F73" s="10" t="s">
        <v>219</v>
      </c>
      <c r="G73" s="10" t="s">
        <v>208</v>
      </c>
      <c r="H73" s="11">
        <v>25</v>
      </c>
      <c r="I73" s="15">
        <v>7</v>
      </c>
      <c r="J73" s="19">
        <v>2</v>
      </c>
      <c r="K73" s="2" t="s">
        <v>189</v>
      </c>
    </row>
    <row r="74" spans="2:11">
      <c r="B74" s="59">
        <v>45009</v>
      </c>
      <c r="C74" s="60" t="s">
        <v>372</v>
      </c>
      <c r="D74" s="10" t="s">
        <v>516</v>
      </c>
      <c r="E74" s="61">
        <v>312</v>
      </c>
      <c r="F74" s="10" t="s">
        <v>219</v>
      </c>
      <c r="G74" s="10" t="s">
        <v>208</v>
      </c>
      <c r="H74" s="11">
        <v>25</v>
      </c>
      <c r="I74" s="15">
        <v>7</v>
      </c>
      <c r="J74" s="19">
        <v>2</v>
      </c>
      <c r="K74" s="2" t="s">
        <v>167</v>
      </c>
    </row>
    <row r="75" spans="2:11">
      <c r="B75" s="8">
        <v>45009</v>
      </c>
      <c r="C75" s="9" t="s">
        <v>517</v>
      </c>
      <c r="D75" s="10" t="s">
        <v>518</v>
      </c>
      <c r="E75" s="10"/>
      <c r="F75" s="10" t="s">
        <v>207</v>
      </c>
      <c r="G75" s="10" t="s">
        <v>208</v>
      </c>
      <c r="H75" s="11">
        <v>35</v>
      </c>
      <c r="I75" s="15">
        <v>5</v>
      </c>
      <c r="J75" s="19">
        <v>2</v>
      </c>
      <c r="K75" s="2" t="s">
        <v>167</v>
      </c>
    </row>
    <row r="76" spans="2:11">
      <c r="B76" s="8">
        <v>45010</v>
      </c>
      <c r="C76" s="9" t="s">
        <v>420</v>
      </c>
      <c r="D76" s="10" t="s">
        <v>513</v>
      </c>
      <c r="E76" s="10">
        <v>309</v>
      </c>
      <c r="F76" s="10" t="s">
        <v>219</v>
      </c>
      <c r="G76" s="10" t="s">
        <v>208</v>
      </c>
      <c r="H76" s="11">
        <v>25</v>
      </c>
      <c r="I76" s="15">
        <v>7</v>
      </c>
      <c r="J76" s="19">
        <v>2</v>
      </c>
      <c r="K76" s="2" t="s">
        <v>167</v>
      </c>
    </row>
    <row r="77" spans="2:11">
      <c r="B77" s="8">
        <v>45010</v>
      </c>
      <c r="C77" s="9" t="s">
        <v>519</v>
      </c>
      <c r="D77" s="10" t="s">
        <v>430</v>
      </c>
      <c r="E77" s="10">
        <v>315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2</v>
      </c>
      <c r="K77" s="2" t="s">
        <v>240</v>
      </c>
    </row>
    <row r="78" spans="2:11">
      <c r="B78" s="8">
        <v>45010</v>
      </c>
      <c r="C78" s="9" t="s">
        <v>418</v>
      </c>
      <c r="D78" s="10" t="s">
        <v>465</v>
      </c>
      <c r="E78" s="10">
        <v>208</v>
      </c>
      <c r="F78" s="10" t="s">
        <v>219</v>
      </c>
      <c r="G78" s="10" t="s">
        <v>208</v>
      </c>
      <c r="H78" s="11">
        <v>25</v>
      </c>
      <c r="I78" s="15">
        <v>7</v>
      </c>
      <c r="J78" s="19">
        <v>2</v>
      </c>
      <c r="K78" s="2" t="s">
        <v>240</v>
      </c>
    </row>
    <row r="79" spans="2:11">
      <c r="B79" s="8">
        <v>45010</v>
      </c>
      <c r="C79" s="9" t="s">
        <v>520</v>
      </c>
      <c r="D79" s="10" t="s">
        <v>521</v>
      </c>
      <c r="E79" s="10"/>
      <c r="F79" s="10" t="s">
        <v>207</v>
      </c>
      <c r="G79" s="10" t="s">
        <v>208</v>
      </c>
      <c r="H79" s="11">
        <v>35</v>
      </c>
      <c r="I79" s="15">
        <v>5</v>
      </c>
      <c r="J79" s="19">
        <v>1</v>
      </c>
      <c r="K79" s="2" t="s">
        <v>167</v>
      </c>
    </row>
    <row r="80" spans="2:11">
      <c r="B80" s="8">
        <v>45010</v>
      </c>
      <c r="C80" s="9" t="s">
        <v>418</v>
      </c>
      <c r="D80" s="10" t="s">
        <v>505</v>
      </c>
      <c r="E80" s="10">
        <v>209</v>
      </c>
      <c r="F80" s="10" t="s">
        <v>219</v>
      </c>
      <c r="G80" s="10" t="s">
        <v>208</v>
      </c>
      <c r="H80" s="11">
        <v>25</v>
      </c>
      <c r="I80" s="15">
        <v>7</v>
      </c>
      <c r="J80" s="19">
        <v>1</v>
      </c>
      <c r="K80" s="2" t="s">
        <v>189</v>
      </c>
    </row>
    <row r="81" spans="1:11">
      <c r="B81" s="8">
        <v>45011</v>
      </c>
      <c r="C81" s="9" t="s">
        <v>501</v>
      </c>
      <c r="D81" s="10" t="s">
        <v>522</v>
      </c>
      <c r="E81" s="10" t="s">
        <v>523</v>
      </c>
      <c r="F81" s="10" t="s">
        <v>219</v>
      </c>
      <c r="G81" s="10" t="s">
        <v>208</v>
      </c>
      <c r="H81" s="11">
        <v>40</v>
      </c>
      <c r="I81" s="15">
        <v>10</v>
      </c>
      <c r="J81" s="19">
        <v>6</v>
      </c>
      <c r="K81" s="2" t="s">
        <v>189</v>
      </c>
    </row>
    <row r="82" spans="1:11">
      <c r="A82" s="12"/>
      <c r="B82" s="8">
        <v>45011</v>
      </c>
      <c r="C82" s="9" t="s">
        <v>321</v>
      </c>
      <c r="D82" s="10" t="s">
        <v>524</v>
      </c>
      <c r="E82" s="10"/>
      <c r="F82" s="10" t="s">
        <v>207</v>
      </c>
      <c r="G82" s="10" t="s">
        <v>208</v>
      </c>
      <c r="H82" s="11">
        <v>35</v>
      </c>
      <c r="I82" s="15">
        <v>5</v>
      </c>
      <c r="J82" s="19">
        <v>3</v>
      </c>
      <c r="K82" s="2" t="s">
        <v>169</v>
      </c>
    </row>
    <row r="83" spans="1:11">
      <c r="A83" s="12"/>
      <c r="B83" s="8">
        <v>45012</v>
      </c>
      <c r="C83" s="9" t="s">
        <v>398</v>
      </c>
      <c r="D83" s="10" t="s">
        <v>525</v>
      </c>
      <c r="E83" s="10"/>
      <c r="F83" s="10" t="s">
        <v>207</v>
      </c>
      <c r="G83" s="10" t="s">
        <v>208</v>
      </c>
      <c r="H83" s="11">
        <v>35</v>
      </c>
      <c r="I83" s="15">
        <v>5</v>
      </c>
      <c r="J83" s="19">
        <v>2</v>
      </c>
      <c r="K83" s="2" t="s">
        <v>258</v>
      </c>
    </row>
    <row r="84" spans="1:11">
      <c r="A84" s="12"/>
      <c r="B84" s="8">
        <v>45013</v>
      </c>
      <c r="C84" s="9" t="s">
        <v>345</v>
      </c>
      <c r="D84" s="10" t="s">
        <v>526</v>
      </c>
      <c r="E84" s="10"/>
      <c r="F84" s="10" t="s">
        <v>207</v>
      </c>
      <c r="G84" s="10" t="s">
        <v>208</v>
      </c>
      <c r="H84" s="11">
        <v>35</v>
      </c>
      <c r="I84" s="15">
        <v>5</v>
      </c>
      <c r="J84" s="19">
        <v>2</v>
      </c>
      <c r="K84" s="2" t="s">
        <v>169</v>
      </c>
    </row>
    <row r="85" spans="1:11">
      <c r="B85" s="8">
        <v>45013</v>
      </c>
      <c r="C85" s="9" t="s">
        <v>241</v>
      </c>
      <c r="D85" s="10" t="s">
        <v>527</v>
      </c>
      <c r="E85" s="10"/>
      <c r="F85" s="10" t="s">
        <v>207</v>
      </c>
      <c r="G85" s="10" t="s">
        <v>208</v>
      </c>
      <c r="H85" s="11">
        <v>35</v>
      </c>
      <c r="I85" s="15">
        <v>5</v>
      </c>
      <c r="J85" s="19">
        <v>1</v>
      </c>
      <c r="K85" s="2" t="s">
        <v>169</v>
      </c>
    </row>
    <row r="86" spans="1:11">
      <c r="B86" s="8">
        <v>45015</v>
      </c>
      <c r="C86" s="9" t="s">
        <v>528</v>
      </c>
      <c r="D86" s="10" t="s">
        <v>529</v>
      </c>
      <c r="E86" s="10"/>
      <c r="F86" s="10" t="s">
        <v>207</v>
      </c>
      <c r="G86" s="10" t="s">
        <v>208</v>
      </c>
      <c r="H86" s="11">
        <v>70</v>
      </c>
      <c r="I86" s="15">
        <v>10</v>
      </c>
      <c r="J86" s="19">
        <v>8</v>
      </c>
      <c r="K86" s="2" t="s">
        <v>167</v>
      </c>
    </row>
    <row r="88" spans="1:11" ht="15.75">
      <c r="B88" s="49"/>
      <c r="H88" s="47">
        <f>SUM(H6:H87)</f>
        <v>2635</v>
      </c>
      <c r="I88" s="47">
        <f>SUM(I6:I87)</f>
        <v>507.50200000000001</v>
      </c>
    </row>
    <row r="89" spans="1:11" ht="15.75">
      <c r="B89" s="49"/>
    </row>
    <row r="90" spans="1:11" ht="15.75">
      <c r="B90" s="50"/>
    </row>
    <row r="91" spans="1:11" ht="15.75">
      <c r="B91" s="50"/>
    </row>
    <row r="92" spans="1:11" ht="15.75">
      <c r="B92" s="50"/>
    </row>
    <row r="93" spans="1:11" ht="15.75">
      <c r="B93" s="50"/>
    </row>
    <row r="94" spans="1:11" ht="15.75">
      <c r="B94" s="50"/>
    </row>
    <row r="95" spans="1:11" ht="15.75">
      <c r="B95" s="50"/>
    </row>
    <row r="96" spans="1:11" ht="15.75">
      <c r="B96" s="50"/>
    </row>
    <row r="97" spans="2:2" ht="15.75">
      <c r="B97" s="50"/>
    </row>
    <row r="98" spans="2:2" ht="15.75">
      <c r="B98" s="50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lha7"/>
  <dimension ref="A1:X107"/>
  <sheetViews>
    <sheetView topLeftCell="A16" zoomScale="90" zoomScaleNormal="90" workbookViewId="0">
      <selection activeCell="M6" sqref="M6:T22"/>
    </sheetView>
  </sheetViews>
  <sheetFormatPr defaultColWidth="9" defaultRowHeight="15"/>
  <cols>
    <col min="1" max="1" width="1.7109375" customWidth="1"/>
    <col min="2" max="2" width="8.140625" customWidth="1"/>
    <col min="3" max="3" width="7.7109375" customWidth="1"/>
    <col min="4" max="4" width="30.85546875" customWidth="1"/>
    <col min="5" max="5" width="10.140625" customWidth="1"/>
    <col min="6" max="6" width="17.5703125" customWidth="1"/>
    <col min="7" max="7" width="11.85546875" customWidth="1"/>
    <col min="8" max="8" width="11.5703125" customWidth="1"/>
    <col min="9" max="9" width="10.140625" customWidth="1"/>
    <col min="11" max="11" width="5.85546875" customWidth="1"/>
    <col min="12" max="12" width="18.5703125" customWidth="1"/>
    <col min="13" max="13" width="8.140625" customWidth="1"/>
    <col min="14" max="14" width="7.5703125" customWidth="1"/>
    <col min="15" max="15" width="28.7109375" customWidth="1"/>
    <col min="16" max="16" width="8.28515625" customWidth="1"/>
    <col min="17" max="17" width="15.28515625" customWidth="1"/>
    <col min="18" max="18" width="11.140625" customWidth="1"/>
    <col min="19" max="19" width="8.5703125" customWidth="1"/>
    <col min="20" max="20" width="6.7109375" customWidth="1"/>
  </cols>
  <sheetData>
    <row r="1" spans="2:21" ht="35.450000000000003" customHeight="1">
      <c r="B1" s="1692" t="s">
        <v>530</v>
      </c>
      <c r="C1" s="1695"/>
      <c r="D1" s="1695"/>
      <c r="E1" s="1695"/>
      <c r="F1" s="1695"/>
      <c r="G1" s="1695"/>
    </row>
    <row r="2" spans="2:21" ht="21.6" customHeight="1">
      <c r="C2" s="1693" t="s">
        <v>194</v>
      </c>
      <c r="D2" s="1693"/>
      <c r="E2" s="1693"/>
      <c r="F2" s="1693"/>
      <c r="G2" s="1693"/>
      <c r="H2" s="3"/>
    </row>
    <row r="3" spans="2:21" ht="29.45" customHeight="1">
      <c r="B3" s="1694" t="s">
        <v>195</v>
      </c>
      <c r="C3" s="1694"/>
      <c r="D3" s="169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94" t="s">
        <v>197</v>
      </c>
      <c r="N3" s="1694"/>
      <c r="O3" s="1694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81" t="s">
        <v>204</v>
      </c>
    </row>
    <row r="6" spans="2:21">
      <c r="B6" s="8">
        <v>45017</v>
      </c>
      <c r="C6" s="9" t="s">
        <v>531</v>
      </c>
      <c r="D6" s="10" t="s">
        <v>532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2</v>
      </c>
      <c r="K6" s="2" t="s">
        <v>189</v>
      </c>
      <c r="M6" s="8">
        <v>45018</v>
      </c>
      <c r="N6" s="14" t="s">
        <v>533</v>
      </c>
      <c r="O6" s="23" t="s">
        <v>534</v>
      </c>
      <c r="P6" s="10"/>
      <c r="Q6" s="10" t="s">
        <v>207</v>
      </c>
      <c r="R6" s="22" t="s">
        <v>197</v>
      </c>
      <c r="S6" s="15">
        <v>39</v>
      </c>
      <c r="T6" s="19">
        <v>2</v>
      </c>
    </row>
    <row r="7" spans="2:21">
      <c r="B7" s="8">
        <v>45018</v>
      </c>
      <c r="C7" s="9" t="s">
        <v>533</v>
      </c>
      <c r="D7" s="10" t="s">
        <v>535</v>
      </c>
      <c r="E7" s="10"/>
      <c r="F7" s="10" t="s">
        <v>207</v>
      </c>
      <c r="G7" s="10" t="s">
        <v>208</v>
      </c>
      <c r="H7" s="11">
        <v>35</v>
      </c>
      <c r="I7" s="15">
        <v>5</v>
      </c>
      <c r="J7" s="19">
        <v>3</v>
      </c>
      <c r="K7" s="2" t="s">
        <v>169</v>
      </c>
      <c r="M7" s="20">
        <v>45020</v>
      </c>
      <c r="N7" s="24" t="s">
        <v>249</v>
      </c>
      <c r="O7" s="23" t="s">
        <v>536</v>
      </c>
      <c r="P7" s="22"/>
      <c r="Q7" s="22" t="s">
        <v>219</v>
      </c>
      <c r="R7" s="22" t="s">
        <v>197</v>
      </c>
      <c r="S7" s="72">
        <v>22</v>
      </c>
      <c r="T7" s="71">
        <v>2</v>
      </c>
      <c r="U7" s="1"/>
    </row>
    <row r="8" spans="2:21">
      <c r="B8" s="8">
        <v>45018</v>
      </c>
      <c r="C8" s="9" t="s">
        <v>537</v>
      </c>
      <c r="D8" s="10" t="s">
        <v>538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1</v>
      </c>
      <c r="K8" s="2" t="s">
        <v>169</v>
      </c>
      <c r="M8" s="20">
        <v>45020</v>
      </c>
      <c r="N8" s="24" t="s">
        <v>389</v>
      </c>
      <c r="O8" s="23" t="s">
        <v>539</v>
      </c>
      <c r="P8" s="22"/>
      <c r="Q8" s="22" t="s">
        <v>219</v>
      </c>
      <c r="R8" s="22" t="s">
        <v>197</v>
      </c>
      <c r="S8" s="72">
        <v>22</v>
      </c>
      <c r="T8" s="71">
        <v>1</v>
      </c>
      <c r="U8" s="1"/>
    </row>
    <row r="9" spans="2:21">
      <c r="B9" s="8">
        <v>45018</v>
      </c>
      <c r="C9" s="9" t="s">
        <v>323</v>
      </c>
      <c r="D9" s="10" t="s">
        <v>540</v>
      </c>
      <c r="E9" s="10">
        <v>302</v>
      </c>
      <c r="F9" s="10" t="s">
        <v>219</v>
      </c>
      <c r="G9" s="10" t="s">
        <v>208</v>
      </c>
      <c r="H9" s="11">
        <v>40</v>
      </c>
      <c r="I9" s="15">
        <v>10</v>
      </c>
      <c r="J9" s="19">
        <v>4</v>
      </c>
      <c r="K9" s="2" t="s">
        <v>189</v>
      </c>
      <c r="M9" s="20">
        <v>45025</v>
      </c>
      <c r="N9" s="24" t="s">
        <v>295</v>
      </c>
      <c r="O9" s="23" t="s">
        <v>541</v>
      </c>
      <c r="P9" s="22"/>
      <c r="Q9" s="22" t="s">
        <v>219</v>
      </c>
      <c r="R9" s="22" t="s">
        <v>197</v>
      </c>
      <c r="S9" s="72">
        <v>22</v>
      </c>
      <c r="T9" s="71">
        <v>2</v>
      </c>
      <c r="U9" s="1"/>
    </row>
    <row r="10" spans="2:21">
      <c r="B10" s="8">
        <v>45018</v>
      </c>
      <c r="C10" s="9" t="s">
        <v>501</v>
      </c>
      <c r="D10" s="10" t="s">
        <v>542</v>
      </c>
      <c r="E10" s="10">
        <v>303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167</v>
      </c>
      <c r="M10" s="20">
        <v>45031</v>
      </c>
      <c r="N10" s="21" t="s">
        <v>355</v>
      </c>
      <c r="O10" s="23" t="s">
        <v>543</v>
      </c>
      <c r="P10" s="22">
        <v>202</v>
      </c>
      <c r="Q10" s="22" t="s">
        <v>219</v>
      </c>
      <c r="R10" s="22" t="s">
        <v>197</v>
      </c>
      <c r="S10" s="72">
        <v>22</v>
      </c>
      <c r="T10" s="71">
        <v>2</v>
      </c>
      <c r="U10" s="1"/>
    </row>
    <row r="11" spans="2:21">
      <c r="B11" s="8">
        <v>45020</v>
      </c>
      <c r="C11" s="9" t="s">
        <v>451</v>
      </c>
      <c r="D11" s="10" t="s">
        <v>544</v>
      </c>
      <c r="E11" s="10">
        <v>207</v>
      </c>
      <c r="F11" s="10" t="s">
        <v>219</v>
      </c>
      <c r="G11" s="10" t="s">
        <v>208</v>
      </c>
      <c r="H11" s="11">
        <v>25</v>
      </c>
      <c r="I11" s="15">
        <v>7</v>
      </c>
      <c r="J11" s="19">
        <v>2</v>
      </c>
      <c r="K11" s="2" t="s">
        <v>169</v>
      </c>
      <c r="M11" s="20">
        <v>45036</v>
      </c>
      <c r="N11" s="21" t="s">
        <v>396</v>
      </c>
      <c r="O11" s="23" t="s">
        <v>545</v>
      </c>
      <c r="P11" s="22">
        <v>202</v>
      </c>
      <c r="Q11" s="22" t="s">
        <v>219</v>
      </c>
      <c r="R11" s="22" t="s">
        <v>197</v>
      </c>
      <c r="S11" s="72">
        <v>22</v>
      </c>
      <c r="T11" s="71">
        <v>2</v>
      </c>
      <c r="U11" s="1"/>
    </row>
    <row r="12" spans="2:21">
      <c r="B12" s="8">
        <v>45020</v>
      </c>
      <c r="C12" s="9" t="s">
        <v>546</v>
      </c>
      <c r="D12" s="10" t="s">
        <v>547</v>
      </c>
      <c r="E12" s="10"/>
      <c r="F12" s="10" t="s">
        <v>207</v>
      </c>
      <c r="G12" s="10" t="s">
        <v>208</v>
      </c>
      <c r="H12" s="11">
        <v>35</v>
      </c>
      <c r="I12" s="15">
        <v>5</v>
      </c>
      <c r="J12" s="19">
        <v>2</v>
      </c>
      <c r="K12" s="2" t="s">
        <v>167</v>
      </c>
      <c r="M12" s="20">
        <v>45037</v>
      </c>
      <c r="N12" s="21" t="s">
        <v>548</v>
      </c>
      <c r="O12" s="23" t="s">
        <v>549</v>
      </c>
      <c r="P12" s="22"/>
      <c r="Q12" s="22" t="s">
        <v>207</v>
      </c>
      <c r="R12" s="22" t="s">
        <v>197</v>
      </c>
      <c r="S12" s="103">
        <v>39</v>
      </c>
      <c r="T12" s="71">
        <v>2</v>
      </c>
      <c r="U12" s="1"/>
    </row>
    <row r="13" spans="2:21">
      <c r="B13" s="8">
        <v>45020</v>
      </c>
      <c r="C13" s="9" t="s">
        <v>231</v>
      </c>
      <c r="D13" s="10" t="s">
        <v>550</v>
      </c>
      <c r="E13" s="10"/>
      <c r="F13" s="10" t="s">
        <v>219</v>
      </c>
      <c r="G13" s="10" t="s">
        <v>208</v>
      </c>
      <c r="H13" s="11">
        <v>25</v>
      </c>
      <c r="I13" s="15">
        <v>7</v>
      </c>
      <c r="J13" s="19">
        <v>2</v>
      </c>
      <c r="K13" s="2" t="s">
        <v>169</v>
      </c>
      <c r="M13" s="20">
        <v>45037</v>
      </c>
      <c r="N13" s="21" t="s">
        <v>551</v>
      </c>
      <c r="O13" s="23" t="s">
        <v>552</v>
      </c>
      <c r="P13" s="22"/>
      <c r="Q13" s="22" t="s">
        <v>207</v>
      </c>
      <c r="R13" s="22" t="s">
        <v>197</v>
      </c>
      <c r="S13" s="104">
        <v>39</v>
      </c>
      <c r="T13" s="71">
        <v>2</v>
      </c>
      <c r="U13" s="1"/>
    </row>
    <row r="14" spans="2:21">
      <c r="B14" s="8">
        <v>45021</v>
      </c>
      <c r="C14" s="9" t="s">
        <v>247</v>
      </c>
      <c r="D14" s="10" t="s">
        <v>553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167</v>
      </c>
      <c r="M14" s="20">
        <v>45041</v>
      </c>
      <c r="N14" s="21" t="s">
        <v>398</v>
      </c>
      <c r="O14" s="23" t="s">
        <v>554</v>
      </c>
      <c r="P14" s="22"/>
      <c r="Q14" s="22" t="s">
        <v>207</v>
      </c>
      <c r="R14" s="22" t="s">
        <v>197</v>
      </c>
      <c r="S14" s="104">
        <v>39</v>
      </c>
      <c r="T14" s="71">
        <v>2</v>
      </c>
      <c r="U14" s="1"/>
    </row>
    <row r="15" spans="2:21">
      <c r="B15" s="8">
        <v>45021</v>
      </c>
      <c r="C15" s="9" t="s">
        <v>555</v>
      </c>
      <c r="D15" s="10" t="s">
        <v>556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2</v>
      </c>
      <c r="K15" s="2" t="s">
        <v>167</v>
      </c>
      <c r="M15" s="20">
        <v>45041</v>
      </c>
      <c r="N15" s="21" t="s">
        <v>289</v>
      </c>
      <c r="O15" s="23" t="s">
        <v>557</v>
      </c>
      <c r="P15" s="22"/>
      <c r="Q15" s="22" t="s">
        <v>207</v>
      </c>
      <c r="R15" s="22" t="s">
        <v>197</v>
      </c>
      <c r="S15" s="104">
        <v>39</v>
      </c>
      <c r="T15" s="71">
        <v>2</v>
      </c>
      <c r="U15" s="1"/>
    </row>
    <row r="16" spans="2:21">
      <c r="B16" s="8">
        <v>45021</v>
      </c>
      <c r="C16" s="9" t="s">
        <v>308</v>
      </c>
      <c r="D16" s="10" t="s">
        <v>558</v>
      </c>
      <c r="E16" s="10"/>
      <c r="F16" s="10" t="s">
        <v>219</v>
      </c>
      <c r="G16" s="10" t="s">
        <v>208</v>
      </c>
      <c r="H16" s="11">
        <v>80</v>
      </c>
      <c r="I16" s="15">
        <v>20</v>
      </c>
      <c r="J16" s="19">
        <v>12</v>
      </c>
      <c r="K16" s="2" t="s">
        <v>167</v>
      </c>
      <c r="M16" s="8">
        <v>45042</v>
      </c>
      <c r="N16" s="14" t="s">
        <v>217</v>
      </c>
      <c r="O16" s="23" t="s">
        <v>554</v>
      </c>
      <c r="P16" s="23">
        <v>415</v>
      </c>
      <c r="Q16" s="22" t="s">
        <v>219</v>
      </c>
      <c r="R16" s="22" t="s">
        <v>197</v>
      </c>
      <c r="S16" s="72">
        <v>22</v>
      </c>
      <c r="T16" s="71">
        <v>2</v>
      </c>
      <c r="U16" s="1"/>
    </row>
    <row r="17" spans="2:24">
      <c r="B17" s="8">
        <v>45022</v>
      </c>
      <c r="C17" s="9" t="s">
        <v>355</v>
      </c>
      <c r="D17" s="10" t="s">
        <v>559</v>
      </c>
      <c r="E17" s="10">
        <v>316</v>
      </c>
      <c r="F17" s="10" t="s">
        <v>219</v>
      </c>
      <c r="G17" s="10" t="s">
        <v>208</v>
      </c>
      <c r="H17" s="11">
        <v>25</v>
      </c>
      <c r="I17" s="15">
        <v>7</v>
      </c>
      <c r="J17" s="19">
        <v>2</v>
      </c>
      <c r="K17" s="2" t="s">
        <v>189</v>
      </c>
      <c r="M17" s="8">
        <v>45043</v>
      </c>
      <c r="N17" s="14" t="s">
        <v>560</v>
      </c>
      <c r="O17" s="23" t="s">
        <v>561</v>
      </c>
      <c r="P17" s="23"/>
      <c r="Q17" s="22" t="s">
        <v>207</v>
      </c>
      <c r="R17" s="22" t="s">
        <v>197</v>
      </c>
      <c r="S17" s="104">
        <v>39</v>
      </c>
      <c r="T17" s="71">
        <v>2</v>
      </c>
    </row>
    <row r="18" spans="2:24">
      <c r="B18" s="8">
        <v>45022</v>
      </c>
      <c r="C18" s="9" t="s">
        <v>231</v>
      </c>
      <c r="D18" s="10" t="s">
        <v>562</v>
      </c>
      <c r="E18" s="10">
        <v>403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167</v>
      </c>
      <c r="M18" s="8">
        <v>45044</v>
      </c>
      <c r="N18" s="14" t="s">
        <v>372</v>
      </c>
      <c r="O18" s="23" t="s">
        <v>563</v>
      </c>
      <c r="P18" s="23"/>
      <c r="Q18" s="22" t="s">
        <v>207</v>
      </c>
      <c r="R18" s="22" t="s">
        <v>197</v>
      </c>
      <c r="S18" s="104">
        <v>39</v>
      </c>
      <c r="T18" s="71">
        <v>2</v>
      </c>
    </row>
    <row r="19" spans="2:24">
      <c r="B19" s="8">
        <v>45022</v>
      </c>
      <c r="C19" s="9" t="s">
        <v>564</v>
      </c>
      <c r="D19" s="10" t="s">
        <v>565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" t="s">
        <v>169</v>
      </c>
      <c r="M19" s="8">
        <v>45044</v>
      </c>
      <c r="N19" s="14" t="s">
        <v>533</v>
      </c>
      <c r="O19" s="23" t="s">
        <v>566</v>
      </c>
      <c r="P19" s="23"/>
      <c r="Q19" s="22" t="s">
        <v>207</v>
      </c>
      <c r="R19" s="22" t="s">
        <v>197</v>
      </c>
      <c r="S19" s="104">
        <v>39</v>
      </c>
      <c r="T19" s="71">
        <v>2</v>
      </c>
    </row>
    <row r="20" spans="2:24">
      <c r="B20" s="8">
        <v>45022</v>
      </c>
      <c r="C20" s="9" t="s">
        <v>567</v>
      </c>
      <c r="D20" s="10" t="s">
        <v>568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167</v>
      </c>
      <c r="M20" s="8">
        <v>45045</v>
      </c>
      <c r="N20" s="14" t="s">
        <v>569</v>
      </c>
      <c r="O20" s="10" t="s">
        <v>570</v>
      </c>
      <c r="P20" s="23"/>
      <c r="Q20" s="10" t="s">
        <v>207</v>
      </c>
      <c r="R20" s="22" t="s">
        <v>197</v>
      </c>
      <c r="S20" s="15">
        <v>39</v>
      </c>
      <c r="T20" s="19">
        <v>2</v>
      </c>
    </row>
    <row r="21" spans="2:24">
      <c r="B21" s="8">
        <v>45022</v>
      </c>
      <c r="C21" s="9" t="s">
        <v>571</v>
      </c>
      <c r="D21" s="10" t="s">
        <v>572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3</v>
      </c>
      <c r="K21" s="2" t="s">
        <v>167</v>
      </c>
      <c r="M21" s="100">
        <v>45045</v>
      </c>
      <c r="N21" s="101" t="s">
        <v>476</v>
      </c>
      <c r="O21" s="102" t="s">
        <v>561</v>
      </c>
      <c r="P21" s="102">
        <v>101</v>
      </c>
      <c r="Q21" s="105" t="s">
        <v>219</v>
      </c>
      <c r="R21" s="105" t="s">
        <v>197</v>
      </c>
      <c r="S21" s="106">
        <v>22</v>
      </c>
      <c r="T21" s="107">
        <v>2</v>
      </c>
      <c r="U21" s="1696" t="s">
        <v>573</v>
      </c>
      <c r="V21" s="1697"/>
      <c r="W21" s="1697"/>
      <c r="X21" s="1697"/>
    </row>
    <row r="22" spans="2:24">
      <c r="B22" s="8">
        <v>45023</v>
      </c>
      <c r="C22" s="9" t="s">
        <v>533</v>
      </c>
      <c r="D22" s="10" t="s">
        <v>574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167</v>
      </c>
      <c r="M22" s="8">
        <v>45046</v>
      </c>
      <c r="N22" s="14" t="s">
        <v>575</v>
      </c>
      <c r="O22" s="23" t="s">
        <v>576</v>
      </c>
      <c r="P22" s="23"/>
      <c r="Q22" s="10" t="s">
        <v>207</v>
      </c>
      <c r="R22" s="22" t="s">
        <v>197</v>
      </c>
      <c r="S22" s="15">
        <v>39</v>
      </c>
      <c r="T22" s="19">
        <v>2</v>
      </c>
    </row>
    <row r="23" spans="2:24">
      <c r="B23" s="8">
        <v>45023</v>
      </c>
      <c r="C23" s="9" t="s">
        <v>533</v>
      </c>
      <c r="D23" s="10" t="s">
        <v>577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167</v>
      </c>
    </row>
    <row r="24" spans="2:24">
      <c r="B24" s="8">
        <v>45023</v>
      </c>
      <c r="C24" s="9" t="s">
        <v>578</v>
      </c>
      <c r="D24" s="10" t="s">
        <v>579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169</v>
      </c>
    </row>
    <row r="25" spans="2:24">
      <c r="B25" s="8">
        <v>45024</v>
      </c>
      <c r="C25" s="9" t="s">
        <v>377</v>
      </c>
      <c r="D25" s="10" t="s">
        <v>580</v>
      </c>
      <c r="E25" s="10">
        <v>101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2</v>
      </c>
      <c r="K25" s="2" t="s">
        <v>169</v>
      </c>
    </row>
    <row r="26" spans="2:24">
      <c r="B26" s="8">
        <v>45024</v>
      </c>
      <c r="C26" s="9" t="s">
        <v>225</v>
      </c>
      <c r="D26" s="10" t="s">
        <v>581</v>
      </c>
      <c r="E26" s="10">
        <v>407</v>
      </c>
      <c r="F26" s="10" t="s">
        <v>219</v>
      </c>
      <c r="G26" s="10" t="s">
        <v>208</v>
      </c>
      <c r="H26" s="11">
        <v>25</v>
      </c>
      <c r="I26" s="15">
        <v>7</v>
      </c>
      <c r="J26" s="19">
        <v>3</v>
      </c>
      <c r="K26" s="2" t="s">
        <v>169</v>
      </c>
      <c r="S26" s="47"/>
    </row>
    <row r="27" spans="2:24">
      <c r="B27" s="8">
        <v>45024</v>
      </c>
      <c r="C27" s="9" t="s">
        <v>398</v>
      </c>
      <c r="D27" s="10" t="s">
        <v>582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189</v>
      </c>
      <c r="S27" s="55"/>
    </row>
    <row r="28" spans="2:24">
      <c r="B28" s="8">
        <v>45025</v>
      </c>
      <c r="C28" s="9" t="s">
        <v>271</v>
      </c>
      <c r="D28" s="10" t="s">
        <v>583</v>
      </c>
      <c r="E28" s="10">
        <v>205</v>
      </c>
      <c r="F28" s="10" t="s">
        <v>219</v>
      </c>
      <c r="G28" s="10" t="s">
        <v>208</v>
      </c>
      <c r="H28" s="11">
        <v>25</v>
      </c>
      <c r="I28" s="15">
        <v>7</v>
      </c>
      <c r="J28" s="19">
        <v>2</v>
      </c>
      <c r="K28" s="2" t="s">
        <v>169</v>
      </c>
      <c r="S28" s="55"/>
    </row>
    <row r="29" spans="2:24">
      <c r="B29" s="8">
        <v>45026</v>
      </c>
      <c r="C29" s="9" t="s">
        <v>297</v>
      </c>
      <c r="D29" s="10" t="s">
        <v>584</v>
      </c>
      <c r="E29" s="10">
        <v>103</v>
      </c>
      <c r="F29" s="10" t="s">
        <v>219</v>
      </c>
      <c r="G29" s="10" t="s">
        <v>208</v>
      </c>
      <c r="H29" s="11">
        <v>25</v>
      </c>
      <c r="I29" s="15">
        <v>7</v>
      </c>
      <c r="J29" s="19">
        <v>2</v>
      </c>
      <c r="K29" s="2" t="s">
        <v>449</v>
      </c>
      <c r="S29" s="55"/>
    </row>
    <row r="30" spans="2:24">
      <c r="B30" s="8">
        <v>45026</v>
      </c>
      <c r="C30" s="9" t="s">
        <v>585</v>
      </c>
      <c r="D30" s="10" t="s">
        <v>586</v>
      </c>
      <c r="E30" s="10">
        <v>304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2</v>
      </c>
      <c r="K30" s="2" t="s">
        <v>169</v>
      </c>
      <c r="S30" s="55"/>
    </row>
    <row r="31" spans="2:24">
      <c r="B31" s="8">
        <v>45026</v>
      </c>
      <c r="C31" s="9" t="s">
        <v>249</v>
      </c>
      <c r="D31" s="10" t="s">
        <v>587</v>
      </c>
      <c r="E31" s="10">
        <v>212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169</v>
      </c>
      <c r="S31" s="55"/>
    </row>
    <row r="32" spans="2:24">
      <c r="B32" s="8">
        <v>45026</v>
      </c>
      <c r="C32" s="9" t="s">
        <v>514</v>
      </c>
      <c r="D32" s="10" t="s">
        <v>588</v>
      </c>
      <c r="E32" s="10" t="s">
        <v>589</v>
      </c>
      <c r="F32" s="10" t="s">
        <v>219</v>
      </c>
      <c r="G32" s="10" t="s">
        <v>208</v>
      </c>
      <c r="H32" s="11">
        <v>30</v>
      </c>
      <c r="I32" s="15">
        <v>7.5</v>
      </c>
      <c r="J32" s="19">
        <v>4</v>
      </c>
      <c r="K32" s="2" t="s">
        <v>169</v>
      </c>
      <c r="S32" s="55"/>
    </row>
    <row r="33" spans="2:11">
      <c r="B33" s="8">
        <v>45026</v>
      </c>
      <c r="C33" s="9" t="s">
        <v>264</v>
      </c>
      <c r="D33" s="10" t="s">
        <v>572</v>
      </c>
      <c r="E33" s="10">
        <v>315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3</v>
      </c>
      <c r="K33" s="2" t="s">
        <v>240</v>
      </c>
    </row>
    <row r="34" spans="2:11">
      <c r="B34" s="8">
        <v>45026</v>
      </c>
      <c r="C34" s="9" t="s">
        <v>590</v>
      </c>
      <c r="D34" s="10" t="s">
        <v>591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189</v>
      </c>
    </row>
    <row r="35" spans="2:11">
      <c r="B35" s="8">
        <v>45027</v>
      </c>
      <c r="C35" s="9" t="s">
        <v>323</v>
      </c>
      <c r="D35" s="10" t="s">
        <v>592</v>
      </c>
      <c r="E35" s="10"/>
      <c r="F35" s="10" t="s">
        <v>207</v>
      </c>
      <c r="G35" s="10" t="s">
        <v>208</v>
      </c>
      <c r="H35" s="11">
        <v>35</v>
      </c>
      <c r="I35" s="15">
        <v>5</v>
      </c>
      <c r="J35" s="19">
        <v>2</v>
      </c>
      <c r="K35" s="2" t="s">
        <v>189</v>
      </c>
    </row>
    <row r="36" spans="2:11">
      <c r="B36" s="8">
        <v>45027</v>
      </c>
      <c r="C36" s="9" t="s">
        <v>548</v>
      </c>
      <c r="D36" s="10" t="s">
        <v>593</v>
      </c>
      <c r="E36" s="10"/>
      <c r="F36" s="10" t="s">
        <v>207</v>
      </c>
      <c r="G36" s="10" t="s">
        <v>208</v>
      </c>
      <c r="H36" s="11">
        <v>35</v>
      </c>
      <c r="I36" s="15">
        <v>5.0019999999999998</v>
      </c>
      <c r="J36" s="19">
        <v>2</v>
      </c>
      <c r="K36" s="2" t="s">
        <v>169</v>
      </c>
    </row>
    <row r="37" spans="2:11">
      <c r="B37" s="8">
        <v>45028</v>
      </c>
      <c r="C37" s="9" t="s">
        <v>355</v>
      </c>
      <c r="D37" s="10" t="s">
        <v>594</v>
      </c>
      <c r="E37" s="10"/>
      <c r="F37" s="10" t="s">
        <v>219</v>
      </c>
      <c r="G37" s="10" t="s">
        <v>208</v>
      </c>
      <c r="H37" s="11">
        <v>25</v>
      </c>
      <c r="I37" s="15">
        <v>7</v>
      </c>
      <c r="J37" s="19">
        <v>2</v>
      </c>
      <c r="K37" s="2" t="s">
        <v>169</v>
      </c>
    </row>
    <row r="38" spans="2:11">
      <c r="B38" s="8">
        <v>45028</v>
      </c>
      <c r="C38" s="9" t="s">
        <v>389</v>
      </c>
      <c r="D38" s="10" t="s">
        <v>593</v>
      </c>
      <c r="E38" s="10"/>
      <c r="F38" s="10" t="s">
        <v>219</v>
      </c>
      <c r="G38" s="10" t="s">
        <v>208</v>
      </c>
      <c r="H38" s="11">
        <v>25</v>
      </c>
      <c r="I38" s="15">
        <v>7</v>
      </c>
      <c r="J38" s="19">
        <v>2</v>
      </c>
      <c r="K38" s="2" t="s">
        <v>167</v>
      </c>
    </row>
    <row r="39" spans="2:11">
      <c r="B39" s="8">
        <v>45028</v>
      </c>
      <c r="C39" s="9" t="s">
        <v>264</v>
      </c>
      <c r="D39" s="10" t="s">
        <v>595</v>
      </c>
      <c r="E39" s="10" t="s">
        <v>596</v>
      </c>
      <c r="F39" s="10" t="s">
        <v>219</v>
      </c>
      <c r="G39" s="10" t="s">
        <v>208</v>
      </c>
      <c r="H39" s="11">
        <v>30</v>
      </c>
      <c r="I39" s="15">
        <v>7.5</v>
      </c>
      <c r="J39" s="19">
        <v>4</v>
      </c>
      <c r="K39" s="2" t="s">
        <v>169</v>
      </c>
    </row>
    <row r="40" spans="2:11">
      <c r="B40" s="8">
        <v>45028</v>
      </c>
      <c r="C40" s="9" t="s">
        <v>459</v>
      </c>
      <c r="D40" s="10" t="s">
        <v>597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167</v>
      </c>
    </row>
    <row r="41" spans="2:11">
      <c r="B41" s="8">
        <v>45029</v>
      </c>
      <c r="C41" s="9" t="s">
        <v>533</v>
      </c>
      <c r="D41" s="10" t="s">
        <v>598</v>
      </c>
      <c r="E41" s="10"/>
      <c r="F41" s="10" t="s">
        <v>207</v>
      </c>
      <c r="G41" s="10" t="s">
        <v>208</v>
      </c>
      <c r="H41" s="11">
        <v>50</v>
      </c>
      <c r="I41" s="15">
        <v>10</v>
      </c>
      <c r="J41" s="19">
        <v>4</v>
      </c>
      <c r="K41" s="2" t="s">
        <v>599</v>
      </c>
    </row>
    <row r="42" spans="2:11">
      <c r="B42" s="8">
        <v>45029</v>
      </c>
      <c r="C42" s="9" t="s">
        <v>600</v>
      </c>
      <c r="D42" s="10" t="s">
        <v>601</v>
      </c>
      <c r="E42" s="10">
        <v>415</v>
      </c>
      <c r="F42" s="10" t="s">
        <v>602</v>
      </c>
      <c r="G42" s="10" t="s">
        <v>208</v>
      </c>
      <c r="H42" s="11">
        <v>55</v>
      </c>
      <c r="I42" s="15">
        <v>10</v>
      </c>
      <c r="J42" s="19">
        <v>2</v>
      </c>
      <c r="K42" s="2" t="s">
        <v>169</v>
      </c>
    </row>
    <row r="43" spans="2:11">
      <c r="B43" s="8">
        <v>45029</v>
      </c>
      <c r="C43" s="9" t="s">
        <v>308</v>
      </c>
      <c r="D43" s="10" t="s">
        <v>603</v>
      </c>
      <c r="E43" s="10" t="s">
        <v>604</v>
      </c>
      <c r="F43" s="10" t="s">
        <v>219</v>
      </c>
      <c r="G43" s="10" t="s">
        <v>208</v>
      </c>
      <c r="H43" s="11">
        <v>30</v>
      </c>
      <c r="I43" s="15">
        <v>7.5</v>
      </c>
      <c r="J43" s="19">
        <v>4</v>
      </c>
      <c r="K43" s="2" t="s">
        <v>605</v>
      </c>
    </row>
    <row r="44" spans="2:11">
      <c r="B44" s="8">
        <v>45030</v>
      </c>
      <c r="C44" s="9" t="s">
        <v>274</v>
      </c>
      <c r="D44" s="10" t="s">
        <v>580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606</v>
      </c>
    </row>
    <row r="45" spans="2:11">
      <c r="B45" s="8">
        <v>45030</v>
      </c>
      <c r="C45" s="9" t="s">
        <v>217</v>
      </c>
      <c r="D45" s="10" t="s">
        <v>607</v>
      </c>
      <c r="E45" s="10" t="s">
        <v>608</v>
      </c>
      <c r="F45" s="10" t="s">
        <v>219</v>
      </c>
      <c r="G45" s="10" t="s">
        <v>208</v>
      </c>
      <c r="H45" s="11">
        <v>40</v>
      </c>
      <c r="I45" s="15">
        <v>10</v>
      </c>
      <c r="J45" s="19">
        <v>4</v>
      </c>
      <c r="K45" s="2" t="s">
        <v>189</v>
      </c>
    </row>
    <row r="46" spans="2:11">
      <c r="B46" s="8">
        <v>45030</v>
      </c>
      <c r="C46" s="9" t="s">
        <v>168</v>
      </c>
      <c r="D46" s="10" t="s">
        <v>609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240</v>
      </c>
    </row>
    <row r="47" spans="2:11">
      <c r="B47" s="8">
        <v>45031</v>
      </c>
      <c r="C47" s="9" t="s">
        <v>225</v>
      </c>
      <c r="D47" s="10" t="s">
        <v>580</v>
      </c>
      <c r="E47" s="10">
        <v>312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240</v>
      </c>
    </row>
    <row r="48" spans="2:11">
      <c r="B48" s="8">
        <v>45031</v>
      </c>
      <c r="C48" s="9" t="s">
        <v>418</v>
      </c>
      <c r="D48" s="10" t="s">
        <v>610</v>
      </c>
      <c r="E48" s="10" t="s">
        <v>611</v>
      </c>
      <c r="F48" s="10" t="s">
        <v>219</v>
      </c>
      <c r="G48" s="10" t="s">
        <v>208</v>
      </c>
      <c r="H48" s="11">
        <v>40</v>
      </c>
      <c r="I48" s="15">
        <v>10</v>
      </c>
      <c r="J48" s="19">
        <v>4</v>
      </c>
      <c r="K48" s="2" t="s">
        <v>167</v>
      </c>
    </row>
    <row r="49" spans="1:21">
      <c r="A49" s="12"/>
      <c r="B49" s="8">
        <v>45034</v>
      </c>
      <c r="C49" s="9" t="s">
        <v>274</v>
      </c>
      <c r="D49" s="10" t="s">
        <v>612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169</v>
      </c>
      <c r="U49" s="1"/>
    </row>
    <row r="50" spans="1:21">
      <c r="B50" s="8">
        <v>45034</v>
      </c>
      <c r="C50" s="9" t="s">
        <v>560</v>
      </c>
      <c r="D50" s="10" t="s">
        <v>613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167</v>
      </c>
      <c r="U50" s="1"/>
    </row>
    <row r="51" spans="1:21">
      <c r="B51" s="8">
        <v>45035</v>
      </c>
      <c r="C51" s="9" t="s">
        <v>614</v>
      </c>
      <c r="D51" s="10" t="s">
        <v>615</v>
      </c>
      <c r="E51" s="10">
        <v>310</v>
      </c>
      <c r="F51" s="10" t="s">
        <v>219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  <c r="U51" s="1"/>
    </row>
    <row r="52" spans="1:21">
      <c r="B52" s="8">
        <v>45036</v>
      </c>
      <c r="C52" s="9" t="s">
        <v>217</v>
      </c>
      <c r="D52" s="10" t="s">
        <v>616</v>
      </c>
      <c r="E52" s="10">
        <v>312</v>
      </c>
      <c r="F52" s="10" t="s">
        <v>219</v>
      </c>
      <c r="G52" s="10" t="s">
        <v>208</v>
      </c>
      <c r="H52" s="11">
        <v>30</v>
      </c>
      <c r="I52" s="15">
        <v>7.5</v>
      </c>
      <c r="J52" s="19">
        <v>4</v>
      </c>
      <c r="K52" s="2" t="s">
        <v>606</v>
      </c>
      <c r="U52" s="1"/>
    </row>
    <row r="53" spans="1:21">
      <c r="B53" s="8">
        <v>45036</v>
      </c>
      <c r="C53" s="9" t="s">
        <v>217</v>
      </c>
      <c r="D53" s="10" t="s">
        <v>617</v>
      </c>
      <c r="E53" s="10">
        <v>304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606</v>
      </c>
      <c r="U53" s="1"/>
    </row>
    <row r="54" spans="1:21">
      <c r="B54" s="8">
        <v>45036</v>
      </c>
      <c r="C54" s="9" t="s">
        <v>225</v>
      </c>
      <c r="D54" s="10" t="s">
        <v>618</v>
      </c>
      <c r="E54" s="10">
        <v>211</v>
      </c>
      <c r="F54" s="10" t="s">
        <v>219</v>
      </c>
      <c r="G54" s="10" t="s">
        <v>208</v>
      </c>
      <c r="H54" s="11">
        <v>30</v>
      </c>
      <c r="I54" s="15">
        <v>7.5</v>
      </c>
      <c r="J54" s="19">
        <v>2</v>
      </c>
      <c r="K54" s="2" t="s">
        <v>169</v>
      </c>
      <c r="U54" s="1"/>
    </row>
    <row r="55" spans="1:21">
      <c r="B55" s="8">
        <v>45036</v>
      </c>
      <c r="C55" s="9" t="s">
        <v>619</v>
      </c>
      <c r="D55" s="10" t="s">
        <v>620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3</v>
      </c>
      <c r="K55" s="2" t="s">
        <v>169</v>
      </c>
      <c r="U55" s="1"/>
    </row>
    <row r="56" spans="1:21">
      <c r="B56" s="8">
        <v>45036</v>
      </c>
      <c r="C56" s="9" t="s">
        <v>355</v>
      </c>
      <c r="D56" s="10" t="s">
        <v>621</v>
      </c>
      <c r="E56" s="10">
        <v>405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606</v>
      </c>
      <c r="U56" s="1"/>
    </row>
    <row r="57" spans="1:21">
      <c r="B57" s="8">
        <v>45037</v>
      </c>
      <c r="C57" s="9" t="s">
        <v>533</v>
      </c>
      <c r="D57" s="10" t="s">
        <v>622</v>
      </c>
      <c r="E57" s="10"/>
      <c r="F57" s="10" t="s">
        <v>207</v>
      </c>
      <c r="G57" s="10" t="s">
        <v>208</v>
      </c>
      <c r="H57" s="11">
        <v>35</v>
      </c>
      <c r="I57" s="15">
        <v>5</v>
      </c>
      <c r="J57" s="19">
        <v>2</v>
      </c>
      <c r="K57" s="2" t="s">
        <v>169</v>
      </c>
      <c r="U57" s="1"/>
    </row>
    <row r="58" spans="1:21">
      <c r="B58" s="8">
        <v>45037</v>
      </c>
      <c r="C58" s="9" t="s">
        <v>623</v>
      </c>
      <c r="D58" s="10" t="s">
        <v>624</v>
      </c>
      <c r="E58" s="10"/>
      <c r="F58" s="10" t="s">
        <v>207</v>
      </c>
      <c r="G58" s="10" t="s">
        <v>208</v>
      </c>
      <c r="H58" s="11">
        <v>35</v>
      </c>
      <c r="I58" s="13">
        <v>5</v>
      </c>
      <c r="J58" s="19">
        <v>2</v>
      </c>
      <c r="K58" s="2" t="s">
        <v>169</v>
      </c>
      <c r="L58" s="1"/>
      <c r="U58" s="1"/>
    </row>
    <row r="59" spans="1:21">
      <c r="B59" s="8">
        <v>45037</v>
      </c>
      <c r="C59" s="9" t="s">
        <v>168</v>
      </c>
      <c r="D59" s="10" t="s">
        <v>625</v>
      </c>
      <c r="E59" s="10" t="s">
        <v>626</v>
      </c>
      <c r="F59" s="10" t="s">
        <v>219</v>
      </c>
      <c r="G59" s="10" t="s">
        <v>208</v>
      </c>
      <c r="H59" s="11">
        <v>40</v>
      </c>
      <c r="I59" s="15">
        <v>10</v>
      </c>
      <c r="J59" s="19">
        <v>4</v>
      </c>
      <c r="K59" s="2" t="s">
        <v>167</v>
      </c>
      <c r="L59" s="1"/>
      <c r="U59" s="1"/>
    </row>
    <row r="60" spans="1:21">
      <c r="B60" s="8">
        <v>45037</v>
      </c>
      <c r="C60" s="9" t="s">
        <v>268</v>
      </c>
      <c r="D60" s="10" t="s">
        <v>627</v>
      </c>
      <c r="E60" s="10"/>
      <c r="F60" s="10" t="s">
        <v>207</v>
      </c>
      <c r="G60" s="10" t="s">
        <v>208</v>
      </c>
      <c r="H60" s="11">
        <v>35</v>
      </c>
      <c r="I60" s="15">
        <v>5</v>
      </c>
      <c r="J60" s="19">
        <v>3</v>
      </c>
      <c r="K60" s="2" t="s">
        <v>240</v>
      </c>
      <c r="U60" s="1"/>
    </row>
    <row r="61" spans="1:21">
      <c r="B61" s="8">
        <v>45037</v>
      </c>
      <c r="C61" s="9" t="s">
        <v>268</v>
      </c>
      <c r="D61" s="10" t="s">
        <v>627</v>
      </c>
      <c r="E61" s="10"/>
      <c r="F61" s="10" t="s">
        <v>207</v>
      </c>
      <c r="G61" s="10" t="s">
        <v>208</v>
      </c>
      <c r="H61" s="11">
        <v>70</v>
      </c>
      <c r="I61" s="15">
        <v>10</v>
      </c>
      <c r="J61" s="19">
        <v>7</v>
      </c>
      <c r="K61" s="2" t="s">
        <v>240</v>
      </c>
      <c r="U61" s="1"/>
    </row>
    <row r="62" spans="1:21">
      <c r="B62" s="8">
        <v>45038</v>
      </c>
      <c r="C62" s="9" t="s">
        <v>355</v>
      </c>
      <c r="D62" s="10" t="s">
        <v>628</v>
      </c>
      <c r="E62" s="10">
        <v>416</v>
      </c>
      <c r="F62" s="10" t="s">
        <v>219</v>
      </c>
      <c r="G62" s="10" t="s">
        <v>208</v>
      </c>
      <c r="H62" s="11">
        <v>25</v>
      </c>
      <c r="I62" s="15">
        <v>7</v>
      </c>
      <c r="J62" s="19">
        <v>2</v>
      </c>
      <c r="K62" s="2" t="s">
        <v>240</v>
      </c>
      <c r="U62" s="1"/>
    </row>
    <row r="63" spans="1:21">
      <c r="B63" s="8">
        <v>45038</v>
      </c>
      <c r="C63" s="9" t="s">
        <v>533</v>
      </c>
      <c r="D63" s="10" t="s">
        <v>629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240</v>
      </c>
      <c r="U63" s="1"/>
    </row>
    <row r="64" spans="1:21">
      <c r="B64" s="8">
        <v>45038</v>
      </c>
      <c r="C64" s="9" t="s">
        <v>630</v>
      </c>
      <c r="D64" s="10" t="s">
        <v>631</v>
      </c>
      <c r="E64" s="10"/>
      <c r="F64" s="10" t="s">
        <v>207</v>
      </c>
      <c r="G64" s="10" t="s">
        <v>208</v>
      </c>
      <c r="H64" s="11">
        <v>50</v>
      </c>
      <c r="I64" s="15">
        <v>10</v>
      </c>
      <c r="J64" s="19">
        <v>2</v>
      </c>
      <c r="K64" s="2" t="s">
        <v>169</v>
      </c>
      <c r="U64" s="1"/>
    </row>
    <row r="65" spans="2:21">
      <c r="B65" s="8">
        <v>45038</v>
      </c>
      <c r="C65" s="9" t="s">
        <v>569</v>
      </c>
      <c r="D65" s="10" t="s">
        <v>632</v>
      </c>
      <c r="E65" s="10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169</v>
      </c>
      <c r="U65" s="1"/>
    </row>
    <row r="66" spans="2:21">
      <c r="B66" s="8">
        <v>45039</v>
      </c>
      <c r="C66" s="9" t="s">
        <v>560</v>
      </c>
      <c r="D66" s="10" t="s">
        <v>633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169</v>
      </c>
      <c r="U66" s="1"/>
    </row>
    <row r="67" spans="2:21">
      <c r="B67" s="8">
        <v>45039</v>
      </c>
      <c r="C67" s="9" t="s">
        <v>634</v>
      </c>
      <c r="D67" s="10" t="s">
        <v>627</v>
      </c>
      <c r="E67" s="10"/>
      <c r="F67" s="10" t="s">
        <v>219</v>
      </c>
      <c r="G67" s="10" t="s">
        <v>208</v>
      </c>
      <c r="H67" s="11">
        <v>40</v>
      </c>
      <c r="I67" s="15">
        <v>10</v>
      </c>
      <c r="J67" s="19">
        <v>7</v>
      </c>
      <c r="K67" s="2" t="s">
        <v>189</v>
      </c>
      <c r="U67" s="1"/>
    </row>
    <row r="68" spans="2:21">
      <c r="B68" s="8">
        <v>45039</v>
      </c>
      <c r="C68" s="9" t="s">
        <v>498</v>
      </c>
      <c r="D68" s="10" t="s">
        <v>627</v>
      </c>
      <c r="E68" s="10"/>
      <c r="F68" s="10" t="s">
        <v>219</v>
      </c>
      <c r="G68" s="10" t="s">
        <v>208</v>
      </c>
      <c r="H68" s="11">
        <v>25</v>
      </c>
      <c r="I68" s="15">
        <v>7</v>
      </c>
      <c r="J68" s="19">
        <v>3</v>
      </c>
      <c r="K68" s="2" t="s">
        <v>189</v>
      </c>
      <c r="U68" s="1"/>
    </row>
    <row r="69" spans="2:21">
      <c r="B69" s="8">
        <v>45039</v>
      </c>
      <c r="C69" s="9" t="s">
        <v>635</v>
      </c>
      <c r="D69" s="10" t="s">
        <v>636</v>
      </c>
      <c r="E69" s="10"/>
      <c r="F69" s="10" t="s">
        <v>207</v>
      </c>
      <c r="G69" s="10" t="s">
        <v>208</v>
      </c>
      <c r="H69" s="11">
        <v>35</v>
      </c>
      <c r="I69" s="15">
        <v>5</v>
      </c>
      <c r="J69" s="19">
        <v>2</v>
      </c>
      <c r="K69" s="2" t="s">
        <v>240</v>
      </c>
      <c r="U69" s="1"/>
    </row>
    <row r="70" spans="2:21">
      <c r="B70" s="8">
        <v>45040</v>
      </c>
      <c r="C70" s="9" t="s">
        <v>235</v>
      </c>
      <c r="D70" s="10" t="s">
        <v>637</v>
      </c>
      <c r="E70" s="10" t="s">
        <v>638</v>
      </c>
      <c r="F70" s="10" t="s">
        <v>219</v>
      </c>
      <c r="G70" s="10" t="s">
        <v>208</v>
      </c>
      <c r="H70" s="11">
        <v>40</v>
      </c>
      <c r="I70" s="15">
        <v>10</v>
      </c>
      <c r="J70" s="19">
        <v>4</v>
      </c>
      <c r="K70" s="2" t="s">
        <v>240</v>
      </c>
      <c r="U70" s="1"/>
    </row>
    <row r="71" spans="2:21">
      <c r="B71" s="8">
        <v>45040</v>
      </c>
      <c r="C71" s="9" t="s">
        <v>272</v>
      </c>
      <c r="D71" s="10" t="s">
        <v>610</v>
      </c>
      <c r="E71" s="10">
        <v>404</v>
      </c>
      <c r="F71" s="10" t="s">
        <v>219</v>
      </c>
      <c r="G71" s="10" t="s">
        <v>208</v>
      </c>
      <c r="H71" s="11">
        <v>25</v>
      </c>
      <c r="I71" s="15">
        <v>7</v>
      </c>
      <c r="J71" s="19">
        <v>2</v>
      </c>
      <c r="K71" s="2" t="s">
        <v>240</v>
      </c>
      <c r="U71" s="1"/>
    </row>
    <row r="72" spans="2:21">
      <c r="B72" s="8">
        <v>45040</v>
      </c>
      <c r="C72" s="9" t="s">
        <v>418</v>
      </c>
      <c r="D72" s="10" t="s">
        <v>639</v>
      </c>
      <c r="E72" s="10">
        <v>101</v>
      </c>
      <c r="F72" s="10" t="s">
        <v>219</v>
      </c>
      <c r="G72" s="10" t="s">
        <v>208</v>
      </c>
      <c r="H72" s="11">
        <v>25</v>
      </c>
      <c r="I72" s="15">
        <v>7</v>
      </c>
      <c r="J72" s="19">
        <v>2</v>
      </c>
      <c r="K72" s="2" t="s">
        <v>240</v>
      </c>
      <c r="U72" s="1"/>
    </row>
    <row r="73" spans="2:21">
      <c r="B73" s="8">
        <v>45040</v>
      </c>
      <c r="C73" s="9" t="s">
        <v>590</v>
      </c>
      <c r="D73" s="10" t="s">
        <v>640</v>
      </c>
      <c r="E73" s="10"/>
      <c r="F73" s="10" t="s">
        <v>207</v>
      </c>
      <c r="G73" s="10" t="s">
        <v>208</v>
      </c>
      <c r="H73" s="11">
        <v>35</v>
      </c>
      <c r="I73" s="15">
        <v>5</v>
      </c>
      <c r="J73" s="19">
        <v>2</v>
      </c>
      <c r="K73" s="2" t="s">
        <v>169</v>
      </c>
      <c r="U73" s="1"/>
    </row>
    <row r="74" spans="2:21">
      <c r="B74" s="8">
        <v>45040</v>
      </c>
      <c r="C74" s="9" t="s">
        <v>641</v>
      </c>
      <c r="D74" s="10" t="s">
        <v>642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169</v>
      </c>
      <c r="U74" s="1"/>
    </row>
    <row r="75" spans="2:21">
      <c r="B75" s="8">
        <v>45040</v>
      </c>
      <c r="C75" s="9" t="s">
        <v>498</v>
      </c>
      <c r="D75" s="10" t="s">
        <v>632</v>
      </c>
      <c r="E75" s="10"/>
      <c r="F75" s="10" t="s">
        <v>219</v>
      </c>
      <c r="G75" s="10" t="s">
        <v>208</v>
      </c>
      <c r="H75" s="11">
        <v>25</v>
      </c>
      <c r="I75" s="15">
        <v>7</v>
      </c>
      <c r="J75" s="19">
        <v>2</v>
      </c>
      <c r="K75" s="2" t="s">
        <v>169</v>
      </c>
      <c r="U75" s="1"/>
    </row>
    <row r="76" spans="2:21">
      <c r="B76" s="8">
        <v>45040</v>
      </c>
      <c r="C76" s="9" t="s">
        <v>590</v>
      </c>
      <c r="D76" s="10" t="s">
        <v>643</v>
      </c>
      <c r="E76" s="10"/>
      <c r="F76" s="10" t="s">
        <v>207</v>
      </c>
      <c r="G76" s="10" t="s">
        <v>208</v>
      </c>
      <c r="H76" s="11">
        <v>35</v>
      </c>
      <c r="I76" s="15">
        <v>5</v>
      </c>
      <c r="J76" s="19">
        <v>2</v>
      </c>
      <c r="K76" s="2" t="s">
        <v>169</v>
      </c>
      <c r="L76" s="1"/>
      <c r="U76" s="1"/>
    </row>
    <row r="77" spans="2:21">
      <c r="B77" s="8">
        <v>45041</v>
      </c>
      <c r="C77" s="9" t="s">
        <v>644</v>
      </c>
      <c r="D77" s="10" t="s">
        <v>645</v>
      </c>
      <c r="E77" s="10">
        <v>404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1</v>
      </c>
      <c r="K77" s="2" t="s">
        <v>169</v>
      </c>
      <c r="L77" s="1"/>
      <c r="U77" s="1"/>
    </row>
    <row r="78" spans="2:21">
      <c r="B78" s="8">
        <v>45041</v>
      </c>
      <c r="C78" s="9" t="s">
        <v>217</v>
      </c>
      <c r="D78" s="10" t="s">
        <v>646</v>
      </c>
      <c r="E78" s="10">
        <v>403</v>
      </c>
      <c r="F78" s="10" t="s">
        <v>219</v>
      </c>
      <c r="G78" s="10" t="s">
        <v>208</v>
      </c>
      <c r="H78" s="11">
        <v>25</v>
      </c>
      <c r="I78" s="15">
        <v>7</v>
      </c>
      <c r="J78" s="19">
        <v>2</v>
      </c>
      <c r="K78" s="2" t="s">
        <v>169</v>
      </c>
      <c r="L78" s="1"/>
      <c r="U78" s="1"/>
    </row>
    <row r="79" spans="2:21">
      <c r="B79" s="8">
        <v>45041</v>
      </c>
      <c r="C79" s="9" t="s">
        <v>225</v>
      </c>
      <c r="D79" s="10" t="s">
        <v>631</v>
      </c>
      <c r="E79" s="10">
        <v>407</v>
      </c>
      <c r="F79" s="10" t="s">
        <v>219</v>
      </c>
      <c r="G79" s="10" t="s">
        <v>208</v>
      </c>
      <c r="H79" s="11">
        <v>40</v>
      </c>
      <c r="I79" s="15">
        <v>10</v>
      </c>
      <c r="J79" s="19">
        <v>2</v>
      </c>
      <c r="K79" s="2" t="s">
        <v>169</v>
      </c>
      <c r="L79" s="1"/>
      <c r="U79" s="1"/>
    </row>
    <row r="80" spans="2:21">
      <c r="B80" s="8">
        <v>45042</v>
      </c>
      <c r="C80" s="9" t="s">
        <v>647</v>
      </c>
      <c r="D80" s="10" t="s">
        <v>648</v>
      </c>
      <c r="E80" s="10"/>
      <c r="F80" s="10" t="s">
        <v>207</v>
      </c>
      <c r="G80" s="10" t="s">
        <v>208</v>
      </c>
      <c r="H80" s="11">
        <v>35</v>
      </c>
      <c r="I80" s="15">
        <v>5</v>
      </c>
      <c r="J80" s="19">
        <v>2</v>
      </c>
      <c r="K80" s="2" t="s">
        <v>169</v>
      </c>
      <c r="U80" s="1"/>
    </row>
    <row r="81" spans="2:21">
      <c r="B81" s="8">
        <v>45043</v>
      </c>
      <c r="C81" s="9" t="s">
        <v>252</v>
      </c>
      <c r="D81" s="10" t="s">
        <v>649</v>
      </c>
      <c r="E81" s="10">
        <v>316</v>
      </c>
      <c r="F81" s="10" t="s">
        <v>219</v>
      </c>
      <c r="G81" s="10" t="s">
        <v>208</v>
      </c>
      <c r="H81" s="11">
        <v>25</v>
      </c>
      <c r="I81" s="15">
        <v>7</v>
      </c>
      <c r="J81" s="19">
        <v>2</v>
      </c>
      <c r="K81" s="2" t="s">
        <v>169</v>
      </c>
      <c r="U81" s="1"/>
    </row>
    <row r="82" spans="2:21">
      <c r="B82" s="8">
        <v>45043</v>
      </c>
      <c r="C82" s="9" t="s">
        <v>235</v>
      </c>
      <c r="D82" s="10" t="s">
        <v>650</v>
      </c>
      <c r="E82" s="10">
        <v>211</v>
      </c>
      <c r="F82" s="10" t="s">
        <v>219</v>
      </c>
      <c r="G82" s="10" t="s">
        <v>208</v>
      </c>
      <c r="H82" s="11">
        <v>25</v>
      </c>
      <c r="I82" s="15">
        <v>7</v>
      </c>
      <c r="J82" s="19">
        <v>2</v>
      </c>
      <c r="K82" s="2" t="s">
        <v>169</v>
      </c>
      <c r="U82" s="1"/>
    </row>
    <row r="83" spans="2:21">
      <c r="B83" s="8">
        <v>45043</v>
      </c>
      <c r="C83" s="9" t="s">
        <v>651</v>
      </c>
      <c r="D83" s="10" t="s">
        <v>652</v>
      </c>
      <c r="E83" s="10"/>
      <c r="F83" s="10" t="s">
        <v>207</v>
      </c>
      <c r="G83" s="10" t="s">
        <v>208</v>
      </c>
      <c r="H83" s="11">
        <v>35</v>
      </c>
      <c r="I83" s="13">
        <v>5</v>
      </c>
      <c r="J83" s="19">
        <v>2</v>
      </c>
      <c r="K83" s="2" t="s">
        <v>169</v>
      </c>
      <c r="U83" s="1"/>
    </row>
    <row r="84" spans="2:21">
      <c r="B84" s="8">
        <v>45043</v>
      </c>
      <c r="C84" s="9" t="s">
        <v>220</v>
      </c>
      <c r="D84" s="10" t="s">
        <v>636</v>
      </c>
      <c r="E84" s="10">
        <v>202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167</v>
      </c>
      <c r="U84" s="1"/>
    </row>
    <row r="85" spans="2:21">
      <c r="B85" s="8">
        <v>45043</v>
      </c>
      <c r="C85" s="9" t="s">
        <v>653</v>
      </c>
      <c r="D85" s="10" t="s">
        <v>654</v>
      </c>
      <c r="E85" s="10"/>
      <c r="F85" s="10" t="s">
        <v>207</v>
      </c>
      <c r="G85" s="10" t="s">
        <v>208</v>
      </c>
      <c r="H85" s="11">
        <v>50</v>
      </c>
      <c r="I85" s="15">
        <v>10</v>
      </c>
      <c r="J85" s="19">
        <v>4</v>
      </c>
      <c r="K85" s="2" t="s">
        <v>169</v>
      </c>
      <c r="U85" s="1"/>
    </row>
    <row r="86" spans="2:21">
      <c r="B86" s="8">
        <v>45044</v>
      </c>
      <c r="C86" s="9" t="s">
        <v>514</v>
      </c>
      <c r="D86" s="10" t="s">
        <v>655</v>
      </c>
      <c r="E86" s="10"/>
      <c r="F86" s="10" t="s">
        <v>207</v>
      </c>
      <c r="G86" s="10" t="s">
        <v>208</v>
      </c>
      <c r="H86" s="11">
        <v>35</v>
      </c>
      <c r="I86" s="15">
        <v>5</v>
      </c>
      <c r="J86" s="19">
        <v>2</v>
      </c>
      <c r="K86" s="2" t="s">
        <v>169</v>
      </c>
      <c r="U86" s="1"/>
    </row>
    <row r="87" spans="2:21">
      <c r="B87" s="8">
        <v>45044</v>
      </c>
      <c r="C87" s="9" t="s">
        <v>600</v>
      </c>
      <c r="D87" s="10" t="s">
        <v>656</v>
      </c>
      <c r="E87" s="10" t="s">
        <v>657</v>
      </c>
      <c r="F87" s="10" t="s">
        <v>219</v>
      </c>
      <c r="G87" s="10" t="s">
        <v>208</v>
      </c>
      <c r="H87" s="11">
        <v>25</v>
      </c>
      <c r="I87" s="15">
        <v>7</v>
      </c>
      <c r="J87" s="19">
        <v>2</v>
      </c>
      <c r="K87" s="2" t="s">
        <v>189</v>
      </c>
      <c r="U87" s="1"/>
    </row>
    <row r="88" spans="2:21" ht="14.25" customHeight="1">
      <c r="B88" s="8">
        <v>45045</v>
      </c>
      <c r="C88" s="9" t="s">
        <v>420</v>
      </c>
      <c r="D88" s="10" t="s">
        <v>658</v>
      </c>
      <c r="E88" s="10"/>
      <c r="F88" s="10" t="s">
        <v>207</v>
      </c>
      <c r="G88" s="10" t="s">
        <v>208</v>
      </c>
      <c r="H88" s="11">
        <v>35</v>
      </c>
      <c r="I88" s="15">
        <v>5</v>
      </c>
      <c r="J88" s="19">
        <v>2</v>
      </c>
      <c r="K88" s="2" t="s">
        <v>606</v>
      </c>
      <c r="U88" s="1"/>
    </row>
    <row r="89" spans="2:21" ht="14.25" customHeight="1">
      <c r="B89" s="8">
        <v>45045</v>
      </c>
      <c r="C89" s="9" t="s">
        <v>659</v>
      </c>
      <c r="D89" s="10" t="s">
        <v>660</v>
      </c>
      <c r="E89" s="10"/>
      <c r="F89" s="10" t="s">
        <v>207</v>
      </c>
      <c r="G89" s="10" t="s">
        <v>208</v>
      </c>
      <c r="H89" s="11">
        <v>35</v>
      </c>
      <c r="I89" s="15">
        <v>5</v>
      </c>
      <c r="J89" s="19">
        <v>2</v>
      </c>
      <c r="K89" s="2" t="s">
        <v>240</v>
      </c>
      <c r="U89" s="1"/>
    </row>
    <row r="90" spans="2:21">
      <c r="B90" s="8">
        <v>45046</v>
      </c>
      <c r="C90" s="9" t="s">
        <v>249</v>
      </c>
      <c r="D90" s="10" t="s">
        <v>661</v>
      </c>
      <c r="E90" s="10"/>
      <c r="F90" s="10" t="s">
        <v>219</v>
      </c>
      <c r="G90" s="10" t="s">
        <v>208</v>
      </c>
      <c r="H90" s="11">
        <v>25</v>
      </c>
      <c r="I90" s="15">
        <v>7</v>
      </c>
      <c r="J90" s="19">
        <v>2</v>
      </c>
      <c r="K90" s="2" t="s">
        <v>189</v>
      </c>
      <c r="U90" s="1"/>
    </row>
    <row r="91" spans="2:21">
      <c r="B91" s="8">
        <v>45046</v>
      </c>
      <c r="C91" s="9" t="s">
        <v>295</v>
      </c>
      <c r="D91" s="10" t="s">
        <v>662</v>
      </c>
      <c r="E91" s="10" t="s">
        <v>663</v>
      </c>
      <c r="F91" s="10" t="s">
        <v>219</v>
      </c>
      <c r="G91" s="10" t="s">
        <v>208</v>
      </c>
      <c r="H91" s="11">
        <v>30</v>
      </c>
      <c r="I91" s="15">
        <v>7.5</v>
      </c>
      <c r="J91" s="19">
        <v>4</v>
      </c>
      <c r="K91" s="1" t="s">
        <v>169</v>
      </c>
      <c r="U91" s="1"/>
    </row>
    <row r="92" spans="2:21">
      <c r="B92" s="8">
        <v>45046</v>
      </c>
      <c r="C92" s="9" t="s">
        <v>664</v>
      </c>
      <c r="D92" s="10" t="s">
        <v>665</v>
      </c>
      <c r="E92" s="10"/>
      <c r="F92" s="10" t="s">
        <v>207</v>
      </c>
      <c r="G92" s="10" t="s">
        <v>208</v>
      </c>
      <c r="H92" s="11">
        <v>35</v>
      </c>
      <c r="I92" s="15">
        <v>5</v>
      </c>
      <c r="J92" s="19">
        <v>2</v>
      </c>
      <c r="K92" s="1" t="s">
        <v>169</v>
      </c>
      <c r="U92" s="1"/>
    </row>
    <row r="94" spans="2:21">
      <c r="H94" s="47">
        <f>SUM(H6:H92)</f>
        <v>2905</v>
      </c>
      <c r="I94" s="47">
        <f>SUM(I6:I92)</f>
        <v>583.00199999999995</v>
      </c>
    </row>
    <row r="97" spans="2:2" ht="15.75">
      <c r="B97" s="49"/>
    </row>
    <row r="98" spans="2:2" ht="15.75">
      <c r="B98" s="49"/>
    </row>
    <row r="99" spans="2:2" ht="15.75">
      <c r="B99" s="50"/>
    </row>
    <row r="100" spans="2:2" ht="15.75">
      <c r="B100" s="50"/>
    </row>
    <row r="101" spans="2:2" ht="15.75">
      <c r="B101" s="50"/>
    </row>
    <row r="102" spans="2:2" ht="15.75">
      <c r="B102" s="50"/>
    </row>
    <row r="103" spans="2:2" ht="15.75">
      <c r="B103" s="50"/>
    </row>
    <row r="104" spans="2:2" ht="15.75">
      <c r="B104" s="50"/>
    </row>
    <row r="105" spans="2:2" ht="15.75">
      <c r="B105" s="50"/>
    </row>
    <row r="106" spans="2:2" ht="15.75">
      <c r="B106" s="50"/>
    </row>
    <row r="107" spans="2:2" ht="15.75">
      <c r="B107" s="50"/>
    </row>
  </sheetData>
  <mergeCells count="5">
    <mergeCell ref="B1:G1"/>
    <mergeCell ref="C2:G2"/>
    <mergeCell ref="B3:D3"/>
    <mergeCell ref="M3:O3"/>
    <mergeCell ref="U21:X2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lha8"/>
  <dimension ref="B1:U148"/>
  <sheetViews>
    <sheetView topLeftCell="A2" zoomScale="90" zoomScaleNormal="90" workbookViewId="0">
      <selection activeCell="N20" sqref="N20"/>
    </sheetView>
  </sheetViews>
  <sheetFormatPr defaultColWidth="9" defaultRowHeight="15"/>
  <cols>
    <col min="1" max="1" width="1.7109375" customWidth="1"/>
    <col min="2" max="2" width="8.28515625" customWidth="1"/>
    <col min="3" max="3" width="8" customWidth="1"/>
    <col min="4" max="4" width="27.85546875" customWidth="1"/>
    <col min="5" max="5" width="11" customWidth="1"/>
    <col min="6" max="6" width="20.85546875" customWidth="1"/>
    <col min="7" max="7" width="18.140625" customWidth="1"/>
    <col min="8" max="8" width="11.5703125" customWidth="1"/>
    <col min="9" max="9" width="10.140625" customWidth="1"/>
    <col min="10" max="10" width="7.7109375" customWidth="1"/>
    <col min="11" max="11" width="6.5703125" customWidth="1"/>
    <col min="12" max="12" width="31.140625" customWidth="1"/>
    <col min="13" max="13" width="9.42578125" customWidth="1"/>
    <col min="14" max="14" width="7" customWidth="1"/>
    <col min="15" max="15" width="17.85546875" customWidth="1"/>
    <col min="16" max="16" width="8.28515625" customWidth="1"/>
    <col min="17" max="17" width="16.28515625" customWidth="1"/>
    <col min="18" max="18" width="11.5703125" customWidth="1"/>
    <col min="19" max="19" width="8.7109375" customWidth="1"/>
    <col min="20" max="20" width="7.5703125" customWidth="1"/>
  </cols>
  <sheetData>
    <row r="1" spans="2:21" ht="35.450000000000003" customHeight="1">
      <c r="B1" s="1692" t="s">
        <v>666</v>
      </c>
      <c r="C1" s="1695"/>
      <c r="D1" s="1695"/>
      <c r="E1" s="1695"/>
      <c r="F1" s="1695"/>
      <c r="G1" s="1695"/>
    </row>
    <row r="2" spans="2:21" ht="21.6" customHeight="1">
      <c r="C2" s="1693" t="s">
        <v>194</v>
      </c>
      <c r="D2" s="1693"/>
      <c r="E2" s="1693"/>
      <c r="F2" s="1693"/>
      <c r="G2" s="1693"/>
      <c r="H2" s="3"/>
    </row>
    <row r="3" spans="2:21" ht="29.45" customHeight="1">
      <c r="B3" s="1694" t="s">
        <v>195</v>
      </c>
      <c r="C3" s="1694"/>
      <c r="D3" s="169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94" t="s">
        <v>197</v>
      </c>
      <c r="N3" s="1694"/>
      <c r="O3" s="1694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8">
        <v>45047</v>
      </c>
      <c r="C6" s="9" t="s">
        <v>667</v>
      </c>
      <c r="D6" s="10" t="s">
        <v>668</v>
      </c>
      <c r="E6" s="10"/>
      <c r="F6" s="10" t="s">
        <v>207</v>
      </c>
      <c r="G6" s="10" t="s">
        <v>208</v>
      </c>
      <c r="H6" s="11">
        <v>35</v>
      </c>
      <c r="I6" s="15">
        <v>5</v>
      </c>
      <c r="J6" s="19">
        <v>1</v>
      </c>
      <c r="K6" s="2" t="s">
        <v>189</v>
      </c>
      <c r="M6" s="20">
        <v>45048</v>
      </c>
      <c r="N6" s="21" t="s">
        <v>533</v>
      </c>
      <c r="O6" s="1" t="s">
        <v>669</v>
      </c>
      <c r="P6" s="22"/>
      <c r="Q6" s="22" t="s">
        <v>207</v>
      </c>
      <c r="R6" s="22" t="s">
        <v>197</v>
      </c>
      <c r="S6" s="36">
        <v>39</v>
      </c>
      <c r="T6" s="10">
        <v>2</v>
      </c>
    </row>
    <row r="7" spans="2:21">
      <c r="B7" s="8">
        <v>45047</v>
      </c>
      <c r="C7" s="9" t="s">
        <v>265</v>
      </c>
      <c r="D7" s="10" t="s">
        <v>670</v>
      </c>
      <c r="E7" s="10">
        <v>104</v>
      </c>
      <c r="F7" s="10" t="s">
        <v>219</v>
      </c>
      <c r="G7" s="10" t="s">
        <v>208</v>
      </c>
      <c r="H7" s="11">
        <v>25</v>
      </c>
      <c r="I7" s="15">
        <v>7</v>
      </c>
      <c r="J7" s="19">
        <v>2</v>
      </c>
      <c r="K7" s="2" t="s">
        <v>189</v>
      </c>
      <c r="M7" s="8">
        <v>45048</v>
      </c>
      <c r="N7" s="14" t="s">
        <v>671</v>
      </c>
      <c r="O7" s="23" t="s">
        <v>672</v>
      </c>
      <c r="P7" s="23"/>
      <c r="Q7" s="10" t="s">
        <v>207</v>
      </c>
      <c r="R7" s="22" t="s">
        <v>197</v>
      </c>
      <c r="S7" s="34">
        <v>39</v>
      </c>
      <c r="T7" s="10">
        <v>2</v>
      </c>
      <c r="U7" s="1"/>
    </row>
    <row r="8" spans="2:21">
      <c r="B8" s="8"/>
      <c r="C8" s="9"/>
      <c r="D8" s="10"/>
      <c r="E8" s="10"/>
      <c r="F8" s="10"/>
      <c r="G8" s="10"/>
      <c r="H8" s="11"/>
      <c r="I8" s="15"/>
      <c r="J8" s="19"/>
      <c r="K8" s="2"/>
      <c r="M8" s="20"/>
      <c r="N8" s="24"/>
      <c r="O8" s="23"/>
      <c r="P8" s="90"/>
      <c r="Q8" s="22"/>
      <c r="R8" s="22"/>
      <c r="S8" s="35"/>
      <c r="T8" s="22"/>
      <c r="U8" s="1"/>
    </row>
    <row r="9" spans="2:21">
      <c r="B9" s="8">
        <v>45047</v>
      </c>
      <c r="C9" s="9" t="s">
        <v>396</v>
      </c>
      <c r="D9" s="10" t="s">
        <v>673</v>
      </c>
      <c r="E9" s="10">
        <v>303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169</v>
      </c>
      <c r="M9" s="20">
        <v>45049</v>
      </c>
      <c r="N9" s="24" t="s">
        <v>217</v>
      </c>
      <c r="O9" s="23" t="s">
        <v>674</v>
      </c>
      <c r="P9" s="22">
        <v>302</v>
      </c>
      <c r="Q9" s="22" t="s">
        <v>219</v>
      </c>
      <c r="R9" s="22" t="s">
        <v>197</v>
      </c>
      <c r="S9" s="36">
        <v>22</v>
      </c>
      <c r="T9" s="22">
        <v>2</v>
      </c>
      <c r="U9" s="1"/>
    </row>
    <row r="10" spans="2:21">
      <c r="B10" s="8">
        <v>45048</v>
      </c>
      <c r="C10" s="9" t="s">
        <v>644</v>
      </c>
      <c r="D10" s="10" t="s">
        <v>675</v>
      </c>
      <c r="E10" s="10">
        <v>205</v>
      </c>
      <c r="F10" s="10" t="s">
        <v>219</v>
      </c>
      <c r="G10" s="10" t="s">
        <v>208</v>
      </c>
      <c r="H10" s="11">
        <v>30</v>
      </c>
      <c r="I10" s="15">
        <v>7.5</v>
      </c>
      <c r="J10" s="19">
        <v>2</v>
      </c>
      <c r="K10" s="2" t="s">
        <v>169</v>
      </c>
      <c r="M10" s="20">
        <v>45053</v>
      </c>
      <c r="N10" s="21" t="s">
        <v>355</v>
      </c>
      <c r="O10" s="23" t="s">
        <v>676</v>
      </c>
      <c r="P10" s="22"/>
      <c r="Q10" s="22" t="s">
        <v>207</v>
      </c>
      <c r="R10" s="22" t="s">
        <v>197</v>
      </c>
      <c r="S10" s="36">
        <v>39</v>
      </c>
      <c r="T10" s="22">
        <v>2</v>
      </c>
      <c r="U10" s="1"/>
    </row>
    <row r="11" spans="2:21">
      <c r="B11" s="8">
        <v>45048</v>
      </c>
      <c r="C11" s="9" t="s">
        <v>548</v>
      </c>
      <c r="D11" s="10" t="s">
        <v>566</v>
      </c>
      <c r="E11" s="10"/>
      <c r="F11" s="10" t="s">
        <v>207</v>
      </c>
      <c r="G11" s="10" t="s">
        <v>208</v>
      </c>
      <c r="H11" s="11">
        <v>35</v>
      </c>
      <c r="I11" s="15">
        <v>5</v>
      </c>
      <c r="J11" s="19">
        <v>2</v>
      </c>
      <c r="K11" s="2" t="s">
        <v>169</v>
      </c>
      <c r="M11" s="20">
        <v>45054</v>
      </c>
      <c r="N11" s="21" t="s">
        <v>274</v>
      </c>
      <c r="O11" s="23" t="s">
        <v>677</v>
      </c>
      <c r="P11" s="22"/>
      <c r="Q11" s="22" t="s">
        <v>207</v>
      </c>
      <c r="R11" s="22" t="s">
        <v>197</v>
      </c>
      <c r="S11" s="36">
        <v>39</v>
      </c>
      <c r="T11" s="22">
        <v>2</v>
      </c>
      <c r="U11" s="1"/>
    </row>
    <row r="12" spans="2:21">
      <c r="B12" s="8">
        <v>45049</v>
      </c>
      <c r="C12" s="9" t="s">
        <v>255</v>
      </c>
      <c r="D12" s="10" t="s">
        <v>678</v>
      </c>
      <c r="E12" s="10">
        <v>316</v>
      </c>
      <c r="F12" s="10" t="s">
        <v>219</v>
      </c>
      <c r="G12" s="10" t="s">
        <v>208</v>
      </c>
      <c r="H12" s="11">
        <v>25</v>
      </c>
      <c r="I12" s="15">
        <v>7</v>
      </c>
      <c r="J12" s="19">
        <v>2</v>
      </c>
      <c r="K12" s="2" t="s">
        <v>167</v>
      </c>
      <c r="M12" s="20">
        <v>45056</v>
      </c>
      <c r="N12" s="21" t="s">
        <v>271</v>
      </c>
      <c r="O12" s="23" t="s">
        <v>676</v>
      </c>
      <c r="P12" s="22"/>
      <c r="Q12" s="22" t="s">
        <v>219</v>
      </c>
      <c r="R12" s="22" t="s">
        <v>197</v>
      </c>
      <c r="S12" s="36">
        <v>22</v>
      </c>
      <c r="T12" s="22">
        <v>2</v>
      </c>
      <c r="U12" s="1"/>
    </row>
    <row r="13" spans="2:21">
      <c r="B13" s="8">
        <v>45049</v>
      </c>
      <c r="C13" s="9" t="s">
        <v>355</v>
      </c>
      <c r="D13" s="10" t="s">
        <v>679</v>
      </c>
      <c r="E13" s="10">
        <v>204</v>
      </c>
      <c r="F13" s="10" t="s">
        <v>219</v>
      </c>
      <c r="G13" s="10" t="s">
        <v>208</v>
      </c>
      <c r="H13" s="11">
        <v>25</v>
      </c>
      <c r="I13" s="15">
        <v>7</v>
      </c>
      <c r="J13" s="19">
        <v>2</v>
      </c>
      <c r="K13" s="2" t="s">
        <v>169</v>
      </c>
      <c r="M13" s="20">
        <v>45056</v>
      </c>
      <c r="N13" s="21" t="s">
        <v>271</v>
      </c>
      <c r="O13" s="23" t="s">
        <v>680</v>
      </c>
      <c r="P13" s="22"/>
      <c r="Q13" s="22" t="s">
        <v>219</v>
      </c>
      <c r="R13" s="22" t="s">
        <v>197</v>
      </c>
      <c r="S13" s="36">
        <v>22</v>
      </c>
      <c r="T13" s="22">
        <v>2</v>
      </c>
      <c r="U13" s="1"/>
    </row>
    <row r="14" spans="2:21">
      <c r="B14" s="8">
        <v>45049</v>
      </c>
      <c r="C14" s="9" t="s">
        <v>501</v>
      </c>
      <c r="D14" s="10" t="s">
        <v>681</v>
      </c>
      <c r="E14" s="10">
        <v>405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167</v>
      </c>
      <c r="M14" s="20">
        <v>45056</v>
      </c>
      <c r="N14" s="21" t="s">
        <v>389</v>
      </c>
      <c r="O14" s="23" t="s">
        <v>682</v>
      </c>
      <c r="P14" s="25"/>
      <c r="Q14" s="22" t="s">
        <v>219</v>
      </c>
      <c r="R14" s="22" t="s">
        <v>197</v>
      </c>
      <c r="S14" s="36">
        <v>22</v>
      </c>
      <c r="T14" s="22">
        <v>2</v>
      </c>
      <c r="U14" s="1"/>
    </row>
    <row r="15" spans="2:21">
      <c r="B15" s="8">
        <v>45049</v>
      </c>
      <c r="C15" s="9" t="s">
        <v>459</v>
      </c>
      <c r="D15" s="10" t="s">
        <v>683</v>
      </c>
      <c r="E15" s="10" t="s">
        <v>684</v>
      </c>
      <c r="F15" s="10" t="s">
        <v>685</v>
      </c>
      <c r="G15" s="10" t="s">
        <v>208</v>
      </c>
      <c r="H15" s="11">
        <v>50</v>
      </c>
      <c r="I15" s="15">
        <v>10</v>
      </c>
      <c r="J15" s="19">
        <v>3</v>
      </c>
      <c r="K15" s="2" t="s">
        <v>167</v>
      </c>
      <c r="M15" s="20">
        <v>45060</v>
      </c>
      <c r="N15" s="21" t="s">
        <v>686</v>
      </c>
      <c r="O15" s="23" t="s">
        <v>687</v>
      </c>
      <c r="P15" s="22"/>
      <c r="Q15" s="22" t="s">
        <v>207</v>
      </c>
      <c r="R15" s="22" t="s">
        <v>197</v>
      </c>
      <c r="S15" s="36">
        <v>39</v>
      </c>
      <c r="T15" s="22">
        <v>2</v>
      </c>
      <c r="U15" s="1"/>
    </row>
    <row r="16" spans="2:21">
      <c r="B16" s="8">
        <v>45050</v>
      </c>
      <c r="C16" s="9" t="s">
        <v>355</v>
      </c>
      <c r="D16" s="10" t="s">
        <v>688</v>
      </c>
      <c r="E16" s="10">
        <v>303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240</v>
      </c>
      <c r="M16" s="20">
        <v>45061</v>
      </c>
      <c r="N16" s="21" t="s">
        <v>358</v>
      </c>
      <c r="O16" s="23" t="s">
        <v>689</v>
      </c>
      <c r="P16" s="25"/>
      <c r="Q16" s="22" t="s">
        <v>207</v>
      </c>
      <c r="R16" s="22" t="s">
        <v>197</v>
      </c>
      <c r="S16" s="36">
        <v>39</v>
      </c>
      <c r="T16" s="22">
        <v>2</v>
      </c>
      <c r="U16" s="1"/>
    </row>
    <row r="17" spans="2:21">
      <c r="B17" s="8">
        <v>45050</v>
      </c>
      <c r="C17" s="9" t="s">
        <v>501</v>
      </c>
      <c r="D17" s="10" t="s">
        <v>690</v>
      </c>
      <c r="E17" s="10">
        <v>211</v>
      </c>
      <c r="F17" s="10" t="s">
        <v>219</v>
      </c>
      <c r="G17" s="10" t="s">
        <v>208</v>
      </c>
      <c r="H17" s="11">
        <v>25</v>
      </c>
      <c r="I17" s="15">
        <v>7</v>
      </c>
      <c r="J17" s="19">
        <v>2</v>
      </c>
      <c r="K17" s="2" t="s">
        <v>240</v>
      </c>
      <c r="M17" s="20">
        <v>45063</v>
      </c>
      <c r="N17" s="21" t="s">
        <v>297</v>
      </c>
      <c r="O17" s="23" t="s">
        <v>691</v>
      </c>
      <c r="P17" s="22">
        <v>104</v>
      </c>
      <c r="Q17" s="22" t="s">
        <v>219</v>
      </c>
      <c r="R17" s="22" t="s">
        <v>197</v>
      </c>
      <c r="S17" s="36">
        <v>22</v>
      </c>
      <c r="T17" s="22">
        <v>1</v>
      </c>
      <c r="U17" s="1"/>
    </row>
    <row r="18" spans="2:21">
      <c r="B18" s="8">
        <v>45050</v>
      </c>
      <c r="C18" s="9" t="s">
        <v>187</v>
      </c>
      <c r="D18" s="10" t="s">
        <v>576</v>
      </c>
      <c r="E18" s="10">
        <v>402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169</v>
      </c>
      <c r="M18" s="20">
        <v>45063</v>
      </c>
      <c r="N18" s="21" t="s">
        <v>355</v>
      </c>
      <c r="O18" s="23" t="s">
        <v>692</v>
      </c>
      <c r="P18" s="22"/>
      <c r="Q18" s="22" t="s">
        <v>207</v>
      </c>
      <c r="R18" s="22" t="s">
        <v>197</v>
      </c>
      <c r="S18" s="36">
        <v>39</v>
      </c>
      <c r="T18" s="22">
        <v>2</v>
      </c>
      <c r="U18" s="1"/>
    </row>
    <row r="19" spans="2:21">
      <c r="B19" s="8">
        <v>45050</v>
      </c>
      <c r="C19" s="9" t="s">
        <v>560</v>
      </c>
      <c r="D19" s="10" t="s">
        <v>693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" t="s">
        <v>169</v>
      </c>
      <c r="M19" s="20">
        <v>45064</v>
      </c>
      <c r="N19" s="21" t="s">
        <v>355</v>
      </c>
      <c r="O19" s="23" t="s">
        <v>694</v>
      </c>
      <c r="P19" s="22">
        <v>301</v>
      </c>
      <c r="Q19" s="22" t="s">
        <v>219</v>
      </c>
      <c r="R19" s="22" t="s">
        <v>197</v>
      </c>
      <c r="S19" s="36">
        <v>22</v>
      </c>
      <c r="T19" s="22">
        <v>2</v>
      </c>
      <c r="U19" s="1"/>
    </row>
    <row r="20" spans="2:21">
      <c r="B20" s="8">
        <v>45051</v>
      </c>
      <c r="C20" s="9" t="s">
        <v>695</v>
      </c>
      <c r="D20" s="10" t="s">
        <v>696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189</v>
      </c>
      <c r="M20" s="20">
        <v>45065</v>
      </c>
      <c r="N20" s="21" t="s">
        <v>249</v>
      </c>
      <c r="O20" s="23" t="s">
        <v>697</v>
      </c>
      <c r="P20" s="22">
        <v>201</v>
      </c>
      <c r="Q20" s="22" t="s">
        <v>219</v>
      </c>
      <c r="R20" s="22" t="s">
        <v>197</v>
      </c>
      <c r="S20" s="36">
        <v>22</v>
      </c>
      <c r="T20" s="22">
        <v>2</v>
      </c>
      <c r="U20" s="1"/>
    </row>
    <row r="21" spans="2:21">
      <c r="B21" s="8">
        <v>45052</v>
      </c>
      <c r="C21" s="9" t="s">
        <v>569</v>
      </c>
      <c r="D21" s="10" t="s">
        <v>698</v>
      </c>
      <c r="E21" s="10"/>
      <c r="F21" s="10" t="s">
        <v>207</v>
      </c>
      <c r="G21" s="10" t="s">
        <v>208</v>
      </c>
      <c r="H21" s="11">
        <v>50</v>
      </c>
      <c r="I21" s="15">
        <v>10</v>
      </c>
      <c r="J21" s="19">
        <v>3</v>
      </c>
      <c r="K21" s="2" t="s">
        <v>169</v>
      </c>
      <c r="M21" s="20">
        <v>45069</v>
      </c>
      <c r="N21" s="21" t="s">
        <v>555</v>
      </c>
      <c r="O21" s="23" t="s">
        <v>699</v>
      </c>
      <c r="P21" s="22"/>
      <c r="Q21" s="22" t="s">
        <v>207</v>
      </c>
      <c r="R21" s="22" t="s">
        <v>197</v>
      </c>
      <c r="S21" s="36">
        <v>39</v>
      </c>
      <c r="T21" s="22">
        <v>2</v>
      </c>
      <c r="U21" s="1"/>
    </row>
    <row r="22" spans="2:21">
      <c r="B22" s="8">
        <v>45052</v>
      </c>
      <c r="C22" s="9" t="s">
        <v>389</v>
      </c>
      <c r="D22" s="10" t="s">
        <v>700</v>
      </c>
      <c r="E22" s="10"/>
      <c r="F22" s="10" t="s">
        <v>207</v>
      </c>
      <c r="G22" s="10" t="s">
        <v>208</v>
      </c>
      <c r="H22" s="11">
        <v>35</v>
      </c>
      <c r="I22" s="15">
        <v>5</v>
      </c>
      <c r="J22" s="19">
        <v>2</v>
      </c>
      <c r="K22" s="2" t="s">
        <v>240</v>
      </c>
      <c r="M22" s="20">
        <v>45071</v>
      </c>
      <c r="N22" s="21" t="s">
        <v>274</v>
      </c>
      <c r="O22" s="23" t="s">
        <v>701</v>
      </c>
      <c r="P22" s="22"/>
      <c r="Q22" s="22" t="s">
        <v>207</v>
      </c>
      <c r="R22" s="22" t="s">
        <v>197</v>
      </c>
      <c r="S22" s="36">
        <v>39</v>
      </c>
      <c r="T22" s="22">
        <v>2</v>
      </c>
      <c r="U22" s="1"/>
    </row>
    <row r="23" spans="2:21">
      <c r="B23" s="8">
        <v>45053</v>
      </c>
      <c r="C23" s="9" t="s">
        <v>702</v>
      </c>
      <c r="D23" s="10" t="s">
        <v>703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258</v>
      </c>
      <c r="M23" s="20">
        <v>45074</v>
      </c>
      <c r="N23" s="21" t="s">
        <v>209</v>
      </c>
      <c r="O23" s="23" t="s">
        <v>704</v>
      </c>
      <c r="P23" s="22"/>
      <c r="Q23" s="22" t="s">
        <v>207</v>
      </c>
      <c r="R23" s="22" t="s">
        <v>197</v>
      </c>
      <c r="S23" s="36">
        <v>39</v>
      </c>
      <c r="T23" s="22">
        <v>2</v>
      </c>
      <c r="U23" s="1"/>
    </row>
    <row r="24" spans="2:21">
      <c r="B24" s="8">
        <v>45053</v>
      </c>
      <c r="C24" s="9" t="s">
        <v>705</v>
      </c>
      <c r="D24" s="10" t="s">
        <v>706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240</v>
      </c>
      <c r="M24" s="20">
        <v>45075</v>
      </c>
      <c r="N24" s="21" t="s">
        <v>520</v>
      </c>
      <c r="O24" s="23" t="s">
        <v>707</v>
      </c>
      <c r="P24" s="22"/>
      <c r="Q24" s="22" t="s">
        <v>207</v>
      </c>
      <c r="R24" s="22" t="s">
        <v>197</v>
      </c>
      <c r="S24" s="36">
        <v>39</v>
      </c>
      <c r="T24" s="22">
        <v>2</v>
      </c>
      <c r="U24" s="1"/>
    </row>
    <row r="25" spans="2:21">
      <c r="B25" s="8">
        <v>45054</v>
      </c>
      <c r="C25" s="9" t="s">
        <v>370</v>
      </c>
      <c r="D25" s="10" t="s">
        <v>708</v>
      </c>
      <c r="E25" s="10" t="s">
        <v>709</v>
      </c>
      <c r="F25" s="10" t="s">
        <v>219</v>
      </c>
      <c r="G25" s="10" t="s">
        <v>208</v>
      </c>
      <c r="H25" s="11">
        <v>25</v>
      </c>
      <c r="I25" s="15">
        <v>7</v>
      </c>
      <c r="J25" s="19">
        <v>3</v>
      </c>
      <c r="K25" s="2" t="s">
        <v>240</v>
      </c>
      <c r="M25" s="20">
        <v>45075</v>
      </c>
      <c r="N25" s="21" t="s">
        <v>630</v>
      </c>
      <c r="O25" s="23" t="s">
        <v>710</v>
      </c>
      <c r="P25" s="22"/>
      <c r="Q25" s="22" t="s">
        <v>207</v>
      </c>
      <c r="R25" s="22" t="s">
        <v>197</v>
      </c>
      <c r="S25" s="36">
        <v>39</v>
      </c>
      <c r="T25" s="22">
        <v>2</v>
      </c>
      <c r="U25" s="1"/>
    </row>
    <row r="26" spans="2:21">
      <c r="B26" s="8">
        <v>45054</v>
      </c>
      <c r="C26" s="9" t="s">
        <v>321</v>
      </c>
      <c r="D26" s="10" t="s">
        <v>711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1</v>
      </c>
      <c r="K26" s="2" t="s">
        <v>169</v>
      </c>
      <c r="M26" s="20">
        <v>45076</v>
      </c>
      <c r="N26" s="21" t="s">
        <v>355</v>
      </c>
      <c r="O26" s="23" t="s">
        <v>712</v>
      </c>
      <c r="P26" s="22">
        <v>410</v>
      </c>
      <c r="Q26" s="22" t="s">
        <v>219</v>
      </c>
      <c r="R26" s="22" t="s">
        <v>197</v>
      </c>
      <c r="S26" s="36">
        <v>39</v>
      </c>
      <c r="T26" s="22">
        <v>2</v>
      </c>
      <c r="U26" s="1"/>
    </row>
    <row r="27" spans="2:21">
      <c r="B27" s="8">
        <v>45055</v>
      </c>
      <c r="C27" s="9" t="s">
        <v>372</v>
      </c>
      <c r="D27" s="10" t="s">
        <v>713</v>
      </c>
      <c r="E27" s="10">
        <v>407</v>
      </c>
      <c r="F27" s="10" t="s">
        <v>219</v>
      </c>
      <c r="G27" s="10" t="s">
        <v>208</v>
      </c>
      <c r="H27" s="11">
        <v>25</v>
      </c>
      <c r="I27" s="15">
        <v>7</v>
      </c>
      <c r="J27" s="19">
        <v>2</v>
      </c>
      <c r="K27" s="2" t="s">
        <v>169</v>
      </c>
      <c r="M27" s="20">
        <v>45076</v>
      </c>
      <c r="N27" s="21" t="s">
        <v>590</v>
      </c>
      <c r="O27" s="23" t="s">
        <v>714</v>
      </c>
      <c r="P27" s="22"/>
      <c r="Q27" s="22" t="s">
        <v>207</v>
      </c>
      <c r="R27" s="22" t="s">
        <v>197</v>
      </c>
      <c r="S27" s="36">
        <v>39</v>
      </c>
      <c r="T27" s="22">
        <v>2</v>
      </c>
      <c r="U27" s="1"/>
    </row>
    <row r="28" spans="2:21">
      <c r="B28" s="8">
        <v>45055</v>
      </c>
      <c r="C28" s="9" t="s">
        <v>715</v>
      </c>
      <c r="D28" s="10" t="s">
        <v>716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2</v>
      </c>
      <c r="K28" s="2" t="s">
        <v>167</v>
      </c>
      <c r="M28" s="20">
        <v>45077</v>
      </c>
      <c r="N28" s="21" t="s">
        <v>717</v>
      </c>
      <c r="O28" s="23" t="s">
        <v>718</v>
      </c>
      <c r="P28" s="25"/>
      <c r="Q28" s="22" t="s">
        <v>207</v>
      </c>
      <c r="R28" s="22" t="s">
        <v>197</v>
      </c>
      <c r="S28" s="36">
        <v>39</v>
      </c>
      <c r="T28" s="22">
        <v>2</v>
      </c>
      <c r="U28" s="1"/>
    </row>
    <row r="29" spans="2:21">
      <c r="B29" s="8">
        <v>45056</v>
      </c>
      <c r="C29" s="9" t="s">
        <v>389</v>
      </c>
      <c r="D29" s="10" t="s">
        <v>719</v>
      </c>
      <c r="E29" s="10"/>
      <c r="F29" s="10" t="s">
        <v>207</v>
      </c>
      <c r="G29" s="10" t="s">
        <v>208</v>
      </c>
      <c r="H29" s="11">
        <v>50</v>
      </c>
      <c r="I29" s="15">
        <v>10</v>
      </c>
      <c r="J29" s="19">
        <v>4</v>
      </c>
      <c r="K29" s="2" t="s">
        <v>169</v>
      </c>
      <c r="M29" s="26"/>
      <c r="N29" s="27"/>
      <c r="O29" s="23"/>
      <c r="P29" s="25"/>
      <c r="Q29" s="25"/>
      <c r="R29" s="25"/>
      <c r="S29" s="37"/>
      <c r="T29" s="25"/>
      <c r="U29" s="1"/>
    </row>
    <row r="30" spans="2:21">
      <c r="B30" s="8">
        <v>45056</v>
      </c>
      <c r="C30" s="9" t="s">
        <v>720</v>
      </c>
      <c r="D30" s="10" t="s">
        <v>721</v>
      </c>
      <c r="E30" s="10"/>
      <c r="F30" s="10" t="s">
        <v>207</v>
      </c>
      <c r="G30" s="10" t="s">
        <v>208</v>
      </c>
      <c r="H30" s="11">
        <v>35</v>
      </c>
      <c r="I30" s="15">
        <v>5</v>
      </c>
      <c r="J30" s="19">
        <v>1</v>
      </c>
      <c r="K30" s="2" t="s">
        <v>167</v>
      </c>
      <c r="M30" s="26"/>
      <c r="N30" s="27"/>
      <c r="O30" s="23"/>
      <c r="P30" s="25"/>
      <c r="Q30" s="25"/>
      <c r="R30" s="25"/>
      <c r="S30" s="37"/>
      <c r="T30" s="25"/>
    </row>
    <row r="31" spans="2:21">
      <c r="B31" s="8">
        <v>45056</v>
      </c>
      <c r="C31" s="9" t="s">
        <v>600</v>
      </c>
      <c r="D31" s="10" t="s">
        <v>722</v>
      </c>
      <c r="E31" s="10">
        <v>301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1</v>
      </c>
      <c r="K31" s="2" t="s">
        <v>606</v>
      </c>
      <c r="M31" s="26"/>
      <c r="N31" s="27"/>
      <c r="O31" s="23"/>
      <c r="P31" s="25"/>
      <c r="Q31" s="25"/>
      <c r="R31" s="25"/>
      <c r="S31" s="37"/>
      <c r="T31" s="25"/>
    </row>
    <row r="32" spans="2:21">
      <c r="B32" s="8">
        <v>45057</v>
      </c>
      <c r="C32" s="9" t="s">
        <v>255</v>
      </c>
      <c r="D32" s="10" t="s">
        <v>723</v>
      </c>
      <c r="E32" s="10">
        <v>212</v>
      </c>
      <c r="F32" s="10" t="s">
        <v>219</v>
      </c>
      <c r="G32" s="10" t="s">
        <v>208</v>
      </c>
      <c r="H32" s="11">
        <v>25</v>
      </c>
      <c r="I32" s="15">
        <v>7</v>
      </c>
      <c r="J32" s="19">
        <v>1</v>
      </c>
      <c r="K32" s="2" t="s">
        <v>169</v>
      </c>
      <c r="M32" s="26"/>
      <c r="N32" s="27"/>
      <c r="O32" s="23"/>
      <c r="P32" s="25"/>
      <c r="Q32" s="25"/>
      <c r="R32" s="25"/>
      <c r="S32" s="37"/>
      <c r="T32" s="25"/>
    </row>
    <row r="33" spans="2:20">
      <c r="B33" s="8">
        <v>45057</v>
      </c>
      <c r="C33" s="9" t="s">
        <v>548</v>
      </c>
      <c r="D33" s="10" t="s">
        <v>724</v>
      </c>
      <c r="E33" s="10"/>
      <c r="F33" s="10" t="s">
        <v>207</v>
      </c>
      <c r="G33" s="10" t="s">
        <v>208</v>
      </c>
      <c r="H33" s="11">
        <v>35</v>
      </c>
      <c r="I33" s="15">
        <v>5</v>
      </c>
      <c r="J33" s="19">
        <v>1</v>
      </c>
      <c r="K33" s="2" t="s">
        <v>258</v>
      </c>
      <c r="M33" s="26"/>
      <c r="N33" s="27"/>
      <c r="O33" s="23"/>
      <c r="P33" s="25"/>
      <c r="Q33" s="25"/>
      <c r="R33" s="25"/>
      <c r="S33" s="37"/>
      <c r="T33" s="25"/>
    </row>
    <row r="34" spans="2:20">
      <c r="B34" s="8">
        <v>45057</v>
      </c>
      <c r="C34" s="9" t="s">
        <v>264</v>
      </c>
      <c r="D34" s="10" t="s">
        <v>711</v>
      </c>
      <c r="E34" s="10">
        <v>410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240</v>
      </c>
      <c r="M34" s="8"/>
      <c r="N34" s="14"/>
      <c r="O34" s="23"/>
      <c r="P34" s="23"/>
      <c r="Q34" s="10"/>
      <c r="R34" s="25"/>
      <c r="S34" s="34"/>
      <c r="T34" s="10"/>
    </row>
    <row r="35" spans="2:20">
      <c r="B35" s="8">
        <v>45058</v>
      </c>
      <c r="C35" s="9" t="s">
        <v>725</v>
      </c>
      <c r="D35" s="10" t="s">
        <v>726</v>
      </c>
      <c r="E35" s="10">
        <v>402</v>
      </c>
      <c r="F35" s="10" t="s">
        <v>219</v>
      </c>
      <c r="G35" s="10" t="s">
        <v>208</v>
      </c>
      <c r="H35" s="11">
        <v>25</v>
      </c>
      <c r="I35" s="15">
        <v>7</v>
      </c>
      <c r="J35" s="19">
        <v>2</v>
      </c>
      <c r="K35" s="2" t="s">
        <v>727</v>
      </c>
      <c r="M35" s="40"/>
      <c r="N35" s="41"/>
      <c r="O35" s="42"/>
      <c r="P35" s="42"/>
      <c r="Q35" s="42"/>
      <c r="R35" s="42"/>
      <c r="S35" s="54"/>
      <c r="T35" s="42"/>
    </row>
    <row r="36" spans="2:20">
      <c r="B36" s="8">
        <v>45058</v>
      </c>
      <c r="C36" s="9" t="s">
        <v>600</v>
      </c>
      <c r="D36" s="10" t="s">
        <v>721</v>
      </c>
      <c r="E36" s="10">
        <v>303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240</v>
      </c>
      <c r="M36" s="1"/>
      <c r="N36" s="1"/>
      <c r="O36" s="1"/>
      <c r="P36" s="1"/>
      <c r="Q36" s="1"/>
      <c r="R36" s="1"/>
      <c r="S36" s="79"/>
      <c r="T36" s="1"/>
    </row>
    <row r="37" spans="2:20">
      <c r="B37" s="8">
        <v>45058</v>
      </c>
      <c r="C37" s="9" t="s">
        <v>728</v>
      </c>
      <c r="D37" s="10" t="s">
        <v>729</v>
      </c>
      <c r="E37" s="10"/>
      <c r="F37" s="10" t="s">
        <v>207</v>
      </c>
      <c r="G37" s="10" t="s">
        <v>208</v>
      </c>
      <c r="H37" s="11">
        <v>35</v>
      </c>
      <c r="I37" s="15">
        <v>5</v>
      </c>
      <c r="J37" s="19">
        <v>2</v>
      </c>
      <c r="K37" s="2" t="s">
        <v>169</v>
      </c>
      <c r="M37" s="1"/>
      <c r="N37" s="1"/>
      <c r="O37" s="1"/>
      <c r="P37" s="1"/>
      <c r="Q37" s="1"/>
      <c r="R37" s="1"/>
      <c r="S37" s="79"/>
      <c r="T37" s="1"/>
    </row>
    <row r="38" spans="2:20">
      <c r="B38" s="8">
        <v>45059</v>
      </c>
      <c r="C38" s="9" t="s">
        <v>533</v>
      </c>
      <c r="D38" s="10" t="s">
        <v>730</v>
      </c>
      <c r="E38" s="10"/>
      <c r="F38" s="10" t="s">
        <v>207</v>
      </c>
      <c r="G38" s="10" t="s">
        <v>208</v>
      </c>
      <c r="H38" s="11">
        <v>35</v>
      </c>
      <c r="I38" s="15">
        <v>5</v>
      </c>
      <c r="J38" s="19">
        <v>2</v>
      </c>
      <c r="K38" s="2" t="s">
        <v>240</v>
      </c>
      <c r="M38" s="1"/>
      <c r="N38" s="1"/>
      <c r="O38" s="1"/>
      <c r="P38" s="1"/>
      <c r="Q38" s="1"/>
      <c r="R38" s="1"/>
      <c r="S38" s="79"/>
      <c r="T38" s="1"/>
    </row>
    <row r="39" spans="2:20">
      <c r="B39" s="8">
        <v>45059</v>
      </c>
      <c r="C39" s="9" t="s">
        <v>235</v>
      </c>
      <c r="D39" s="10" t="s">
        <v>731</v>
      </c>
      <c r="E39" s="10">
        <v>407</v>
      </c>
      <c r="F39" s="10" t="s">
        <v>219</v>
      </c>
      <c r="G39" s="10" t="s">
        <v>208</v>
      </c>
      <c r="H39" s="11">
        <v>25</v>
      </c>
      <c r="I39" s="15">
        <v>7</v>
      </c>
      <c r="J39" s="19">
        <v>1</v>
      </c>
      <c r="K39" s="2" t="s">
        <v>732</v>
      </c>
      <c r="M39" s="1"/>
      <c r="N39" s="1"/>
      <c r="O39" s="1"/>
      <c r="P39" s="1"/>
      <c r="Q39" s="1"/>
      <c r="R39" s="1"/>
      <c r="S39" s="79"/>
      <c r="T39" s="1"/>
    </row>
    <row r="40" spans="2:20">
      <c r="B40" s="8">
        <v>45059</v>
      </c>
      <c r="C40" s="9" t="s">
        <v>501</v>
      </c>
      <c r="D40" s="10" t="s">
        <v>733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732</v>
      </c>
      <c r="M40" s="1"/>
      <c r="N40" s="1"/>
      <c r="O40" s="1"/>
      <c r="P40" s="1"/>
      <c r="Q40" s="1"/>
      <c r="R40" s="1"/>
      <c r="S40" s="79"/>
      <c r="T40" s="1"/>
    </row>
    <row r="41" spans="2:20">
      <c r="B41" s="8">
        <v>45059</v>
      </c>
      <c r="C41" s="9" t="s">
        <v>533</v>
      </c>
      <c r="D41" s="10" t="s">
        <v>734</v>
      </c>
      <c r="E41" s="10"/>
      <c r="F41" s="10" t="s">
        <v>207</v>
      </c>
      <c r="G41" s="10" t="s">
        <v>208</v>
      </c>
      <c r="H41" s="11">
        <v>50</v>
      </c>
      <c r="I41" s="15">
        <v>10</v>
      </c>
      <c r="J41" s="19">
        <v>4</v>
      </c>
      <c r="K41" s="2" t="s">
        <v>169</v>
      </c>
      <c r="M41" s="1"/>
      <c r="N41" s="1"/>
      <c r="O41" s="1"/>
      <c r="P41" s="1"/>
      <c r="Q41" s="1"/>
      <c r="R41" s="1"/>
      <c r="S41" s="79"/>
      <c r="T41" s="1"/>
    </row>
    <row r="42" spans="2:20">
      <c r="B42" s="8">
        <v>45060</v>
      </c>
      <c r="C42" s="9" t="s">
        <v>651</v>
      </c>
      <c r="D42" s="10" t="s">
        <v>735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169</v>
      </c>
      <c r="M42" s="1"/>
      <c r="N42" s="1"/>
      <c r="O42" s="1"/>
      <c r="P42" s="1"/>
      <c r="Q42" s="1"/>
      <c r="R42" s="1"/>
      <c r="S42" s="79"/>
      <c r="T42" s="1"/>
    </row>
    <row r="43" spans="2:20">
      <c r="B43" s="8">
        <v>45060</v>
      </c>
      <c r="C43" s="9" t="s">
        <v>486</v>
      </c>
      <c r="D43" s="10" t="s">
        <v>736</v>
      </c>
      <c r="E43" s="10"/>
      <c r="F43" s="10" t="s">
        <v>207</v>
      </c>
      <c r="G43" s="10" t="s">
        <v>208</v>
      </c>
      <c r="H43" s="11">
        <v>35</v>
      </c>
      <c r="I43" s="15">
        <v>5</v>
      </c>
      <c r="J43" s="19">
        <v>2</v>
      </c>
      <c r="K43" s="2" t="s">
        <v>258</v>
      </c>
      <c r="M43" s="1"/>
      <c r="N43" s="1"/>
      <c r="O43" s="1"/>
      <c r="P43" s="1"/>
      <c r="Q43" s="1"/>
      <c r="R43" s="1"/>
      <c r="S43" s="79"/>
      <c r="T43" s="1"/>
    </row>
    <row r="44" spans="2:20">
      <c r="B44" s="8">
        <v>45060</v>
      </c>
      <c r="C44" s="9" t="s">
        <v>737</v>
      </c>
      <c r="D44" s="10" t="s">
        <v>738</v>
      </c>
      <c r="E44" s="10">
        <v>408</v>
      </c>
      <c r="F44" s="10" t="s">
        <v>219</v>
      </c>
      <c r="G44" s="10" t="s">
        <v>208</v>
      </c>
      <c r="H44" s="11">
        <v>40</v>
      </c>
      <c r="I44" s="15">
        <v>10</v>
      </c>
      <c r="J44" s="19">
        <v>4</v>
      </c>
      <c r="K44" s="2" t="s">
        <v>739</v>
      </c>
      <c r="M44" s="1"/>
      <c r="N44" s="1"/>
      <c r="O44" s="1"/>
      <c r="P44" s="1"/>
      <c r="Q44" s="1"/>
      <c r="R44" s="1"/>
      <c r="S44" s="79"/>
      <c r="T44" s="1"/>
    </row>
    <row r="45" spans="2:20">
      <c r="B45" s="8">
        <v>45060</v>
      </c>
      <c r="C45" s="9" t="s">
        <v>323</v>
      </c>
      <c r="D45" s="10" t="s">
        <v>740</v>
      </c>
      <c r="E45" s="10"/>
      <c r="F45" s="10" t="s">
        <v>207</v>
      </c>
      <c r="G45" s="10" t="s">
        <v>208</v>
      </c>
      <c r="H45" s="11">
        <v>50</v>
      </c>
      <c r="I45" s="15">
        <v>10</v>
      </c>
      <c r="J45" s="19">
        <v>3</v>
      </c>
      <c r="K45" s="2" t="s">
        <v>727</v>
      </c>
      <c r="M45" s="1"/>
      <c r="N45" s="1"/>
      <c r="O45" s="1"/>
      <c r="P45" s="1"/>
      <c r="Q45" s="1"/>
      <c r="R45" s="1"/>
      <c r="S45" s="79"/>
      <c r="T45" s="1"/>
    </row>
    <row r="46" spans="2:20">
      <c r="B46" s="8">
        <v>45060</v>
      </c>
      <c r="C46" s="9" t="s">
        <v>641</v>
      </c>
      <c r="D46" s="10" t="s">
        <v>741</v>
      </c>
      <c r="E46" s="10"/>
      <c r="F46" s="10" t="s">
        <v>207</v>
      </c>
      <c r="G46" s="10" t="s">
        <v>208</v>
      </c>
      <c r="H46" s="11">
        <v>35</v>
      </c>
      <c r="I46" s="15">
        <v>5</v>
      </c>
      <c r="J46" s="19">
        <v>2</v>
      </c>
      <c r="K46" s="2" t="s">
        <v>727</v>
      </c>
      <c r="M46" s="1"/>
      <c r="N46" s="1"/>
      <c r="O46" s="1"/>
      <c r="P46" s="1"/>
      <c r="Q46" s="1"/>
      <c r="R46" s="1"/>
      <c r="S46" s="79"/>
      <c r="T46" s="1"/>
    </row>
    <row r="47" spans="2:20">
      <c r="B47" s="8">
        <v>45061</v>
      </c>
      <c r="C47" s="9" t="s">
        <v>235</v>
      </c>
      <c r="D47" s="10" t="s">
        <v>742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167</v>
      </c>
      <c r="M47" s="1"/>
      <c r="N47" s="1"/>
      <c r="O47" s="1"/>
      <c r="P47" s="1"/>
      <c r="Q47" s="1"/>
      <c r="R47" s="1"/>
      <c r="S47" s="79"/>
      <c r="T47" s="1"/>
    </row>
    <row r="48" spans="2:20">
      <c r="B48" s="8">
        <v>45061</v>
      </c>
      <c r="C48" s="9" t="s">
        <v>295</v>
      </c>
      <c r="D48" s="10" t="s">
        <v>672</v>
      </c>
      <c r="E48" s="10"/>
      <c r="F48" s="10" t="s">
        <v>219</v>
      </c>
      <c r="G48" s="10" t="s">
        <v>208</v>
      </c>
      <c r="H48" s="11">
        <v>25</v>
      </c>
      <c r="I48" s="15">
        <v>7</v>
      </c>
      <c r="J48" s="19">
        <v>2</v>
      </c>
      <c r="K48" s="2" t="s">
        <v>169</v>
      </c>
      <c r="M48" s="1"/>
      <c r="N48" s="1"/>
      <c r="O48" s="1"/>
      <c r="P48" s="1"/>
      <c r="Q48" s="1"/>
      <c r="R48" s="1"/>
      <c r="S48" s="79"/>
      <c r="T48" s="1"/>
    </row>
    <row r="49" spans="2:20">
      <c r="B49" s="8">
        <v>45061</v>
      </c>
      <c r="C49" s="9" t="s">
        <v>297</v>
      </c>
      <c r="D49" s="10" t="s">
        <v>743</v>
      </c>
      <c r="E49" s="10">
        <v>316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1</v>
      </c>
      <c r="K49" s="2" t="s">
        <v>606</v>
      </c>
      <c r="M49" s="1"/>
      <c r="N49" s="1"/>
      <c r="O49" s="1"/>
      <c r="P49" s="1"/>
      <c r="Q49" s="1"/>
      <c r="R49" s="1"/>
      <c r="S49" s="79"/>
      <c r="T49" s="1"/>
    </row>
    <row r="50" spans="2:20">
      <c r="B50" s="8">
        <v>45061</v>
      </c>
      <c r="C50" s="9" t="s">
        <v>671</v>
      </c>
      <c r="D50" s="10" t="s">
        <v>744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727</v>
      </c>
      <c r="M50" s="1"/>
      <c r="N50" s="1"/>
      <c r="O50" s="1"/>
      <c r="P50" s="1"/>
      <c r="Q50" s="1"/>
      <c r="R50" s="1"/>
      <c r="S50" s="79"/>
      <c r="T50" s="1"/>
    </row>
    <row r="51" spans="2:20">
      <c r="B51" s="8">
        <v>45061</v>
      </c>
      <c r="C51" s="9" t="s">
        <v>230</v>
      </c>
      <c r="D51" s="10" t="s">
        <v>745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240</v>
      </c>
      <c r="M51" s="1"/>
      <c r="N51" s="1"/>
      <c r="O51" s="1"/>
      <c r="P51" s="1"/>
      <c r="Q51" s="1"/>
      <c r="R51" s="1"/>
      <c r="S51" s="79"/>
      <c r="T51" s="1"/>
    </row>
    <row r="52" spans="2:20">
      <c r="B52" s="8">
        <v>45061</v>
      </c>
      <c r="C52" s="9" t="s">
        <v>746</v>
      </c>
      <c r="D52" s="10" t="s">
        <v>747</v>
      </c>
      <c r="E52" s="10"/>
      <c r="F52" s="10" t="s">
        <v>207</v>
      </c>
      <c r="G52" s="10" t="s">
        <v>208</v>
      </c>
      <c r="H52" s="11">
        <v>70</v>
      </c>
      <c r="I52" s="15">
        <v>10</v>
      </c>
      <c r="J52" s="19">
        <v>6</v>
      </c>
      <c r="K52" s="2" t="s">
        <v>240</v>
      </c>
      <c r="M52" s="1"/>
      <c r="N52" s="1"/>
      <c r="O52" s="1"/>
      <c r="P52" s="1"/>
      <c r="Q52" s="1"/>
      <c r="R52" s="1"/>
      <c r="S52" s="79"/>
      <c r="T52" s="1"/>
    </row>
    <row r="53" spans="2:20">
      <c r="B53" s="8">
        <v>45061</v>
      </c>
      <c r="C53" s="9" t="s">
        <v>230</v>
      </c>
      <c r="D53" s="10" t="s">
        <v>748</v>
      </c>
      <c r="E53" s="10"/>
      <c r="F53" s="10" t="s">
        <v>219</v>
      </c>
      <c r="G53" s="10" t="s">
        <v>208</v>
      </c>
      <c r="H53" s="11">
        <v>25</v>
      </c>
      <c r="I53" s="15">
        <v>7</v>
      </c>
      <c r="J53" s="19">
        <v>2</v>
      </c>
      <c r="K53" s="2" t="s">
        <v>169</v>
      </c>
      <c r="M53" s="1"/>
      <c r="N53" s="1"/>
      <c r="O53" s="1"/>
      <c r="P53" s="1"/>
      <c r="Q53" s="1"/>
      <c r="R53" s="1"/>
      <c r="S53" s="79"/>
      <c r="T53" s="1"/>
    </row>
    <row r="54" spans="2:20">
      <c r="B54" s="8">
        <v>45063</v>
      </c>
      <c r="C54" s="9" t="s">
        <v>235</v>
      </c>
      <c r="D54" s="10" t="s">
        <v>749</v>
      </c>
      <c r="E54" s="10">
        <v>203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1</v>
      </c>
      <c r="K54" s="2" t="s">
        <v>169</v>
      </c>
      <c r="M54" s="1"/>
      <c r="N54" s="1"/>
      <c r="O54" s="1"/>
      <c r="P54" s="1"/>
      <c r="Q54" s="1"/>
      <c r="R54" s="1"/>
      <c r="S54" s="79"/>
      <c r="T54" s="1"/>
    </row>
    <row r="55" spans="2:20">
      <c r="B55" s="8">
        <v>45063</v>
      </c>
      <c r="C55" s="9" t="s">
        <v>249</v>
      </c>
      <c r="D55" s="10" t="s">
        <v>750</v>
      </c>
      <c r="E55" s="10">
        <v>301</v>
      </c>
      <c r="F55" s="10" t="s">
        <v>219</v>
      </c>
      <c r="G55" s="10" t="s">
        <v>208</v>
      </c>
      <c r="H55" s="11">
        <v>25</v>
      </c>
      <c r="I55" s="15">
        <v>7</v>
      </c>
      <c r="J55" s="19">
        <v>1</v>
      </c>
      <c r="K55" s="2" t="s">
        <v>169</v>
      </c>
      <c r="M55" s="1"/>
      <c r="N55" s="1"/>
      <c r="O55" s="1"/>
      <c r="P55" s="1"/>
      <c r="Q55" s="1"/>
      <c r="R55" s="1"/>
      <c r="S55" s="79"/>
      <c r="T55" s="1"/>
    </row>
    <row r="56" spans="2:20">
      <c r="B56" s="8">
        <v>45063</v>
      </c>
      <c r="C56" s="9" t="s">
        <v>295</v>
      </c>
      <c r="D56" s="10" t="s">
        <v>751</v>
      </c>
      <c r="E56" s="10">
        <v>309</v>
      </c>
      <c r="F56" s="10" t="s">
        <v>219</v>
      </c>
      <c r="G56" s="10" t="s">
        <v>208</v>
      </c>
      <c r="H56" s="11">
        <v>25</v>
      </c>
      <c r="I56" s="15">
        <v>7</v>
      </c>
      <c r="J56" s="19">
        <v>2</v>
      </c>
      <c r="K56" s="2" t="s">
        <v>169</v>
      </c>
      <c r="M56" s="1"/>
      <c r="N56" s="1"/>
      <c r="O56" s="1"/>
      <c r="P56" s="1"/>
      <c r="Q56" s="1"/>
      <c r="R56" s="1"/>
      <c r="S56" s="79"/>
      <c r="T56" s="1"/>
    </row>
    <row r="57" spans="2:20">
      <c r="B57" s="8">
        <v>45064</v>
      </c>
      <c r="C57" s="9" t="s">
        <v>249</v>
      </c>
      <c r="D57" s="10" t="s">
        <v>752</v>
      </c>
      <c r="E57" s="10">
        <v>207</v>
      </c>
      <c r="F57" s="10" t="s">
        <v>219</v>
      </c>
      <c r="G57" s="10" t="s">
        <v>208</v>
      </c>
      <c r="H57" s="11">
        <v>25</v>
      </c>
      <c r="I57" s="15">
        <v>7</v>
      </c>
      <c r="J57" s="19">
        <v>2</v>
      </c>
      <c r="K57" s="2" t="s">
        <v>169</v>
      </c>
      <c r="M57" s="1"/>
      <c r="N57" s="1"/>
      <c r="O57" s="1"/>
      <c r="P57" s="1"/>
      <c r="Q57" s="1"/>
      <c r="R57" s="1"/>
      <c r="S57" s="79"/>
      <c r="T57" s="1"/>
    </row>
    <row r="58" spans="2:20">
      <c r="B58" s="8">
        <v>45064</v>
      </c>
      <c r="C58" s="9" t="s">
        <v>753</v>
      </c>
      <c r="D58" s="10" t="s">
        <v>754</v>
      </c>
      <c r="E58" s="10"/>
      <c r="F58" s="10" t="s">
        <v>207</v>
      </c>
      <c r="G58" s="10" t="s">
        <v>208</v>
      </c>
      <c r="H58" s="11">
        <v>35</v>
      </c>
      <c r="I58" s="15">
        <v>5</v>
      </c>
      <c r="J58" s="19">
        <v>2</v>
      </c>
      <c r="K58" s="2" t="s">
        <v>169</v>
      </c>
    </row>
    <row r="59" spans="2:20">
      <c r="B59" s="8">
        <v>45064</v>
      </c>
      <c r="C59" s="9" t="s">
        <v>225</v>
      </c>
      <c r="D59" s="10" t="s">
        <v>755</v>
      </c>
      <c r="E59" s="10" t="s">
        <v>756</v>
      </c>
      <c r="F59" s="10" t="s">
        <v>219</v>
      </c>
      <c r="G59" s="10" t="s">
        <v>208</v>
      </c>
      <c r="H59" s="11">
        <v>30</v>
      </c>
      <c r="I59" s="15">
        <v>7.5</v>
      </c>
      <c r="J59" s="19">
        <v>4</v>
      </c>
      <c r="K59" s="2" t="s">
        <v>167</v>
      </c>
      <c r="S59" s="55"/>
    </row>
    <row r="60" spans="2:20">
      <c r="B60" s="74">
        <v>45065</v>
      </c>
      <c r="C60" s="9" t="s">
        <v>217</v>
      </c>
      <c r="D60" s="10" t="s">
        <v>757</v>
      </c>
      <c r="E60" s="10">
        <v>401</v>
      </c>
      <c r="F60" s="10" t="s">
        <v>219</v>
      </c>
      <c r="G60" s="10" t="s">
        <v>208</v>
      </c>
      <c r="H60" s="11">
        <v>40</v>
      </c>
      <c r="I60" s="15">
        <v>10</v>
      </c>
      <c r="J60" s="19">
        <v>6</v>
      </c>
      <c r="K60" s="2" t="s">
        <v>758</v>
      </c>
    </row>
    <row r="61" spans="2:20">
      <c r="B61" s="74">
        <v>45065</v>
      </c>
      <c r="C61" s="9" t="s">
        <v>295</v>
      </c>
      <c r="D61" s="10" t="s">
        <v>759</v>
      </c>
      <c r="E61" s="10"/>
      <c r="F61" s="10" t="s">
        <v>207</v>
      </c>
      <c r="G61" s="10" t="s">
        <v>208</v>
      </c>
      <c r="H61" s="11">
        <v>35</v>
      </c>
      <c r="I61" s="15">
        <v>5</v>
      </c>
      <c r="J61" s="19">
        <v>2</v>
      </c>
      <c r="K61" s="2" t="s">
        <v>727</v>
      </c>
    </row>
    <row r="62" spans="2:20" ht="14.25" customHeight="1">
      <c r="B62" s="74">
        <v>45065</v>
      </c>
      <c r="C62" s="68" t="s">
        <v>379</v>
      </c>
      <c r="D62" s="10" t="s">
        <v>760</v>
      </c>
      <c r="E62" s="10"/>
      <c r="F62" s="10" t="s">
        <v>207</v>
      </c>
      <c r="G62" s="10" t="s">
        <v>208</v>
      </c>
      <c r="H62" s="11">
        <v>35</v>
      </c>
      <c r="I62" s="15">
        <v>5</v>
      </c>
      <c r="J62" s="19">
        <v>2</v>
      </c>
      <c r="K62" s="2" t="s">
        <v>169</v>
      </c>
    </row>
    <row r="63" spans="2:20" ht="14.25" customHeight="1">
      <c r="B63" s="74">
        <v>45066</v>
      </c>
      <c r="C63" s="68" t="s">
        <v>213</v>
      </c>
      <c r="D63" s="10" t="s">
        <v>761</v>
      </c>
      <c r="E63" s="10">
        <v>401</v>
      </c>
      <c r="F63" s="10" t="s">
        <v>219</v>
      </c>
      <c r="G63" s="10" t="s">
        <v>208</v>
      </c>
      <c r="H63" s="11">
        <v>25</v>
      </c>
      <c r="I63" s="15">
        <v>7</v>
      </c>
      <c r="J63" s="19">
        <v>2</v>
      </c>
      <c r="K63" s="2" t="s">
        <v>240</v>
      </c>
    </row>
    <row r="64" spans="2:20">
      <c r="B64" s="74">
        <v>45066</v>
      </c>
      <c r="C64" s="68" t="s">
        <v>451</v>
      </c>
      <c r="D64" s="10" t="s">
        <v>762</v>
      </c>
      <c r="E64" s="10">
        <v>302</v>
      </c>
      <c r="F64" s="10" t="s">
        <v>219</v>
      </c>
      <c r="G64" s="10" t="s">
        <v>208</v>
      </c>
      <c r="H64" s="11">
        <v>25</v>
      </c>
      <c r="I64" s="15">
        <v>7</v>
      </c>
      <c r="J64" s="19">
        <v>2</v>
      </c>
      <c r="K64" s="2" t="s">
        <v>763</v>
      </c>
    </row>
    <row r="65" spans="2:12">
      <c r="B65" s="8">
        <v>45066</v>
      </c>
      <c r="C65" s="68" t="s">
        <v>764</v>
      </c>
      <c r="D65" s="10" t="s">
        <v>765</v>
      </c>
      <c r="E65" s="28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732</v>
      </c>
    </row>
    <row r="66" spans="2:12">
      <c r="B66" s="8">
        <v>40683</v>
      </c>
      <c r="C66" s="68" t="s">
        <v>501</v>
      </c>
      <c r="D66" s="10" t="s">
        <v>766</v>
      </c>
      <c r="E66" s="10"/>
      <c r="F66" s="10" t="s">
        <v>207</v>
      </c>
      <c r="G66" s="10" t="s">
        <v>208</v>
      </c>
      <c r="H66" s="11">
        <v>35</v>
      </c>
      <c r="I66" s="15">
        <v>5</v>
      </c>
      <c r="J66" s="19">
        <v>2</v>
      </c>
      <c r="K66" s="2" t="s">
        <v>732</v>
      </c>
    </row>
    <row r="67" spans="2:12">
      <c r="B67" s="20">
        <v>45066</v>
      </c>
      <c r="C67" s="68" t="s">
        <v>471</v>
      </c>
      <c r="D67" s="10" t="s">
        <v>767</v>
      </c>
      <c r="E67" s="10">
        <v>212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758</v>
      </c>
    </row>
    <row r="68" spans="2:12">
      <c r="B68" s="8">
        <v>45066</v>
      </c>
      <c r="C68" s="68" t="s">
        <v>326</v>
      </c>
      <c r="D68" s="10" t="s">
        <v>768</v>
      </c>
      <c r="E68" s="10"/>
      <c r="F68" s="10" t="s">
        <v>207</v>
      </c>
      <c r="G68" s="10" t="s">
        <v>208</v>
      </c>
      <c r="H68" s="11">
        <v>35</v>
      </c>
      <c r="I68" s="15">
        <v>5</v>
      </c>
      <c r="J68" s="19">
        <v>2</v>
      </c>
      <c r="K68" s="2" t="s">
        <v>169</v>
      </c>
    </row>
    <row r="69" spans="2:12">
      <c r="B69" s="8">
        <v>45067</v>
      </c>
      <c r="C69" s="68" t="s">
        <v>585</v>
      </c>
      <c r="D69" s="10" t="s">
        <v>769</v>
      </c>
      <c r="E69" s="10">
        <v>206</v>
      </c>
      <c r="F69" s="10" t="s">
        <v>219</v>
      </c>
      <c r="G69" s="10" t="s">
        <v>208</v>
      </c>
      <c r="H69" s="11">
        <v>25</v>
      </c>
      <c r="I69" s="15">
        <v>7</v>
      </c>
      <c r="J69" s="19">
        <v>1</v>
      </c>
      <c r="K69" s="2" t="s">
        <v>606</v>
      </c>
    </row>
    <row r="70" spans="2:12">
      <c r="B70" s="8">
        <v>45067</v>
      </c>
      <c r="C70" s="9" t="s">
        <v>271</v>
      </c>
      <c r="D70" s="10" t="s">
        <v>770</v>
      </c>
      <c r="E70" s="10">
        <v>406</v>
      </c>
      <c r="F70" s="10" t="s">
        <v>219</v>
      </c>
      <c r="G70" s="10" t="s">
        <v>208</v>
      </c>
      <c r="H70" s="11">
        <v>25</v>
      </c>
      <c r="I70" s="15">
        <v>7</v>
      </c>
      <c r="J70" s="19">
        <v>2</v>
      </c>
      <c r="K70" s="2" t="s">
        <v>758</v>
      </c>
    </row>
    <row r="71" spans="2:12">
      <c r="B71" s="8">
        <v>40684</v>
      </c>
      <c r="C71" s="68" t="s">
        <v>533</v>
      </c>
      <c r="D71" s="10" t="s">
        <v>771</v>
      </c>
      <c r="E71" s="10"/>
      <c r="F71" s="10" t="s">
        <v>207</v>
      </c>
      <c r="G71" s="10" t="s">
        <v>208</v>
      </c>
      <c r="H71" s="11">
        <v>35</v>
      </c>
      <c r="I71" s="15">
        <v>5</v>
      </c>
      <c r="J71" s="19">
        <v>3</v>
      </c>
      <c r="K71" s="2" t="s">
        <v>772</v>
      </c>
    </row>
    <row r="72" spans="2:12">
      <c r="B72" s="8">
        <v>45067</v>
      </c>
      <c r="C72" s="9" t="s">
        <v>418</v>
      </c>
      <c r="D72" s="10" t="s">
        <v>773</v>
      </c>
      <c r="E72" s="10">
        <v>208</v>
      </c>
      <c r="F72" s="10" t="s">
        <v>219</v>
      </c>
      <c r="G72" s="10" t="s">
        <v>208</v>
      </c>
      <c r="H72" s="11">
        <v>25</v>
      </c>
      <c r="I72" s="15">
        <v>7</v>
      </c>
      <c r="J72" s="19">
        <v>2</v>
      </c>
      <c r="K72" s="2" t="s">
        <v>758</v>
      </c>
    </row>
    <row r="73" spans="2:12">
      <c r="B73" s="8">
        <v>45067</v>
      </c>
      <c r="C73" s="68" t="s">
        <v>671</v>
      </c>
      <c r="D73" s="10" t="s">
        <v>774</v>
      </c>
      <c r="E73" s="10"/>
      <c r="F73" s="10" t="s">
        <v>207</v>
      </c>
      <c r="G73" s="10" t="s">
        <v>208</v>
      </c>
      <c r="H73" s="11">
        <v>35</v>
      </c>
      <c r="I73" s="15">
        <v>5</v>
      </c>
      <c r="J73" s="19">
        <v>2</v>
      </c>
      <c r="K73" s="2" t="s">
        <v>258</v>
      </c>
    </row>
    <row r="74" spans="2:12">
      <c r="B74" s="8">
        <v>45067</v>
      </c>
      <c r="C74" s="9" t="s">
        <v>775</v>
      </c>
      <c r="D74" s="10" t="s">
        <v>776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606</v>
      </c>
    </row>
    <row r="75" spans="2:12">
      <c r="B75" s="8">
        <v>45067</v>
      </c>
      <c r="C75" s="9" t="s">
        <v>501</v>
      </c>
      <c r="D75" s="10" t="s">
        <v>777</v>
      </c>
      <c r="E75" s="10">
        <v>202</v>
      </c>
      <c r="F75" s="10" t="s">
        <v>219</v>
      </c>
      <c r="G75" s="10" t="s">
        <v>208</v>
      </c>
      <c r="H75" s="11">
        <v>25</v>
      </c>
      <c r="I75" s="15">
        <v>7</v>
      </c>
      <c r="J75" s="19">
        <v>2</v>
      </c>
      <c r="K75" s="2" t="s">
        <v>758</v>
      </c>
    </row>
    <row r="76" spans="2:12">
      <c r="B76" s="8">
        <v>45068</v>
      </c>
      <c r="C76" s="9" t="s">
        <v>220</v>
      </c>
      <c r="D76" s="10" t="s">
        <v>778</v>
      </c>
      <c r="E76" s="10">
        <v>304</v>
      </c>
      <c r="F76" s="10" t="s">
        <v>779</v>
      </c>
      <c r="G76" s="10" t="s">
        <v>208</v>
      </c>
      <c r="H76" s="11">
        <v>40</v>
      </c>
      <c r="I76" s="15">
        <v>10</v>
      </c>
      <c r="J76" s="19">
        <v>6</v>
      </c>
      <c r="K76" s="2" t="s">
        <v>189</v>
      </c>
    </row>
    <row r="77" spans="2:12">
      <c r="B77" s="8">
        <v>45068</v>
      </c>
      <c r="C77" s="9" t="s">
        <v>780</v>
      </c>
      <c r="D77" s="10" t="s">
        <v>781</v>
      </c>
      <c r="E77" s="10" t="s">
        <v>782</v>
      </c>
      <c r="F77" s="10" t="s">
        <v>783</v>
      </c>
      <c r="G77" s="10" t="s">
        <v>208</v>
      </c>
      <c r="H77" s="11">
        <v>30</v>
      </c>
      <c r="I77" s="15">
        <v>7.5</v>
      </c>
      <c r="J77" s="19">
        <v>4</v>
      </c>
      <c r="K77" s="2" t="s">
        <v>189</v>
      </c>
    </row>
    <row r="78" spans="2:12">
      <c r="B78" s="8">
        <v>45069</v>
      </c>
      <c r="C78" s="9" t="s">
        <v>205</v>
      </c>
      <c r="D78" s="10" t="s">
        <v>784</v>
      </c>
      <c r="E78" s="10">
        <v>308</v>
      </c>
      <c r="F78" s="10" t="s">
        <v>219</v>
      </c>
      <c r="G78" s="10" t="s">
        <v>208</v>
      </c>
      <c r="H78" s="11">
        <v>40</v>
      </c>
      <c r="I78" s="13">
        <v>10</v>
      </c>
      <c r="J78" s="19">
        <v>3</v>
      </c>
      <c r="K78" s="2" t="s">
        <v>758</v>
      </c>
      <c r="L78" s="95"/>
    </row>
    <row r="79" spans="2:12">
      <c r="B79" s="8">
        <v>45070</v>
      </c>
      <c r="C79" s="9" t="s">
        <v>548</v>
      </c>
      <c r="D79" s="10" t="s">
        <v>785</v>
      </c>
      <c r="E79" s="10"/>
      <c r="F79" s="10" t="s">
        <v>207</v>
      </c>
      <c r="G79" s="10" t="s">
        <v>208</v>
      </c>
      <c r="H79" s="11">
        <v>35</v>
      </c>
      <c r="I79" s="15">
        <v>5</v>
      </c>
      <c r="J79" s="19">
        <v>1</v>
      </c>
      <c r="K79" s="2" t="s">
        <v>258</v>
      </c>
      <c r="L79" s="96"/>
    </row>
    <row r="80" spans="2:12">
      <c r="B80" s="8">
        <v>45070</v>
      </c>
      <c r="C80" s="9" t="s">
        <v>247</v>
      </c>
      <c r="D80" s="10" t="s">
        <v>786</v>
      </c>
      <c r="E80" s="10"/>
      <c r="F80" s="10" t="s">
        <v>207</v>
      </c>
      <c r="G80" s="10" t="s">
        <v>208</v>
      </c>
      <c r="H80" s="11">
        <v>35</v>
      </c>
      <c r="I80" s="15">
        <v>5.0019999999999998</v>
      </c>
      <c r="J80" s="19">
        <v>2</v>
      </c>
      <c r="K80" s="2" t="s">
        <v>169</v>
      </c>
      <c r="L80" s="97"/>
    </row>
    <row r="81" spans="2:11">
      <c r="B81" s="8">
        <v>45070</v>
      </c>
      <c r="C81" s="9" t="s">
        <v>787</v>
      </c>
      <c r="D81" s="10" t="s">
        <v>788</v>
      </c>
      <c r="E81" s="10"/>
      <c r="F81" s="10" t="s">
        <v>207</v>
      </c>
      <c r="G81" s="10" t="s">
        <v>208</v>
      </c>
      <c r="H81" s="11">
        <v>35</v>
      </c>
      <c r="I81" s="15">
        <v>5</v>
      </c>
      <c r="J81" s="19">
        <v>2</v>
      </c>
      <c r="K81" s="2" t="s">
        <v>169</v>
      </c>
    </row>
    <row r="82" spans="2:11">
      <c r="B82" s="8">
        <v>45071</v>
      </c>
      <c r="C82" s="9" t="s">
        <v>295</v>
      </c>
      <c r="D82" s="10" t="s">
        <v>789</v>
      </c>
      <c r="E82" s="10">
        <v>316</v>
      </c>
      <c r="F82" s="10" t="s">
        <v>790</v>
      </c>
      <c r="G82" s="10" t="s">
        <v>208</v>
      </c>
      <c r="H82" s="11">
        <v>25</v>
      </c>
      <c r="I82" s="15">
        <v>7</v>
      </c>
      <c r="J82" s="19">
        <v>2</v>
      </c>
      <c r="K82" s="2" t="s">
        <v>169</v>
      </c>
    </row>
    <row r="83" spans="2:11">
      <c r="B83" s="8">
        <v>45071</v>
      </c>
      <c r="C83" s="9" t="s">
        <v>188</v>
      </c>
      <c r="D83" s="10" t="s">
        <v>791</v>
      </c>
      <c r="E83" s="10"/>
      <c r="F83" s="10" t="s">
        <v>207</v>
      </c>
      <c r="G83" s="10" t="s">
        <v>208</v>
      </c>
      <c r="H83" s="11">
        <v>35</v>
      </c>
      <c r="I83" s="15">
        <v>5</v>
      </c>
      <c r="J83" s="19">
        <v>2</v>
      </c>
      <c r="K83" s="2" t="s">
        <v>258</v>
      </c>
    </row>
    <row r="84" spans="2:11">
      <c r="B84" s="8">
        <v>45072</v>
      </c>
      <c r="C84" s="9" t="s">
        <v>405</v>
      </c>
      <c r="D84" s="10" t="s">
        <v>792</v>
      </c>
      <c r="E84" s="10">
        <v>303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169</v>
      </c>
    </row>
    <row r="85" spans="2:11">
      <c r="B85" s="8">
        <v>45072</v>
      </c>
      <c r="C85" s="9" t="s">
        <v>295</v>
      </c>
      <c r="D85" s="10" t="s">
        <v>793</v>
      </c>
      <c r="E85" s="10">
        <v>402</v>
      </c>
      <c r="F85" s="10" t="s">
        <v>219</v>
      </c>
      <c r="G85" s="10" t="s">
        <v>208</v>
      </c>
      <c r="H85" s="11">
        <v>25</v>
      </c>
      <c r="I85" s="15">
        <v>7</v>
      </c>
      <c r="J85" s="19">
        <v>2</v>
      </c>
      <c r="K85" s="2" t="s">
        <v>240</v>
      </c>
    </row>
    <row r="86" spans="2:11">
      <c r="B86" s="8">
        <v>45072</v>
      </c>
      <c r="C86" s="9" t="s">
        <v>537</v>
      </c>
      <c r="D86" s="23" t="s">
        <v>794</v>
      </c>
      <c r="E86" s="10"/>
      <c r="F86" s="10" t="s">
        <v>207</v>
      </c>
      <c r="G86" s="10" t="s">
        <v>208</v>
      </c>
      <c r="H86" s="11">
        <v>35</v>
      </c>
      <c r="I86" s="15">
        <v>5</v>
      </c>
      <c r="J86" s="19">
        <v>2</v>
      </c>
      <c r="K86" s="2" t="s">
        <v>189</v>
      </c>
    </row>
    <row r="87" spans="2:11">
      <c r="B87" s="8">
        <v>45073</v>
      </c>
      <c r="C87" s="9" t="s">
        <v>295</v>
      </c>
      <c r="D87" s="23" t="s">
        <v>795</v>
      </c>
      <c r="E87" s="10"/>
      <c r="F87" s="10" t="s">
        <v>207</v>
      </c>
      <c r="G87" s="10" t="s">
        <v>208</v>
      </c>
      <c r="H87" s="11">
        <v>35</v>
      </c>
      <c r="I87" s="15">
        <v>5</v>
      </c>
      <c r="J87" s="19">
        <v>2</v>
      </c>
      <c r="K87" s="2" t="s">
        <v>758</v>
      </c>
    </row>
    <row r="88" spans="2:11">
      <c r="B88" s="8">
        <v>45073</v>
      </c>
      <c r="C88" s="9" t="s">
        <v>476</v>
      </c>
      <c r="D88" s="23" t="s">
        <v>796</v>
      </c>
      <c r="E88" s="10"/>
      <c r="F88" s="10" t="s">
        <v>207</v>
      </c>
      <c r="G88" s="10" t="s">
        <v>208</v>
      </c>
      <c r="H88" s="11">
        <v>50</v>
      </c>
      <c r="I88" s="15">
        <v>10</v>
      </c>
      <c r="J88" s="19">
        <v>4</v>
      </c>
      <c r="K88" s="2" t="s">
        <v>169</v>
      </c>
    </row>
    <row r="89" spans="2:11">
      <c r="B89" s="8">
        <v>45073</v>
      </c>
      <c r="C89" s="9" t="s">
        <v>578</v>
      </c>
      <c r="D89" s="23" t="s">
        <v>796</v>
      </c>
      <c r="E89" s="10"/>
      <c r="F89" s="10" t="s">
        <v>207</v>
      </c>
      <c r="G89" s="10" t="s">
        <v>208</v>
      </c>
      <c r="H89" s="11">
        <v>35</v>
      </c>
      <c r="I89" s="15">
        <v>5</v>
      </c>
      <c r="J89" s="19">
        <v>2</v>
      </c>
      <c r="K89" s="2" t="s">
        <v>169</v>
      </c>
    </row>
    <row r="90" spans="2:11">
      <c r="B90" s="8">
        <v>45074</v>
      </c>
      <c r="C90" s="9" t="s">
        <v>265</v>
      </c>
      <c r="D90" s="10" t="s">
        <v>797</v>
      </c>
      <c r="E90" s="10">
        <v>206</v>
      </c>
      <c r="F90" s="10" t="s">
        <v>219</v>
      </c>
      <c r="G90" s="10" t="s">
        <v>208</v>
      </c>
      <c r="H90" s="11">
        <v>40</v>
      </c>
      <c r="I90" s="15">
        <v>10</v>
      </c>
      <c r="J90" s="19">
        <v>6</v>
      </c>
      <c r="K90" s="2" t="s">
        <v>189</v>
      </c>
    </row>
    <row r="91" spans="2:11">
      <c r="B91" s="8">
        <v>45074</v>
      </c>
      <c r="C91" s="9" t="s">
        <v>533</v>
      </c>
      <c r="D91" s="10" t="s">
        <v>798</v>
      </c>
      <c r="E91" s="10"/>
      <c r="F91" s="10" t="s">
        <v>207</v>
      </c>
      <c r="G91" s="10" t="s">
        <v>208</v>
      </c>
      <c r="H91" s="11">
        <v>35</v>
      </c>
      <c r="I91" s="15">
        <v>5</v>
      </c>
      <c r="J91" s="19">
        <v>2</v>
      </c>
      <c r="K91" s="2" t="s">
        <v>758</v>
      </c>
    </row>
    <row r="92" spans="2:11">
      <c r="B92" s="8">
        <v>45074</v>
      </c>
      <c r="C92" s="9" t="s">
        <v>295</v>
      </c>
      <c r="D92" s="10" t="s">
        <v>791</v>
      </c>
      <c r="E92" s="10">
        <v>304</v>
      </c>
      <c r="F92" s="10" t="s">
        <v>219</v>
      </c>
      <c r="G92" s="10" t="s">
        <v>208</v>
      </c>
      <c r="H92" s="11">
        <v>25</v>
      </c>
      <c r="I92" s="15">
        <v>7</v>
      </c>
      <c r="J92" s="19">
        <v>2</v>
      </c>
      <c r="K92" s="2" t="s">
        <v>240</v>
      </c>
    </row>
    <row r="93" spans="2:11">
      <c r="B93" s="8">
        <v>45074</v>
      </c>
      <c r="C93" s="9" t="s">
        <v>370</v>
      </c>
      <c r="D93" s="10" t="s">
        <v>796</v>
      </c>
      <c r="E93" s="10"/>
      <c r="F93" s="10" t="s">
        <v>219</v>
      </c>
      <c r="G93" s="10" t="s">
        <v>208</v>
      </c>
      <c r="H93" s="11">
        <v>40</v>
      </c>
      <c r="I93" s="15">
        <v>10</v>
      </c>
      <c r="J93" s="19">
        <v>6</v>
      </c>
      <c r="K93" s="2" t="s">
        <v>240</v>
      </c>
    </row>
    <row r="94" spans="2:11">
      <c r="B94" s="8">
        <v>45075</v>
      </c>
      <c r="C94" s="9" t="s">
        <v>295</v>
      </c>
      <c r="D94" s="10" t="s">
        <v>799</v>
      </c>
      <c r="E94" s="10"/>
      <c r="F94" s="10" t="s">
        <v>207</v>
      </c>
      <c r="G94" s="10" t="s">
        <v>208</v>
      </c>
      <c r="H94" s="11">
        <v>50</v>
      </c>
      <c r="I94" s="15">
        <v>10</v>
      </c>
      <c r="J94" s="19">
        <v>4</v>
      </c>
      <c r="K94" s="2" t="s">
        <v>169</v>
      </c>
    </row>
    <row r="95" spans="2:11">
      <c r="B95" s="8">
        <v>45075</v>
      </c>
      <c r="C95" s="9" t="s">
        <v>412</v>
      </c>
      <c r="D95" s="10" t="s">
        <v>800</v>
      </c>
      <c r="E95" s="10"/>
      <c r="F95" s="10" t="s">
        <v>207</v>
      </c>
      <c r="G95" s="10" t="s">
        <v>208</v>
      </c>
      <c r="H95" s="11">
        <v>35</v>
      </c>
      <c r="I95" s="15">
        <v>5</v>
      </c>
      <c r="J95" s="19">
        <v>2</v>
      </c>
      <c r="K95" s="2" t="s">
        <v>189</v>
      </c>
    </row>
    <row r="96" spans="2:11">
      <c r="B96" s="8">
        <v>45076</v>
      </c>
      <c r="C96" s="9" t="s">
        <v>372</v>
      </c>
      <c r="D96" s="10" t="s">
        <v>789</v>
      </c>
      <c r="E96" s="10">
        <v>215</v>
      </c>
      <c r="F96" s="10" t="s">
        <v>219</v>
      </c>
      <c r="G96" s="10" t="s">
        <v>208</v>
      </c>
      <c r="H96" s="11">
        <v>25</v>
      </c>
      <c r="I96" s="15">
        <v>7</v>
      </c>
      <c r="J96" s="19">
        <v>2</v>
      </c>
      <c r="K96" s="2" t="s">
        <v>189</v>
      </c>
    </row>
    <row r="97" spans="2:11">
      <c r="B97" s="8">
        <v>45076</v>
      </c>
      <c r="C97" s="68" t="s">
        <v>274</v>
      </c>
      <c r="D97" s="10" t="s">
        <v>801</v>
      </c>
      <c r="E97" s="10"/>
      <c r="F97" s="10" t="s">
        <v>207</v>
      </c>
      <c r="G97" s="10" t="s">
        <v>208</v>
      </c>
      <c r="H97" s="11">
        <v>35</v>
      </c>
      <c r="I97" s="15">
        <v>5</v>
      </c>
      <c r="J97" s="19">
        <v>2</v>
      </c>
      <c r="K97" s="2" t="s">
        <v>189</v>
      </c>
    </row>
    <row r="98" spans="2:11">
      <c r="B98" s="8">
        <v>45076</v>
      </c>
      <c r="C98" s="68" t="s">
        <v>412</v>
      </c>
      <c r="D98" s="10" t="s">
        <v>802</v>
      </c>
      <c r="E98" s="10">
        <v>205</v>
      </c>
      <c r="F98" s="10" t="s">
        <v>219</v>
      </c>
      <c r="G98" s="10" t="s">
        <v>208</v>
      </c>
      <c r="H98" s="11">
        <v>25</v>
      </c>
      <c r="I98" s="15">
        <v>7</v>
      </c>
      <c r="J98" s="19">
        <v>2</v>
      </c>
      <c r="K98" s="2" t="s">
        <v>167</v>
      </c>
    </row>
    <row r="99" spans="2:11">
      <c r="B99" s="74">
        <v>45076</v>
      </c>
      <c r="C99" s="91" t="s">
        <v>323</v>
      </c>
      <c r="D99" s="76" t="s">
        <v>795</v>
      </c>
      <c r="E99" s="76">
        <v>204</v>
      </c>
      <c r="F99" s="76" t="s">
        <v>803</v>
      </c>
      <c r="G99" s="76" t="s">
        <v>208</v>
      </c>
      <c r="H99" s="92">
        <v>25</v>
      </c>
      <c r="I99" s="98">
        <v>7</v>
      </c>
      <c r="J99" s="78">
        <v>2</v>
      </c>
      <c r="K99" s="2" t="s">
        <v>169</v>
      </c>
    </row>
    <row r="100" spans="2:11">
      <c r="B100" s="74">
        <v>45077</v>
      </c>
      <c r="C100" s="91" t="s">
        <v>459</v>
      </c>
      <c r="D100" s="76" t="s">
        <v>804</v>
      </c>
      <c r="E100" s="76"/>
      <c r="F100" s="76" t="s">
        <v>207</v>
      </c>
      <c r="G100" s="76" t="s">
        <v>208</v>
      </c>
      <c r="H100" s="92">
        <v>35</v>
      </c>
      <c r="I100" s="98">
        <v>5</v>
      </c>
      <c r="J100" s="78">
        <v>2</v>
      </c>
      <c r="K100" s="2" t="s">
        <v>169</v>
      </c>
    </row>
    <row r="101" spans="2:11">
      <c r="B101" s="74">
        <v>45077</v>
      </c>
      <c r="C101" s="91" t="s">
        <v>205</v>
      </c>
      <c r="D101" s="76" t="s">
        <v>805</v>
      </c>
      <c r="E101" s="76">
        <v>408</v>
      </c>
      <c r="F101" s="10" t="s">
        <v>219</v>
      </c>
      <c r="G101" s="10" t="s">
        <v>208</v>
      </c>
      <c r="H101" s="11">
        <v>25</v>
      </c>
      <c r="I101" s="15">
        <v>7</v>
      </c>
      <c r="J101" s="19">
        <v>2</v>
      </c>
      <c r="K101" s="2" t="s">
        <v>606</v>
      </c>
    </row>
    <row r="102" spans="2:11">
      <c r="B102" s="74">
        <v>45077</v>
      </c>
      <c r="C102" s="91" t="s">
        <v>806</v>
      </c>
      <c r="D102" s="76" t="s">
        <v>807</v>
      </c>
      <c r="E102" s="76">
        <v>201</v>
      </c>
      <c r="F102" s="10" t="s">
        <v>219</v>
      </c>
      <c r="G102" s="10" t="s">
        <v>208</v>
      </c>
      <c r="H102" s="11">
        <v>30</v>
      </c>
      <c r="I102" s="15">
        <v>7.5</v>
      </c>
      <c r="J102" s="19">
        <v>4</v>
      </c>
      <c r="K102" s="2" t="s">
        <v>167</v>
      </c>
    </row>
    <row r="103" spans="2:11">
      <c r="B103" s="93">
        <v>45077</v>
      </c>
      <c r="C103" s="94" t="s">
        <v>808</v>
      </c>
      <c r="D103" s="42" t="s">
        <v>809</v>
      </c>
      <c r="E103" s="42">
        <v>301</v>
      </c>
      <c r="F103" s="42" t="s">
        <v>219</v>
      </c>
      <c r="G103" s="42" t="s">
        <v>208</v>
      </c>
      <c r="H103" s="69">
        <v>25</v>
      </c>
      <c r="I103" s="43">
        <v>7</v>
      </c>
      <c r="J103" s="53">
        <v>1</v>
      </c>
      <c r="K103" s="2" t="s">
        <v>606</v>
      </c>
    </row>
    <row r="104" spans="2:11">
      <c r="K104" s="2"/>
    </row>
    <row r="105" spans="2:11">
      <c r="K105" s="2"/>
    </row>
    <row r="106" spans="2:11">
      <c r="K106" s="2"/>
    </row>
    <row r="107" spans="2:11">
      <c r="K107" s="2"/>
    </row>
    <row r="108" spans="2:11">
      <c r="H108" s="47">
        <f>SUM(H6:H103)</f>
        <v>3155</v>
      </c>
      <c r="I108" s="47">
        <f>SUM(I6:I103)</f>
        <v>643.00199999999995</v>
      </c>
      <c r="K108" s="2"/>
    </row>
    <row r="109" spans="2:11">
      <c r="K109" s="2"/>
    </row>
    <row r="110" spans="2:11">
      <c r="K110" s="2"/>
    </row>
    <row r="111" spans="2:11" ht="15.75">
      <c r="B111" s="48" t="s">
        <v>310</v>
      </c>
      <c r="C111" s="3"/>
      <c r="D111" s="3"/>
      <c r="E111" s="3"/>
      <c r="F111" s="3"/>
      <c r="G111" s="3"/>
      <c r="H111" s="3"/>
      <c r="I111" s="3"/>
      <c r="K111" s="2"/>
    </row>
    <row r="112" spans="2:11" ht="15.75">
      <c r="B112" s="49"/>
      <c r="K112" s="2"/>
    </row>
    <row r="113" spans="2:21" ht="15.75">
      <c r="B113" s="50" t="s">
        <v>311</v>
      </c>
      <c r="K113" s="2"/>
    </row>
    <row r="114" spans="2:21" ht="15.75">
      <c r="B114" s="50"/>
      <c r="K114" s="2"/>
    </row>
    <row r="115" spans="2:21" ht="15.75">
      <c r="B115" s="50" t="s">
        <v>312</v>
      </c>
      <c r="K115" s="2"/>
    </row>
    <row r="116" spans="2:21" ht="15.75">
      <c r="B116" s="50"/>
      <c r="K116" s="2"/>
    </row>
    <row r="117" spans="2:21" ht="15.75">
      <c r="B117" s="50" t="s">
        <v>313</v>
      </c>
      <c r="K117" s="2"/>
    </row>
    <row r="118" spans="2:21" ht="15.75">
      <c r="B118" s="50"/>
      <c r="K118" s="2"/>
    </row>
    <row r="119" spans="2:21" ht="15.75">
      <c r="B119" s="50" t="s">
        <v>314</v>
      </c>
      <c r="K119" s="2"/>
      <c r="U119" s="1"/>
    </row>
    <row r="120" spans="2:21" ht="15.75">
      <c r="B120" s="50"/>
      <c r="U120" s="1"/>
    </row>
    <row r="121" spans="2:21" ht="15.75">
      <c r="B121" s="50" t="s">
        <v>315</v>
      </c>
      <c r="U121" s="1"/>
    </row>
    <row r="122" spans="2:21">
      <c r="U122" s="1"/>
    </row>
    <row r="123" spans="2:21">
      <c r="K123" s="2"/>
      <c r="U123" s="1"/>
    </row>
    <row r="124" spans="2:21">
      <c r="K124" s="2"/>
      <c r="U124" s="1"/>
    </row>
    <row r="125" spans="2:21">
      <c r="K125" s="2"/>
      <c r="U125" s="1"/>
    </row>
    <row r="126" spans="2:21">
      <c r="K126" s="2"/>
      <c r="U126" s="1"/>
    </row>
    <row r="127" spans="2:21">
      <c r="K127" s="2"/>
      <c r="U127" s="1"/>
    </row>
    <row r="128" spans="2:21">
      <c r="K128" s="2"/>
      <c r="U128" s="1"/>
    </row>
    <row r="129" spans="3:21">
      <c r="K129" s="2"/>
      <c r="U129" s="1"/>
    </row>
    <row r="130" spans="3:21">
      <c r="K130" s="2"/>
      <c r="U130" s="1"/>
    </row>
    <row r="131" spans="3:21">
      <c r="K131" s="2"/>
      <c r="U131" s="1"/>
    </row>
    <row r="132" spans="3:21">
      <c r="K132" s="2"/>
      <c r="U132" s="1"/>
    </row>
    <row r="133" spans="3:21" ht="15.75">
      <c r="C133" s="99">
        <v>2810007449</v>
      </c>
      <c r="K133" s="2"/>
      <c r="U133" s="1"/>
    </row>
    <row r="134" spans="3:21">
      <c r="K134" s="2"/>
      <c r="U134" s="1"/>
    </row>
    <row r="135" spans="3:21">
      <c r="K135" s="2"/>
      <c r="U135" s="1"/>
    </row>
    <row r="136" spans="3:21">
      <c r="K136" s="2"/>
      <c r="U136" s="1"/>
    </row>
    <row r="137" spans="3:21">
      <c r="K137" s="2"/>
      <c r="U137" s="1"/>
    </row>
    <row r="138" spans="3:21">
      <c r="K138" s="1"/>
      <c r="U138" s="1"/>
    </row>
    <row r="139" spans="3:21">
      <c r="K139" s="1"/>
      <c r="U139" s="1"/>
    </row>
    <row r="140" spans="3:21">
      <c r="K140" s="1"/>
      <c r="U140" s="1"/>
    </row>
    <row r="141" spans="3:21">
      <c r="K141" s="1"/>
      <c r="U141" s="1"/>
    </row>
    <row r="142" spans="3:21">
      <c r="K142" s="1"/>
    </row>
    <row r="143" spans="3:21">
      <c r="K143" s="1"/>
    </row>
    <row r="144" spans="3:21">
      <c r="K144" s="1"/>
    </row>
    <row r="145" spans="11:11">
      <c r="K145" s="1"/>
    </row>
    <row r="146" spans="11:11">
      <c r="K146" s="1"/>
    </row>
    <row r="147" spans="11:11">
      <c r="K147" s="1"/>
    </row>
    <row r="148" spans="11:11">
      <c r="K148" s="1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lha3"/>
  <dimension ref="B2:V103"/>
  <sheetViews>
    <sheetView zoomScale="90" zoomScaleNormal="90" workbookViewId="0">
      <selection activeCell="M14" sqref="M14"/>
    </sheetView>
  </sheetViews>
  <sheetFormatPr defaultColWidth="9" defaultRowHeight="15"/>
  <cols>
    <col min="1" max="1" width="1.7109375" customWidth="1"/>
    <col min="2" max="2" width="12" customWidth="1"/>
    <col min="3" max="3" width="15.42578125" customWidth="1"/>
    <col min="4" max="4" width="32.140625" bestFit="1" customWidth="1"/>
    <col min="5" max="5" width="18.85546875" customWidth="1"/>
    <col min="6" max="6" width="21.140625" customWidth="1"/>
    <col min="7" max="7" width="17.28515625" customWidth="1"/>
    <col min="8" max="8" width="19.5703125" customWidth="1"/>
    <col min="9" max="9" width="13.42578125" customWidth="1"/>
    <col min="11" max="11" width="7.42578125" customWidth="1"/>
    <col min="12" max="12" width="3.42578125" customWidth="1"/>
    <col min="13" max="13" width="43.85546875" customWidth="1"/>
    <col min="14" max="14" width="6" customWidth="1"/>
    <col min="15" max="15" width="17.7109375" customWidth="1"/>
    <col min="16" max="16" width="11.7109375" customWidth="1"/>
    <col min="17" max="17" width="18.85546875" customWidth="1"/>
    <col min="18" max="18" width="15.42578125" customWidth="1"/>
    <col min="19" max="19" width="13.140625" customWidth="1"/>
  </cols>
  <sheetData>
    <row r="2" spans="2:22" ht="18" thickBot="1">
      <c r="B2" s="448" t="s">
        <v>12</v>
      </c>
      <c r="C2" s="449" t="s">
        <v>199</v>
      </c>
      <c r="D2" s="450" t="s">
        <v>200</v>
      </c>
      <c r="E2" s="450" t="s">
        <v>163</v>
      </c>
      <c r="F2" s="450" t="s">
        <v>201</v>
      </c>
      <c r="G2" s="450" t="s">
        <v>202</v>
      </c>
      <c r="H2" s="450" t="s">
        <v>14</v>
      </c>
      <c r="I2" s="451" t="s">
        <v>203</v>
      </c>
      <c r="J2" s="516" t="s">
        <v>204</v>
      </c>
      <c r="K2" s="345"/>
      <c r="M2" s="82"/>
      <c r="Q2" s="87"/>
    </row>
    <row r="3" spans="2:22" ht="16.5">
      <c r="B3" s="438">
        <v>44930</v>
      </c>
      <c r="C3" s="455" t="s">
        <v>211</v>
      </c>
      <c r="D3" s="439" t="s">
        <v>810</v>
      </c>
      <c r="E3" s="439">
        <v>410</v>
      </c>
      <c r="F3" s="439" t="s">
        <v>811</v>
      </c>
      <c r="G3" s="439" t="s">
        <v>812</v>
      </c>
      <c r="H3" s="440">
        <v>130</v>
      </c>
      <c r="I3" s="440">
        <v>39</v>
      </c>
      <c r="J3" s="456">
        <v>2</v>
      </c>
      <c r="K3" s="519" t="s">
        <v>169</v>
      </c>
      <c r="M3" s="82"/>
      <c r="Q3" s="87"/>
      <c r="V3" s="1"/>
    </row>
    <row r="4" spans="2:22" ht="16.5">
      <c r="B4" s="435">
        <v>44931</v>
      </c>
      <c r="C4" s="446" t="s">
        <v>295</v>
      </c>
      <c r="D4" s="436" t="s">
        <v>813</v>
      </c>
      <c r="E4" s="436" t="s">
        <v>814</v>
      </c>
      <c r="F4" s="436" t="s">
        <v>811</v>
      </c>
      <c r="G4" s="436" t="s">
        <v>812</v>
      </c>
      <c r="H4" s="437">
        <v>260</v>
      </c>
      <c r="I4" s="437">
        <v>78</v>
      </c>
      <c r="J4" s="457">
        <v>4</v>
      </c>
      <c r="K4" s="519" t="s">
        <v>386</v>
      </c>
      <c r="M4" s="83"/>
      <c r="Q4" s="87"/>
      <c r="V4" s="1"/>
    </row>
    <row r="5" spans="2:22" ht="16.5">
      <c r="B5" s="435">
        <v>44944</v>
      </c>
      <c r="C5" s="446" t="s">
        <v>372</v>
      </c>
      <c r="D5" s="436" t="s">
        <v>815</v>
      </c>
      <c r="E5" s="436">
        <v>302</v>
      </c>
      <c r="F5" s="436" t="s">
        <v>816</v>
      </c>
      <c r="G5" s="436" t="s">
        <v>812</v>
      </c>
      <c r="H5" s="437">
        <v>158</v>
      </c>
      <c r="I5" s="437">
        <f>+H5*0.3</f>
        <v>47.4</v>
      </c>
      <c r="J5" s="457">
        <v>2</v>
      </c>
      <c r="K5" s="519" t="s">
        <v>167</v>
      </c>
      <c r="M5" s="83"/>
      <c r="Q5" s="88"/>
      <c r="V5" s="1"/>
    </row>
    <row r="6" spans="2:22" ht="16.5">
      <c r="B6" s="435">
        <v>44948</v>
      </c>
      <c r="C6" s="446" t="s">
        <v>372</v>
      </c>
      <c r="D6" s="436" t="s">
        <v>817</v>
      </c>
      <c r="E6" s="436" t="s">
        <v>1171</v>
      </c>
      <c r="F6" s="436" t="s">
        <v>811</v>
      </c>
      <c r="G6" s="436" t="s">
        <v>818</v>
      </c>
      <c r="H6" s="437">
        <v>300</v>
      </c>
      <c r="I6" s="437">
        <v>75</v>
      </c>
      <c r="J6" s="457">
        <v>4</v>
      </c>
      <c r="K6" s="519" t="s">
        <v>240</v>
      </c>
      <c r="M6" s="83"/>
      <c r="Q6" s="89"/>
      <c r="V6" s="1"/>
    </row>
    <row r="7" spans="2:22" ht="16.5">
      <c r="B7" s="435">
        <v>44986</v>
      </c>
      <c r="C7" s="446" t="s">
        <v>295</v>
      </c>
      <c r="D7" s="436" t="s">
        <v>819</v>
      </c>
      <c r="E7" s="436">
        <v>311</v>
      </c>
      <c r="F7" s="436" t="s">
        <v>811</v>
      </c>
      <c r="G7" s="436" t="s">
        <v>812</v>
      </c>
      <c r="H7" s="437">
        <v>130</v>
      </c>
      <c r="I7" s="437">
        <v>39</v>
      </c>
      <c r="J7" s="457">
        <v>2</v>
      </c>
      <c r="K7" s="519" t="s">
        <v>820</v>
      </c>
      <c r="M7" s="83"/>
      <c r="Q7" s="87"/>
      <c r="V7" s="1"/>
    </row>
    <row r="8" spans="2:22" ht="16.5">
      <c r="B8" s="435">
        <v>44988</v>
      </c>
      <c r="C8" s="446" t="s">
        <v>533</v>
      </c>
      <c r="D8" s="441" t="s">
        <v>415</v>
      </c>
      <c r="E8" s="436">
        <v>415</v>
      </c>
      <c r="F8" s="436" t="s">
        <v>821</v>
      </c>
      <c r="G8" s="436" t="s">
        <v>812</v>
      </c>
      <c r="H8" s="437">
        <v>158</v>
      </c>
      <c r="I8" s="437">
        <v>47.4</v>
      </c>
      <c r="J8" s="457">
        <v>2</v>
      </c>
      <c r="K8" s="519" t="s">
        <v>169</v>
      </c>
      <c r="M8" s="83"/>
      <c r="Q8" s="87"/>
      <c r="V8" s="1"/>
    </row>
    <row r="9" spans="2:22" ht="16.5">
      <c r="B9" s="435">
        <v>45006</v>
      </c>
      <c r="C9" s="446" t="s">
        <v>372</v>
      </c>
      <c r="D9" s="441" t="s">
        <v>822</v>
      </c>
      <c r="E9" s="436" t="s">
        <v>1096</v>
      </c>
      <c r="F9" s="436" t="s">
        <v>811</v>
      </c>
      <c r="G9" s="436" t="s">
        <v>812</v>
      </c>
      <c r="H9" s="437">
        <v>130</v>
      </c>
      <c r="I9" s="437">
        <v>39</v>
      </c>
      <c r="J9" s="457">
        <v>2</v>
      </c>
      <c r="K9" s="519" t="s">
        <v>240</v>
      </c>
      <c r="M9" s="83"/>
      <c r="Q9" s="87"/>
      <c r="V9" s="1"/>
    </row>
    <row r="10" spans="2:22" ht="16.5">
      <c r="B10" s="435">
        <v>45008</v>
      </c>
      <c r="C10" s="446" t="s">
        <v>372</v>
      </c>
      <c r="D10" s="441" t="s">
        <v>427</v>
      </c>
      <c r="E10" s="436">
        <v>408</v>
      </c>
      <c r="F10" s="436" t="s">
        <v>811</v>
      </c>
      <c r="G10" s="436" t="s">
        <v>812</v>
      </c>
      <c r="H10" s="437">
        <v>65</v>
      </c>
      <c r="I10" s="437">
        <v>19.5</v>
      </c>
      <c r="J10" s="457">
        <v>1</v>
      </c>
      <c r="K10" s="519" t="s">
        <v>240</v>
      </c>
      <c r="M10" s="83"/>
      <c r="Q10" s="87"/>
      <c r="V10" s="1"/>
    </row>
    <row r="11" spans="2:22" ht="16.5">
      <c r="B11" s="435">
        <v>45010</v>
      </c>
      <c r="C11" s="452" t="s">
        <v>823</v>
      </c>
      <c r="D11" s="436" t="s">
        <v>512</v>
      </c>
      <c r="E11" s="436">
        <v>407</v>
      </c>
      <c r="F11" s="436" t="s">
        <v>811</v>
      </c>
      <c r="G11" s="436" t="s">
        <v>824</v>
      </c>
      <c r="H11" s="437">
        <v>118</v>
      </c>
      <c r="I11" s="437">
        <v>33</v>
      </c>
      <c r="J11" s="457">
        <v>2</v>
      </c>
      <c r="K11" s="519" t="s">
        <v>169</v>
      </c>
      <c r="M11" s="83"/>
      <c r="Q11" s="87"/>
      <c r="V11" s="1"/>
    </row>
    <row r="12" spans="2:22" ht="16.5">
      <c r="B12" s="435">
        <v>45011</v>
      </c>
      <c r="C12" s="452" t="s">
        <v>823</v>
      </c>
      <c r="D12" s="436" t="s">
        <v>521</v>
      </c>
      <c r="E12" s="436">
        <v>412</v>
      </c>
      <c r="F12" s="436" t="s">
        <v>811</v>
      </c>
      <c r="G12" s="436" t="s">
        <v>824</v>
      </c>
      <c r="H12" s="437">
        <v>59</v>
      </c>
      <c r="I12" s="437">
        <v>16.5</v>
      </c>
      <c r="J12" s="457">
        <v>1</v>
      </c>
      <c r="K12" s="519" t="s">
        <v>169</v>
      </c>
      <c r="M12" s="83"/>
      <c r="Q12" s="87"/>
      <c r="V12" s="1"/>
    </row>
    <row r="13" spans="2:22" ht="15.75">
      <c r="B13" s="435">
        <v>45014</v>
      </c>
      <c r="C13" s="452" t="s">
        <v>372</v>
      </c>
      <c r="D13" s="436" t="s">
        <v>825</v>
      </c>
      <c r="E13" s="436">
        <v>215</v>
      </c>
      <c r="F13" s="436" t="s">
        <v>811</v>
      </c>
      <c r="G13" s="436" t="s">
        <v>812</v>
      </c>
      <c r="H13" s="437">
        <v>130</v>
      </c>
      <c r="I13" s="437">
        <v>39</v>
      </c>
      <c r="J13" s="457">
        <v>2</v>
      </c>
      <c r="K13" s="519" t="s">
        <v>167</v>
      </c>
      <c r="M13" s="83"/>
      <c r="N13" s="83"/>
      <c r="O13" s="83"/>
      <c r="P13" s="83"/>
      <c r="Q13" s="83"/>
      <c r="V13" s="1"/>
    </row>
    <row r="14" spans="2:22" ht="15.75">
      <c r="B14" s="435">
        <v>45020</v>
      </c>
      <c r="C14" s="452" t="s">
        <v>823</v>
      </c>
      <c r="D14" s="436" t="s">
        <v>826</v>
      </c>
      <c r="E14" s="436">
        <v>216</v>
      </c>
      <c r="F14" s="436" t="s">
        <v>811</v>
      </c>
      <c r="G14" s="436" t="s">
        <v>824</v>
      </c>
      <c r="H14" s="437">
        <v>118</v>
      </c>
      <c r="I14" s="437">
        <v>33</v>
      </c>
      <c r="J14" s="457">
        <v>2</v>
      </c>
      <c r="K14" s="519" t="s">
        <v>169</v>
      </c>
      <c r="M14" s="83"/>
      <c r="N14" s="83"/>
      <c r="O14" s="83"/>
      <c r="P14" s="83"/>
      <c r="Q14" s="83"/>
      <c r="V14" s="1"/>
    </row>
    <row r="15" spans="2:22" ht="16.5">
      <c r="B15" s="435">
        <v>45021</v>
      </c>
      <c r="C15" s="452" t="s">
        <v>823</v>
      </c>
      <c r="D15" s="436" t="s">
        <v>559</v>
      </c>
      <c r="E15" s="436">
        <v>316</v>
      </c>
      <c r="F15" s="436" t="s">
        <v>811</v>
      </c>
      <c r="G15" s="436" t="s">
        <v>824</v>
      </c>
      <c r="H15" s="437">
        <v>118</v>
      </c>
      <c r="I15" s="437">
        <v>33</v>
      </c>
      <c r="J15" s="457">
        <v>2</v>
      </c>
      <c r="K15" s="519" t="s">
        <v>167</v>
      </c>
      <c r="M15" s="397" t="s">
        <v>827</v>
      </c>
      <c r="N15" s="395"/>
      <c r="O15" s="395"/>
      <c r="P15" s="395"/>
      <c r="Q15" s="396"/>
      <c r="V15" s="1"/>
    </row>
    <row r="16" spans="2:22" ht="16.5">
      <c r="B16" s="435">
        <v>45029</v>
      </c>
      <c r="C16" s="452" t="s">
        <v>823</v>
      </c>
      <c r="D16" s="436" t="s">
        <v>828</v>
      </c>
      <c r="E16" s="436">
        <v>304</v>
      </c>
      <c r="F16" s="436" t="s">
        <v>811</v>
      </c>
      <c r="G16" s="436" t="s">
        <v>824</v>
      </c>
      <c r="H16" s="437">
        <v>118</v>
      </c>
      <c r="I16" s="437">
        <v>33</v>
      </c>
      <c r="J16" s="457">
        <v>2</v>
      </c>
      <c r="K16" s="519" t="s">
        <v>606</v>
      </c>
      <c r="Q16" s="87"/>
      <c r="V16" s="1"/>
    </row>
    <row r="17" spans="2:22" ht="16.5">
      <c r="B17" s="442">
        <v>45034</v>
      </c>
      <c r="C17" s="445" t="s">
        <v>823</v>
      </c>
      <c r="D17" s="443" t="s">
        <v>829</v>
      </c>
      <c r="E17" s="443">
        <v>208</v>
      </c>
      <c r="F17" s="443" t="s">
        <v>821</v>
      </c>
      <c r="G17" s="443" t="s">
        <v>824</v>
      </c>
      <c r="H17" s="444">
        <v>148</v>
      </c>
      <c r="I17" s="444">
        <v>35</v>
      </c>
      <c r="J17" s="458">
        <v>2</v>
      </c>
      <c r="K17" s="518" t="s">
        <v>169</v>
      </c>
      <c r="L17" s="84"/>
      <c r="M17" s="397" t="s">
        <v>830</v>
      </c>
      <c r="N17" s="395"/>
      <c r="O17" s="395"/>
      <c r="P17" s="395"/>
      <c r="Q17" s="396"/>
      <c r="V17" s="1"/>
    </row>
    <row r="18" spans="2:22" ht="16.5">
      <c r="B18" s="442">
        <v>45036</v>
      </c>
      <c r="C18" s="445" t="s">
        <v>823</v>
      </c>
      <c r="D18" s="443" t="s">
        <v>829</v>
      </c>
      <c r="E18" s="443">
        <v>208</v>
      </c>
      <c r="F18" s="443" t="s">
        <v>811</v>
      </c>
      <c r="G18" s="443" t="s">
        <v>824</v>
      </c>
      <c r="H18" s="444">
        <v>118</v>
      </c>
      <c r="I18" s="444">
        <v>33</v>
      </c>
      <c r="J18" s="458">
        <v>2</v>
      </c>
      <c r="K18" s="518" t="s">
        <v>169</v>
      </c>
      <c r="L18" s="84"/>
      <c r="M18" s="84"/>
      <c r="Q18" s="87"/>
      <c r="V18" s="1"/>
    </row>
    <row r="19" spans="2:22" ht="16.5">
      <c r="B19" s="442">
        <v>45039</v>
      </c>
      <c r="C19" s="445" t="s">
        <v>823</v>
      </c>
      <c r="D19" s="443" t="s">
        <v>831</v>
      </c>
      <c r="E19" s="443">
        <v>402</v>
      </c>
      <c r="F19" s="443" t="s">
        <v>811</v>
      </c>
      <c r="G19" s="443" t="s">
        <v>824</v>
      </c>
      <c r="H19" s="444">
        <v>118</v>
      </c>
      <c r="I19" s="444">
        <v>33</v>
      </c>
      <c r="J19" s="458">
        <v>2</v>
      </c>
      <c r="K19" s="518" t="s">
        <v>240</v>
      </c>
      <c r="L19" s="84"/>
      <c r="M19" s="397" t="s">
        <v>832</v>
      </c>
      <c r="N19" s="395"/>
      <c r="O19" s="395"/>
      <c r="P19" s="395"/>
      <c r="Q19" s="396"/>
      <c r="V19" s="1"/>
    </row>
    <row r="20" spans="2:22" ht="16.5">
      <c r="B20" s="442">
        <v>45047</v>
      </c>
      <c r="C20" s="445" t="s">
        <v>295</v>
      </c>
      <c r="D20" s="443" t="s">
        <v>833</v>
      </c>
      <c r="E20" s="443">
        <v>203</v>
      </c>
      <c r="F20" s="443" t="s">
        <v>811</v>
      </c>
      <c r="G20" s="443" t="s">
        <v>812</v>
      </c>
      <c r="H20" s="444">
        <v>130</v>
      </c>
      <c r="I20" s="444">
        <v>39</v>
      </c>
      <c r="J20" s="458">
        <v>2</v>
      </c>
      <c r="K20" s="518" t="s">
        <v>834</v>
      </c>
      <c r="L20" s="84"/>
      <c r="M20" s="84"/>
      <c r="Q20" s="87"/>
      <c r="V20" s="1"/>
    </row>
    <row r="21" spans="2:22" ht="16.5">
      <c r="B21" s="442">
        <v>45055</v>
      </c>
      <c r="C21" s="445" t="s">
        <v>295</v>
      </c>
      <c r="D21" s="443" t="s">
        <v>835</v>
      </c>
      <c r="E21" s="443" t="s">
        <v>1169</v>
      </c>
      <c r="F21" s="443" t="s">
        <v>811</v>
      </c>
      <c r="G21" s="443" t="s">
        <v>812</v>
      </c>
      <c r="H21" s="444">
        <v>236</v>
      </c>
      <c r="I21" s="444">
        <f>+H21*0.3</f>
        <v>70.8</v>
      </c>
      <c r="J21" s="458">
        <v>4</v>
      </c>
      <c r="K21" s="518" t="s">
        <v>240</v>
      </c>
      <c r="L21" s="84"/>
      <c r="M21" s="397" t="s">
        <v>836</v>
      </c>
      <c r="N21" s="398"/>
      <c r="O21" s="398"/>
      <c r="Q21" s="87"/>
      <c r="V21" s="1"/>
    </row>
    <row r="22" spans="2:22" ht="16.5">
      <c r="B22" s="442">
        <v>45063</v>
      </c>
      <c r="C22" s="445" t="s">
        <v>823</v>
      </c>
      <c r="D22" s="443" t="s">
        <v>837</v>
      </c>
      <c r="E22" s="443">
        <v>409</v>
      </c>
      <c r="F22" s="436" t="s">
        <v>811</v>
      </c>
      <c r="G22" s="436" t="s">
        <v>824</v>
      </c>
      <c r="H22" s="437">
        <v>118</v>
      </c>
      <c r="I22" s="437">
        <v>33</v>
      </c>
      <c r="J22" s="457">
        <v>2</v>
      </c>
      <c r="K22" s="519" t="s">
        <v>167</v>
      </c>
      <c r="L22" s="84"/>
      <c r="M22" s="84"/>
      <c r="Q22" s="87"/>
      <c r="V22" s="1"/>
    </row>
    <row r="23" spans="2:22" ht="16.5">
      <c r="B23" s="442">
        <v>45067</v>
      </c>
      <c r="C23" s="443" t="s">
        <v>823</v>
      </c>
      <c r="D23" s="443" t="s">
        <v>765</v>
      </c>
      <c r="E23" s="443">
        <v>403</v>
      </c>
      <c r="F23" s="443" t="s">
        <v>811</v>
      </c>
      <c r="G23" s="443" t="s">
        <v>824</v>
      </c>
      <c r="H23" s="444">
        <v>118</v>
      </c>
      <c r="I23" s="444">
        <v>33</v>
      </c>
      <c r="J23" s="458">
        <v>2</v>
      </c>
      <c r="K23" s="518" t="s">
        <v>1172</v>
      </c>
      <c r="L23" s="84"/>
      <c r="M23" s="84"/>
      <c r="Q23" s="87"/>
      <c r="V23" s="1"/>
    </row>
    <row r="24" spans="2:22" ht="16.5">
      <c r="B24" s="442">
        <v>45070</v>
      </c>
      <c r="C24" s="445" t="s">
        <v>823</v>
      </c>
      <c r="D24" s="443" t="s">
        <v>838</v>
      </c>
      <c r="E24" s="443">
        <v>211</v>
      </c>
      <c r="F24" s="443" t="s">
        <v>821</v>
      </c>
      <c r="G24" s="443" t="s">
        <v>824</v>
      </c>
      <c r="H24" s="444">
        <v>148</v>
      </c>
      <c r="I24" s="444">
        <v>35</v>
      </c>
      <c r="J24" s="458">
        <v>2</v>
      </c>
      <c r="K24" s="518" t="s">
        <v>169</v>
      </c>
      <c r="L24" s="84"/>
      <c r="M24" s="84"/>
      <c r="Q24" s="87"/>
      <c r="V24" s="1"/>
    </row>
    <row r="25" spans="2:22" ht="16.5">
      <c r="B25" s="442">
        <v>45072</v>
      </c>
      <c r="C25" s="445" t="s">
        <v>295</v>
      </c>
      <c r="D25" s="443" t="s">
        <v>839</v>
      </c>
      <c r="E25" s="443" t="s">
        <v>1170</v>
      </c>
      <c r="F25" s="443" t="s">
        <v>811</v>
      </c>
      <c r="G25" s="443" t="s">
        <v>812</v>
      </c>
      <c r="H25" s="444">
        <v>236</v>
      </c>
      <c r="I25" s="444">
        <v>70.8</v>
      </c>
      <c r="J25" s="458">
        <v>4</v>
      </c>
      <c r="K25" s="518" t="s">
        <v>189</v>
      </c>
      <c r="L25" s="84"/>
      <c r="M25" s="84"/>
      <c r="Q25" s="87"/>
      <c r="V25" s="1"/>
    </row>
    <row r="26" spans="2:22" ht="16.5">
      <c r="B26" s="442">
        <v>45082</v>
      </c>
      <c r="C26" s="445" t="s">
        <v>823</v>
      </c>
      <c r="D26" s="445" t="s">
        <v>840</v>
      </c>
      <c r="E26" s="443">
        <v>209</v>
      </c>
      <c r="F26" s="436" t="s">
        <v>811</v>
      </c>
      <c r="G26" s="436" t="s">
        <v>824</v>
      </c>
      <c r="H26" s="437">
        <v>118</v>
      </c>
      <c r="I26" s="437">
        <v>33</v>
      </c>
      <c r="J26" s="457">
        <v>2</v>
      </c>
      <c r="K26" s="518" t="s">
        <v>606</v>
      </c>
      <c r="L26" s="84"/>
      <c r="M26" s="84"/>
      <c r="Q26" s="87"/>
      <c r="V26" s="1"/>
    </row>
    <row r="27" spans="2:22" ht="16.5">
      <c r="B27" s="442">
        <v>45092</v>
      </c>
      <c r="C27" s="445" t="s">
        <v>823</v>
      </c>
      <c r="D27" s="443" t="s">
        <v>841</v>
      </c>
      <c r="E27" s="443">
        <v>411</v>
      </c>
      <c r="F27" s="443" t="s">
        <v>821</v>
      </c>
      <c r="G27" s="443" t="s">
        <v>824</v>
      </c>
      <c r="H27" s="444">
        <v>148</v>
      </c>
      <c r="I27" s="444">
        <v>35</v>
      </c>
      <c r="J27" s="458">
        <v>2</v>
      </c>
      <c r="K27" s="518" t="s">
        <v>606</v>
      </c>
      <c r="L27" s="84"/>
      <c r="M27" s="84"/>
      <c r="Q27" s="87"/>
      <c r="V27" s="1"/>
    </row>
    <row r="28" spans="2:22" ht="16.5">
      <c r="B28" s="442">
        <v>45106</v>
      </c>
      <c r="C28" s="445" t="s">
        <v>823</v>
      </c>
      <c r="D28" s="445" t="s">
        <v>842</v>
      </c>
      <c r="E28" s="443">
        <v>410</v>
      </c>
      <c r="F28" s="436" t="s">
        <v>811</v>
      </c>
      <c r="G28" s="436" t="s">
        <v>824</v>
      </c>
      <c r="H28" s="437">
        <v>118</v>
      </c>
      <c r="I28" s="437">
        <v>33</v>
      </c>
      <c r="J28" s="457">
        <v>2</v>
      </c>
      <c r="K28" s="518" t="s">
        <v>606</v>
      </c>
      <c r="L28" s="84"/>
      <c r="M28" s="84"/>
      <c r="Q28" s="87"/>
      <c r="V28" s="1"/>
    </row>
    <row r="29" spans="2:22" ht="16.5">
      <c r="B29" s="442">
        <v>45117</v>
      </c>
      <c r="C29" s="445" t="s">
        <v>823</v>
      </c>
      <c r="D29" s="443"/>
      <c r="E29" s="443">
        <v>315</v>
      </c>
      <c r="F29" s="436" t="s">
        <v>811</v>
      </c>
      <c r="G29" s="436" t="s">
        <v>824</v>
      </c>
      <c r="H29" s="444">
        <v>127.5</v>
      </c>
      <c r="I29" s="444">
        <v>49.5</v>
      </c>
      <c r="J29" s="458">
        <v>3</v>
      </c>
      <c r="K29" s="518" t="s">
        <v>189</v>
      </c>
      <c r="L29" s="84"/>
      <c r="M29" s="84"/>
      <c r="Q29" s="87"/>
      <c r="V29" s="1"/>
    </row>
    <row r="30" spans="2:22" ht="15" customHeight="1">
      <c r="B30" s="442">
        <v>45131</v>
      </c>
      <c r="C30" s="445" t="s">
        <v>823</v>
      </c>
      <c r="D30" s="443" t="s">
        <v>1082</v>
      </c>
      <c r="E30" s="443">
        <v>302</v>
      </c>
      <c r="F30" s="443" t="s">
        <v>811</v>
      </c>
      <c r="G30" s="443" t="s">
        <v>824</v>
      </c>
      <c r="H30" s="444">
        <v>118</v>
      </c>
      <c r="I30" s="444">
        <v>33</v>
      </c>
      <c r="J30" s="458">
        <v>2</v>
      </c>
      <c r="K30" s="518" t="s">
        <v>169</v>
      </c>
      <c r="L30" s="84"/>
      <c r="M30" s="84"/>
      <c r="Q30" s="87"/>
      <c r="V30" s="1"/>
    </row>
    <row r="31" spans="2:22" ht="16.5">
      <c r="B31" s="435">
        <v>45136</v>
      </c>
      <c r="C31" s="446" t="s">
        <v>372</v>
      </c>
      <c r="D31" s="436" t="s">
        <v>1088</v>
      </c>
      <c r="E31" s="436">
        <v>408</v>
      </c>
      <c r="F31" s="436" t="s">
        <v>811</v>
      </c>
      <c r="G31" s="436" t="s">
        <v>812</v>
      </c>
      <c r="H31" s="437">
        <v>130</v>
      </c>
      <c r="I31" s="437">
        <v>39</v>
      </c>
      <c r="J31" s="457">
        <v>2</v>
      </c>
      <c r="K31" s="519" t="s">
        <v>1173</v>
      </c>
      <c r="L31" s="84"/>
      <c r="M31" s="84"/>
      <c r="Q31" s="87"/>
      <c r="V31" s="1"/>
    </row>
    <row r="32" spans="2:22" ht="16.5">
      <c r="B32" s="442">
        <v>45138</v>
      </c>
      <c r="C32" s="445" t="s">
        <v>372</v>
      </c>
      <c r="D32" s="443" t="s">
        <v>1097</v>
      </c>
      <c r="E32" s="443" t="s">
        <v>1096</v>
      </c>
      <c r="F32" s="443" t="s">
        <v>811</v>
      </c>
      <c r="G32" s="443" t="s">
        <v>812</v>
      </c>
      <c r="H32" s="444">
        <v>236</v>
      </c>
      <c r="I32" s="444">
        <v>70.8</v>
      </c>
      <c r="J32" s="517">
        <v>4</v>
      </c>
      <c r="K32" s="518" t="s">
        <v>605</v>
      </c>
      <c r="L32" s="84"/>
      <c r="M32" s="250"/>
      <c r="Q32" s="87"/>
      <c r="V32" s="1"/>
    </row>
    <row r="33" spans="2:22" ht="16.5">
      <c r="B33" s="442">
        <v>45139</v>
      </c>
      <c r="C33" s="445" t="s">
        <v>372</v>
      </c>
      <c r="D33" s="443" t="s">
        <v>1097</v>
      </c>
      <c r="E33" s="443" t="s">
        <v>1096</v>
      </c>
      <c r="F33" s="443" t="s">
        <v>816</v>
      </c>
      <c r="G33" s="443" t="s">
        <v>812</v>
      </c>
      <c r="H33" s="444">
        <v>300</v>
      </c>
      <c r="I33" s="444">
        <f>H33*30%</f>
        <v>90</v>
      </c>
      <c r="J33" s="458">
        <v>4</v>
      </c>
      <c r="K33" s="518" t="s">
        <v>605</v>
      </c>
      <c r="L33" s="84"/>
      <c r="M33" s="250"/>
      <c r="Q33" s="87"/>
      <c r="V33" s="1"/>
    </row>
    <row r="34" spans="2:22" ht="16.5">
      <c r="B34" s="459">
        <v>45147</v>
      </c>
      <c r="C34" s="444" t="s">
        <v>225</v>
      </c>
      <c r="D34" s="444" t="s">
        <v>1127</v>
      </c>
      <c r="E34" s="453">
        <v>412</v>
      </c>
      <c r="F34" s="444" t="s">
        <v>811</v>
      </c>
      <c r="G34" s="444" t="s">
        <v>824</v>
      </c>
      <c r="H34" s="444">
        <v>59</v>
      </c>
      <c r="I34" s="444">
        <v>16.5</v>
      </c>
      <c r="J34" s="517">
        <v>1</v>
      </c>
      <c r="K34" s="520" t="s">
        <v>1126</v>
      </c>
      <c r="L34" s="84"/>
      <c r="M34" s="250"/>
      <c r="Q34" s="87"/>
      <c r="V34" s="1"/>
    </row>
    <row r="35" spans="2:22" ht="16.5">
      <c r="B35" s="442">
        <v>45154</v>
      </c>
      <c r="C35" s="445" t="s">
        <v>1152</v>
      </c>
      <c r="D35" s="443" t="s">
        <v>1153</v>
      </c>
      <c r="E35" s="443">
        <v>409</v>
      </c>
      <c r="F35" s="443" t="s">
        <v>811</v>
      </c>
      <c r="G35" s="443" t="s">
        <v>824</v>
      </c>
      <c r="H35" s="444">
        <v>118</v>
      </c>
      <c r="I35" s="444">
        <v>33</v>
      </c>
      <c r="J35" s="458">
        <v>2</v>
      </c>
      <c r="K35" s="518" t="s">
        <v>169</v>
      </c>
      <c r="L35" s="84"/>
      <c r="M35" s="84"/>
      <c r="Q35" s="87"/>
      <c r="V35" s="1"/>
    </row>
    <row r="36" spans="2:22" ht="16.5">
      <c r="B36" s="442">
        <v>45156</v>
      </c>
      <c r="C36" s="445" t="s">
        <v>1163</v>
      </c>
      <c r="D36" s="443" t="s">
        <v>1164</v>
      </c>
      <c r="E36" s="443">
        <v>206</v>
      </c>
      <c r="F36" s="443" t="s">
        <v>811</v>
      </c>
      <c r="G36" s="443" t="s">
        <v>824</v>
      </c>
      <c r="H36" s="444">
        <v>118</v>
      </c>
      <c r="I36" s="444">
        <v>33</v>
      </c>
      <c r="J36" s="458">
        <v>2</v>
      </c>
      <c r="K36" s="518" t="s">
        <v>1165</v>
      </c>
      <c r="L36" s="84"/>
      <c r="M36" s="84"/>
      <c r="Q36" s="87"/>
      <c r="V36" s="1"/>
    </row>
    <row r="37" spans="2:22" ht="16.5">
      <c r="B37" s="442">
        <v>45160</v>
      </c>
      <c r="C37" s="445" t="s">
        <v>372</v>
      </c>
      <c r="D37" s="444" t="s">
        <v>1193</v>
      </c>
      <c r="E37" s="443">
        <v>302</v>
      </c>
      <c r="F37" s="443" t="s">
        <v>811</v>
      </c>
      <c r="G37" s="443" t="s">
        <v>812</v>
      </c>
      <c r="H37" s="444">
        <v>130</v>
      </c>
      <c r="I37" s="444">
        <v>39</v>
      </c>
      <c r="J37" s="458">
        <v>2</v>
      </c>
      <c r="K37" s="518" t="s">
        <v>167</v>
      </c>
      <c r="L37" s="84"/>
      <c r="M37" s="84"/>
      <c r="Q37" s="87"/>
      <c r="V37" s="1"/>
    </row>
    <row r="38" spans="2:22" ht="16.5">
      <c r="B38" s="442">
        <v>45170</v>
      </c>
      <c r="C38" s="445" t="s">
        <v>211</v>
      </c>
      <c r="D38" s="443" t="s">
        <v>1222</v>
      </c>
      <c r="E38" s="443">
        <v>406</v>
      </c>
      <c r="F38" s="443" t="s">
        <v>811</v>
      </c>
      <c r="G38" s="443" t="s">
        <v>812</v>
      </c>
      <c r="H38" s="444">
        <v>130</v>
      </c>
      <c r="I38" s="444">
        <v>39</v>
      </c>
      <c r="J38" s="458">
        <v>2</v>
      </c>
      <c r="K38" s="518" t="s">
        <v>1160</v>
      </c>
      <c r="L38" s="84"/>
      <c r="M38" s="84"/>
      <c r="Q38" s="87"/>
      <c r="V38" s="1"/>
    </row>
    <row r="39" spans="2:22" ht="16.5">
      <c r="B39" s="442">
        <v>45174</v>
      </c>
      <c r="C39" s="445" t="s">
        <v>533</v>
      </c>
      <c r="D39" s="443" t="s">
        <v>1238</v>
      </c>
      <c r="E39" s="443">
        <v>207</v>
      </c>
      <c r="F39" s="443" t="s">
        <v>821</v>
      </c>
      <c r="G39" s="443" t="s">
        <v>824</v>
      </c>
      <c r="H39" s="444">
        <v>148</v>
      </c>
      <c r="I39" s="444">
        <v>35</v>
      </c>
      <c r="J39" s="458">
        <v>2</v>
      </c>
      <c r="K39" s="518" t="s">
        <v>1160</v>
      </c>
      <c r="L39" s="84"/>
      <c r="M39" s="84"/>
      <c r="Q39" s="87"/>
      <c r="V39" s="1"/>
    </row>
    <row r="40" spans="2:22" ht="16.5">
      <c r="B40" s="442">
        <v>45174</v>
      </c>
      <c r="C40" s="445" t="s">
        <v>823</v>
      </c>
      <c r="D40" s="443" t="s">
        <v>1232</v>
      </c>
      <c r="E40" s="443">
        <v>311</v>
      </c>
      <c r="F40" s="443" t="s">
        <v>811</v>
      </c>
      <c r="G40" s="443" t="s">
        <v>824</v>
      </c>
      <c r="H40" s="444">
        <v>118</v>
      </c>
      <c r="I40" s="444">
        <v>33</v>
      </c>
      <c r="J40" s="458">
        <v>2</v>
      </c>
      <c r="K40" s="518" t="s">
        <v>169</v>
      </c>
      <c r="L40" s="84"/>
      <c r="M40" s="250"/>
      <c r="Q40" s="87"/>
      <c r="V40" s="1"/>
    </row>
    <row r="41" spans="2:22" ht="16.5">
      <c r="B41" s="442">
        <v>45175</v>
      </c>
      <c r="C41" s="445" t="s">
        <v>533</v>
      </c>
      <c r="D41" s="443" t="s">
        <v>1236</v>
      </c>
      <c r="E41" s="443">
        <v>303</v>
      </c>
      <c r="F41" s="443" t="s">
        <v>811</v>
      </c>
      <c r="G41" s="443" t="s">
        <v>812</v>
      </c>
      <c r="H41" s="444">
        <v>130</v>
      </c>
      <c r="I41" s="444">
        <v>39</v>
      </c>
      <c r="J41" s="458">
        <v>2</v>
      </c>
      <c r="K41" s="518" t="s">
        <v>167</v>
      </c>
      <c r="L41" s="84"/>
      <c r="M41" s="84"/>
      <c r="Q41" s="87"/>
      <c r="V41" s="1"/>
    </row>
    <row r="42" spans="2:22" ht="16.5">
      <c r="B42" s="442">
        <v>45178</v>
      </c>
      <c r="C42" s="445" t="s">
        <v>533</v>
      </c>
      <c r="D42" s="443" t="s">
        <v>1245</v>
      </c>
      <c r="E42" s="443">
        <v>207</v>
      </c>
      <c r="F42" s="443" t="s">
        <v>811</v>
      </c>
      <c r="G42" s="443" t="s">
        <v>812</v>
      </c>
      <c r="H42" s="444">
        <v>295</v>
      </c>
      <c r="I42" s="444">
        <v>88.5</v>
      </c>
      <c r="J42" s="458">
        <v>5</v>
      </c>
      <c r="K42" s="518" t="s">
        <v>1160</v>
      </c>
      <c r="L42" s="84"/>
      <c r="M42" s="84"/>
      <c r="Q42" s="87"/>
      <c r="V42" s="1"/>
    </row>
    <row r="43" spans="2:22" ht="16.5">
      <c r="B43" s="442">
        <v>45183</v>
      </c>
      <c r="C43" s="445" t="s">
        <v>823</v>
      </c>
      <c r="D43" s="443" t="s">
        <v>1263</v>
      </c>
      <c r="E43" s="443">
        <v>304</v>
      </c>
      <c r="F43" s="443" t="s">
        <v>811</v>
      </c>
      <c r="G43" s="443" t="s">
        <v>824</v>
      </c>
      <c r="H43" s="444">
        <v>118</v>
      </c>
      <c r="I43" s="444">
        <v>33</v>
      </c>
      <c r="J43" s="458">
        <v>2</v>
      </c>
      <c r="K43" s="518" t="s">
        <v>169</v>
      </c>
      <c r="L43" s="84"/>
      <c r="M43" s="84"/>
      <c r="Q43" s="87"/>
      <c r="V43" s="1"/>
    </row>
    <row r="44" spans="2:22" ht="16.5">
      <c r="B44" s="442">
        <v>45184</v>
      </c>
      <c r="C44" s="445" t="s">
        <v>211</v>
      </c>
      <c r="D44" s="443" t="s">
        <v>1253</v>
      </c>
      <c r="E44" s="443">
        <v>416</v>
      </c>
      <c r="F44" s="443" t="s">
        <v>811</v>
      </c>
      <c r="G44" s="443" t="s">
        <v>812</v>
      </c>
      <c r="H44" s="444">
        <v>130</v>
      </c>
      <c r="I44" s="444">
        <v>39</v>
      </c>
      <c r="J44" s="458">
        <v>2</v>
      </c>
      <c r="K44" s="518" t="s">
        <v>1160</v>
      </c>
      <c r="L44" s="84"/>
      <c r="M44" s="84"/>
      <c r="Q44" s="87"/>
      <c r="V44" s="1"/>
    </row>
    <row r="45" spans="2:22" ht="16.5">
      <c r="B45" s="442">
        <v>45185</v>
      </c>
      <c r="C45" s="445" t="s">
        <v>295</v>
      </c>
      <c r="D45" s="443" t="s">
        <v>1264</v>
      </c>
      <c r="E45" s="443">
        <v>204</v>
      </c>
      <c r="F45" s="443" t="s">
        <v>811</v>
      </c>
      <c r="G45" s="443" t="s">
        <v>812</v>
      </c>
      <c r="H45" s="444">
        <v>130</v>
      </c>
      <c r="I45" s="444">
        <v>39</v>
      </c>
      <c r="J45" s="458">
        <v>2</v>
      </c>
      <c r="K45" s="518" t="s">
        <v>1160</v>
      </c>
      <c r="L45" s="84"/>
      <c r="M45" s="84"/>
      <c r="Q45" s="87"/>
      <c r="V45" s="1"/>
    </row>
    <row r="46" spans="2:22" ht="16.5">
      <c r="B46" s="442">
        <v>45190</v>
      </c>
      <c r="C46" s="445" t="s">
        <v>823</v>
      </c>
      <c r="D46" s="443" t="s">
        <v>1273</v>
      </c>
      <c r="E46" s="443">
        <v>304</v>
      </c>
      <c r="F46" s="443" t="s">
        <v>811</v>
      </c>
      <c r="G46" s="443" t="s">
        <v>824</v>
      </c>
      <c r="H46" s="444">
        <v>118</v>
      </c>
      <c r="I46" s="444">
        <v>33</v>
      </c>
      <c r="J46" s="458">
        <v>2</v>
      </c>
      <c r="K46" s="518" t="s">
        <v>169</v>
      </c>
      <c r="L46" s="84"/>
      <c r="M46" s="593"/>
      <c r="Q46" s="87"/>
      <c r="V46" s="1"/>
    </row>
    <row r="47" spans="2:22" ht="16.5">
      <c r="B47" s="442">
        <v>45199</v>
      </c>
      <c r="C47" s="445" t="s">
        <v>823</v>
      </c>
      <c r="D47" s="443" t="s">
        <v>1286</v>
      </c>
      <c r="E47" s="443">
        <v>311</v>
      </c>
      <c r="F47" s="443" t="s">
        <v>811</v>
      </c>
      <c r="G47" s="443" t="s">
        <v>824</v>
      </c>
      <c r="H47" s="444">
        <v>118</v>
      </c>
      <c r="I47" s="444">
        <v>33</v>
      </c>
      <c r="J47" s="458">
        <v>2</v>
      </c>
      <c r="K47" s="518" t="s">
        <v>189</v>
      </c>
      <c r="L47" s="84"/>
      <c r="M47" s="84"/>
      <c r="Q47" s="87"/>
      <c r="V47" s="1"/>
    </row>
    <row r="48" spans="2:22" ht="16.5">
      <c r="B48" s="442">
        <v>45203</v>
      </c>
      <c r="C48" s="445" t="s">
        <v>295</v>
      </c>
      <c r="D48" s="443" t="s">
        <v>1274</v>
      </c>
      <c r="E48" s="443">
        <v>301</v>
      </c>
      <c r="F48" s="443" t="s">
        <v>811</v>
      </c>
      <c r="G48" s="443" t="s">
        <v>812</v>
      </c>
      <c r="H48" s="444">
        <v>130</v>
      </c>
      <c r="I48" s="444">
        <v>39</v>
      </c>
      <c r="J48" s="458">
        <v>2</v>
      </c>
      <c r="K48" s="518" t="s">
        <v>240</v>
      </c>
      <c r="L48" s="84"/>
      <c r="M48" s="84"/>
      <c r="Q48" s="87"/>
      <c r="V48" s="1"/>
    </row>
    <row r="49" spans="2:22" ht="16.5">
      <c r="B49" s="546">
        <v>45204</v>
      </c>
      <c r="C49" s="444" t="s">
        <v>823</v>
      </c>
      <c r="D49" s="444" t="s">
        <v>1307</v>
      </c>
      <c r="E49" s="453">
        <v>315</v>
      </c>
      <c r="F49" s="444" t="s">
        <v>811</v>
      </c>
      <c r="G49" s="444" t="s">
        <v>824</v>
      </c>
      <c r="H49" s="444">
        <v>118</v>
      </c>
      <c r="I49" s="444">
        <v>33</v>
      </c>
      <c r="J49" s="458">
        <v>2</v>
      </c>
      <c r="K49" s="518" t="s">
        <v>1172</v>
      </c>
      <c r="L49" s="84"/>
      <c r="M49" s="250"/>
      <c r="Q49" s="87"/>
      <c r="V49" s="1"/>
    </row>
    <row r="50" spans="2:22" ht="16.5">
      <c r="B50" s="442">
        <v>45205</v>
      </c>
      <c r="C50" s="445" t="s">
        <v>1152</v>
      </c>
      <c r="D50" s="443" t="s">
        <v>1310</v>
      </c>
      <c r="E50" s="443" t="s">
        <v>1311</v>
      </c>
      <c r="F50" s="443" t="s">
        <v>811</v>
      </c>
      <c r="G50" s="443" t="s">
        <v>824</v>
      </c>
      <c r="H50" s="444">
        <v>236</v>
      </c>
      <c r="I50" s="444">
        <v>66</v>
      </c>
      <c r="J50" s="458">
        <v>2</v>
      </c>
      <c r="K50" s="518" t="s">
        <v>1312</v>
      </c>
      <c r="L50" s="84"/>
      <c r="M50" s="84"/>
      <c r="Q50" s="87"/>
      <c r="V50" s="1"/>
    </row>
    <row r="51" spans="2:22" ht="16.5">
      <c r="B51" s="442">
        <v>45223</v>
      </c>
      <c r="C51" s="445" t="s">
        <v>823</v>
      </c>
      <c r="D51" s="566" t="s">
        <v>1436</v>
      </c>
      <c r="E51" s="443">
        <v>411</v>
      </c>
      <c r="F51" s="443" t="s">
        <v>811</v>
      </c>
      <c r="G51" s="443" t="s">
        <v>824</v>
      </c>
      <c r="H51" s="444">
        <v>59</v>
      </c>
      <c r="I51" s="444">
        <v>16.5</v>
      </c>
      <c r="J51" s="458">
        <v>1</v>
      </c>
      <c r="K51" s="518" t="s">
        <v>820</v>
      </c>
      <c r="L51" s="84"/>
      <c r="M51" s="547"/>
      <c r="Q51" s="87"/>
      <c r="V51" s="1"/>
    </row>
    <row r="52" spans="2:22" ht="16.5">
      <c r="B52" s="442">
        <v>45228</v>
      </c>
      <c r="C52" s="445" t="s">
        <v>418</v>
      </c>
      <c r="D52" s="443"/>
      <c r="E52" s="443" t="s">
        <v>1459</v>
      </c>
      <c r="F52" s="443" t="s">
        <v>811</v>
      </c>
      <c r="G52" s="443" t="s">
        <v>824</v>
      </c>
      <c r="H52" s="444">
        <v>390</v>
      </c>
      <c r="I52" s="444">
        <v>70</v>
      </c>
      <c r="J52" s="458">
        <v>6</v>
      </c>
      <c r="K52" s="518" t="s">
        <v>1460</v>
      </c>
      <c r="L52" s="84"/>
      <c r="M52" s="84"/>
      <c r="Q52" s="87"/>
      <c r="V52" s="1"/>
    </row>
    <row r="53" spans="2:22" ht="16.5">
      <c r="B53" s="442">
        <v>45230</v>
      </c>
      <c r="C53" s="445" t="s">
        <v>295</v>
      </c>
      <c r="D53" s="443" t="s">
        <v>1423</v>
      </c>
      <c r="E53" s="443" t="s">
        <v>1477</v>
      </c>
      <c r="F53" s="443" t="s">
        <v>811</v>
      </c>
      <c r="G53" s="443" t="s">
        <v>812</v>
      </c>
      <c r="H53" s="444">
        <v>236</v>
      </c>
      <c r="I53" s="444">
        <v>70.8</v>
      </c>
      <c r="J53" s="458">
        <v>4</v>
      </c>
      <c r="K53" s="518" t="s">
        <v>240</v>
      </c>
      <c r="L53" s="84"/>
      <c r="M53" s="84"/>
      <c r="Q53" s="87"/>
      <c r="V53" s="1"/>
    </row>
    <row r="54" spans="2:22" ht="16.5">
      <c r="B54" s="442">
        <v>45231</v>
      </c>
      <c r="C54" s="445" t="s">
        <v>295</v>
      </c>
      <c r="D54" s="443" t="s">
        <v>1423</v>
      </c>
      <c r="E54" s="443" t="s">
        <v>1477</v>
      </c>
      <c r="F54" s="443" t="s">
        <v>821</v>
      </c>
      <c r="G54" s="443" t="s">
        <v>812</v>
      </c>
      <c r="H54" s="444">
        <v>300</v>
      </c>
      <c r="I54" s="444">
        <v>90</v>
      </c>
      <c r="J54" s="458">
        <v>4</v>
      </c>
      <c r="K54" s="518" t="s">
        <v>240</v>
      </c>
      <c r="L54" s="84"/>
      <c r="M54" s="84"/>
      <c r="Q54" s="87"/>
      <c r="V54" s="1"/>
    </row>
    <row r="55" spans="2:22" ht="16.5">
      <c r="B55" s="442">
        <v>45231</v>
      </c>
      <c r="C55" s="445" t="s">
        <v>372</v>
      </c>
      <c r="D55" s="582" t="s">
        <v>1472</v>
      </c>
      <c r="E55" s="443">
        <v>201</v>
      </c>
      <c r="F55" s="443" t="s">
        <v>821</v>
      </c>
      <c r="G55" s="443" t="s">
        <v>1475</v>
      </c>
      <c r="H55" s="444">
        <v>178</v>
      </c>
      <c r="I55" s="444">
        <v>44.5</v>
      </c>
      <c r="J55" s="458">
        <v>2</v>
      </c>
      <c r="K55" s="518" t="s">
        <v>169</v>
      </c>
      <c r="L55" s="84"/>
      <c r="M55" s="581"/>
      <c r="Q55" s="87"/>
      <c r="V55" s="1"/>
    </row>
    <row r="56" spans="2:22" ht="16.5">
      <c r="B56" s="442">
        <v>45232</v>
      </c>
      <c r="C56" s="445" t="s">
        <v>225</v>
      </c>
      <c r="D56" s="443"/>
      <c r="E56" s="443">
        <v>401</v>
      </c>
      <c r="F56" s="443" t="s">
        <v>821</v>
      </c>
      <c r="G56" s="443" t="s">
        <v>824</v>
      </c>
      <c r="H56" s="444">
        <f>74+74</f>
        <v>148</v>
      </c>
      <c r="I56" s="444">
        <f>17.5+17.5</f>
        <v>35</v>
      </c>
      <c r="J56" s="458">
        <v>2</v>
      </c>
      <c r="K56" s="518" t="s">
        <v>189</v>
      </c>
      <c r="L56" s="84"/>
      <c r="M56" s="250"/>
      <c r="Q56" s="87"/>
      <c r="V56" s="1"/>
    </row>
    <row r="57" spans="2:22" ht="16.5">
      <c r="B57" s="442">
        <v>45236</v>
      </c>
      <c r="C57" s="445" t="s">
        <v>295</v>
      </c>
      <c r="D57" s="443" t="s">
        <v>1500</v>
      </c>
      <c r="E57" s="443">
        <v>309</v>
      </c>
      <c r="F57" s="443" t="s">
        <v>811</v>
      </c>
      <c r="G57" s="443" t="s">
        <v>812</v>
      </c>
      <c r="H57" s="444">
        <v>130</v>
      </c>
      <c r="I57" s="444">
        <v>39</v>
      </c>
      <c r="J57" s="458">
        <v>2</v>
      </c>
      <c r="K57" s="518" t="s">
        <v>1064</v>
      </c>
      <c r="L57" s="84"/>
      <c r="M57" s="84"/>
      <c r="Q57" s="87"/>
      <c r="V57" s="1"/>
    </row>
    <row r="58" spans="2:22" ht="16.5">
      <c r="B58" s="442">
        <v>45238</v>
      </c>
      <c r="C58" s="445" t="s">
        <v>295</v>
      </c>
      <c r="D58" s="443" t="s">
        <v>1504</v>
      </c>
      <c r="E58" s="443" t="s">
        <v>1505</v>
      </c>
      <c r="F58" s="443" t="s">
        <v>1506</v>
      </c>
      <c r="G58" s="443" t="s">
        <v>812</v>
      </c>
      <c r="H58" s="444">
        <v>300</v>
      </c>
      <c r="I58" s="444">
        <v>90</v>
      </c>
      <c r="J58" s="458">
        <v>4</v>
      </c>
      <c r="K58" s="518" t="s">
        <v>1064</v>
      </c>
      <c r="L58" s="84"/>
      <c r="M58" s="84"/>
      <c r="Q58" s="87"/>
      <c r="V58" s="1"/>
    </row>
    <row r="59" spans="2:22" ht="16.5">
      <c r="B59" s="442">
        <v>45243</v>
      </c>
      <c r="C59" s="445" t="s">
        <v>295</v>
      </c>
      <c r="D59" s="443" t="s">
        <v>1526</v>
      </c>
      <c r="E59" s="443">
        <v>401</v>
      </c>
      <c r="F59" s="443" t="s">
        <v>821</v>
      </c>
      <c r="G59" s="443" t="s">
        <v>812</v>
      </c>
      <c r="H59" s="444">
        <v>158</v>
      </c>
      <c r="I59" s="444">
        <v>47.4</v>
      </c>
      <c r="J59" s="458">
        <v>2</v>
      </c>
      <c r="K59" s="518" t="s">
        <v>240</v>
      </c>
      <c r="L59" s="84"/>
      <c r="M59" s="84"/>
      <c r="Q59" s="87"/>
      <c r="V59" s="1"/>
    </row>
    <row r="60" spans="2:22" ht="16.5">
      <c r="B60" s="442">
        <v>45248</v>
      </c>
      <c r="C60" s="445" t="s">
        <v>372</v>
      </c>
      <c r="D60" s="443" t="s">
        <v>1543</v>
      </c>
      <c r="E60" s="443">
        <v>210</v>
      </c>
      <c r="F60" s="443" t="s">
        <v>1542</v>
      </c>
      <c r="G60" s="443" t="s">
        <v>812</v>
      </c>
      <c r="H60" s="444">
        <v>130</v>
      </c>
      <c r="I60" s="444">
        <v>39</v>
      </c>
      <c r="J60" s="458">
        <v>2</v>
      </c>
      <c r="K60" s="518" t="s">
        <v>1064</v>
      </c>
      <c r="L60" s="84"/>
      <c r="M60" s="84"/>
      <c r="Q60" s="87"/>
      <c r="V60" s="1"/>
    </row>
    <row r="61" spans="2:22" ht="16.5">
      <c r="B61" s="442">
        <v>45248</v>
      </c>
      <c r="C61" s="445" t="s">
        <v>372</v>
      </c>
      <c r="D61" s="443" t="s">
        <v>1546</v>
      </c>
      <c r="E61" s="443">
        <v>316</v>
      </c>
      <c r="F61" s="443" t="s">
        <v>811</v>
      </c>
      <c r="G61" s="443" t="s">
        <v>812</v>
      </c>
      <c r="H61" s="444">
        <v>130</v>
      </c>
      <c r="I61" s="444">
        <v>39</v>
      </c>
      <c r="J61" s="458">
        <v>2</v>
      </c>
      <c r="K61" s="518" t="s">
        <v>1064</v>
      </c>
      <c r="L61" s="84"/>
      <c r="M61" s="84"/>
      <c r="Q61" s="87"/>
      <c r="V61" s="1"/>
    </row>
    <row r="62" spans="2:22" ht="16.5">
      <c r="B62" s="442">
        <v>45250</v>
      </c>
      <c r="C62" s="445"/>
      <c r="D62" s="1703" t="s">
        <v>1551</v>
      </c>
      <c r="E62" s="1704"/>
      <c r="F62" s="443" t="s">
        <v>816</v>
      </c>
      <c r="G62" s="443" t="s">
        <v>812</v>
      </c>
      <c r="H62" s="444">
        <v>450</v>
      </c>
      <c r="I62" s="444">
        <f>H62*0.3</f>
        <v>135</v>
      </c>
      <c r="J62" s="458">
        <v>6</v>
      </c>
      <c r="K62" s="518" t="s">
        <v>1064</v>
      </c>
      <c r="L62" s="84"/>
      <c r="M62" s="250"/>
      <c r="Q62" s="87"/>
      <c r="V62" s="1"/>
    </row>
    <row r="63" spans="2:22" ht="16.5">
      <c r="B63" s="442">
        <v>45253</v>
      </c>
      <c r="C63" s="445" t="s">
        <v>372</v>
      </c>
      <c r="D63" s="443" t="s">
        <v>1559</v>
      </c>
      <c r="E63" s="443">
        <v>408</v>
      </c>
      <c r="F63" s="443" t="s">
        <v>811</v>
      </c>
      <c r="G63" s="443" t="s">
        <v>812</v>
      </c>
      <c r="H63" s="444">
        <v>130</v>
      </c>
      <c r="I63" s="444">
        <v>39</v>
      </c>
      <c r="J63" s="458">
        <v>2</v>
      </c>
      <c r="K63" s="518" t="s">
        <v>1064</v>
      </c>
      <c r="L63" s="84"/>
      <c r="M63" s="84"/>
      <c r="Q63" s="87"/>
      <c r="V63" s="1"/>
    </row>
    <row r="64" spans="2:22" ht="16.5">
      <c r="B64" s="442">
        <v>45256</v>
      </c>
      <c r="C64" s="445" t="s">
        <v>295</v>
      </c>
      <c r="D64" s="443" t="s">
        <v>1573</v>
      </c>
      <c r="E64" s="443">
        <v>311</v>
      </c>
      <c r="F64" s="443" t="s">
        <v>811</v>
      </c>
      <c r="G64" s="443" t="s">
        <v>812</v>
      </c>
      <c r="H64" s="444">
        <v>65</v>
      </c>
      <c r="I64" s="444">
        <v>19.5</v>
      </c>
      <c r="J64" s="458">
        <v>1</v>
      </c>
      <c r="K64" s="518" t="s">
        <v>1460</v>
      </c>
      <c r="L64" s="84"/>
      <c r="M64" s="84"/>
      <c r="Q64" s="87"/>
      <c r="V64" s="1"/>
    </row>
    <row r="65" spans="2:22" ht="16.5">
      <c r="B65" s="442">
        <v>45264</v>
      </c>
      <c r="C65" s="445" t="s">
        <v>372</v>
      </c>
      <c r="D65" s="443" t="s">
        <v>1591</v>
      </c>
      <c r="E65" s="443">
        <v>211</v>
      </c>
      <c r="F65" s="443" t="s">
        <v>811</v>
      </c>
      <c r="G65" s="443" t="s">
        <v>812</v>
      </c>
      <c r="H65" s="444">
        <v>130</v>
      </c>
      <c r="I65" s="444">
        <v>39</v>
      </c>
      <c r="J65" s="458">
        <v>2</v>
      </c>
      <c r="K65" s="518" t="s">
        <v>1064</v>
      </c>
      <c r="L65" s="84"/>
      <c r="M65" s="250"/>
      <c r="Q65" s="87"/>
      <c r="V65" s="1"/>
    </row>
    <row r="66" spans="2:22" ht="16.5">
      <c r="B66" s="442">
        <v>45267</v>
      </c>
      <c r="C66" s="445" t="s">
        <v>225</v>
      </c>
      <c r="D66" s="443" t="s">
        <v>1598</v>
      </c>
      <c r="E66" s="443" t="s">
        <v>1599</v>
      </c>
      <c r="F66" s="443" t="s">
        <v>816</v>
      </c>
      <c r="G66" s="443" t="s">
        <v>824</v>
      </c>
      <c r="H66" s="444">
        <v>148</v>
      </c>
      <c r="I66" s="444">
        <v>35</v>
      </c>
      <c r="J66" s="458">
        <v>2</v>
      </c>
      <c r="K66" s="518" t="s">
        <v>189</v>
      </c>
      <c r="L66" s="84"/>
      <c r="M66" s="84"/>
      <c r="Q66" s="87"/>
      <c r="V66" s="1"/>
    </row>
    <row r="67" spans="2:22" ht="16.5">
      <c r="B67" s="442">
        <v>45288</v>
      </c>
      <c r="C67" s="445" t="s">
        <v>295</v>
      </c>
      <c r="D67" s="582" t="s">
        <v>1637</v>
      </c>
      <c r="E67" s="443">
        <v>206</v>
      </c>
      <c r="F67" s="443" t="s">
        <v>811</v>
      </c>
      <c r="G67" s="443" t="s">
        <v>812</v>
      </c>
      <c r="H67" s="444">
        <v>130</v>
      </c>
      <c r="I67" s="444">
        <v>39</v>
      </c>
      <c r="J67" s="458">
        <v>2</v>
      </c>
      <c r="K67" s="518" t="s">
        <v>1064</v>
      </c>
      <c r="L67" s="84"/>
      <c r="M67" s="84"/>
      <c r="Q67" s="87"/>
      <c r="V67" s="1"/>
    </row>
    <row r="68" spans="2:22" ht="16.5">
      <c r="B68" s="442">
        <v>45293</v>
      </c>
      <c r="C68" s="445" t="s">
        <v>211</v>
      </c>
      <c r="D68" s="443" t="s">
        <v>1676</v>
      </c>
      <c r="E68" s="443" t="s">
        <v>1658</v>
      </c>
      <c r="F68" s="443" t="s">
        <v>1659</v>
      </c>
      <c r="G68" s="443" t="s">
        <v>812</v>
      </c>
      <c r="H68" s="444">
        <v>300</v>
      </c>
      <c r="I68" s="444">
        <v>90</v>
      </c>
      <c r="J68" s="458">
        <v>4</v>
      </c>
      <c r="K68" s="518" t="s">
        <v>189</v>
      </c>
      <c r="L68" s="84"/>
      <c r="M68" s="84"/>
      <c r="Q68" s="87"/>
      <c r="V68" s="1"/>
    </row>
    <row r="69" spans="2:22" ht="19.5">
      <c r="B69" s="442">
        <v>45297</v>
      </c>
      <c r="C69" s="445" t="s">
        <v>372</v>
      </c>
      <c r="D69" s="443" t="s">
        <v>1722</v>
      </c>
      <c r="E69" s="443">
        <v>401</v>
      </c>
      <c r="F69" s="443" t="s">
        <v>811</v>
      </c>
      <c r="G69" s="443" t="s">
        <v>812</v>
      </c>
      <c r="H69" s="444">
        <v>65</v>
      </c>
      <c r="I69" s="444">
        <v>19.5</v>
      </c>
      <c r="J69" s="458">
        <v>1</v>
      </c>
      <c r="K69" s="518" t="s">
        <v>606</v>
      </c>
      <c r="L69" s="84"/>
      <c r="M69" s="667"/>
      <c r="Q69" s="87"/>
      <c r="V69" s="1"/>
    </row>
    <row r="70" spans="2:22" ht="16.5">
      <c r="B70" s="442">
        <v>45338</v>
      </c>
      <c r="C70" s="445" t="s">
        <v>418</v>
      </c>
      <c r="D70" s="443" t="s">
        <v>1754</v>
      </c>
      <c r="E70" s="443">
        <v>415</v>
      </c>
      <c r="F70" s="443" t="s">
        <v>811</v>
      </c>
      <c r="G70" s="443" t="s">
        <v>824</v>
      </c>
      <c r="H70" s="444">
        <v>210</v>
      </c>
      <c r="I70" s="444">
        <v>40</v>
      </c>
      <c r="J70" s="458">
        <v>2</v>
      </c>
      <c r="K70" s="518" t="s">
        <v>1064</v>
      </c>
      <c r="L70" s="84"/>
      <c r="M70" s="84"/>
      <c r="Q70" s="87"/>
      <c r="V70" s="1"/>
    </row>
    <row r="71" spans="2:22" ht="16.5">
      <c r="B71" s="442">
        <v>45340</v>
      </c>
      <c r="C71" s="445" t="s">
        <v>372</v>
      </c>
      <c r="D71" s="443" t="s">
        <v>1758</v>
      </c>
      <c r="E71" s="443" t="s">
        <v>1757</v>
      </c>
      <c r="F71" s="443" t="s">
        <v>811</v>
      </c>
      <c r="G71" s="443" t="s">
        <v>812</v>
      </c>
      <c r="H71" s="444">
        <v>130</v>
      </c>
      <c r="I71" s="444">
        <v>39</v>
      </c>
      <c r="J71" s="458">
        <v>2</v>
      </c>
      <c r="K71" s="518" t="s">
        <v>606</v>
      </c>
      <c r="L71" s="84"/>
      <c r="M71" s="84"/>
      <c r="Q71" s="87"/>
      <c r="V71" s="1"/>
    </row>
    <row r="72" spans="2:22" ht="16.5">
      <c r="B72" s="442">
        <v>45342</v>
      </c>
      <c r="C72" s="445" t="s">
        <v>225</v>
      </c>
      <c r="D72" s="443"/>
      <c r="E72" s="443">
        <v>211</v>
      </c>
      <c r="F72" s="443" t="s">
        <v>811</v>
      </c>
      <c r="G72" s="443" t="s">
        <v>824</v>
      </c>
      <c r="H72" s="444">
        <v>118</v>
      </c>
      <c r="I72" s="444">
        <v>33</v>
      </c>
      <c r="J72" s="458">
        <v>2</v>
      </c>
      <c r="K72" s="518" t="s">
        <v>240</v>
      </c>
      <c r="L72" s="84"/>
      <c r="M72" s="84"/>
      <c r="Q72" s="87"/>
      <c r="V72" s="1"/>
    </row>
    <row r="73" spans="2:22" ht="16.5">
      <c r="B73" s="442">
        <v>45344</v>
      </c>
      <c r="C73" s="445" t="s">
        <v>211</v>
      </c>
      <c r="D73" s="1705" t="s">
        <v>1766</v>
      </c>
      <c r="E73" s="1705">
        <v>204</v>
      </c>
      <c r="F73" s="443" t="s">
        <v>811</v>
      </c>
      <c r="G73" s="1705" t="s">
        <v>812</v>
      </c>
      <c r="H73" s="1698">
        <v>98</v>
      </c>
      <c r="I73" s="1698">
        <v>42</v>
      </c>
      <c r="J73" s="1700">
        <v>1</v>
      </c>
      <c r="K73" s="1702" t="s">
        <v>1064</v>
      </c>
      <c r="L73" s="84"/>
      <c r="M73" s="84"/>
      <c r="Q73" s="87"/>
      <c r="V73" s="1"/>
    </row>
    <row r="74" spans="2:22" ht="16.5">
      <c r="B74" s="442">
        <v>45345</v>
      </c>
      <c r="C74" s="445" t="s">
        <v>295</v>
      </c>
      <c r="D74" s="1706"/>
      <c r="E74" s="1706"/>
      <c r="F74" s="443" t="s">
        <v>821</v>
      </c>
      <c r="G74" s="1706"/>
      <c r="H74" s="1699"/>
      <c r="I74" s="1699"/>
      <c r="J74" s="1701"/>
      <c r="K74" s="1702"/>
      <c r="L74" s="84"/>
      <c r="M74" s="84"/>
      <c r="Q74" s="87"/>
      <c r="V74" s="1"/>
    </row>
    <row r="75" spans="2:22" ht="16.5">
      <c r="B75" s="442">
        <v>45345</v>
      </c>
      <c r="C75" s="445" t="s">
        <v>295</v>
      </c>
      <c r="D75" s="443"/>
      <c r="E75" s="443" t="s">
        <v>1767</v>
      </c>
      <c r="F75" s="443" t="s">
        <v>811</v>
      </c>
      <c r="G75" s="443" t="s">
        <v>812</v>
      </c>
      <c r="H75" s="444">
        <v>123.9</v>
      </c>
      <c r="I75" s="444">
        <v>53.1</v>
      </c>
      <c r="J75" s="458">
        <v>3</v>
      </c>
      <c r="K75" s="518" t="s">
        <v>1064</v>
      </c>
      <c r="L75" s="84"/>
      <c r="M75" s="84"/>
      <c r="Q75" s="87"/>
      <c r="V75" s="1"/>
    </row>
    <row r="76" spans="2:22" ht="16.5">
      <c r="B76" s="442">
        <v>45354</v>
      </c>
      <c r="C76" s="445" t="s">
        <v>372</v>
      </c>
      <c r="D76" s="445" t="s">
        <v>1797</v>
      </c>
      <c r="E76" s="443">
        <v>201</v>
      </c>
      <c r="F76" s="445" t="s">
        <v>811</v>
      </c>
      <c r="G76" s="445" t="s">
        <v>812</v>
      </c>
      <c r="H76" s="444">
        <v>130</v>
      </c>
      <c r="I76" s="444">
        <v>39</v>
      </c>
      <c r="J76" s="458">
        <v>2</v>
      </c>
      <c r="K76" s="518" t="s">
        <v>606</v>
      </c>
      <c r="L76" s="84"/>
      <c r="M76" s="250"/>
      <c r="Q76" s="87"/>
      <c r="V76" s="1"/>
    </row>
    <row r="77" spans="2:22" ht="16.5">
      <c r="B77" s="442">
        <v>45361</v>
      </c>
      <c r="C77" s="445" t="s">
        <v>225</v>
      </c>
      <c r="D77" s="445" t="s">
        <v>1814</v>
      </c>
      <c r="E77" s="453">
        <v>101</v>
      </c>
      <c r="F77" s="445" t="s">
        <v>811</v>
      </c>
      <c r="G77" s="445" t="s">
        <v>824</v>
      </c>
      <c r="H77" s="444">
        <v>130</v>
      </c>
      <c r="I77" s="444">
        <f>19+19</f>
        <v>38</v>
      </c>
      <c r="J77" s="458">
        <v>2</v>
      </c>
      <c r="K77" s="518" t="s">
        <v>189</v>
      </c>
      <c r="L77" s="84"/>
      <c r="M77" s="84"/>
      <c r="Q77" s="87"/>
      <c r="V77" s="1"/>
    </row>
    <row r="78" spans="2:22" ht="16.5">
      <c r="B78" s="442">
        <v>45362</v>
      </c>
      <c r="C78" s="445" t="s">
        <v>295</v>
      </c>
      <c r="D78" s="443"/>
      <c r="E78" s="443">
        <v>406</v>
      </c>
      <c r="F78" s="445" t="s">
        <v>811</v>
      </c>
      <c r="G78" s="443" t="s">
        <v>812</v>
      </c>
      <c r="H78" s="444">
        <v>65</v>
      </c>
      <c r="I78" s="444">
        <v>19.5</v>
      </c>
      <c r="J78" s="458">
        <v>1</v>
      </c>
      <c r="K78" s="674" t="s">
        <v>189</v>
      </c>
      <c r="L78" s="84"/>
      <c r="M78" s="84"/>
      <c r="Q78" s="87"/>
      <c r="V78" s="1"/>
    </row>
    <row r="79" spans="2:22" ht="16.5">
      <c r="B79" s="442">
        <v>45362</v>
      </c>
      <c r="C79" s="445" t="s">
        <v>295</v>
      </c>
      <c r="D79" s="443" t="s">
        <v>1818</v>
      </c>
      <c r="E79" s="443">
        <v>404</v>
      </c>
      <c r="F79" s="443" t="s">
        <v>821</v>
      </c>
      <c r="G79" s="443" t="s">
        <v>812</v>
      </c>
      <c r="H79" s="444">
        <v>158</v>
      </c>
      <c r="I79" s="444">
        <v>47.4</v>
      </c>
      <c r="J79" s="458">
        <v>2</v>
      </c>
      <c r="K79" s="518" t="s">
        <v>1064</v>
      </c>
      <c r="L79" s="84"/>
      <c r="M79" s="250"/>
      <c r="Q79" s="87"/>
      <c r="V79" s="1"/>
    </row>
    <row r="80" spans="2:22" ht="16.5">
      <c r="B80" s="442">
        <v>45370</v>
      </c>
      <c r="C80" s="445" t="s">
        <v>225</v>
      </c>
      <c r="D80" s="443" t="s">
        <v>1858</v>
      </c>
      <c r="E80" s="443">
        <v>406</v>
      </c>
      <c r="F80" s="445" t="s">
        <v>811</v>
      </c>
      <c r="G80" s="445" t="s">
        <v>824</v>
      </c>
      <c r="H80" s="444">
        <v>130</v>
      </c>
      <c r="I80" s="444">
        <f>19+19</f>
        <v>38</v>
      </c>
      <c r="J80" s="458">
        <v>2</v>
      </c>
      <c r="K80" s="518" t="s">
        <v>606</v>
      </c>
      <c r="L80" s="84"/>
      <c r="M80" s="250"/>
      <c r="Q80" s="87"/>
      <c r="V80" s="1"/>
    </row>
    <row r="81" spans="2:22" ht="16.5">
      <c r="B81" s="413"/>
      <c r="C81" s="454"/>
      <c r="D81" s="414"/>
      <c r="E81" s="414"/>
      <c r="F81" s="414"/>
      <c r="G81" s="414"/>
      <c r="H81" s="415"/>
      <c r="I81" s="415"/>
      <c r="J81" s="416"/>
      <c r="K81" s="518"/>
      <c r="L81" s="84"/>
      <c r="M81" s="84"/>
      <c r="Q81" s="87"/>
      <c r="V81" s="1"/>
    </row>
    <row r="82" spans="2:22" ht="16.5">
      <c r="B82" s="413"/>
      <c r="C82" s="454"/>
      <c r="D82" s="414"/>
      <c r="E82" s="414"/>
      <c r="F82" s="414"/>
      <c r="G82" s="414"/>
      <c r="H82" s="415"/>
      <c r="I82" s="415"/>
      <c r="J82" s="416"/>
      <c r="K82" s="518"/>
      <c r="L82" s="84"/>
      <c r="M82" s="84"/>
      <c r="Q82" s="87"/>
      <c r="V82" s="1"/>
    </row>
    <row r="83" spans="2:22" ht="16.5">
      <c r="B83" s="413"/>
      <c r="C83" s="454"/>
      <c r="D83" s="414"/>
      <c r="E83" s="414"/>
      <c r="F83" s="414"/>
      <c r="G83" s="414"/>
      <c r="H83" s="415"/>
      <c r="I83" s="415"/>
      <c r="J83" s="416"/>
      <c r="K83" s="518"/>
      <c r="L83" s="84"/>
      <c r="M83" s="84"/>
      <c r="Q83" s="87"/>
      <c r="V83" s="1"/>
    </row>
    <row r="84" spans="2:22" ht="16.5">
      <c r="B84" s="413"/>
      <c r="C84" s="454"/>
      <c r="D84" s="414"/>
      <c r="E84" s="414"/>
      <c r="F84" s="414"/>
      <c r="G84" s="414"/>
      <c r="H84" s="415"/>
      <c r="I84" s="415"/>
      <c r="J84" s="416"/>
      <c r="K84" s="518"/>
      <c r="L84" s="84"/>
      <c r="M84" s="84"/>
      <c r="O84" s="47"/>
      <c r="Q84" s="87"/>
      <c r="V84" s="1"/>
    </row>
    <row r="85" spans="2:22" ht="16.5">
      <c r="B85" s="413"/>
      <c r="C85" s="454"/>
      <c r="D85" s="414"/>
      <c r="E85" s="414"/>
      <c r="F85" s="414"/>
      <c r="G85" s="414"/>
      <c r="H85" s="415"/>
      <c r="I85" s="415"/>
      <c r="J85" s="416"/>
      <c r="K85" s="518"/>
      <c r="L85" s="84"/>
      <c r="M85" s="84"/>
      <c r="Q85" s="87"/>
      <c r="V85" s="1"/>
    </row>
    <row r="86" spans="2:22" ht="16.5">
      <c r="B86" s="413"/>
      <c r="C86" s="454"/>
      <c r="D86" s="414"/>
      <c r="E86" s="414"/>
      <c r="F86" s="414"/>
      <c r="G86" s="414"/>
      <c r="H86" s="415"/>
      <c r="I86" s="415"/>
      <c r="J86" s="416"/>
      <c r="K86" s="518"/>
      <c r="L86" s="84"/>
      <c r="M86" s="84"/>
      <c r="Q86" s="87"/>
      <c r="V86" s="1"/>
    </row>
    <row r="87" spans="2:22" ht="16.5">
      <c r="B87" s="413"/>
      <c r="C87" s="454"/>
      <c r="D87" s="414"/>
      <c r="E87" s="414"/>
      <c r="F87" s="414"/>
      <c r="G87" s="414"/>
      <c r="H87" s="415"/>
      <c r="I87" s="415"/>
      <c r="J87" s="416"/>
      <c r="K87" s="518"/>
      <c r="L87" s="84"/>
      <c r="M87" s="84"/>
      <c r="Q87" s="87"/>
      <c r="V87" s="1"/>
    </row>
    <row r="88" spans="2:22" ht="17.25" thickBot="1">
      <c r="B88" s="417"/>
      <c r="C88" s="418"/>
      <c r="D88" s="418"/>
      <c r="E88" s="418"/>
      <c r="F88" s="418"/>
      <c r="G88" s="418"/>
      <c r="H88" s="419"/>
      <c r="I88" s="419"/>
      <c r="J88" s="420"/>
      <c r="K88" s="519"/>
      <c r="Q88" s="87"/>
      <c r="V88" s="1"/>
    </row>
    <row r="89" spans="2:22" ht="16.5">
      <c r="B89" s="345"/>
      <c r="C89" s="345"/>
      <c r="D89" s="345"/>
      <c r="E89" s="345"/>
      <c r="F89" s="345"/>
      <c r="G89" s="345"/>
      <c r="H89" s="345"/>
      <c r="I89" s="345"/>
      <c r="J89" s="345"/>
      <c r="K89" s="345"/>
      <c r="Q89" s="87"/>
    </row>
    <row r="90" spans="2:22" ht="16.5">
      <c r="B90" s="345"/>
      <c r="C90" s="345"/>
      <c r="D90" s="345"/>
      <c r="E90" s="345"/>
      <c r="F90" s="345"/>
      <c r="G90" s="345"/>
      <c r="H90" s="404">
        <f>SUM(H4:H88)</f>
        <v>11741.4</v>
      </c>
      <c r="I90" s="405">
        <f>SUM(I4:I88)</f>
        <v>3355.9</v>
      </c>
      <c r="J90" s="345"/>
      <c r="K90" s="345"/>
      <c r="Q90" s="87"/>
    </row>
    <row r="91" spans="2:22" ht="16.5">
      <c r="Q91" s="87"/>
    </row>
    <row r="92" spans="2:22" ht="16.5">
      <c r="Q92" s="87"/>
    </row>
    <row r="93" spans="2:22" ht="16.5">
      <c r="Q93" s="87"/>
    </row>
    <row r="94" spans="2:22" ht="16.5">
      <c r="Q94" s="87"/>
    </row>
    <row r="95" spans="2:22" ht="16.5">
      <c r="Q95" s="87"/>
    </row>
    <row r="96" spans="2:22" ht="16.5">
      <c r="Q96" s="87"/>
    </row>
    <row r="97" spans="17:17" ht="16.5">
      <c r="Q97" s="87"/>
    </row>
    <row r="98" spans="17:17" ht="16.5">
      <c r="Q98" s="87"/>
    </row>
    <row r="99" spans="17:17" ht="16.5">
      <c r="Q99" s="87"/>
    </row>
    <row r="100" spans="17:17" ht="16.5">
      <c r="Q100" s="87"/>
    </row>
    <row r="101" spans="17:17" ht="16.5">
      <c r="Q101" s="87"/>
    </row>
    <row r="102" spans="17:17" ht="16.5">
      <c r="Q102" s="87"/>
    </row>
    <row r="103" spans="17:17" ht="16.5">
      <c r="Q103" s="87"/>
    </row>
  </sheetData>
  <mergeCells count="8">
    <mergeCell ref="I73:I74"/>
    <mergeCell ref="J73:J74"/>
    <mergeCell ref="K73:K74"/>
    <mergeCell ref="D62:E62"/>
    <mergeCell ref="D73:D74"/>
    <mergeCell ref="E73:E74"/>
    <mergeCell ref="G73:G74"/>
    <mergeCell ref="H73:H74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2"/>
  <dimension ref="A1:EF109"/>
  <sheetViews>
    <sheetView topLeftCell="DQ11" zoomScale="85" zoomScaleNormal="85" workbookViewId="0">
      <selection activeCell="EB20" sqref="EB20"/>
    </sheetView>
  </sheetViews>
  <sheetFormatPr defaultRowHeight="15"/>
  <cols>
    <col min="1" max="31" width="19.5703125" hidden="1" customWidth="1"/>
    <col min="32" max="32" width="0.140625" hidden="1" customWidth="1"/>
    <col min="33" max="33" width="27.7109375" hidden="1" customWidth="1"/>
    <col min="34" max="34" width="29.28515625" hidden="1" customWidth="1"/>
    <col min="35" max="35" width="18.85546875" hidden="1" customWidth="1"/>
    <col min="36" max="36" width="15" hidden="1" customWidth="1"/>
    <col min="37" max="37" width="27" hidden="1" customWidth="1"/>
    <col min="38" max="38" width="33.28515625" hidden="1" customWidth="1"/>
    <col min="39" max="39" width="18.5703125" hidden="1" customWidth="1"/>
    <col min="40" max="40" width="16" hidden="1" customWidth="1"/>
    <col min="41" max="41" width="42.85546875" hidden="1" customWidth="1"/>
    <col min="42" max="42" width="29.85546875" hidden="1" customWidth="1"/>
    <col min="43" max="43" width="22" hidden="1" customWidth="1"/>
    <col min="44" max="44" width="15.85546875" hidden="1" customWidth="1"/>
    <col min="45" max="45" width="27.28515625" hidden="1" customWidth="1"/>
    <col min="46" max="46" width="45.28515625" hidden="1" customWidth="1"/>
    <col min="47" max="47" width="19.42578125" hidden="1" customWidth="1"/>
    <col min="48" max="48" width="15.5703125" hidden="1" customWidth="1"/>
    <col min="49" max="49" width="27.28515625" hidden="1" customWidth="1"/>
    <col min="50" max="50" width="45.28515625" hidden="1" customWidth="1"/>
    <col min="51" max="51" width="19.42578125" hidden="1" customWidth="1"/>
    <col min="52" max="52" width="15.5703125" hidden="1" customWidth="1"/>
    <col min="53" max="53" width="21.28515625" hidden="1" customWidth="1"/>
    <col min="54" max="54" width="24.85546875" hidden="1" customWidth="1"/>
    <col min="55" max="55" width="17" hidden="1" customWidth="1"/>
    <col min="56" max="56" width="18.85546875" hidden="1" customWidth="1"/>
    <col min="57" max="57" width="28.7109375" hidden="1" customWidth="1"/>
    <col min="58" max="58" width="34.42578125" hidden="1" customWidth="1"/>
    <col min="59" max="59" width="20.42578125" hidden="1" customWidth="1"/>
    <col min="60" max="60" width="18.85546875" hidden="1" customWidth="1"/>
    <col min="61" max="61" width="28.7109375" hidden="1" customWidth="1"/>
    <col min="62" max="62" width="34.42578125" hidden="1" customWidth="1"/>
    <col min="63" max="63" width="20.5703125" hidden="1" customWidth="1"/>
    <col min="64" max="64" width="18.85546875" hidden="1" customWidth="1"/>
    <col min="65" max="65" width="28.7109375" hidden="1" customWidth="1"/>
    <col min="66" max="66" width="24.42578125" hidden="1" customWidth="1"/>
    <col min="67" max="67" width="20.28515625" hidden="1" customWidth="1"/>
    <col min="68" max="68" width="15.5703125" hidden="1" customWidth="1"/>
    <col min="69" max="69" width="28.7109375" hidden="1" customWidth="1"/>
    <col min="70" max="70" width="23.7109375" hidden="1" customWidth="1"/>
    <col min="71" max="71" width="20.28515625" hidden="1" customWidth="1"/>
    <col min="72" max="72" width="15.5703125" hidden="1" customWidth="1"/>
    <col min="73" max="73" width="28.7109375" hidden="1" customWidth="1"/>
    <col min="74" max="74" width="23.7109375" hidden="1" customWidth="1"/>
    <col min="75" max="75" width="23" hidden="1" customWidth="1"/>
    <col min="76" max="76" width="15.5703125" hidden="1" customWidth="1"/>
    <col min="77" max="77" width="28.7109375" hidden="1" customWidth="1"/>
    <col min="78" max="78" width="27.140625" hidden="1" customWidth="1"/>
    <col min="79" max="79" width="23" hidden="1" customWidth="1"/>
    <col min="80" max="80" width="15.5703125" hidden="1" customWidth="1"/>
    <col min="81" max="81" width="28.7109375" hidden="1" customWidth="1"/>
    <col min="82" max="82" width="27.140625" hidden="1" customWidth="1"/>
    <col min="83" max="83" width="23" hidden="1" customWidth="1"/>
    <col min="84" max="84" width="15.5703125" hidden="1" customWidth="1"/>
    <col min="85" max="85" width="30.28515625" hidden="1" customWidth="1"/>
    <col min="86" max="86" width="27.140625" hidden="1" customWidth="1"/>
    <col min="87" max="87" width="23" hidden="1" customWidth="1"/>
    <col min="88" max="88" width="38.85546875" hidden="1" customWidth="1"/>
    <col min="89" max="89" width="28.7109375" hidden="1" customWidth="1"/>
    <col min="90" max="90" width="27.140625" hidden="1" customWidth="1"/>
    <col min="91" max="91" width="23" hidden="1" customWidth="1"/>
    <col min="92" max="92" width="15.5703125" hidden="1" customWidth="1"/>
    <col min="93" max="93" width="17" hidden="1" customWidth="1"/>
    <col min="94" max="94" width="27.140625" hidden="1" customWidth="1"/>
    <col min="95" max="95" width="23" hidden="1" customWidth="1"/>
    <col min="96" max="96" width="9.42578125" hidden="1" customWidth="1"/>
    <col min="97" max="97" width="18.28515625" hidden="1" customWidth="1"/>
    <col min="98" max="98" width="33.42578125" hidden="1" customWidth="1"/>
    <col min="99" max="99" width="16.5703125" hidden="1" customWidth="1"/>
    <col min="100" max="100" width="20" hidden="1" customWidth="1"/>
    <col min="101" max="101" width="17.7109375" hidden="1" customWidth="1"/>
    <col min="102" max="102" width="30" hidden="1" customWidth="1"/>
    <col min="103" max="103" width="23" hidden="1" customWidth="1"/>
    <col min="104" max="104" width="15.5703125" hidden="1" customWidth="1"/>
    <col min="105" max="105" width="17.7109375" hidden="1" customWidth="1"/>
    <col min="106" max="106" width="32.42578125" hidden="1" customWidth="1"/>
    <col min="107" max="107" width="23" hidden="1" customWidth="1"/>
    <col min="108" max="108" width="15.5703125" hidden="1" customWidth="1"/>
    <col min="109" max="109" width="24" hidden="1" customWidth="1"/>
    <col min="110" max="110" width="45.5703125" hidden="1" customWidth="1"/>
    <col min="111" max="111" width="33.140625" hidden="1" customWidth="1"/>
    <col min="112" max="112" width="18.140625" hidden="1" customWidth="1"/>
    <col min="113" max="113" width="9.7109375" customWidth="1"/>
    <col min="114" max="114" width="20.28515625" hidden="1" customWidth="1"/>
    <col min="115" max="115" width="24" hidden="1" customWidth="1"/>
    <col min="116" max="116" width="35.85546875" hidden="1" customWidth="1"/>
    <col min="117" max="117" width="21" hidden="1" customWidth="1"/>
    <col min="118" max="118" width="20.28515625" hidden="1" customWidth="1"/>
    <col min="119" max="119" width="24.7109375" customWidth="1"/>
    <col min="120" max="120" width="85.7109375" bestFit="1" customWidth="1"/>
    <col min="121" max="121" width="24.7109375" customWidth="1"/>
    <col min="122" max="122" width="18.140625" customWidth="1"/>
    <col min="124" max="124" width="24" hidden="1" customWidth="1"/>
    <col min="125" max="125" width="45.5703125" hidden="1" customWidth="1"/>
    <col min="126" max="126" width="33.140625" hidden="1" customWidth="1"/>
    <col min="127" max="127" width="18.140625" hidden="1" customWidth="1"/>
    <col min="128" max="128" width="26.28515625" customWidth="1"/>
    <col min="129" max="129" width="17.42578125" customWidth="1"/>
    <col min="130" max="130" width="11" bestFit="1" customWidth="1"/>
    <col min="131" max="131" width="15" customWidth="1"/>
    <col min="132" max="132" width="14.28515625" customWidth="1"/>
    <col min="134" max="134" width="9.5703125" bestFit="1" customWidth="1"/>
  </cols>
  <sheetData>
    <row r="1" spans="1:134" ht="36.75" customHeight="1" thickBot="1">
      <c r="A1" s="142" t="s">
        <v>0</v>
      </c>
      <c r="B1" s="143"/>
      <c r="C1" s="143"/>
      <c r="D1" s="144"/>
      <c r="E1" s="142" t="s">
        <v>1</v>
      </c>
      <c r="F1" s="143"/>
      <c r="G1" s="143"/>
      <c r="H1" s="144"/>
      <c r="I1" s="142" t="s">
        <v>2</v>
      </c>
      <c r="J1" s="143"/>
      <c r="K1" s="143"/>
      <c r="L1" s="144"/>
      <c r="M1" s="142" t="s">
        <v>3</v>
      </c>
      <c r="N1" s="143"/>
      <c r="O1" s="143"/>
      <c r="P1" s="144"/>
      <c r="Q1" s="1286" t="s">
        <v>4</v>
      </c>
      <c r="R1" s="1287"/>
      <c r="S1" s="1287"/>
      <c r="T1" s="1288"/>
      <c r="U1" s="329" t="s">
        <v>5</v>
      </c>
      <c r="V1" s="330"/>
      <c r="W1" s="330"/>
      <c r="X1" s="331"/>
      <c r="Y1" s="1280" t="s">
        <v>6</v>
      </c>
      <c r="Z1" s="1281"/>
      <c r="AA1" s="1281"/>
      <c r="AB1" s="1282"/>
      <c r="AC1" s="1280" t="s">
        <v>7</v>
      </c>
      <c r="AD1" s="1281"/>
      <c r="AE1" s="1281"/>
      <c r="AF1" s="1282"/>
      <c r="AG1" s="1280" t="s">
        <v>8</v>
      </c>
      <c r="AH1" s="1281"/>
      <c r="AI1" s="1281"/>
      <c r="AJ1" s="1282"/>
      <c r="AK1" s="1280" t="s">
        <v>9</v>
      </c>
      <c r="AL1" s="1281"/>
      <c r="AM1" s="1281"/>
      <c r="AN1" s="1282"/>
      <c r="AO1" s="1280" t="s">
        <v>10</v>
      </c>
      <c r="AP1" s="1281"/>
      <c r="AQ1" s="1281"/>
      <c r="AR1" s="1282"/>
      <c r="AS1" s="1280" t="s">
        <v>11</v>
      </c>
      <c r="AT1" s="1281"/>
      <c r="AU1" s="1281"/>
      <c r="AV1" s="1282"/>
      <c r="AW1" s="1280" t="s">
        <v>1648</v>
      </c>
      <c r="AX1" s="1281"/>
      <c r="AY1" s="1281"/>
      <c r="AZ1" s="1282"/>
      <c r="BA1" s="1280" t="s">
        <v>1715</v>
      </c>
      <c r="BB1" s="1281"/>
      <c r="BC1" s="1281"/>
      <c r="BD1" s="1282"/>
      <c r="BE1" s="1280" t="s">
        <v>1799</v>
      </c>
      <c r="BF1" s="1281"/>
      <c r="BG1" s="1281"/>
      <c r="BH1" s="1282"/>
      <c r="BI1" s="1280" t="s">
        <v>1894</v>
      </c>
      <c r="BJ1" s="1281"/>
      <c r="BK1" s="1281"/>
      <c r="BL1" s="1282"/>
      <c r="BM1" s="1280" t="s">
        <v>1993</v>
      </c>
      <c r="BN1" s="1281"/>
      <c r="BO1" s="1281"/>
      <c r="BP1" s="1282"/>
      <c r="BQ1" s="1277" t="s">
        <v>2125</v>
      </c>
      <c r="BR1" s="1278"/>
      <c r="BS1" s="1278"/>
      <c r="BT1" s="1279"/>
      <c r="BU1" s="1277" t="s">
        <v>2205</v>
      </c>
      <c r="BV1" s="1278"/>
      <c r="BW1" s="1278"/>
      <c r="BX1" s="1279"/>
      <c r="BY1" s="1277" t="s">
        <v>2285</v>
      </c>
      <c r="BZ1" s="1278"/>
      <c r="CA1" s="1278"/>
      <c r="CB1" s="1279"/>
      <c r="CC1" s="1277" t="s">
        <v>2363</v>
      </c>
      <c r="CD1" s="1278"/>
      <c r="CE1" s="1278"/>
      <c r="CF1" s="1279"/>
      <c r="CG1" s="1277" t="s">
        <v>2488</v>
      </c>
      <c r="CH1" s="1278"/>
      <c r="CI1" s="1278"/>
      <c r="CJ1" s="1279"/>
      <c r="CK1" s="1277" t="s">
        <v>2635</v>
      </c>
      <c r="CL1" s="1278"/>
      <c r="CM1" s="1278"/>
      <c r="CN1" s="1279"/>
      <c r="CO1" s="1277" t="s">
        <v>2710</v>
      </c>
      <c r="CP1" s="1278"/>
      <c r="CQ1" s="1278"/>
      <c r="CR1" s="1279"/>
      <c r="CS1" s="1283" t="s">
        <v>2787</v>
      </c>
      <c r="CT1" s="1284"/>
      <c r="CU1" s="1284"/>
      <c r="CV1" s="1285"/>
      <c r="CW1" s="1283" t="s">
        <v>2791</v>
      </c>
      <c r="CX1" s="1284"/>
      <c r="CY1" s="1284"/>
      <c r="CZ1" s="1285"/>
      <c r="DA1" s="1283" t="s">
        <v>2835</v>
      </c>
      <c r="DB1" s="1284"/>
      <c r="DC1" s="1284"/>
      <c r="DD1" s="1285"/>
      <c r="DE1" s="1724" t="s">
        <v>2907</v>
      </c>
      <c r="DF1" s="1725"/>
      <c r="DG1" s="1725"/>
      <c r="DH1" s="1293"/>
      <c r="DJ1" s="1726" t="s">
        <v>2908</v>
      </c>
      <c r="DK1" s="1726"/>
      <c r="DL1" s="1726"/>
      <c r="DM1" s="1726"/>
      <c r="DN1" s="1726"/>
      <c r="DO1" s="1726"/>
      <c r="DP1" s="1726"/>
      <c r="DQ1" s="1726"/>
      <c r="DR1" s="1727"/>
      <c r="DT1" s="1724" t="s">
        <v>2907</v>
      </c>
      <c r="DU1" s="1725"/>
      <c r="DV1" s="1725"/>
      <c r="DW1" s="1293"/>
    </row>
    <row r="2" spans="1:134" ht="15.75" thickBot="1">
      <c r="A2" s="145" t="s">
        <v>12</v>
      </c>
      <c r="B2" s="145" t="s">
        <v>13</v>
      </c>
      <c r="C2" s="146" t="s">
        <v>14</v>
      </c>
      <c r="D2" s="147" t="s">
        <v>15</v>
      </c>
      <c r="E2" s="145" t="s">
        <v>12</v>
      </c>
      <c r="F2" s="145" t="s">
        <v>13</v>
      </c>
      <c r="G2" s="146" t="s">
        <v>14</v>
      </c>
      <c r="H2" s="148" t="s">
        <v>15</v>
      </c>
      <c r="I2" s="145" t="s">
        <v>12</v>
      </c>
      <c r="J2" s="145" t="s">
        <v>13</v>
      </c>
      <c r="K2" s="146" t="s">
        <v>14</v>
      </c>
      <c r="L2" s="147" t="s">
        <v>15</v>
      </c>
      <c r="M2" s="175" t="s">
        <v>12</v>
      </c>
      <c r="N2" s="145" t="s">
        <v>13</v>
      </c>
      <c r="O2" s="147" t="s">
        <v>14</v>
      </c>
      <c r="P2" s="147" t="s">
        <v>15</v>
      </c>
      <c r="Q2" s="465" t="s">
        <v>12</v>
      </c>
      <c r="R2" s="465" t="s">
        <v>13</v>
      </c>
      <c r="S2" s="466" t="s">
        <v>14</v>
      </c>
      <c r="T2" s="466" t="s">
        <v>15</v>
      </c>
      <c r="U2" s="467" t="s">
        <v>12</v>
      </c>
      <c r="V2" s="467" t="s">
        <v>13</v>
      </c>
      <c r="W2" s="468" t="s">
        <v>14</v>
      </c>
      <c r="X2" s="468" t="s">
        <v>15</v>
      </c>
      <c r="Y2" s="465" t="s">
        <v>12</v>
      </c>
      <c r="Z2" s="465" t="s">
        <v>13</v>
      </c>
      <c r="AA2" s="466" t="s">
        <v>14</v>
      </c>
      <c r="AB2" s="466" t="s">
        <v>15</v>
      </c>
      <c r="AC2" s="465" t="s">
        <v>12</v>
      </c>
      <c r="AD2" s="465" t="s">
        <v>13</v>
      </c>
      <c r="AE2" s="466" t="s">
        <v>14</v>
      </c>
      <c r="AF2" s="466"/>
      <c r="AG2" s="465" t="s">
        <v>12</v>
      </c>
      <c r="AH2" s="465" t="s">
        <v>13</v>
      </c>
      <c r="AI2" s="466" t="s">
        <v>14</v>
      </c>
      <c r="AJ2" s="466" t="s">
        <v>15</v>
      </c>
      <c r="AK2" s="465" t="s">
        <v>12</v>
      </c>
      <c r="AL2" s="465" t="s">
        <v>13</v>
      </c>
      <c r="AM2" s="466" t="s">
        <v>14</v>
      </c>
      <c r="AN2" s="466" t="s">
        <v>15</v>
      </c>
      <c r="AO2" s="465" t="s">
        <v>12</v>
      </c>
      <c r="AP2" s="465" t="s">
        <v>13</v>
      </c>
      <c r="AQ2" s="466" t="s">
        <v>14</v>
      </c>
      <c r="AR2" s="466" t="s">
        <v>15</v>
      </c>
      <c r="AS2" s="465" t="s">
        <v>12</v>
      </c>
      <c r="AT2" s="465" t="s">
        <v>13</v>
      </c>
      <c r="AU2" s="466" t="s">
        <v>14</v>
      </c>
      <c r="AV2" s="466" t="s">
        <v>15</v>
      </c>
      <c r="AW2" s="465" t="s">
        <v>12</v>
      </c>
      <c r="AX2" s="465" t="s">
        <v>13</v>
      </c>
      <c r="AY2" s="466" t="s">
        <v>14</v>
      </c>
      <c r="AZ2" s="466" t="s">
        <v>15</v>
      </c>
      <c r="BA2" s="465" t="s">
        <v>12</v>
      </c>
      <c r="BB2" s="465" t="s">
        <v>13</v>
      </c>
      <c r="BC2" s="466" t="s">
        <v>14</v>
      </c>
      <c r="BD2" s="466" t="s">
        <v>15</v>
      </c>
      <c r="BE2" s="465" t="s">
        <v>12</v>
      </c>
      <c r="BF2" s="465" t="s">
        <v>13</v>
      </c>
      <c r="BG2" s="466" t="s">
        <v>14</v>
      </c>
      <c r="BH2" s="466" t="s">
        <v>15</v>
      </c>
      <c r="BI2" s="465" t="s">
        <v>12</v>
      </c>
      <c r="BJ2" s="465" t="s">
        <v>13</v>
      </c>
      <c r="BK2" s="466" t="s">
        <v>14</v>
      </c>
      <c r="BL2" s="466" t="s">
        <v>15</v>
      </c>
      <c r="BM2" s="465" t="s">
        <v>12</v>
      </c>
      <c r="BN2" s="465" t="s">
        <v>13</v>
      </c>
      <c r="BO2" s="466" t="s">
        <v>14</v>
      </c>
      <c r="BP2" s="466" t="s">
        <v>15</v>
      </c>
      <c r="BQ2" s="997" t="s">
        <v>12</v>
      </c>
      <c r="BR2" s="997" t="s">
        <v>13</v>
      </c>
      <c r="BS2" s="998" t="s">
        <v>14</v>
      </c>
      <c r="BT2" s="998" t="s">
        <v>15</v>
      </c>
      <c r="BU2" s="997" t="s">
        <v>12</v>
      </c>
      <c r="BV2" s="997" t="s">
        <v>13</v>
      </c>
      <c r="BW2" s="998" t="s">
        <v>14</v>
      </c>
      <c r="BX2" s="998" t="s">
        <v>15</v>
      </c>
      <c r="BY2" s="997" t="s">
        <v>12</v>
      </c>
      <c r="BZ2" s="997" t="s">
        <v>13</v>
      </c>
      <c r="CA2" s="998" t="s">
        <v>14</v>
      </c>
      <c r="CB2" s="998" t="s">
        <v>15</v>
      </c>
      <c r="CC2" s="997" t="s">
        <v>12</v>
      </c>
      <c r="CD2" s="997" t="s">
        <v>13</v>
      </c>
      <c r="CE2" s="998" t="s">
        <v>14</v>
      </c>
      <c r="CF2" s="998" t="s">
        <v>15</v>
      </c>
      <c r="CG2" s="997" t="s">
        <v>12</v>
      </c>
      <c r="CH2" s="997" t="s">
        <v>13</v>
      </c>
      <c r="CI2" s="998" t="s">
        <v>14</v>
      </c>
      <c r="CJ2" s="998" t="s">
        <v>15</v>
      </c>
      <c r="CK2" s="997" t="s">
        <v>12</v>
      </c>
      <c r="CL2" s="997" t="s">
        <v>13</v>
      </c>
      <c r="CM2" s="998" t="s">
        <v>14</v>
      </c>
      <c r="CN2" s="998" t="s">
        <v>15</v>
      </c>
      <c r="CO2" s="997" t="s">
        <v>12</v>
      </c>
      <c r="CP2" s="997" t="s">
        <v>13</v>
      </c>
      <c r="CQ2" s="998" t="s">
        <v>14</v>
      </c>
      <c r="CR2" s="998" t="s">
        <v>15</v>
      </c>
      <c r="CS2" s="997" t="s">
        <v>12</v>
      </c>
      <c r="CT2" s="997" t="s">
        <v>13</v>
      </c>
      <c r="CU2" s="998" t="s">
        <v>14</v>
      </c>
      <c r="CV2" s="998" t="s">
        <v>15</v>
      </c>
      <c r="CW2" s="997" t="s">
        <v>12</v>
      </c>
      <c r="CX2" s="997" t="s">
        <v>13</v>
      </c>
      <c r="CY2" s="998" t="s">
        <v>14</v>
      </c>
      <c r="CZ2" s="998" t="s">
        <v>15</v>
      </c>
      <c r="DA2" s="997" t="s">
        <v>12</v>
      </c>
      <c r="DB2" s="997" t="s">
        <v>13</v>
      </c>
      <c r="DC2" s="998" t="s">
        <v>14</v>
      </c>
      <c r="DD2" s="998" t="s">
        <v>15</v>
      </c>
      <c r="DE2" s="1243" t="s">
        <v>2904</v>
      </c>
      <c r="DF2" s="1243" t="s">
        <v>13</v>
      </c>
      <c r="DG2" s="1244" t="s">
        <v>14</v>
      </c>
      <c r="DH2" s="1244" t="s">
        <v>15</v>
      </c>
      <c r="DJ2" s="1244" t="s">
        <v>15</v>
      </c>
      <c r="DK2" s="1243" t="s">
        <v>12</v>
      </c>
      <c r="DL2" s="1243" t="s">
        <v>13</v>
      </c>
      <c r="DM2" s="1244" t="s">
        <v>14</v>
      </c>
      <c r="DN2" s="1244" t="s">
        <v>15</v>
      </c>
      <c r="DO2" s="1312" t="s">
        <v>12</v>
      </c>
      <c r="DP2" s="1313" t="s">
        <v>13</v>
      </c>
      <c r="DQ2" s="1314" t="s">
        <v>14</v>
      </c>
      <c r="DR2" s="1314" t="s">
        <v>15</v>
      </c>
      <c r="DT2" s="1243" t="s">
        <v>2904</v>
      </c>
      <c r="DU2" s="1243" t="s">
        <v>13</v>
      </c>
      <c r="DV2" s="1244" t="s">
        <v>14</v>
      </c>
      <c r="DW2" s="1244" t="s">
        <v>15</v>
      </c>
      <c r="DX2" s="1326" t="s">
        <v>146</v>
      </c>
      <c r="DY2" s="1048">
        <f>+DQ47+DY7+DY8+DY9+DY10+DY6+EB2+DY11</f>
        <v>55.310000000000009</v>
      </c>
      <c r="EA2" s="1324" t="s">
        <v>3088</v>
      </c>
      <c r="EB2" s="1319">
        <v>121.79</v>
      </c>
    </row>
    <row r="3" spans="1:134" ht="15.75" thickBot="1">
      <c r="A3" s="149">
        <v>44928</v>
      </c>
      <c r="B3" s="150" t="s">
        <v>16</v>
      </c>
      <c r="C3" s="151">
        <v>39</v>
      </c>
      <c r="D3" s="152" t="s">
        <v>17</v>
      </c>
      <c r="E3" s="149">
        <v>44958</v>
      </c>
      <c r="F3" s="150" t="s">
        <v>18</v>
      </c>
      <c r="G3" s="151">
        <f>+C72-C103</f>
        <v>1.8500000000000227</v>
      </c>
      <c r="H3" s="153" t="s">
        <v>19</v>
      </c>
      <c r="I3" s="149">
        <v>44986</v>
      </c>
      <c r="J3" s="150" t="s">
        <v>20</v>
      </c>
      <c r="K3" s="151">
        <v>0.72</v>
      </c>
      <c r="L3" s="152" t="s">
        <v>19</v>
      </c>
      <c r="M3" s="149">
        <v>44986</v>
      </c>
      <c r="N3" s="176" t="s">
        <v>21</v>
      </c>
      <c r="O3" s="151">
        <v>0.95</v>
      </c>
      <c r="P3" s="152" t="s">
        <v>19</v>
      </c>
      <c r="Q3" s="460">
        <v>44986</v>
      </c>
      <c r="R3" s="461" t="s">
        <v>21</v>
      </c>
      <c r="S3" s="462">
        <f>1171.13-1168</f>
        <v>3.1300000000001091</v>
      </c>
      <c r="T3" s="463" t="s">
        <v>19</v>
      </c>
      <c r="U3" s="460">
        <v>45078</v>
      </c>
      <c r="V3" s="464" t="s">
        <v>22</v>
      </c>
      <c r="W3" s="462">
        <v>3.67</v>
      </c>
      <c r="X3" s="463" t="s">
        <v>19</v>
      </c>
      <c r="Y3" s="460">
        <v>45118</v>
      </c>
      <c r="Z3" s="464" t="s">
        <v>1042</v>
      </c>
      <c r="AA3" s="462">
        <v>10.67</v>
      </c>
      <c r="AB3" s="463" t="s">
        <v>24</v>
      </c>
      <c r="AC3" s="460">
        <v>45144</v>
      </c>
      <c r="AD3" s="464" t="s">
        <v>1113</v>
      </c>
      <c r="AE3" s="462">
        <v>18</v>
      </c>
      <c r="AF3" s="463" t="s">
        <v>24</v>
      </c>
      <c r="AG3" s="460">
        <v>45170</v>
      </c>
      <c r="AH3" s="464" t="s">
        <v>71</v>
      </c>
      <c r="AI3" s="462">
        <v>10</v>
      </c>
      <c r="AJ3" s="463" t="s">
        <v>42</v>
      </c>
      <c r="AK3" s="460">
        <v>45200</v>
      </c>
      <c r="AL3" s="464" t="s">
        <v>46</v>
      </c>
      <c r="AM3" s="462">
        <v>4</v>
      </c>
      <c r="AN3" s="463" t="s">
        <v>1252</v>
      </c>
      <c r="AO3" s="332">
        <v>45231</v>
      </c>
      <c r="AP3" s="343" t="s">
        <v>1481</v>
      </c>
      <c r="AQ3" s="333">
        <v>44.5</v>
      </c>
      <c r="AR3" s="344" t="s">
        <v>29</v>
      </c>
      <c r="AS3" s="460">
        <v>45263</v>
      </c>
      <c r="AT3" s="464" t="s">
        <v>101</v>
      </c>
      <c r="AU3" s="462">
        <v>5</v>
      </c>
      <c r="AV3" s="463" t="s">
        <v>42</v>
      </c>
      <c r="AW3" s="460">
        <v>45293</v>
      </c>
      <c r="AX3" s="464" t="s">
        <v>1655</v>
      </c>
      <c r="AY3" s="462">
        <v>2</v>
      </c>
      <c r="AZ3" s="463" t="s">
        <v>48</v>
      </c>
      <c r="BA3" s="460">
        <v>45324</v>
      </c>
      <c r="BB3" s="464" t="s">
        <v>1716</v>
      </c>
      <c r="BC3" s="462">
        <v>2.02</v>
      </c>
      <c r="BD3" s="463" t="s">
        <v>1717</v>
      </c>
      <c r="BE3" s="460">
        <v>45354</v>
      </c>
      <c r="BF3" s="464" t="s">
        <v>27</v>
      </c>
      <c r="BG3" s="462">
        <v>39</v>
      </c>
      <c r="BH3" s="463" t="s">
        <v>1036</v>
      </c>
      <c r="BI3" s="460">
        <v>45385</v>
      </c>
      <c r="BJ3" s="464" t="s">
        <v>1900</v>
      </c>
      <c r="BK3" s="462">
        <v>10</v>
      </c>
      <c r="BL3" s="463" t="s">
        <v>17</v>
      </c>
      <c r="BM3" s="460">
        <v>45413</v>
      </c>
      <c r="BN3" s="464" t="s">
        <v>2012</v>
      </c>
      <c r="BO3" s="462">
        <v>5</v>
      </c>
      <c r="BP3" s="463" t="s">
        <v>1656</v>
      </c>
      <c r="BQ3" s="815">
        <v>45444</v>
      </c>
      <c r="BR3" s="816" t="s">
        <v>2132</v>
      </c>
      <c r="BS3" s="817">
        <v>1.5</v>
      </c>
      <c r="BT3" s="818" t="s">
        <v>1742</v>
      </c>
      <c r="BU3" s="815">
        <v>45474</v>
      </c>
      <c r="BV3" s="816" t="s">
        <v>1080</v>
      </c>
      <c r="BW3" s="817">
        <v>38</v>
      </c>
      <c r="BX3" s="818" t="s">
        <v>48</v>
      </c>
      <c r="BY3" s="815">
        <v>45505</v>
      </c>
      <c r="BZ3" s="816" t="s">
        <v>1080</v>
      </c>
      <c r="CA3" s="817">
        <v>40</v>
      </c>
      <c r="CB3" s="818" t="s">
        <v>42</v>
      </c>
      <c r="CC3" s="815">
        <v>45537</v>
      </c>
      <c r="CD3" s="816" t="s">
        <v>133</v>
      </c>
      <c r="CE3" s="817">
        <v>40</v>
      </c>
      <c r="CF3" s="818" t="s">
        <v>1252</v>
      </c>
      <c r="CG3" s="815">
        <v>45566</v>
      </c>
      <c r="CH3" s="816" t="s">
        <v>2490</v>
      </c>
      <c r="CI3" s="817">
        <v>0.5</v>
      </c>
      <c r="CJ3" s="818" t="s">
        <v>1656</v>
      </c>
      <c r="CK3" s="815">
        <v>45597</v>
      </c>
      <c r="CL3" s="816" t="s">
        <v>35</v>
      </c>
      <c r="CM3" s="817">
        <v>10</v>
      </c>
      <c r="CN3" s="818" t="s">
        <v>42</v>
      </c>
      <c r="CO3" s="815">
        <v>45630</v>
      </c>
      <c r="CP3" s="816" t="s">
        <v>46</v>
      </c>
      <c r="CQ3" s="817">
        <v>4</v>
      </c>
      <c r="CR3" s="818" t="s">
        <v>1252</v>
      </c>
      <c r="CS3" s="815">
        <v>45659</v>
      </c>
      <c r="CT3" s="816" t="s">
        <v>2758</v>
      </c>
      <c r="CU3" s="817">
        <v>2</v>
      </c>
      <c r="CV3" s="818" t="s">
        <v>42</v>
      </c>
      <c r="CW3" s="815">
        <v>45694</v>
      </c>
      <c r="CX3" s="816" t="s">
        <v>32</v>
      </c>
      <c r="CY3" s="817">
        <v>10</v>
      </c>
      <c r="CZ3" s="818" t="s">
        <v>42</v>
      </c>
      <c r="DA3" s="815">
        <v>45720</v>
      </c>
      <c r="DB3" s="816" t="s">
        <v>61</v>
      </c>
      <c r="DC3" s="817">
        <v>10</v>
      </c>
      <c r="DD3" s="818" t="s">
        <v>1252</v>
      </c>
      <c r="DE3" s="815">
        <v>45916</v>
      </c>
      <c r="DF3" s="816" t="s">
        <v>2900</v>
      </c>
      <c r="DG3" s="817">
        <v>5.5</v>
      </c>
      <c r="DH3" s="1268" t="s">
        <v>2897</v>
      </c>
      <c r="DJ3" s="1268"/>
      <c r="DK3" s="815"/>
      <c r="DL3" s="1121"/>
      <c r="DM3" s="817"/>
      <c r="DN3" s="1268"/>
      <c r="DO3" s="815">
        <v>45992</v>
      </c>
      <c r="DP3" s="1269" t="s">
        <v>2204</v>
      </c>
      <c r="DQ3" s="817">
        <v>108.5</v>
      </c>
      <c r="DR3" s="1268" t="s">
        <v>3020</v>
      </c>
      <c r="DT3" s="815"/>
      <c r="DU3" s="816"/>
      <c r="DV3" s="817"/>
      <c r="DW3" s="1268"/>
      <c r="DX3" s="1327" t="s">
        <v>3002</v>
      </c>
      <c r="DY3" s="1049">
        <v>10</v>
      </c>
      <c r="EA3" s="1324" t="s">
        <v>3089</v>
      </c>
      <c r="EB3" s="1319">
        <v>738.8</v>
      </c>
    </row>
    <row r="4" spans="1:134" ht="15.75" thickBot="1">
      <c r="A4" s="149">
        <v>44930</v>
      </c>
      <c r="B4" s="150" t="s">
        <v>25</v>
      </c>
      <c r="C4" s="151">
        <v>1</v>
      </c>
      <c r="D4" s="152" t="s">
        <v>19</v>
      </c>
      <c r="E4" s="149">
        <v>44958</v>
      </c>
      <c r="F4" s="150" t="s">
        <v>26</v>
      </c>
      <c r="G4" s="151">
        <v>1.5</v>
      </c>
      <c r="H4" s="153" t="s">
        <v>19</v>
      </c>
      <c r="I4" s="149">
        <v>44986</v>
      </c>
      <c r="J4" s="150" t="s">
        <v>27</v>
      </c>
      <c r="K4" s="151">
        <v>39</v>
      </c>
      <c r="L4" s="152" t="s">
        <v>19</v>
      </c>
      <c r="M4" s="177">
        <v>45017</v>
      </c>
      <c r="N4" s="150" t="s">
        <v>28</v>
      </c>
      <c r="O4" s="151">
        <v>10.1</v>
      </c>
      <c r="P4" s="152" t="s">
        <v>29</v>
      </c>
      <c r="Q4" s="332">
        <v>45048</v>
      </c>
      <c r="R4" s="335" t="s">
        <v>30</v>
      </c>
      <c r="S4" s="333">
        <v>3</v>
      </c>
      <c r="T4" s="334" t="s">
        <v>17</v>
      </c>
      <c r="U4" s="332">
        <v>45078</v>
      </c>
      <c r="V4" s="335" t="s">
        <v>31</v>
      </c>
      <c r="W4" s="333">
        <v>5</v>
      </c>
      <c r="X4" s="334" t="s">
        <v>29</v>
      </c>
      <c r="Y4" s="332">
        <v>45110</v>
      </c>
      <c r="Z4" s="335" t="s">
        <v>23</v>
      </c>
      <c r="AA4" s="333">
        <v>5</v>
      </c>
      <c r="AB4" s="334" t="s">
        <v>24</v>
      </c>
      <c r="AC4" s="332">
        <v>45145</v>
      </c>
      <c r="AD4" s="335" t="s">
        <v>32</v>
      </c>
      <c r="AE4" s="333">
        <v>5</v>
      </c>
      <c r="AF4" s="334" t="s">
        <v>1115</v>
      </c>
      <c r="AG4" s="332">
        <v>45171</v>
      </c>
      <c r="AH4" s="335" t="s">
        <v>69</v>
      </c>
      <c r="AI4" s="333">
        <v>5</v>
      </c>
      <c r="AJ4" s="334" t="s">
        <v>42</v>
      </c>
      <c r="AK4" s="332">
        <v>45201</v>
      </c>
      <c r="AL4" s="335" t="s">
        <v>116</v>
      </c>
      <c r="AM4" s="333">
        <v>5</v>
      </c>
      <c r="AN4" s="334" t="s">
        <v>1252</v>
      </c>
      <c r="AO4" s="332">
        <v>45231</v>
      </c>
      <c r="AP4" s="335" t="s">
        <v>1482</v>
      </c>
      <c r="AQ4" s="333">
        <v>35</v>
      </c>
      <c r="AR4" s="334" t="s">
        <v>29</v>
      </c>
      <c r="AS4" s="332">
        <v>45264</v>
      </c>
      <c r="AT4" s="335" t="s">
        <v>1592</v>
      </c>
      <c r="AU4" s="333">
        <v>39</v>
      </c>
      <c r="AV4" s="334" t="s">
        <v>1252</v>
      </c>
      <c r="AW4" s="332">
        <v>45292</v>
      </c>
      <c r="AX4" s="335" t="s">
        <v>1244</v>
      </c>
      <c r="AY4" s="333">
        <v>10</v>
      </c>
      <c r="AZ4" s="334" t="s">
        <v>1656</v>
      </c>
      <c r="BA4" s="332">
        <v>45327</v>
      </c>
      <c r="BB4" s="335" t="s">
        <v>27</v>
      </c>
      <c r="BC4" s="333">
        <v>19.5</v>
      </c>
      <c r="BD4" s="334" t="s">
        <v>48</v>
      </c>
      <c r="BE4" s="670">
        <v>45354</v>
      </c>
      <c r="BF4" s="671" t="s">
        <v>1800</v>
      </c>
      <c r="BG4" s="672">
        <v>8</v>
      </c>
      <c r="BH4" s="673" t="s">
        <v>42</v>
      </c>
      <c r="BI4" s="332">
        <v>45385</v>
      </c>
      <c r="BJ4" s="335" t="s">
        <v>1272</v>
      </c>
      <c r="BK4" s="333">
        <v>2</v>
      </c>
      <c r="BL4" s="334" t="s">
        <v>17</v>
      </c>
      <c r="BM4" s="332">
        <v>45413</v>
      </c>
      <c r="BN4" s="335" t="s">
        <v>2013</v>
      </c>
      <c r="BO4" s="333">
        <v>2</v>
      </c>
      <c r="BP4" s="463" t="s">
        <v>1656</v>
      </c>
      <c r="BQ4" s="819">
        <v>45446</v>
      </c>
      <c r="BR4" s="816" t="s">
        <v>2132</v>
      </c>
      <c r="BS4" s="820">
        <v>2</v>
      </c>
      <c r="BT4" s="821" t="s">
        <v>17</v>
      </c>
      <c r="BU4" s="819">
        <v>45475</v>
      </c>
      <c r="BV4" s="816" t="s">
        <v>46</v>
      </c>
      <c r="BW4" s="820">
        <v>100</v>
      </c>
      <c r="BX4" s="821" t="s">
        <v>42</v>
      </c>
      <c r="BY4" s="819">
        <v>45505</v>
      </c>
      <c r="BZ4" s="816" t="s">
        <v>56</v>
      </c>
      <c r="CA4" s="820">
        <v>3</v>
      </c>
      <c r="CB4" s="821" t="s">
        <v>2286</v>
      </c>
      <c r="CC4" s="819">
        <v>45538</v>
      </c>
      <c r="CD4" s="816" t="s">
        <v>56</v>
      </c>
      <c r="CE4" s="820">
        <v>2</v>
      </c>
      <c r="CF4" s="821" t="s">
        <v>42</v>
      </c>
      <c r="CG4" s="819">
        <v>45566</v>
      </c>
      <c r="CH4" s="816" t="s">
        <v>2497</v>
      </c>
      <c r="CI4" s="820">
        <v>1.5</v>
      </c>
      <c r="CJ4" s="818" t="s">
        <v>1656</v>
      </c>
      <c r="CK4" s="819">
        <v>45597</v>
      </c>
      <c r="CL4" s="816" t="s">
        <v>61</v>
      </c>
      <c r="CM4" s="820">
        <v>2</v>
      </c>
      <c r="CN4" s="818" t="s">
        <v>1252</v>
      </c>
      <c r="CO4" s="819">
        <v>45632</v>
      </c>
      <c r="CP4" s="816" t="s">
        <v>2722</v>
      </c>
      <c r="CQ4" s="820">
        <v>1.5</v>
      </c>
      <c r="CR4" s="818" t="s">
        <v>1656</v>
      </c>
      <c r="CS4" s="819">
        <v>45660</v>
      </c>
      <c r="CT4" s="816" t="s">
        <v>2761</v>
      </c>
      <c r="CU4" s="820">
        <v>1</v>
      </c>
      <c r="CV4" s="818" t="s">
        <v>42</v>
      </c>
      <c r="CW4" s="819">
        <v>45695</v>
      </c>
      <c r="CX4" s="816" t="s">
        <v>31</v>
      </c>
      <c r="CY4" s="820">
        <v>3</v>
      </c>
      <c r="CZ4" s="818" t="s">
        <v>2400</v>
      </c>
      <c r="DA4" s="819">
        <v>45720</v>
      </c>
      <c r="DB4" s="816" t="s">
        <v>2836</v>
      </c>
      <c r="DC4" s="820">
        <v>38</v>
      </c>
      <c r="DD4" s="818" t="s">
        <v>2837</v>
      </c>
      <c r="DE4" s="815"/>
      <c r="DF4" s="1121"/>
      <c r="DG4" s="817"/>
      <c r="DH4" s="1268"/>
      <c r="DJ4" s="1268"/>
      <c r="DK4" s="815"/>
      <c r="DL4" s="830"/>
      <c r="DM4" s="817"/>
      <c r="DN4" s="1268"/>
      <c r="DO4" s="815">
        <v>45993</v>
      </c>
      <c r="DP4" s="1269" t="s">
        <v>3095</v>
      </c>
      <c r="DQ4" s="817">
        <v>-27</v>
      </c>
      <c r="DR4" s="1268" t="s">
        <v>3020</v>
      </c>
      <c r="DT4" s="815"/>
      <c r="DU4" s="1121"/>
      <c r="DV4" s="817"/>
      <c r="DW4" s="1268"/>
      <c r="DX4" s="1053" t="s">
        <v>2998</v>
      </c>
      <c r="DY4" s="1311">
        <f>+DY2/DY3</f>
        <v>5.5310000000000006</v>
      </c>
    </row>
    <row r="5" spans="1:134" ht="15.75" thickBot="1">
      <c r="A5" s="149">
        <v>44931</v>
      </c>
      <c r="B5" s="150" t="s">
        <v>16</v>
      </c>
      <c r="C5" s="151">
        <v>78</v>
      </c>
      <c r="D5" s="152" t="s">
        <v>19</v>
      </c>
      <c r="E5" s="154">
        <v>44963</v>
      </c>
      <c r="F5" s="155" t="s">
        <v>33</v>
      </c>
      <c r="G5" s="156">
        <v>-1.1299999999999999</v>
      </c>
      <c r="H5" s="157" t="s">
        <v>19</v>
      </c>
      <c r="I5" s="149">
        <v>44986</v>
      </c>
      <c r="J5" s="150" t="s">
        <v>34</v>
      </c>
      <c r="K5" s="151">
        <v>6.12</v>
      </c>
      <c r="L5" s="152" t="s">
        <v>19</v>
      </c>
      <c r="M5" s="177">
        <v>45018</v>
      </c>
      <c r="N5" s="150" t="s">
        <v>35</v>
      </c>
      <c r="O5" s="151">
        <v>11</v>
      </c>
      <c r="P5" s="152" t="s">
        <v>36</v>
      </c>
      <c r="Q5" s="421">
        <v>45025</v>
      </c>
      <c r="R5" s="422" t="s">
        <v>33</v>
      </c>
      <c r="S5" s="423">
        <v>-1</v>
      </c>
      <c r="T5" s="424" t="s">
        <v>19</v>
      </c>
      <c r="U5" s="332">
        <v>45078</v>
      </c>
      <c r="V5" s="335" t="s">
        <v>37</v>
      </c>
      <c r="W5" s="333">
        <v>6</v>
      </c>
      <c r="X5" s="334" t="s">
        <v>29</v>
      </c>
      <c r="Y5" s="332">
        <v>45110</v>
      </c>
      <c r="Z5" s="335" t="s">
        <v>32</v>
      </c>
      <c r="AA5" s="333">
        <v>5</v>
      </c>
      <c r="AB5" s="334" t="s">
        <v>24</v>
      </c>
      <c r="AC5" s="332">
        <v>45146</v>
      </c>
      <c r="AD5" s="335" t="s">
        <v>1042</v>
      </c>
      <c r="AE5" s="333">
        <v>1.48</v>
      </c>
      <c r="AF5" s="334" t="s">
        <v>19</v>
      </c>
      <c r="AG5" s="332">
        <v>45171</v>
      </c>
      <c r="AH5" s="335" t="s">
        <v>1224</v>
      </c>
      <c r="AI5" s="333">
        <v>20</v>
      </c>
      <c r="AJ5" s="334" t="s">
        <v>42</v>
      </c>
      <c r="AK5" s="332">
        <v>45201</v>
      </c>
      <c r="AL5" s="335" t="s">
        <v>27</v>
      </c>
      <c r="AM5" s="333">
        <v>39</v>
      </c>
      <c r="AN5" s="334" t="s">
        <v>24</v>
      </c>
      <c r="AO5" s="332">
        <v>45233</v>
      </c>
      <c r="AP5" s="335" t="s">
        <v>117</v>
      </c>
      <c r="AQ5" s="333">
        <v>5</v>
      </c>
      <c r="AR5" s="334" t="s">
        <v>1252</v>
      </c>
      <c r="AS5" s="332">
        <v>45265</v>
      </c>
      <c r="AT5" s="335" t="s">
        <v>77</v>
      </c>
      <c r="AU5" s="333">
        <v>10</v>
      </c>
      <c r="AV5" s="334" t="s">
        <v>48</v>
      </c>
      <c r="AW5" s="332">
        <v>45292</v>
      </c>
      <c r="AX5" s="335" t="s">
        <v>1657</v>
      </c>
      <c r="AY5" s="333">
        <v>90</v>
      </c>
      <c r="AZ5" s="334" t="s">
        <v>1656</v>
      </c>
      <c r="BA5" s="332">
        <v>45329</v>
      </c>
      <c r="BB5" s="335" t="s">
        <v>72</v>
      </c>
      <c r="BC5" s="333">
        <v>10</v>
      </c>
      <c r="BD5" s="334" t="s">
        <v>1656</v>
      </c>
      <c r="BE5" s="332">
        <v>45354</v>
      </c>
      <c r="BF5" s="335" t="s">
        <v>1192</v>
      </c>
      <c r="BG5" s="333">
        <v>2</v>
      </c>
      <c r="BH5" s="334" t="s">
        <v>1656</v>
      </c>
      <c r="BI5" s="332">
        <v>45385</v>
      </c>
      <c r="BJ5" s="335" t="s">
        <v>1901</v>
      </c>
      <c r="BK5" s="333">
        <v>5</v>
      </c>
      <c r="BL5" s="334" t="s">
        <v>1656</v>
      </c>
      <c r="BM5" s="332">
        <v>45413</v>
      </c>
      <c r="BN5" s="335" t="s">
        <v>2014</v>
      </c>
      <c r="BO5" s="333">
        <v>41.4</v>
      </c>
      <c r="BP5" s="463" t="s">
        <v>1656</v>
      </c>
      <c r="BQ5" s="819">
        <v>45453</v>
      </c>
      <c r="BR5" s="822" t="s">
        <v>26</v>
      </c>
      <c r="BS5" s="820">
        <v>30</v>
      </c>
      <c r="BT5" s="821" t="s">
        <v>42</v>
      </c>
      <c r="BU5" s="819">
        <v>45476</v>
      </c>
      <c r="BV5" s="822" t="s">
        <v>1272</v>
      </c>
      <c r="BW5" s="820">
        <v>10</v>
      </c>
      <c r="BX5" s="821" t="s">
        <v>1252</v>
      </c>
      <c r="BY5" s="819">
        <v>45506</v>
      </c>
      <c r="BZ5" s="822" t="s">
        <v>31</v>
      </c>
      <c r="CA5" s="820">
        <v>8</v>
      </c>
      <c r="CB5" s="821" t="s">
        <v>42</v>
      </c>
      <c r="CC5" s="819">
        <v>45538</v>
      </c>
      <c r="CD5" s="822" t="s">
        <v>1251</v>
      </c>
      <c r="CE5" s="820">
        <v>4</v>
      </c>
      <c r="CF5" s="821" t="s">
        <v>42</v>
      </c>
      <c r="CG5" s="819">
        <v>45567</v>
      </c>
      <c r="CH5" s="822" t="s">
        <v>94</v>
      </c>
      <c r="CI5" s="820">
        <v>20</v>
      </c>
      <c r="CJ5" s="821" t="s">
        <v>42</v>
      </c>
      <c r="CK5" s="819">
        <v>45598</v>
      </c>
      <c r="CL5" s="822" t="s">
        <v>72</v>
      </c>
      <c r="CM5" s="820">
        <v>35</v>
      </c>
      <c r="CN5" s="821" t="s">
        <v>17</v>
      </c>
      <c r="CO5" s="819">
        <v>45633</v>
      </c>
      <c r="CP5" s="822" t="s">
        <v>1061</v>
      </c>
      <c r="CQ5" s="820">
        <v>5.12</v>
      </c>
      <c r="CR5" s="821" t="s">
        <v>42</v>
      </c>
      <c r="CS5" s="819">
        <v>45661</v>
      </c>
      <c r="CT5" s="822" t="s">
        <v>2766</v>
      </c>
      <c r="CU5" s="820">
        <v>20</v>
      </c>
      <c r="CV5" s="821" t="s">
        <v>17</v>
      </c>
      <c r="CW5" s="819">
        <v>45696</v>
      </c>
      <c r="CX5" s="822" t="s">
        <v>2800</v>
      </c>
      <c r="CY5" s="820">
        <v>5</v>
      </c>
      <c r="CZ5" s="821" t="s">
        <v>17</v>
      </c>
      <c r="DA5" s="819">
        <v>45721</v>
      </c>
      <c r="DB5" s="822" t="s">
        <v>57</v>
      </c>
      <c r="DC5" s="820">
        <v>2</v>
      </c>
      <c r="DD5" s="821" t="s">
        <v>42</v>
      </c>
      <c r="DE5" s="815"/>
      <c r="DF5" s="1269"/>
      <c r="DG5" s="817"/>
      <c r="DH5" s="1270"/>
      <c r="DJ5" s="1270"/>
      <c r="DK5" s="815"/>
      <c r="DL5" s="1269"/>
      <c r="DM5" s="817"/>
      <c r="DN5" s="1270"/>
      <c r="DO5" s="815">
        <v>45994</v>
      </c>
      <c r="DP5" s="830" t="s">
        <v>3096</v>
      </c>
      <c r="DQ5" s="817">
        <v>-1.4</v>
      </c>
      <c r="DR5" s="1270" t="s">
        <v>2925</v>
      </c>
      <c r="DT5" s="815"/>
      <c r="DU5" s="1269"/>
      <c r="DV5" s="817"/>
      <c r="DW5" s="1270"/>
    </row>
    <row r="6" spans="1:134" ht="15.75" thickBot="1">
      <c r="A6" s="149">
        <v>44931</v>
      </c>
      <c r="B6" s="150" t="s">
        <v>39</v>
      </c>
      <c r="C6" s="151">
        <v>1</v>
      </c>
      <c r="D6" s="152" t="s">
        <v>19</v>
      </c>
      <c r="E6" s="149">
        <v>44964</v>
      </c>
      <c r="F6" s="150" t="s">
        <v>40</v>
      </c>
      <c r="G6" s="151">
        <v>20</v>
      </c>
      <c r="H6" s="153" t="s">
        <v>19</v>
      </c>
      <c r="I6" s="149">
        <v>44987</v>
      </c>
      <c r="J6" s="150" t="s">
        <v>41</v>
      </c>
      <c r="K6" s="151">
        <v>47.4</v>
      </c>
      <c r="L6" s="152" t="s">
        <v>42</v>
      </c>
      <c r="M6" s="177">
        <v>45019</v>
      </c>
      <c r="N6" s="178" t="s">
        <v>43</v>
      </c>
      <c r="O6" s="151">
        <v>33</v>
      </c>
      <c r="P6" s="152" t="s">
        <v>44</v>
      </c>
      <c r="Q6" s="332">
        <v>45051</v>
      </c>
      <c r="R6" s="335" t="s">
        <v>45</v>
      </c>
      <c r="S6" s="333">
        <v>5.24</v>
      </c>
      <c r="T6" s="334" t="s">
        <v>19</v>
      </c>
      <c r="U6" s="332">
        <v>45078</v>
      </c>
      <c r="V6" s="335" t="s">
        <v>46</v>
      </c>
      <c r="W6" s="333">
        <v>5</v>
      </c>
      <c r="X6" s="334" t="s">
        <v>47</v>
      </c>
      <c r="Y6" s="332">
        <v>45110</v>
      </c>
      <c r="Z6" s="335" t="s">
        <v>38</v>
      </c>
      <c r="AA6" s="333">
        <v>10</v>
      </c>
      <c r="AB6" s="334" t="s">
        <v>24</v>
      </c>
      <c r="AC6" s="332">
        <v>45146</v>
      </c>
      <c r="AD6" s="335" t="s">
        <v>61</v>
      </c>
      <c r="AE6" s="333">
        <v>1.7</v>
      </c>
      <c r="AF6" s="334" t="s">
        <v>19</v>
      </c>
      <c r="AG6" s="332">
        <v>45172</v>
      </c>
      <c r="AH6" s="335" t="s">
        <v>38</v>
      </c>
      <c r="AI6" s="333">
        <v>5</v>
      </c>
      <c r="AJ6" s="334" t="s">
        <v>1233</v>
      </c>
      <c r="AK6" s="332">
        <v>45202</v>
      </c>
      <c r="AL6" s="335" t="s">
        <v>43</v>
      </c>
      <c r="AM6" s="333">
        <v>33</v>
      </c>
      <c r="AN6" s="334" t="s">
        <v>1419</v>
      </c>
      <c r="AO6" s="332">
        <v>45233</v>
      </c>
      <c r="AP6" s="335" t="s">
        <v>76</v>
      </c>
      <c r="AQ6" s="333">
        <v>5</v>
      </c>
      <c r="AR6" s="334" t="s">
        <v>42</v>
      </c>
      <c r="AS6" s="332">
        <v>45265</v>
      </c>
      <c r="AT6" s="335" t="s">
        <v>1272</v>
      </c>
      <c r="AU6" s="333">
        <v>10</v>
      </c>
      <c r="AV6" s="334" t="s">
        <v>42</v>
      </c>
      <c r="AW6" s="332">
        <v>45293</v>
      </c>
      <c r="AX6" s="335" t="s">
        <v>67</v>
      </c>
      <c r="AY6" s="333">
        <f>3.3+1.22</f>
        <v>4.5199999999999996</v>
      </c>
      <c r="AZ6" s="334" t="s">
        <v>42</v>
      </c>
      <c r="BA6" s="332">
        <v>45329</v>
      </c>
      <c r="BB6" s="335" t="s">
        <v>1727</v>
      </c>
      <c r="BC6" s="333">
        <v>5</v>
      </c>
      <c r="BD6" s="334" t="s">
        <v>1656</v>
      </c>
      <c r="BE6" s="332">
        <v>45356</v>
      </c>
      <c r="BF6" s="335" t="s">
        <v>1809</v>
      </c>
      <c r="BG6" s="333">
        <v>3</v>
      </c>
      <c r="BH6" s="334" t="s">
        <v>48</v>
      </c>
      <c r="BI6" s="332">
        <v>45386</v>
      </c>
      <c r="BJ6" s="335" t="s">
        <v>1901</v>
      </c>
      <c r="BK6" s="333">
        <v>5</v>
      </c>
      <c r="BL6" s="334" t="s">
        <v>1656</v>
      </c>
      <c r="BM6" s="332">
        <v>45414</v>
      </c>
      <c r="BN6" s="335" t="s">
        <v>1207</v>
      </c>
      <c r="BO6" s="333">
        <v>10</v>
      </c>
      <c r="BP6" s="334" t="s">
        <v>17</v>
      </c>
      <c r="BQ6" s="823">
        <v>45453</v>
      </c>
      <c r="BR6" s="824" t="s">
        <v>1597</v>
      </c>
      <c r="BS6" s="825">
        <v>-12.88</v>
      </c>
      <c r="BT6" s="826" t="s">
        <v>42</v>
      </c>
      <c r="BU6" s="819">
        <v>45476</v>
      </c>
      <c r="BV6" s="822" t="s">
        <v>1631</v>
      </c>
      <c r="BW6" s="820">
        <v>5</v>
      </c>
      <c r="BX6" s="818" t="s">
        <v>1252</v>
      </c>
      <c r="BY6" s="819">
        <v>45507</v>
      </c>
      <c r="BZ6" s="822" t="s">
        <v>76</v>
      </c>
      <c r="CA6" s="820">
        <v>5</v>
      </c>
      <c r="CB6" s="818" t="s">
        <v>2237</v>
      </c>
      <c r="CC6" s="819">
        <v>45540</v>
      </c>
      <c r="CD6" s="822" t="s">
        <v>2377</v>
      </c>
      <c r="CE6" s="820">
        <v>10</v>
      </c>
      <c r="CF6" s="818" t="s">
        <v>42</v>
      </c>
      <c r="CG6" s="819">
        <v>45569</v>
      </c>
      <c r="CH6" s="822" t="s">
        <v>2512</v>
      </c>
      <c r="CI6" s="820">
        <v>41.4</v>
      </c>
      <c r="CJ6" s="818" t="s">
        <v>1252</v>
      </c>
      <c r="CK6" s="815">
        <v>45600</v>
      </c>
      <c r="CL6" s="830" t="s">
        <v>2647</v>
      </c>
      <c r="CM6" s="817">
        <v>2</v>
      </c>
      <c r="CN6" s="818" t="s">
        <v>2400</v>
      </c>
      <c r="CO6" s="842">
        <v>45635</v>
      </c>
      <c r="CP6" s="1123" t="s">
        <v>2660</v>
      </c>
      <c r="CQ6" s="844">
        <v>1.48</v>
      </c>
      <c r="CR6" s="845" t="s">
        <v>42</v>
      </c>
      <c r="CS6" s="815">
        <v>45663</v>
      </c>
      <c r="CT6" s="830" t="s">
        <v>23</v>
      </c>
      <c r="CU6" s="817">
        <v>10</v>
      </c>
      <c r="CV6" s="818" t="s">
        <v>42</v>
      </c>
      <c r="CW6" s="815">
        <v>45699</v>
      </c>
      <c r="CX6" s="830" t="s">
        <v>31</v>
      </c>
      <c r="CY6" s="817">
        <v>10</v>
      </c>
      <c r="CZ6" s="818" t="s">
        <v>1656</v>
      </c>
      <c r="DA6" s="815">
        <v>45724</v>
      </c>
      <c r="DB6" s="830" t="s">
        <v>60</v>
      </c>
      <c r="DC6" s="817">
        <v>2</v>
      </c>
      <c r="DD6" s="818" t="s">
        <v>2400</v>
      </c>
      <c r="DE6" s="815"/>
      <c r="DF6" s="1269"/>
      <c r="DG6" s="817"/>
      <c r="DH6" s="1268"/>
      <c r="DJ6" s="1268"/>
      <c r="DK6" s="815"/>
      <c r="DL6" s="1121"/>
      <c r="DM6" s="817"/>
      <c r="DN6" s="1271"/>
      <c r="DO6" s="815">
        <v>45994</v>
      </c>
      <c r="DP6" s="1121" t="s">
        <v>3098</v>
      </c>
      <c r="DQ6" s="817">
        <v>-97.92</v>
      </c>
      <c r="DR6" s="1268" t="s">
        <v>3020</v>
      </c>
      <c r="DT6" s="815"/>
      <c r="DU6" s="1272"/>
      <c r="DV6" s="817"/>
      <c r="DW6" s="1268"/>
      <c r="DX6" s="1324" t="s">
        <v>3084</v>
      </c>
      <c r="DY6" s="1319">
        <f>SUMIFS('LS Dez'!J2:J117, 'LS Dez'!C2:C117, "*LS*", 'LS Dez'!L2:L117, "Sim ")</f>
        <v>118</v>
      </c>
    </row>
    <row r="7" spans="1:134" s="1" customFormat="1" ht="15" customHeight="1" thickBot="1">
      <c r="A7" s="158">
        <v>44932</v>
      </c>
      <c r="B7" s="159" t="s">
        <v>49</v>
      </c>
      <c r="C7" s="160">
        <v>2.5</v>
      </c>
      <c r="D7" s="161" t="s">
        <v>42</v>
      </c>
      <c r="E7" s="158">
        <v>44971</v>
      </c>
      <c r="F7" s="159" t="s">
        <v>50</v>
      </c>
      <c r="G7" s="160">
        <v>4</v>
      </c>
      <c r="H7" s="162" t="s">
        <v>29</v>
      </c>
      <c r="I7" s="179">
        <v>44988</v>
      </c>
      <c r="J7" s="180" t="s">
        <v>51</v>
      </c>
      <c r="K7" s="181">
        <v>-6</v>
      </c>
      <c r="L7" s="182" t="s">
        <v>29</v>
      </c>
      <c r="M7" s="183">
        <v>45020</v>
      </c>
      <c r="N7" s="159" t="s">
        <v>52</v>
      </c>
      <c r="O7" s="160">
        <v>5</v>
      </c>
      <c r="P7" s="161" t="s">
        <v>42</v>
      </c>
      <c r="Q7" s="425">
        <v>45052</v>
      </c>
      <c r="R7" s="426" t="s">
        <v>53</v>
      </c>
      <c r="S7" s="427">
        <v>20</v>
      </c>
      <c r="T7" s="339" t="s">
        <v>42</v>
      </c>
      <c r="U7" s="425">
        <v>45078</v>
      </c>
      <c r="V7" s="428" t="s">
        <v>54</v>
      </c>
      <c r="W7" s="427">
        <v>6</v>
      </c>
      <c r="X7" s="339" t="s">
        <v>47</v>
      </c>
      <c r="Y7" s="332">
        <v>45111</v>
      </c>
      <c r="Z7" s="335" t="s">
        <v>46</v>
      </c>
      <c r="AA7" s="333">
        <v>5</v>
      </c>
      <c r="AB7" s="334" t="s">
        <v>48</v>
      </c>
      <c r="AC7" s="425">
        <v>45146</v>
      </c>
      <c r="AD7" s="426" t="s">
        <v>1123</v>
      </c>
      <c r="AE7" s="427">
        <v>42</v>
      </c>
      <c r="AF7" s="339" t="s">
        <v>48</v>
      </c>
      <c r="AG7" s="332">
        <v>45172</v>
      </c>
      <c r="AH7" s="337" t="s">
        <v>76</v>
      </c>
      <c r="AI7" s="338">
        <v>20</v>
      </c>
      <c r="AJ7" s="339" t="s">
        <v>1234</v>
      </c>
      <c r="AK7" s="336">
        <v>45203</v>
      </c>
      <c r="AL7" s="337" t="s">
        <v>43</v>
      </c>
      <c r="AM7" s="338">
        <v>66</v>
      </c>
      <c r="AN7" s="339" t="s">
        <v>24</v>
      </c>
      <c r="AO7" s="336">
        <v>45233</v>
      </c>
      <c r="AP7" s="337" t="s">
        <v>1241</v>
      </c>
      <c r="AQ7" s="338">
        <v>20</v>
      </c>
      <c r="AR7" s="339" t="s">
        <v>42</v>
      </c>
      <c r="AS7" s="336">
        <v>45265</v>
      </c>
      <c r="AT7" s="337" t="s">
        <v>1594</v>
      </c>
      <c r="AU7" s="338">
        <v>7.86</v>
      </c>
      <c r="AV7" s="339" t="s">
        <v>42</v>
      </c>
      <c r="AW7" s="336">
        <v>45294</v>
      </c>
      <c r="AX7" s="337" t="s">
        <v>59</v>
      </c>
      <c r="AY7" s="338">
        <v>10</v>
      </c>
      <c r="AZ7" s="463" t="s">
        <v>48</v>
      </c>
      <c r="BA7" s="336">
        <v>45330</v>
      </c>
      <c r="BB7" s="337" t="s">
        <v>74</v>
      </c>
      <c r="BC7" s="338">
        <v>2</v>
      </c>
      <c r="BD7" s="463" t="s">
        <v>48</v>
      </c>
      <c r="BE7" s="336">
        <v>45358</v>
      </c>
      <c r="BF7" s="337" t="s">
        <v>106</v>
      </c>
      <c r="BG7" s="338">
        <v>5</v>
      </c>
      <c r="BH7" s="463" t="s">
        <v>1252</v>
      </c>
      <c r="BI7" s="336">
        <v>45387</v>
      </c>
      <c r="BJ7" s="337" t="s">
        <v>1916</v>
      </c>
      <c r="BK7" s="338">
        <v>5</v>
      </c>
      <c r="BL7" s="463" t="s">
        <v>1656</v>
      </c>
      <c r="BM7" s="711">
        <v>45415</v>
      </c>
      <c r="BN7" s="712" t="s">
        <v>2023</v>
      </c>
      <c r="BO7" s="713">
        <v>4</v>
      </c>
      <c r="BP7" s="714" t="s">
        <v>1252</v>
      </c>
      <c r="BQ7" s="827">
        <v>45455</v>
      </c>
      <c r="BR7" s="828" t="s">
        <v>2158</v>
      </c>
      <c r="BS7" s="829">
        <v>20</v>
      </c>
      <c r="BT7" s="821" t="s">
        <v>48</v>
      </c>
      <c r="BU7" s="827">
        <v>45477</v>
      </c>
      <c r="BV7" s="828" t="s">
        <v>2215</v>
      </c>
      <c r="BW7" s="829">
        <v>10</v>
      </c>
      <c r="BX7" s="821" t="s">
        <v>1252</v>
      </c>
      <c r="BY7" s="967">
        <v>45508</v>
      </c>
      <c r="BZ7" s="968" t="s">
        <v>2294</v>
      </c>
      <c r="CA7" s="969">
        <v>-4</v>
      </c>
      <c r="CB7" s="970" t="s">
        <v>1252</v>
      </c>
      <c r="CC7" s="827">
        <v>45540</v>
      </c>
      <c r="CD7" s="828" t="s">
        <v>1080</v>
      </c>
      <c r="CE7" s="829">
        <v>45</v>
      </c>
      <c r="CF7" s="821" t="s">
        <v>17</v>
      </c>
      <c r="CG7" s="827">
        <v>45569</v>
      </c>
      <c r="CH7" s="828" t="s">
        <v>2516</v>
      </c>
      <c r="CI7" s="829">
        <v>15</v>
      </c>
      <c r="CJ7" s="818" t="s">
        <v>1252</v>
      </c>
      <c r="CK7" s="815">
        <v>45604</v>
      </c>
      <c r="CL7" s="822" t="s">
        <v>46</v>
      </c>
      <c r="CM7" s="817">
        <v>10</v>
      </c>
      <c r="CN7" s="818" t="s">
        <v>1252</v>
      </c>
      <c r="CO7" s="815">
        <v>45635</v>
      </c>
      <c r="CP7" s="822" t="s">
        <v>1916</v>
      </c>
      <c r="CQ7" s="817">
        <v>15</v>
      </c>
      <c r="CR7" s="818" t="s">
        <v>42</v>
      </c>
      <c r="CS7" s="977">
        <v>45663</v>
      </c>
      <c r="CT7" s="824" t="s">
        <v>2767</v>
      </c>
      <c r="CU7" s="840">
        <v>-12.81</v>
      </c>
      <c r="CV7" s="826" t="s">
        <v>42</v>
      </c>
      <c r="CW7" s="815">
        <v>45700</v>
      </c>
      <c r="CX7" s="822" t="s">
        <v>1354</v>
      </c>
      <c r="CY7" s="817">
        <v>15</v>
      </c>
      <c r="CZ7" s="818" t="s">
        <v>1252</v>
      </c>
      <c r="DA7" s="815">
        <v>45724</v>
      </c>
      <c r="DB7" s="822" t="s">
        <v>2844</v>
      </c>
      <c r="DC7" s="817">
        <v>5</v>
      </c>
      <c r="DD7" s="818" t="s">
        <v>2824</v>
      </c>
      <c r="DE7" s="815"/>
      <c r="DF7" s="1269"/>
      <c r="DG7" s="817"/>
      <c r="DH7" s="1268"/>
      <c r="DJ7" s="1268"/>
      <c r="DK7" s="815"/>
      <c r="DL7" s="830"/>
      <c r="DM7" s="817"/>
      <c r="DN7" s="1268"/>
      <c r="DO7" s="815">
        <v>45995</v>
      </c>
      <c r="DP7" s="1269" t="s">
        <v>2204</v>
      </c>
      <c r="DQ7" s="817">
        <v>3</v>
      </c>
      <c r="DR7" s="1268" t="s">
        <v>2925</v>
      </c>
      <c r="DT7" s="815"/>
      <c r="DU7" s="1269"/>
      <c r="DV7" s="817"/>
      <c r="DW7" s="1268"/>
      <c r="DX7" s="1324" t="s">
        <v>1938</v>
      </c>
      <c r="DY7" s="1319">
        <f>SUMIFS('7 Roads Dez'!J2:J117, '7 Roads Dez'!C2:C117, "*7Roads*", '7 Roads Dez'!L2:L117, "Sim ")</f>
        <v>247</v>
      </c>
    </row>
    <row r="8" spans="1:134" ht="15.75" thickBot="1">
      <c r="A8" s="163">
        <v>44933</v>
      </c>
      <c r="B8" s="164" t="s">
        <v>55</v>
      </c>
      <c r="C8" s="165">
        <f>0.15+0.25</f>
        <v>0.4</v>
      </c>
      <c r="D8" s="152" t="s">
        <v>17</v>
      </c>
      <c r="E8" s="163">
        <v>44983</v>
      </c>
      <c r="F8" s="164" t="s">
        <v>56</v>
      </c>
      <c r="G8" s="165">
        <v>4</v>
      </c>
      <c r="H8" s="153" t="s">
        <v>29</v>
      </c>
      <c r="I8" s="163">
        <v>44989</v>
      </c>
      <c r="J8" s="150" t="s">
        <v>34</v>
      </c>
      <c r="K8" s="151">
        <v>5</v>
      </c>
      <c r="L8" s="152" t="s">
        <v>19</v>
      </c>
      <c r="M8" s="184">
        <v>45020</v>
      </c>
      <c r="N8" s="178" t="s">
        <v>43</v>
      </c>
      <c r="O8" s="165">
        <v>33</v>
      </c>
      <c r="P8" s="152" t="s">
        <v>29</v>
      </c>
      <c r="Q8" s="332">
        <v>45054</v>
      </c>
      <c r="R8" s="429" t="s">
        <v>31</v>
      </c>
      <c r="S8" s="333">
        <v>5</v>
      </c>
      <c r="T8" s="334" t="s">
        <v>42</v>
      </c>
      <c r="U8" s="425">
        <v>45079</v>
      </c>
      <c r="V8" s="426" t="s">
        <v>31</v>
      </c>
      <c r="W8" s="427">
        <v>5</v>
      </c>
      <c r="X8" s="339" t="s">
        <v>47</v>
      </c>
      <c r="Y8" s="425">
        <v>45115</v>
      </c>
      <c r="Z8" s="426" t="s">
        <v>106</v>
      </c>
      <c r="AA8" s="427">
        <v>1</v>
      </c>
      <c r="AB8" s="339" t="s">
        <v>42</v>
      </c>
      <c r="AC8" s="425">
        <v>45146</v>
      </c>
      <c r="AD8" s="429" t="s">
        <v>1198</v>
      </c>
      <c r="AE8" s="333">
        <v>16.5</v>
      </c>
      <c r="AF8" s="339" t="s">
        <v>1128</v>
      </c>
      <c r="AG8" s="340">
        <v>45173</v>
      </c>
      <c r="AH8" s="341" t="s">
        <v>1235</v>
      </c>
      <c r="AI8" s="342">
        <v>2.63</v>
      </c>
      <c r="AJ8" s="334" t="s">
        <v>19</v>
      </c>
      <c r="AK8" s="340">
        <v>45203</v>
      </c>
      <c r="AL8" s="341" t="s">
        <v>69</v>
      </c>
      <c r="AM8" s="342">
        <v>10</v>
      </c>
      <c r="AN8" s="334" t="s">
        <v>24</v>
      </c>
      <c r="AO8" s="592">
        <v>45233</v>
      </c>
      <c r="AP8" s="591" t="s">
        <v>1483</v>
      </c>
      <c r="AQ8" s="514">
        <v>-0.21</v>
      </c>
      <c r="AR8" s="433" t="s">
        <v>48</v>
      </c>
      <c r="AS8" s="513">
        <v>45266</v>
      </c>
      <c r="AT8" s="591" t="s">
        <v>1597</v>
      </c>
      <c r="AU8" s="514">
        <f>-44</f>
        <v>-44</v>
      </c>
      <c r="AV8" s="433" t="s">
        <v>42</v>
      </c>
      <c r="AW8" s="340">
        <v>45297</v>
      </c>
      <c r="AX8" s="341" t="s">
        <v>1673</v>
      </c>
      <c r="AY8" s="342">
        <v>10</v>
      </c>
      <c r="AZ8" s="334" t="s">
        <v>17</v>
      </c>
      <c r="BA8" s="340">
        <v>45332</v>
      </c>
      <c r="BB8" s="341" t="s">
        <v>50</v>
      </c>
      <c r="BC8" s="342">
        <v>4</v>
      </c>
      <c r="BD8" s="334" t="s">
        <v>1656</v>
      </c>
      <c r="BE8" s="340">
        <v>45358</v>
      </c>
      <c r="BF8" s="341" t="s">
        <v>61</v>
      </c>
      <c r="BG8" s="342">
        <v>1.4</v>
      </c>
      <c r="BH8" s="334" t="s">
        <v>1252</v>
      </c>
      <c r="BI8" s="340">
        <v>45387</v>
      </c>
      <c r="BJ8" s="341" t="s">
        <v>1923</v>
      </c>
      <c r="BK8" s="342">
        <v>10</v>
      </c>
      <c r="BL8" s="334" t="s">
        <v>1656</v>
      </c>
      <c r="BM8" s="340">
        <v>45415</v>
      </c>
      <c r="BN8" s="341" t="s">
        <v>2024</v>
      </c>
      <c r="BO8" s="342">
        <v>6.09</v>
      </c>
      <c r="BP8" s="334" t="s">
        <v>42</v>
      </c>
      <c r="BQ8" s="815">
        <v>45457</v>
      </c>
      <c r="BR8" s="830" t="s">
        <v>56</v>
      </c>
      <c r="BS8" s="817">
        <v>20</v>
      </c>
      <c r="BT8" s="818" t="s">
        <v>42</v>
      </c>
      <c r="BU8" s="831">
        <v>45478</v>
      </c>
      <c r="BV8" s="832" t="s">
        <v>55</v>
      </c>
      <c r="BW8" s="833">
        <v>0.48</v>
      </c>
      <c r="BX8" s="834" t="s">
        <v>17</v>
      </c>
      <c r="BY8" s="815">
        <v>45509</v>
      </c>
      <c r="BZ8" s="830" t="s">
        <v>2295</v>
      </c>
      <c r="CA8" s="817">
        <v>25.2</v>
      </c>
      <c r="CB8" s="818" t="s">
        <v>1656</v>
      </c>
      <c r="CC8" s="815">
        <v>45541</v>
      </c>
      <c r="CD8" s="830" t="s">
        <v>1251</v>
      </c>
      <c r="CE8" s="817">
        <v>10</v>
      </c>
      <c r="CF8" s="818" t="s">
        <v>42</v>
      </c>
      <c r="CG8" s="1093">
        <v>45568</v>
      </c>
      <c r="CH8" s="1121" t="s">
        <v>2521</v>
      </c>
      <c r="CI8" s="841">
        <v>30</v>
      </c>
      <c r="CJ8" s="1122" t="s">
        <v>2522</v>
      </c>
      <c r="CK8" s="842">
        <v>45604</v>
      </c>
      <c r="CL8" s="1123" t="s">
        <v>2660</v>
      </c>
      <c r="CM8" s="844">
        <v>4.68</v>
      </c>
      <c r="CN8" s="845" t="s">
        <v>42</v>
      </c>
      <c r="CO8" s="815">
        <v>45636</v>
      </c>
      <c r="CP8" s="830" t="s">
        <v>56</v>
      </c>
      <c r="CQ8" s="817">
        <v>20</v>
      </c>
      <c r="CR8" s="818" t="s">
        <v>42</v>
      </c>
      <c r="CS8" s="815">
        <v>45664</v>
      </c>
      <c r="CT8" s="830" t="s">
        <v>2771</v>
      </c>
      <c r="CU8" s="817">
        <v>38.4</v>
      </c>
      <c r="CV8" s="818" t="s">
        <v>42</v>
      </c>
      <c r="CW8" s="815">
        <v>45700</v>
      </c>
      <c r="CX8" s="830" t="s">
        <v>68</v>
      </c>
      <c r="CY8" s="817">
        <v>2</v>
      </c>
      <c r="CZ8" s="818" t="s">
        <v>2400</v>
      </c>
      <c r="DA8" s="977">
        <v>45724</v>
      </c>
      <c r="DB8" s="1069" t="s">
        <v>2767</v>
      </c>
      <c r="DC8" s="840">
        <v>-4.75</v>
      </c>
      <c r="DD8" s="826" t="s">
        <v>42</v>
      </c>
      <c r="DE8" s="815"/>
      <c r="DF8" s="830"/>
      <c r="DG8" s="817"/>
      <c r="DH8" s="1268"/>
      <c r="DJ8" s="1268"/>
      <c r="DK8" s="815"/>
      <c r="DL8" s="1269"/>
      <c r="DM8" s="817"/>
      <c r="DN8" s="1268"/>
      <c r="DO8" s="815">
        <v>45998</v>
      </c>
      <c r="DP8" s="830" t="s">
        <v>2204</v>
      </c>
      <c r="DQ8" s="817">
        <v>6.2</v>
      </c>
      <c r="DR8" s="1271" t="s">
        <v>2925</v>
      </c>
      <c r="DT8" s="815"/>
      <c r="DU8" s="830"/>
      <c r="DV8" s="817"/>
      <c r="DW8" s="1268"/>
      <c r="DX8" s="1324" t="s">
        <v>1248</v>
      </c>
      <c r="DY8" s="1320">
        <f>SUM(CitySightSeeing!E3:E37)</f>
        <v>33</v>
      </c>
    </row>
    <row r="9" spans="1:134" ht="15.75" thickBot="1">
      <c r="A9" s="163">
        <v>44933</v>
      </c>
      <c r="B9" s="164" t="s">
        <v>57</v>
      </c>
      <c r="C9" s="165">
        <v>5</v>
      </c>
      <c r="D9" s="152" t="s">
        <v>42</v>
      </c>
      <c r="E9" s="163">
        <v>44985</v>
      </c>
      <c r="F9" s="164" t="s">
        <v>58</v>
      </c>
      <c r="G9" s="165">
        <v>8</v>
      </c>
      <c r="H9" s="153" t="s">
        <v>17</v>
      </c>
      <c r="I9" s="163">
        <v>44990</v>
      </c>
      <c r="J9" s="164" t="s">
        <v>59</v>
      </c>
      <c r="K9" s="165">
        <v>5</v>
      </c>
      <c r="L9" s="152" t="s">
        <v>42</v>
      </c>
      <c r="M9" s="184">
        <v>45020</v>
      </c>
      <c r="N9" s="164" t="s">
        <v>60</v>
      </c>
      <c r="O9" s="165">
        <v>5</v>
      </c>
      <c r="P9" s="152" t="s">
        <v>29</v>
      </c>
      <c r="Q9" s="332">
        <v>45054</v>
      </c>
      <c r="R9" s="429" t="s">
        <v>61</v>
      </c>
      <c r="S9" s="333">
        <v>1.35</v>
      </c>
      <c r="T9" s="334" t="s">
        <v>17</v>
      </c>
      <c r="U9" s="425">
        <v>45079</v>
      </c>
      <c r="V9" s="429" t="s">
        <v>62</v>
      </c>
      <c r="W9" s="333">
        <v>5</v>
      </c>
      <c r="X9" s="339" t="s">
        <v>47</v>
      </c>
      <c r="Y9" s="332">
        <v>45116</v>
      </c>
      <c r="Z9" s="429" t="s">
        <v>1035</v>
      </c>
      <c r="AA9" s="333">
        <v>20</v>
      </c>
      <c r="AB9" s="334" t="s">
        <v>1036</v>
      </c>
      <c r="AC9" s="430">
        <v>45147</v>
      </c>
      <c r="AD9" s="525" t="s">
        <v>1129</v>
      </c>
      <c r="AE9" s="432">
        <v>-15</v>
      </c>
      <c r="AF9" s="433" t="s">
        <v>42</v>
      </c>
      <c r="AG9" s="340">
        <v>45173</v>
      </c>
      <c r="AH9" s="335" t="s">
        <v>27</v>
      </c>
      <c r="AI9" s="333">
        <v>39</v>
      </c>
      <c r="AJ9" s="334" t="s">
        <v>19</v>
      </c>
      <c r="AK9" s="340">
        <v>45204</v>
      </c>
      <c r="AL9" s="341" t="s">
        <v>141</v>
      </c>
      <c r="AM9" s="342">
        <v>3</v>
      </c>
      <c r="AN9" s="334" t="s">
        <v>1252</v>
      </c>
      <c r="AO9" s="340">
        <v>45235</v>
      </c>
      <c r="AP9" s="341" t="s">
        <v>23</v>
      </c>
      <c r="AQ9" s="342">
        <v>2.5</v>
      </c>
      <c r="AR9" s="334" t="s">
        <v>100</v>
      </c>
      <c r="AS9" s="340">
        <v>45267</v>
      </c>
      <c r="AT9" s="341" t="s">
        <v>1592</v>
      </c>
      <c r="AU9" s="342">
        <v>35</v>
      </c>
      <c r="AV9" s="334" t="s">
        <v>29</v>
      </c>
      <c r="AW9" s="340">
        <v>45297</v>
      </c>
      <c r="AX9" s="341" t="s">
        <v>46</v>
      </c>
      <c r="AY9" s="342">
        <v>10</v>
      </c>
      <c r="AZ9" s="334" t="s">
        <v>17</v>
      </c>
      <c r="BA9" s="340">
        <v>45333</v>
      </c>
      <c r="BB9" s="341" t="s">
        <v>1750</v>
      </c>
      <c r="BC9" s="342">
        <v>0.5</v>
      </c>
      <c r="BD9" s="334" t="s">
        <v>1742</v>
      </c>
      <c r="BE9" s="340">
        <v>45358</v>
      </c>
      <c r="BF9" s="341" t="s">
        <v>69</v>
      </c>
      <c r="BG9" s="342">
        <v>20</v>
      </c>
      <c r="BH9" s="334" t="s">
        <v>42</v>
      </c>
      <c r="BI9" s="340">
        <v>45387</v>
      </c>
      <c r="BJ9" s="341" t="s">
        <v>46</v>
      </c>
      <c r="BK9" s="342">
        <v>5</v>
      </c>
      <c r="BL9" s="334" t="s">
        <v>17</v>
      </c>
      <c r="BM9" s="340">
        <v>45415</v>
      </c>
      <c r="BN9" s="341" t="s">
        <v>1655</v>
      </c>
      <c r="BO9" s="342">
        <v>5</v>
      </c>
      <c r="BP9" s="334" t="s">
        <v>42</v>
      </c>
      <c r="BQ9" s="815">
        <v>45457</v>
      </c>
      <c r="BR9" s="830" t="s">
        <v>23</v>
      </c>
      <c r="BS9" s="817">
        <v>2.5</v>
      </c>
      <c r="BT9" s="818" t="s">
        <v>2167</v>
      </c>
      <c r="BU9" s="815">
        <v>45481</v>
      </c>
      <c r="BV9" s="830" t="s">
        <v>2228</v>
      </c>
      <c r="BW9" s="817">
        <v>2</v>
      </c>
      <c r="BX9" s="818" t="s">
        <v>48</v>
      </c>
      <c r="BY9" s="815">
        <v>45510</v>
      </c>
      <c r="BZ9" s="830" t="s">
        <v>1040</v>
      </c>
      <c r="CA9" s="817">
        <v>8</v>
      </c>
      <c r="CB9" s="818" t="s">
        <v>1656</v>
      </c>
      <c r="CC9" s="815">
        <v>45450</v>
      </c>
      <c r="CD9" s="830" t="s">
        <v>2384</v>
      </c>
      <c r="CE9" s="817">
        <v>10</v>
      </c>
      <c r="CF9" s="818" t="s">
        <v>1656</v>
      </c>
      <c r="CG9" s="815">
        <v>45570</v>
      </c>
      <c r="CH9" s="830" t="s">
        <v>107</v>
      </c>
      <c r="CI9" s="817">
        <v>4</v>
      </c>
      <c r="CJ9" s="818" t="s">
        <v>2400</v>
      </c>
      <c r="CK9" s="815">
        <v>45604</v>
      </c>
      <c r="CL9" s="822" t="s">
        <v>2297</v>
      </c>
      <c r="CM9" s="817">
        <v>13.2</v>
      </c>
      <c r="CN9" s="818" t="s">
        <v>42</v>
      </c>
      <c r="CO9" s="815">
        <v>45636</v>
      </c>
      <c r="CP9" s="822" t="s">
        <v>43</v>
      </c>
      <c r="CQ9" s="817">
        <v>40</v>
      </c>
      <c r="CR9" s="818" t="s">
        <v>42</v>
      </c>
      <c r="CS9" s="815">
        <v>45666</v>
      </c>
      <c r="CT9" s="822" t="s">
        <v>2486</v>
      </c>
      <c r="CU9" s="817">
        <v>5</v>
      </c>
      <c r="CV9" s="818" t="s">
        <v>2400</v>
      </c>
      <c r="CW9" s="815">
        <v>45701</v>
      </c>
      <c r="CX9" s="822" t="s">
        <v>2811</v>
      </c>
      <c r="CY9" s="817">
        <v>2.5</v>
      </c>
      <c r="CZ9" s="818" t="s">
        <v>17</v>
      </c>
      <c r="DA9" s="815">
        <v>45726</v>
      </c>
      <c r="DB9" s="822" t="s">
        <v>2758</v>
      </c>
      <c r="DC9" s="817">
        <v>2.95</v>
      </c>
      <c r="DD9" s="818" t="s">
        <v>1742</v>
      </c>
      <c r="DE9" s="815"/>
      <c r="DF9" s="1269"/>
      <c r="DG9" s="817"/>
      <c r="DH9" s="1268"/>
      <c r="DJ9" s="818" t="s">
        <v>2897</v>
      </c>
      <c r="DK9" s="815">
        <v>45821</v>
      </c>
      <c r="DL9" s="816" t="s">
        <v>2900</v>
      </c>
      <c r="DM9" s="817">
        <v>15.7</v>
      </c>
      <c r="DN9" s="818" t="s">
        <v>2897</v>
      </c>
      <c r="DO9" s="815">
        <v>46000</v>
      </c>
      <c r="DP9" s="816" t="s">
        <v>2204</v>
      </c>
      <c r="DQ9" s="817">
        <v>10</v>
      </c>
      <c r="DR9" s="818" t="s">
        <v>3020</v>
      </c>
      <c r="DT9" s="815"/>
      <c r="DU9" s="1269"/>
      <c r="DV9" s="817"/>
      <c r="DW9" s="1268"/>
      <c r="DX9" s="1324" t="s">
        <v>2432</v>
      </c>
      <c r="DY9" s="1321">
        <f>SUM(Tours!H5:H25)</f>
        <v>329.5</v>
      </c>
      <c r="ED9" s="47"/>
    </row>
    <row r="10" spans="1:134" ht="15.75" thickBot="1">
      <c r="A10" s="163">
        <v>44934</v>
      </c>
      <c r="B10" s="164" t="s">
        <v>63</v>
      </c>
      <c r="C10" s="165">
        <v>10</v>
      </c>
      <c r="D10" s="152" t="s">
        <v>64</v>
      </c>
      <c r="E10" s="163">
        <v>44990</v>
      </c>
      <c r="F10" s="164" t="s">
        <v>65</v>
      </c>
      <c r="G10" s="165">
        <v>327.5</v>
      </c>
      <c r="H10" s="153" t="s">
        <v>29</v>
      </c>
      <c r="I10" s="163">
        <v>44991</v>
      </c>
      <c r="J10" s="164" t="s">
        <v>66</v>
      </c>
      <c r="K10" s="165">
        <v>15.11</v>
      </c>
      <c r="L10" s="152" t="s">
        <v>42</v>
      </c>
      <c r="M10" s="184">
        <v>45021</v>
      </c>
      <c r="N10" s="164" t="s">
        <v>67</v>
      </c>
      <c r="O10" s="165">
        <v>20</v>
      </c>
      <c r="P10" s="152" t="s">
        <v>48</v>
      </c>
      <c r="Q10" s="332">
        <v>45054</v>
      </c>
      <c r="R10" s="429" t="s">
        <v>27</v>
      </c>
      <c r="S10" s="333">
        <v>70.8</v>
      </c>
      <c r="T10" s="334" t="s">
        <v>19</v>
      </c>
      <c r="U10" s="332">
        <v>45080</v>
      </c>
      <c r="V10" s="429" t="s">
        <v>68</v>
      </c>
      <c r="W10" s="333">
        <v>4</v>
      </c>
      <c r="X10" s="339" t="s">
        <v>47</v>
      </c>
      <c r="Y10" s="332">
        <v>45117</v>
      </c>
      <c r="Z10" s="429" t="s">
        <v>1040</v>
      </c>
      <c r="AA10" s="333">
        <v>5</v>
      </c>
      <c r="AB10" s="334" t="s">
        <v>48</v>
      </c>
      <c r="AC10" s="332">
        <v>45149</v>
      </c>
      <c r="AD10" s="429" t="s">
        <v>98</v>
      </c>
      <c r="AE10" s="333">
        <v>1.5</v>
      </c>
      <c r="AF10" s="334" t="s">
        <v>1133</v>
      </c>
      <c r="AG10" s="340">
        <v>45173</v>
      </c>
      <c r="AH10" s="341" t="s">
        <v>1080</v>
      </c>
      <c r="AI10" s="342">
        <v>33</v>
      </c>
      <c r="AJ10" s="334" t="s">
        <v>1237</v>
      </c>
      <c r="AK10" s="340">
        <v>45206</v>
      </c>
      <c r="AL10" s="335" t="s">
        <v>1248</v>
      </c>
      <c r="AM10" s="342">
        <v>182.5</v>
      </c>
      <c r="AN10" s="334" t="s">
        <v>156</v>
      </c>
      <c r="AO10" s="340">
        <v>45235</v>
      </c>
      <c r="AP10" s="341" t="s">
        <v>1058</v>
      </c>
      <c r="AQ10" s="342">
        <v>4.5</v>
      </c>
      <c r="AR10" s="334" t="s">
        <v>1252</v>
      </c>
      <c r="AS10" s="340">
        <v>45267</v>
      </c>
      <c r="AT10" s="341" t="s">
        <v>1600</v>
      </c>
      <c r="AU10" s="342">
        <v>92</v>
      </c>
      <c r="AV10" s="334" t="s">
        <v>48</v>
      </c>
      <c r="AW10" s="430">
        <v>45298</v>
      </c>
      <c r="AX10" s="584" t="s">
        <v>1680</v>
      </c>
      <c r="AY10" s="432">
        <v>-0.34</v>
      </c>
      <c r="AZ10" s="586" t="s">
        <v>42</v>
      </c>
      <c r="BA10" s="332">
        <v>45334</v>
      </c>
      <c r="BB10" s="341" t="s">
        <v>1741</v>
      </c>
      <c r="BC10" s="342">
        <v>15</v>
      </c>
      <c r="BD10" s="344" t="s">
        <v>1656</v>
      </c>
      <c r="BE10" s="332">
        <v>45358</v>
      </c>
      <c r="BF10" s="341" t="s">
        <v>63</v>
      </c>
      <c r="BG10" s="342">
        <v>1</v>
      </c>
      <c r="BH10" s="344" t="s">
        <v>42</v>
      </c>
      <c r="BI10" s="332">
        <v>45388</v>
      </c>
      <c r="BJ10" s="341" t="s">
        <v>1921</v>
      </c>
      <c r="BK10" s="342">
        <v>7</v>
      </c>
      <c r="BL10" s="344" t="s">
        <v>48</v>
      </c>
      <c r="BM10" s="332">
        <v>45416</v>
      </c>
      <c r="BN10" s="341" t="s">
        <v>2027</v>
      </c>
      <c r="BO10" s="342">
        <v>2</v>
      </c>
      <c r="BP10" s="344" t="s">
        <v>17</v>
      </c>
      <c r="BQ10" s="819">
        <v>45457</v>
      </c>
      <c r="BR10" s="830" t="s">
        <v>2169</v>
      </c>
      <c r="BS10" s="817">
        <v>20</v>
      </c>
      <c r="BT10" s="835" t="s">
        <v>2170</v>
      </c>
      <c r="BU10" s="819">
        <v>45481</v>
      </c>
      <c r="BV10" s="830" t="s">
        <v>27</v>
      </c>
      <c r="BW10" s="817">
        <v>71.099999999999994</v>
      </c>
      <c r="BX10" s="835" t="s">
        <v>42</v>
      </c>
      <c r="BY10" s="819">
        <v>45510</v>
      </c>
      <c r="BZ10" s="830" t="s">
        <v>2297</v>
      </c>
      <c r="CA10" s="817">
        <v>9.6</v>
      </c>
      <c r="CB10" s="835" t="s">
        <v>42</v>
      </c>
      <c r="CC10" s="819">
        <v>45543</v>
      </c>
      <c r="CD10" s="830" t="s">
        <v>2389</v>
      </c>
      <c r="CE10" s="817">
        <v>20</v>
      </c>
      <c r="CF10" s="835" t="s">
        <v>1656</v>
      </c>
      <c r="CG10" s="819">
        <v>45571</v>
      </c>
      <c r="CH10" s="830" t="s">
        <v>2530</v>
      </c>
      <c r="CI10" s="817">
        <v>10</v>
      </c>
      <c r="CJ10" s="835" t="s">
        <v>2400</v>
      </c>
      <c r="CK10" s="819">
        <v>45606</v>
      </c>
      <c r="CL10" s="830" t="s">
        <v>1357</v>
      </c>
      <c r="CM10" s="817">
        <v>0.5</v>
      </c>
      <c r="CN10" s="835" t="s">
        <v>42</v>
      </c>
      <c r="CO10" s="819">
        <v>45637</v>
      </c>
      <c r="CP10" s="830" t="s">
        <v>2732</v>
      </c>
      <c r="CQ10" s="817">
        <v>2</v>
      </c>
      <c r="CR10" s="835" t="s">
        <v>2400</v>
      </c>
      <c r="CS10" s="819">
        <v>45303</v>
      </c>
      <c r="CT10" s="830" t="s">
        <v>2778</v>
      </c>
      <c r="CU10" s="817">
        <v>1</v>
      </c>
      <c r="CV10" s="835" t="s">
        <v>1252</v>
      </c>
      <c r="CW10" s="819">
        <v>45702</v>
      </c>
      <c r="CX10" s="830" t="s">
        <v>2816</v>
      </c>
      <c r="CY10" s="817">
        <v>130</v>
      </c>
      <c r="CZ10" s="835" t="s">
        <v>17</v>
      </c>
      <c r="DA10" s="819">
        <v>45726</v>
      </c>
      <c r="DB10" s="830" t="s">
        <v>105</v>
      </c>
      <c r="DC10" s="817">
        <v>10</v>
      </c>
      <c r="DD10" s="835" t="s">
        <v>2824</v>
      </c>
      <c r="DE10" s="815"/>
      <c r="DF10" s="1121"/>
      <c r="DG10" s="817"/>
      <c r="DH10" s="1271"/>
      <c r="DJ10" s="1271"/>
      <c r="DK10" s="815"/>
      <c r="DL10" s="830"/>
      <c r="DM10" s="817"/>
      <c r="DN10" s="1271"/>
      <c r="DO10" s="815">
        <v>46001</v>
      </c>
      <c r="DP10" s="830" t="s">
        <v>2204</v>
      </c>
      <c r="DQ10" s="817">
        <v>54</v>
      </c>
      <c r="DR10" s="1271" t="s">
        <v>3020</v>
      </c>
      <c r="DT10" s="815"/>
      <c r="DU10" s="1121"/>
      <c r="DV10" s="817"/>
      <c r="DW10" s="1271"/>
      <c r="DX10" s="1325" t="s">
        <v>3001</v>
      </c>
      <c r="DY10" s="1323">
        <f>SUM(Tours!I30:I49)</f>
        <v>0</v>
      </c>
      <c r="DZ10" s="1504"/>
      <c r="ED10" s="47"/>
    </row>
    <row r="11" spans="1:134" ht="15.75" thickBot="1">
      <c r="A11" s="163">
        <v>44940</v>
      </c>
      <c r="B11" s="164" t="s">
        <v>69</v>
      </c>
      <c r="C11" s="165">
        <v>3.2</v>
      </c>
      <c r="D11" s="152" t="s">
        <v>70</v>
      </c>
      <c r="E11" s="163"/>
      <c r="F11" s="164"/>
      <c r="G11" s="165"/>
      <c r="H11" s="153"/>
      <c r="I11" s="163">
        <v>44992</v>
      </c>
      <c r="J11" s="164" t="s">
        <v>57</v>
      </c>
      <c r="K11" s="165">
        <v>5.6</v>
      </c>
      <c r="L11" s="152" t="s">
        <v>42</v>
      </c>
      <c r="M11" s="184">
        <v>45022</v>
      </c>
      <c r="N11" s="164" t="s">
        <v>71</v>
      </c>
      <c r="O11" s="165">
        <v>5</v>
      </c>
      <c r="P11" s="152" t="s">
        <v>29</v>
      </c>
      <c r="Q11" s="332">
        <v>45057</v>
      </c>
      <c r="R11" s="429" t="s">
        <v>72</v>
      </c>
      <c r="S11" s="333">
        <v>10</v>
      </c>
      <c r="T11" s="334" t="s">
        <v>19</v>
      </c>
      <c r="U11" s="332">
        <v>45080</v>
      </c>
      <c r="V11" s="429" t="s">
        <v>73</v>
      </c>
      <c r="W11" s="333">
        <v>3</v>
      </c>
      <c r="X11" s="339" t="s">
        <v>47</v>
      </c>
      <c r="Y11" s="332">
        <v>45118</v>
      </c>
      <c r="Z11" s="429" t="s">
        <v>1079</v>
      </c>
      <c r="AA11" s="333">
        <v>15</v>
      </c>
      <c r="AB11" s="334" t="s">
        <v>48</v>
      </c>
      <c r="AC11" s="332">
        <v>45150</v>
      </c>
      <c r="AD11" s="429" t="s">
        <v>136</v>
      </c>
      <c r="AE11" s="333">
        <v>5</v>
      </c>
      <c r="AF11" s="334" t="s">
        <v>48</v>
      </c>
      <c r="AG11" s="340">
        <v>45173</v>
      </c>
      <c r="AH11" s="341" t="s">
        <v>1080</v>
      </c>
      <c r="AI11" s="342">
        <v>35</v>
      </c>
      <c r="AJ11" s="334" t="s">
        <v>1209</v>
      </c>
      <c r="AK11" s="340">
        <v>45206</v>
      </c>
      <c r="AL11" s="341" t="s">
        <v>1061</v>
      </c>
      <c r="AM11" s="342">
        <v>2</v>
      </c>
      <c r="AN11" s="334" t="s">
        <v>1089</v>
      </c>
      <c r="AO11" s="340">
        <v>45235</v>
      </c>
      <c r="AP11" s="341" t="s">
        <v>27</v>
      </c>
      <c r="AQ11" s="342">
        <v>39</v>
      </c>
      <c r="AR11" s="334" t="s">
        <v>1252</v>
      </c>
      <c r="AS11" s="430">
        <v>45268</v>
      </c>
      <c r="AT11" s="584" t="s">
        <v>1606</v>
      </c>
      <c r="AU11" s="432">
        <v>-2</v>
      </c>
      <c r="AV11" s="586" t="s">
        <v>1601</v>
      </c>
      <c r="AW11" s="340">
        <v>45299</v>
      </c>
      <c r="AX11" s="341" t="s">
        <v>50</v>
      </c>
      <c r="AY11" s="342">
        <v>10</v>
      </c>
      <c r="AZ11" s="334" t="s">
        <v>1656</v>
      </c>
      <c r="BA11" s="340">
        <v>45336</v>
      </c>
      <c r="BB11" s="341" t="s">
        <v>77</v>
      </c>
      <c r="BC11" s="342">
        <v>6.9</v>
      </c>
      <c r="BD11" s="334" t="s">
        <v>1252</v>
      </c>
      <c r="BE11" s="513">
        <v>45359</v>
      </c>
      <c r="BF11" s="591" t="s">
        <v>1812</v>
      </c>
      <c r="BG11" s="514">
        <v>-8</v>
      </c>
      <c r="BH11" s="433" t="s">
        <v>42</v>
      </c>
      <c r="BI11" s="696">
        <v>45298</v>
      </c>
      <c r="BJ11" s="697" t="s">
        <v>1920</v>
      </c>
      <c r="BK11" s="698">
        <v>5</v>
      </c>
      <c r="BL11" s="699" t="s">
        <v>48</v>
      </c>
      <c r="BM11" s="696">
        <v>45419</v>
      </c>
      <c r="BN11" s="697" t="s">
        <v>2039</v>
      </c>
      <c r="BO11" s="698">
        <v>5</v>
      </c>
      <c r="BP11" s="699" t="s">
        <v>17</v>
      </c>
      <c r="BQ11" s="836">
        <v>45457</v>
      </c>
      <c r="BR11" s="837" t="s">
        <v>2171</v>
      </c>
      <c r="BS11" s="838">
        <v>5</v>
      </c>
      <c r="BT11" s="839" t="s">
        <v>2172</v>
      </c>
      <c r="BU11" s="836">
        <v>45482</v>
      </c>
      <c r="BV11" s="824" t="s">
        <v>1597</v>
      </c>
      <c r="BW11" s="840">
        <v>-2.54</v>
      </c>
      <c r="BX11" s="839" t="s">
        <v>42</v>
      </c>
      <c r="BY11" s="836">
        <v>45510</v>
      </c>
      <c r="BZ11" s="824" t="s">
        <v>2298</v>
      </c>
      <c r="CA11" s="840">
        <v>-8</v>
      </c>
      <c r="CB11" s="839" t="s">
        <v>42</v>
      </c>
      <c r="CC11" s="836">
        <v>45543</v>
      </c>
      <c r="CD11" s="822" t="s">
        <v>2390</v>
      </c>
      <c r="CE11" s="817">
        <v>4</v>
      </c>
      <c r="CF11" s="839" t="s">
        <v>1742</v>
      </c>
      <c r="CG11" s="815">
        <v>45572</v>
      </c>
      <c r="CH11" s="830" t="s">
        <v>1080</v>
      </c>
      <c r="CI11" s="817">
        <v>57</v>
      </c>
      <c r="CJ11" s="821" t="s">
        <v>1252</v>
      </c>
      <c r="CK11" s="815">
        <v>45608</v>
      </c>
      <c r="CL11" s="830" t="s">
        <v>27</v>
      </c>
      <c r="CM11" s="817">
        <v>84</v>
      </c>
      <c r="CN11" s="821" t="s">
        <v>2665</v>
      </c>
      <c r="CO11" s="815">
        <v>45640</v>
      </c>
      <c r="CP11" s="830" t="s">
        <v>1354</v>
      </c>
      <c r="CQ11" s="817">
        <v>6</v>
      </c>
      <c r="CR11" s="821" t="s">
        <v>42</v>
      </c>
      <c r="CS11" s="815">
        <v>45672</v>
      </c>
      <c r="CT11" s="830" t="s">
        <v>1080</v>
      </c>
      <c r="CU11" s="817">
        <v>38</v>
      </c>
      <c r="CV11" s="821" t="s">
        <v>2400</v>
      </c>
      <c r="CW11" s="823">
        <v>45703</v>
      </c>
      <c r="CX11" s="1219" t="s">
        <v>2400</v>
      </c>
      <c r="CY11" s="825">
        <v>-60</v>
      </c>
      <c r="CZ11" s="970" t="s">
        <v>2400</v>
      </c>
      <c r="DA11" s="819">
        <v>45729</v>
      </c>
      <c r="DB11" s="830" t="s">
        <v>2851</v>
      </c>
      <c r="DC11" s="817">
        <v>38.4</v>
      </c>
      <c r="DD11" s="835" t="s">
        <v>2852</v>
      </c>
      <c r="DE11" s="815"/>
      <c r="DF11" s="830"/>
      <c r="DG11" s="817"/>
      <c r="DH11" s="1271"/>
      <c r="DJ11" s="1268"/>
      <c r="DK11" s="815"/>
      <c r="DL11" s="1272"/>
      <c r="DM11" s="817"/>
      <c r="DN11" s="1268"/>
      <c r="DO11" s="815">
        <v>46003</v>
      </c>
      <c r="DP11" s="1269" t="s">
        <v>3129</v>
      </c>
      <c r="DQ11" s="817">
        <v>32.799999999999997</v>
      </c>
      <c r="DR11" s="1268" t="s">
        <v>3020</v>
      </c>
      <c r="DT11" s="815"/>
      <c r="DU11" s="830"/>
      <c r="DV11" s="817"/>
      <c r="DW11" s="1271"/>
      <c r="DX11" s="1325" t="s">
        <v>3079</v>
      </c>
      <c r="DY11" s="1323">
        <f>SUM(Tours!Q30:Q50)</f>
        <v>50.4</v>
      </c>
    </row>
    <row r="12" spans="1:134" ht="16.5" thickBot="1">
      <c r="A12" s="163">
        <v>44942</v>
      </c>
      <c r="B12" s="164" t="s">
        <v>35</v>
      </c>
      <c r="C12" s="165">
        <v>3</v>
      </c>
      <c r="D12" s="152" t="s">
        <v>19</v>
      </c>
      <c r="E12" s="163"/>
      <c r="F12" s="164"/>
      <c r="G12" s="165"/>
      <c r="H12" s="153"/>
      <c r="I12" s="163">
        <v>44993</v>
      </c>
      <c r="J12" s="164" t="s">
        <v>74</v>
      </c>
      <c r="K12" s="165">
        <v>5</v>
      </c>
      <c r="L12" s="152" t="s">
        <v>42</v>
      </c>
      <c r="M12" s="184">
        <v>45023</v>
      </c>
      <c r="N12" s="164" t="s">
        <v>40</v>
      </c>
      <c r="O12" s="165">
        <v>10</v>
      </c>
      <c r="P12" s="152" t="s">
        <v>17</v>
      </c>
      <c r="Q12" s="332">
        <v>45058</v>
      </c>
      <c r="R12" s="429" t="s">
        <v>75</v>
      </c>
      <c r="S12" s="333">
        <v>5</v>
      </c>
      <c r="T12" s="334" t="s">
        <v>48</v>
      </c>
      <c r="U12" s="332">
        <v>45081</v>
      </c>
      <c r="V12" s="335" t="s">
        <v>43</v>
      </c>
      <c r="W12" s="333">
        <v>33</v>
      </c>
      <c r="X12" s="334" t="s">
        <v>19</v>
      </c>
      <c r="Y12" s="332">
        <v>45119</v>
      </c>
      <c r="Z12" s="429" t="s">
        <v>1080</v>
      </c>
      <c r="AA12" s="333">
        <v>50</v>
      </c>
      <c r="AB12" s="334" t="s">
        <v>42</v>
      </c>
      <c r="AC12" s="332">
        <v>45151</v>
      </c>
      <c r="AD12" s="429" t="s">
        <v>71</v>
      </c>
      <c r="AE12" s="333">
        <v>3.8</v>
      </c>
      <c r="AF12" s="334" t="s">
        <v>48</v>
      </c>
      <c r="AG12" s="340">
        <v>45174</v>
      </c>
      <c r="AH12" s="341" t="s">
        <v>74</v>
      </c>
      <c r="AI12" s="342">
        <v>3</v>
      </c>
      <c r="AJ12" s="334" t="s">
        <v>1239</v>
      </c>
      <c r="AK12" s="340">
        <v>45207</v>
      </c>
      <c r="AL12" s="341" t="s">
        <v>98</v>
      </c>
      <c r="AM12" s="342">
        <v>10</v>
      </c>
      <c r="AN12" s="334" t="s">
        <v>42</v>
      </c>
      <c r="AO12" s="340">
        <v>45236</v>
      </c>
      <c r="AP12" s="341" t="s">
        <v>27</v>
      </c>
      <c r="AQ12" s="342">
        <v>90</v>
      </c>
      <c r="AR12" s="334" t="s">
        <v>1252</v>
      </c>
      <c r="AS12" s="649">
        <v>45268</v>
      </c>
      <c r="AT12" s="651" t="s">
        <v>1605</v>
      </c>
      <c r="AU12" s="650">
        <v>2</v>
      </c>
      <c r="AV12" s="611" t="s">
        <v>48</v>
      </c>
      <c r="AW12" s="340">
        <v>45303</v>
      </c>
      <c r="AX12" s="341" t="s">
        <v>35</v>
      </c>
      <c r="AY12" s="342">
        <v>3</v>
      </c>
      <c r="AZ12" s="334" t="s">
        <v>42</v>
      </c>
      <c r="BA12" s="340">
        <v>45337</v>
      </c>
      <c r="BB12" s="341" t="s">
        <v>1241</v>
      </c>
      <c r="BC12" s="342">
        <v>2</v>
      </c>
      <c r="BD12" s="334" t="s">
        <v>17</v>
      </c>
      <c r="BE12" s="340">
        <v>45359</v>
      </c>
      <c r="BF12" s="341" t="s">
        <v>1813</v>
      </c>
      <c r="BG12" s="342">
        <v>18</v>
      </c>
      <c r="BH12" s="463" t="s">
        <v>1036</v>
      </c>
      <c r="BI12" s="513">
        <v>45389</v>
      </c>
      <c r="BJ12" s="591" t="s">
        <v>1680</v>
      </c>
      <c r="BK12" s="514">
        <v>-12.44</v>
      </c>
      <c r="BL12" s="700" t="s">
        <v>42</v>
      </c>
      <c r="BM12" s="705">
        <v>45421</v>
      </c>
      <c r="BN12" s="729" t="s">
        <v>2048</v>
      </c>
      <c r="BO12" s="706">
        <v>30.73</v>
      </c>
      <c r="BP12" s="714" t="s">
        <v>42</v>
      </c>
      <c r="BQ12" s="815">
        <v>45457</v>
      </c>
      <c r="BR12" s="830" t="s">
        <v>77</v>
      </c>
      <c r="BS12" s="817">
        <v>30</v>
      </c>
      <c r="BT12" s="821" t="s">
        <v>42</v>
      </c>
      <c r="BU12" s="815">
        <v>45483</v>
      </c>
      <c r="BV12" s="830" t="s">
        <v>27</v>
      </c>
      <c r="BW12" s="817">
        <v>20.7</v>
      </c>
      <c r="BX12" s="821" t="s">
        <v>1252</v>
      </c>
      <c r="BY12" s="815">
        <v>45512</v>
      </c>
      <c r="BZ12" s="830" t="s">
        <v>117</v>
      </c>
      <c r="CA12" s="817">
        <v>4</v>
      </c>
      <c r="CB12" s="821" t="s">
        <v>1656</v>
      </c>
      <c r="CC12" s="815">
        <v>45543</v>
      </c>
      <c r="CD12" s="830" t="s">
        <v>2391</v>
      </c>
      <c r="CE12" s="817" t="s">
        <v>2392</v>
      </c>
      <c r="CF12" s="821" t="s">
        <v>1252</v>
      </c>
      <c r="CG12" s="815">
        <v>45572</v>
      </c>
      <c r="CH12" s="822" t="s">
        <v>2531</v>
      </c>
      <c r="CI12" s="817">
        <v>0.1</v>
      </c>
      <c r="CJ12" s="818" t="s">
        <v>1252</v>
      </c>
      <c r="CK12" s="815">
        <v>45609</v>
      </c>
      <c r="CL12" s="822" t="s">
        <v>2689</v>
      </c>
      <c r="CM12" s="817">
        <v>10</v>
      </c>
      <c r="CN12" s="818" t="s">
        <v>17</v>
      </c>
      <c r="CO12" s="815">
        <v>45641</v>
      </c>
      <c r="CP12" s="822" t="s">
        <v>23</v>
      </c>
      <c r="CQ12" s="817">
        <v>10</v>
      </c>
      <c r="CR12" s="818" t="s">
        <v>17</v>
      </c>
      <c r="CS12" s="815">
        <v>45673</v>
      </c>
      <c r="CT12" s="830" t="s">
        <v>1080</v>
      </c>
      <c r="CU12" s="817">
        <v>38</v>
      </c>
      <c r="CV12" s="818" t="s">
        <v>2400</v>
      </c>
      <c r="CW12" s="815">
        <v>45704</v>
      </c>
      <c r="CX12" s="830" t="s">
        <v>2428</v>
      </c>
      <c r="CY12" s="817">
        <v>10</v>
      </c>
      <c r="CZ12" s="818" t="s">
        <v>2819</v>
      </c>
      <c r="DA12" s="977">
        <v>45729</v>
      </c>
      <c r="DB12" s="1069" t="s">
        <v>1252</v>
      </c>
      <c r="DC12" s="840">
        <v>-5.5</v>
      </c>
      <c r="DD12" s="826" t="s">
        <v>1252</v>
      </c>
      <c r="DE12" s="815"/>
      <c r="DF12" s="1272"/>
      <c r="DG12" s="817"/>
      <c r="DH12" s="1268"/>
      <c r="DJ12" s="1271"/>
      <c r="DK12" s="815"/>
      <c r="DL12" s="830"/>
      <c r="DM12" s="817"/>
      <c r="DN12" s="1271"/>
      <c r="DO12" s="815">
        <v>46003</v>
      </c>
      <c r="DP12" s="830" t="s">
        <v>2204</v>
      </c>
      <c r="DQ12" s="817">
        <v>20</v>
      </c>
      <c r="DR12" s="1268" t="s">
        <v>3020</v>
      </c>
      <c r="DT12" s="815"/>
      <c r="DU12" s="1272"/>
      <c r="DV12" s="817"/>
      <c r="DW12" s="1268"/>
      <c r="DX12" s="1709" t="s">
        <v>2997</v>
      </c>
      <c r="DY12" s="1710"/>
      <c r="DZ12" s="1711"/>
    </row>
    <row r="13" spans="1:134" ht="15.75" thickBot="1">
      <c r="A13" s="163">
        <v>44943</v>
      </c>
      <c r="B13" s="150" t="s">
        <v>16</v>
      </c>
      <c r="C13" s="165">
        <v>47.4</v>
      </c>
      <c r="D13" s="152" t="s">
        <v>19</v>
      </c>
      <c r="E13" s="163"/>
      <c r="F13" s="164"/>
      <c r="G13" s="165"/>
      <c r="H13" s="153"/>
      <c r="I13" s="163">
        <v>45004</v>
      </c>
      <c r="J13" s="150" t="s">
        <v>76</v>
      </c>
      <c r="K13" s="165">
        <v>4</v>
      </c>
      <c r="L13" s="152" t="s">
        <v>42</v>
      </c>
      <c r="M13" s="184">
        <v>45024</v>
      </c>
      <c r="N13" s="164" t="s">
        <v>77</v>
      </c>
      <c r="O13" s="165">
        <v>14</v>
      </c>
      <c r="P13" s="152" t="s">
        <v>29</v>
      </c>
      <c r="Q13" s="332">
        <v>45058</v>
      </c>
      <c r="R13" s="429" t="s">
        <v>78</v>
      </c>
      <c r="S13" s="333">
        <v>6.2</v>
      </c>
      <c r="T13" s="334" t="s">
        <v>48</v>
      </c>
      <c r="U13" s="332">
        <v>45085</v>
      </c>
      <c r="V13" s="429" t="s">
        <v>62</v>
      </c>
      <c r="W13" s="333">
        <v>1.5</v>
      </c>
      <c r="X13" s="339" t="s">
        <v>47</v>
      </c>
      <c r="Y13" s="332">
        <v>45119</v>
      </c>
      <c r="Z13" s="429" t="s">
        <v>1047</v>
      </c>
      <c r="AA13" s="333">
        <v>50</v>
      </c>
      <c r="AB13" s="334" t="s">
        <v>42</v>
      </c>
      <c r="AC13" s="425">
        <v>45153</v>
      </c>
      <c r="AD13" s="429" t="s">
        <v>1226</v>
      </c>
      <c r="AE13" s="333">
        <v>33</v>
      </c>
      <c r="AF13" s="339" t="s">
        <v>48</v>
      </c>
      <c r="AG13" s="340">
        <v>45174</v>
      </c>
      <c r="AH13" s="341" t="s">
        <v>72</v>
      </c>
      <c r="AI13" s="342">
        <v>20</v>
      </c>
      <c r="AJ13" s="334" t="s">
        <v>1239</v>
      </c>
      <c r="AK13" s="340">
        <v>45207</v>
      </c>
      <c r="AL13" s="342" t="s">
        <v>1338</v>
      </c>
      <c r="AM13" s="550">
        <v>2</v>
      </c>
      <c r="AN13" s="334" t="s">
        <v>42</v>
      </c>
      <c r="AO13" s="513">
        <v>45240</v>
      </c>
      <c r="AP13" s="591" t="s">
        <v>1523</v>
      </c>
      <c r="AQ13" s="514">
        <v>-13.63</v>
      </c>
      <c r="AR13" s="433" t="s">
        <v>42</v>
      </c>
      <c r="AS13" s="340">
        <v>45269</v>
      </c>
      <c r="AT13" s="341" t="s">
        <v>1192</v>
      </c>
      <c r="AU13" s="342">
        <v>2</v>
      </c>
      <c r="AV13" s="334" t="s">
        <v>42</v>
      </c>
      <c r="AW13" s="340">
        <v>45306</v>
      </c>
      <c r="AX13" s="341" t="s">
        <v>105</v>
      </c>
      <c r="AY13" s="342">
        <v>1</v>
      </c>
      <c r="AZ13" s="334" t="s">
        <v>48</v>
      </c>
      <c r="BA13" s="340">
        <v>45337</v>
      </c>
      <c r="BB13" s="341" t="s">
        <v>43</v>
      </c>
      <c r="BC13" s="342">
        <v>40</v>
      </c>
      <c r="BD13" s="334" t="s">
        <v>1252</v>
      </c>
      <c r="BE13" s="340">
        <v>45360</v>
      </c>
      <c r="BF13" s="341" t="s">
        <v>43</v>
      </c>
      <c r="BG13" s="342">
        <v>38</v>
      </c>
      <c r="BH13" s="334" t="s">
        <v>1656</v>
      </c>
      <c r="BI13" s="340">
        <v>45391</v>
      </c>
      <c r="BJ13" s="341" t="s">
        <v>61</v>
      </c>
      <c r="BK13" s="342">
        <v>1.5</v>
      </c>
      <c r="BL13" s="334" t="s">
        <v>1656</v>
      </c>
      <c r="BM13" s="340">
        <v>45423</v>
      </c>
      <c r="BN13" s="341" t="s">
        <v>2055</v>
      </c>
      <c r="BO13" s="342">
        <v>3</v>
      </c>
      <c r="BP13" s="334" t="s">
        <v>1252</v>
      </c>
      <c r="BQ13" s="815">
        <v>45459</v>
      </c>
      <c r="BR13" s="830" t="s">
        <v>2181</v>
      </c>
      <c r="BS13" s="817">
        <v>5</v>
      </c>
      <c r="BT13" s="818" t="s">
        <v>1742</v>
      </c>
      <c r="BU13" s="815">
        <v>45486</v>
      </c>
      <c r="BV13" s="830" t="s">
        <v>49</v>
      </c>
      <c r="BW13" s="817">
        <v>5</v>
      </c>
      <c r="BX13" s="818" t="s">
        <v>2237</v>
      </c>
      <c r="BY13" s="815">
        <v>45513</v>
      </c>
      <c r="BZ13" s="824" t="s">
        <v>1597</v>
      </c>
      <c r="CA13" s="840">
        <v>-9.49</v>
      </c>
      <c r="CB13" s="818" t="s">
        <v>42</v>
      </c>
      <c r="CC13" s="842">
        <v>45544</v>
      </c>
      <c r="CD13" s="843" t="s">
        <v>2401</v>
      </c>
      <c r="CE13" s="844">
        <v>5.82</v>
      </c>
      <c r="CF13" s="845" t="s">
        <v>42</v>
      </c>
      <c r="CG13" s="815">
        <v>45572</v>
      </c>
      <c r="CH13" s="822" t="s">
        <v>1631</v>
      </c>
      <c r="CI13" s="817">
        <v>3</v>
      </c>
      <c r="CJ13" s="818" t="s">
        <v>42</v>
      </c>
      <c r="CK13" s="815">
        <v>45610</v>
      </c>
      <c r="CL13" s="822" t="s">
        <v>27</v>
      </c>
      <c r="CM13" s="817">
        <v>41.4</v>
      </c>
      <c r="CN13" s="818" t="s">
        <v>1252</v>
      </c>
      <c r="CO13" s="815">
        <v>45642</v>
      </c>
      <c r="CP13" s="822" t="s">
        <v>2735</v>
      </c>
      <c r="CQ13" s="817">
        <v>35</v>
      </c>
      <c r="CR13" s="818" t="s">
        <v>1678</v>
      </c>
      <c r="CS13" s="815">
        <v>45674</v>
      </c>
      <c r="CT13" s="822" t="s">
        <v>27</v>
      </c>
      <c r="CU13" s="817">
        <v>38.4</v>
      </c>
      <c r="CV13" s="818" t="s">
        <v>42</v>
      </c>
      <c r="CW13" s="815">
        <v>45705</v>
      </c>
      <c r="CX13" s="822" t="s">
        <v>2521</v>
      </c>
      <c r="CY13" s="817">
        <v>1.5</v>
      </c>
      <c r="CZ13" s="818" t="s">
        <v>1252</v>
      </c>
      <c r="DA13" s="815">
        <v>45730</v>
      </c>
      <c r="DB13" s="822" t="s">
        <v>2855</v>
      </c>
      <c r="DC13" s="817">
        <v>115</v>
      </c>
      <c r="DD13" s="818" t="s">
        <v>42</v>
      </c>
      <c r="DE13" s="815"/>
      <c r="DF13" s="1269"/>
      <c r="DG13" s="817"/>
      <c r="DH13" s="1268"/>
      <c r="DJ13" s="1268"/>
      <c r="DK13" s="815"/>
      <c r="DL13" s="1121"/>
      <c r="DM13" s="817"/>
      <c r="DN13" s="1268"/>
      <c r="DO13" s="815">
        <v>46005</v>
      </c>
      <c r="DP13" s="1269" t="s">
        <v>3133</v>
      </c>
      <c r="DQ13" s="817">
        <v>50</v>
      </c>
      <c r="DR13" s="1268" t="s">
        <v>2925</v>
      </c>
      <c r="DT13" s="815"/>
      <c r="DU13" s="1269"/>
      <c r="DV13" s="817"/>
      <c r="DW13" s="1268"/>
      <c r="DX13" s="1712" t="s">
        <v>2995</v>
      </c>
      <c r="DY13" s="1713"/>
      <c r="DZ13" s="1714"/>
    </row>
    <row r="14" spans="1:134">
      <c r="A14" s="163"/>
      <c r="B14" s="164" t="s">
        <v>79</v>
      </c>
      <c r="C14" s="165">
        <v>75</v>
      </c>
      <c r="D14" s="152" t="s">
        <v>42</v>
      </c>
      <c r="E14" s="163"/>
      <c r="F14" s="164"/>
      <c r="G14" s="165"/>
      <c r="H14" s="153"/>
      <c r="I14" s="149">
        <v>45005</v>
      </c>
      <c r="J14" s="170" t="s">
        <v>27</v>
      </c>
      <c r="K14" s="151">
        <f>19.5+39</f>
        <v>58.5</v>
      </c>
      <c r="L14" s="152" t="s">
        <v>42</v>
      </c>
      <c r="M14" s="179">
        <v>45025</v>
      </c>
      <c r="N14" s="180" t="s">
        <v>33</v>
      </c>
      <c r="O14" s="181">
        <v>-0.7</v>
      </c>
      <c r="P14" s="182" t="s">
        <v>19</v>
      </c>
      <c r="Q14" s="332">
        <v>45059</v>
      </c>
      <c r="R14" s="429" t="s">
        <v>78</v>
      </c>
      <c r="S14" s="333">
        <v>10</v>
      </c>
      <c r="T14" s="334" t="s">
        <v>42</v>
      </c>
      <c r="U14" s="332">
        <v>45086</v>
      </c>
      <c r="V14" s="429" t="s">
        <v>31</v>
      </c>
      <c r="W14" s="333">
        <v>5</v>
      </c>
      <c r="X14" s="339" t="s">
        <v>47</v>
      </c>
      <c r="Y14" s="332">
        <v>45120</v>
      </c>
      <c r="Z14" s="429" t="s">
        <v>60</v>
      </c>
      <c r="AA14" s="333">
        <v>5</v>
      </c>
      <c r="AB14" s="334" t="s">
        <v>42</v>
      </c>
      <c r="AC14" s="332">
        <v>45153</v>
      </c>
      <c r="AD14" s="429" t="s">
        <v>1158</v>
      </c>
      <c r="AE14" s="333">
        <v>15</v>
      </c>
      <c r="AF14" s="334" t="s">
        <v>42</v>
      </c>
      <c r="AG14" s="340">
        <v>45175</v>
      </c>
      <c r="AH14" s="341" t="s">
        <v>1241</v>
      </c>
      <c r="AI14" s="342">
        <v>5</v>
      </c>
      <c r="AJ14" s="334" t="s">
        <v>1242</v>
      </c>
      <c r="AK14" s="340">
        <v>45208</v>
      </c>
      <c r="AL14" s="341" t="s">
        <v>1280</v>
      </c>
      <c r="AM14" s="342">
        <v>10</v>
      </c>
      <c r="AN14" s="334" t="s">
        <v>42</v>
      </c>
      <c r="AO14" s="340">
        <v>45240</v>
      </c>
      <c r="AP14" s="341" t="s">
        <v>1522</v>
      </c>
      <c r="AQ14" s="342">
        <v>8</v>
      </c>
      <c r="AR14" s="334" t="s">
        <v>48</v>
      </c>
      <c r="AS14" s="340">
        <v>45271</v>
      </c>
      <c r="AT14" s="341" t="s">
        <v>1613</v>
      </c>
      <c r="AU14" s="342">
        <v>2</v>
      </c>
      <c r="AV14" s="334" t="s">
        <v>1252</v>
      </c>
      <c r="AW14" s="340">
        <v>45311</v>
      </c>
      <c r="AX14" s="341" t="s">
        <v>72</v>
      </c>
      <c r="AY14" s="342">
        <v>10</v>
      </c>
      <c r="AZ14" s="334" t="s">
        <v>17</v>
      </c>
      <c r="BA14" s="340">
        <v>45337</v>
      </c>
      <c r="BB14" s="341" t="s">
        <v>31</v>
      </c>
      <c r="BC14" s="342">
        <v>20</v>
      </c>
      <c r="BD14" s="334" t="s">
        <v>1252</v>
      </c>
      <c r="BE14" s="340">
        <v>45360</v>
      </c>
      <c r="BF14" s="341" t="s">
        <v>1815</v>
      </c>
      <c r="BG14" s="342">
        <v>10</v>
      </c>
      <c r="BH14" s="334" t="s">
        <v>48</v>
      </c>
      <c r="BI14" s="340"/>
      <c r="BJ14" s="341" t="s">
        <v>1926</v>
      </c>
      <c r="BK14" s="342">
        <v>10</v>
      </c>
      <c r="BL14" s="334" t="s">
        <v>1252</v>
      </c>
      <c r="BM14" s="340">
        <v>45424</v>
      </c>
      <c r="BN14" s="341" t="s">
        <v>61</v>
      </c>
      <c r="BO14" s="342">
        <v>4</v>
      </c>
      <c r="BP14" s="334" t="s">
        <v>1656</v>
      </c>
      <c r="BQ14" s="815">
        <v>45460</v>
      </c>
      <c r="BR14" s="830" t="s">
        <v>2182</v>
      </c>
      <c r="BS14" s="817">
        <v>5</v>
      </c>
      <c r="BT14" s="818" t="s">
        <v>17</v>
      </c>
      <c r="BU14" s="815">
        <v>45486</v>
      </c>
      <c r="BV14" s="830" t="s">
        <v>49</v>
      </c>
      <c r="BW14" s="817">
        <v>2</v>
      </c>
      <c r="BX14" s="818" t="s">
        <v>2237</v>
      </c>
      <c r="BY14" s="815">
        <v>45514</v>
      </c>
      <c r="BZ14" s="830" t="s">
        <v>2307</v>
      </c>
      <c r="CA14" s="817" t="s">
        <v>2308</v>
      </c>
      <c r="CB14" s="818" t="s">
        <v>1742</v>
      </c>
      <c r="CC14" s="977">
        <v>45544</v>
      </c>
      <c r="CD14" s="1069" t="s">
        <v>2402</v>
      </c>
      <c r="CE14" s="840">
        <v>-10.1</v>
      </c>
      <c r="CF14" s="826" t="s">
        <v>42</v>
      </c>
      <c r="CG14" s="842">
        <v>45573</v>
      </c>
      <c r="CH14" s="1123" t="s">
        <v>2576</v>
      </c>
      <c r="CI14" s="844">
        <v>5.84</v>
      </c>
      <c r="CJ14" s="845" t="s">
        <v>42</v>
      </c>
      <c r="CK14" s="842"/>
      <c r="CL14" s="1123"/>
      <c r="CM14" s="840">
        <v>-0.8</v>
      </c>
      <c r="CN14" s="845"/>
      <c r="CO14" s="815">
        <v>45642</v>
      </c>
      <c r="CP14" s="830" t="s">
        <v>57</v>
      </c>
      <c r="CQ14" s="817">
        <v>10</v>
      </c>
      <c r="CR14" s="818" t="s">
        <v>1742</v>
      </c>
      <c r="CS14" s="977">
        <v>45674</v>
      </c>
      <c r="CT14" s="824" t="s">
        <v>2400</v>
      </c>
      <c r="CU14" s="840">
        <v>-65</v>
      </c>
      <c r="CV14" s="826" t="s">
        <v>2680</v>
      </c>
      <c r="CW14" s="815">
        <v>45707</v>
      </c>
      <c r="CX14" s="822" t="s">
        <v>115</v>
      </c>
      <c r="CY14" s="817">
        <v>5</v>
      </c>
      <c r="CZ14" s="818" t="s">
        <v>42</v>
      </c>
      <c r="DA14" s="977">
        <v>45734</v>
      </c>
      <c r="DB14" s="824" t="s">
        <v>17</v>
      </c>
      <c r="DC14" s="840">
        <v>-31</v>
      </c>
      <c r="DD14" s="826" t="s">
        <v>17</v>
      </c>
      <c r="DE14" s="815"/>
      <c r="DF14" s="1269"/>
      <c r="DG14" s="817"/>
      <c r="DH14" s="1268"/>
      <c r="DJ14" s="1268"/>
      <c r="DK14" s="815"/>
      <c r="DL14" s="1269"/>
      <c r="DM14" s="817"/>
      <c r="DN14" s="1268"/>
      <c r="DO14" s="815">
        <v>46006</v>
      </c>
      <c r="DP14" s="1269" t="s">
        <v>3135</v>
      </c>
      <c r="DQ14" s="817">
        <v>-800</v>
      </c>
      <c r="DR14" s="1268" t="s">
        <v>3020</v>
      </c>
      <c r="DT14" s="815"/>
      <c r="DU14" s="1269"/>
      <c r="DV14" s="817"/>
      <c r="DW14" s="1268"/>
      <c r="DX14" s="1310">
        <v>500</v>
      </c>
      <c r="DY14" s="1307">
        <v>0</v>
      </c>
      <c r="DZ14" s="1308">
        <f t="shared" ref="DZ14:DZ20" si="0">DX14*DY14</f>
        <v>0</v>
      </c>
    </row>
    <row r="15" spans="1:134">
      <c r="A15" s="163">
        <v>44951</v>
      </c>
      <c r="B15" s="164" t="s">
        <v>55</v>
      </c>
      <c r="C15" s="165">
        <v>4.5</v>
      </c>
      <c r="D15" s="152" t="s">
        <v>80</v>
      </c>
      <c r="E15" s="163"/>
      <c r="F15" s="164"/>
      <c r="G15" s="165"/>
      <c r="H15" s="153"/>
      <c r="I15" s="149">
        <v>45006</v>
      </c>
      <c r="J15" s="150" t="s">
        <v>81</v>
      </c>
      <c r="K15" s="151">
        <v>2.5</v>
      </c>
      <c r="L15" s="152" t="s">
        <v>19</v>
      </c>
      <c r="M15" s="184" t="s">
        <v>82</v>
      </c>
      <c r="N15" s="164" t="s">
        <v>83</v>
      </c>
      <c r="O15" s="165">
        <v>45</v>
      </c>
      <c r="P15" s="152" t="s">
        <v>19</v>
      </c>
      <c r="Q15" s="332">
        <v>45059</v>
      </c>
      <c r="R15" s="429" t="s">
        <v>84</v>
      </c>
      <c r="S15" s="333">
        <v>10</v>
      </c>
      <c r="T15" s="334" t="s">
        <v>48</v>
      </c>
      <c r="U15" s="332">
        <v>45087</v>
      </c>
      <c r="V15" s="429" t="s">
        <v>85</v>
      </c>
      <c r="W15" s="333">
        <v>145</v>
      </c>
      <c r="X15" s="334" t="s">
        <v>19</v>
      </c>
      <c r="Y15" s="332">
        <v>45122</v>
      </c>
      <c r="Z15" s="429" t="s">
        <v>61</v>
      </c>
      <c r="AA15" s="333">
        <v>5</v>
      </c>
      <c r="AB15" s="334" t="s">
        <v>19</v>
      </c>
      <c r="AC15" s="332">
        <v>45155</v>
      </c>
      <c r="AD15" s="429" t="s">
        <v>1197</v>
      </c>
      <c r="AE15" s="333">
        <v>33</v>
      </c>
      <c r="AF15" s="334" t="s">
        <v>1166</v>
      </c>
      <c r="AG15" s="332">
        <v>45175</v>
      </c>
      <c r="AH15" s="429" t="s">
        <v>101</v>
      </c>
      <c r="AI15" s="333">
        <v>10</v>
      </c>
      <c r="AJ15" s="334" t="s">
        <v>48</v>
      </c>
      <c r="AK15" s="340">
        <v>45208</v>
      </c>
      <c r="AL15" s="341" t="s">
        <v>1351</v>
      </c>
      <c r="AM15" s="342">
        <v>1.1100000000000001</v>
      </c>
      <c r="AN15" s="334" t="s">
        <v>42</v>
      </c>
      <c r="AO15" s="340">
        <v>45240</v>
      </c>
      <c r="AP15" s="341" t="s">
        <v>23</v>
      </c>
      <c r="AQ15" s="342">
        <v>7.5</v>
      </c>
      <c r="AR15" s="334" t="s">
        <v>42</v>
      </c>
      <c r="AS15" s="340">
        <v>45272</v>
      </c>
      <c r="AT15" s="341" t="s">
        <v>1248</v>
      </c>
      <c r="AU15" s="342">
        <v>70</v>
      </c>
      <c r="AV15" s="334" t="s">
        <v>29</v>
      </c>
      <c r="AW15" s="340">
        <v>45327</v>
      </c>
      <c r="AX15" s="341" t="s">
        <v>135</v>
      </c>
      <c r="AY15" s="342">
        <v>190</v>
      </c>
      <c r="AZ15" s="334" t="s">
        <v>42</v>
      </c>
      <c r="BA15" s="340">
        <v>45339</v>
      </c>
      <c r="BB15" s="341" t="s">
        <v>1759</v>
      </c>
      <c r="BC15" s="342">
        <v>39</v>
      </c>
      <c r="BD15" s="334" t="s">
        <v>48</v>
      </c>
      <c r="BE15" s="340">
        <v>45361</v>
      </c>
      <c r="BF15" s="341" t="s">
        <v>1657</v>
      </c>
      <c r="BG15" s="342">
        <v>19.5</v>
      </c>
      <c r="BH15" s="334" t="s">
        <v>1656</v>
      </c>
      <c r="BI15" s="340">
        <v>45391</v>
      </c>
      <c r="BJ15" s="341" t="s">
        <v>27</v>
      </c>
      <c r="BK15" s="342">
        <v>41.4</v>
      </c>
      <c r="BL15" s="334" t="s">
        <v>29</v>
      </c>
      <c r="BM15" s="340">
        <v>45424</v>
      </c>
      <c r="BN15" s="341" t="s">
        <v>69</v>
      </c>
      <c r="BO15" s="342">
        <v>2</v>
      </c>
      <c r="BP15" s="334" t="s">
        <v>17</v>
      </c>
      <c r="BQ15" s="815">
        <v>45461</v>
      </c>
      <c r="BR15" s="830" t="s">
        <v>2190</v>
      </c>
      <c r="BS15" s="817">
        <v>10</v>
      </c>
      <c r="BT15" s="818" t="s">
        <v>17</v>
      </c>
      <c r="BU15" s="815">
        <v>45486</v>
      </c>
      <c r="BV15" s="830" t="s">
        <v>49</v>
      </c>
      <c r="BW15" s="817">
        <v>5</v>
      </c>
      <c r="BX15" s="818" t="s">
        <v>1252</v>
      </c>
      <c r="BY15" s="815">
        <v>45515</v>
      </c>
      <c r="BZ15" s="830" t="s">
        <v>1080</v>
      </c>
      <c r="CA15" s="817">
        <v>38</v>
      </c>
      <c r="CB15" s="818" t="s">
        <v>42</v>
      </c>
      <c r="CC15" s="815">
        <v>45546</v>
      </c>
      <c r="CD15" s="830" t="s">
        <v>106</v>
      </c>
      <c r="CE15" s="817">
        <v>10</v>
      </c>
      <c r="CF15" s="818" t="s">
        <v>42</v>
      </c>
      <c r="CG15" s="815">
        <v>45574</v>
      </c>
      <c r="CH15" s="830" t="s">
        <v>1251</v>
      </c>
      <c r="CI15" s="817">
        <v>5</v>
      </c>
      <c r="CJ15" s="818" t="s">
        <v>17</v>
      </c>
      <c r="CK15" s="815">
        <v>45613</v>
      </c>
      <c r="CL15" s="830" t="s">
        <v>2132</v>
      </c>
      <c r="CM15" s="817">
        <v>0.7</v>
      </c>
      <c r="CN15" s="818" t="s">
        <v>17</v>
      </c>
      <c r="CO15" s="815">
        <v>45643</v>
      </c>
      <c r="CP15" s="830" t="s">
        <v>2722</v>
      </c>
      <c r="CQ15" s="817">
        <v>5</v>
      </c>
      <c r="CR15" s="818" t="s">
        <v>2286</v>
      </c>
      <c r="CS15" s="815">
        <v>45309</v>
      </c>
      <c r="CT15" s="830" t="s">
        <v>2778</v>
      </c>
      <c r="CU15" s="817">
        <v>0.2</v>
      </c>
      <c r="CV15" s="818" t="s">
        <v>1252</v>
      </c>
      <c r="CW15" s="815">
        <v>45708</v>
      </c>
      <c r="CX15" s="830" t="s">
        <v>1280</v>
      </c>
      <c r="CY15" s="841">
        <v>3.5</v>
      </c>
      <c r="CZ15" s="818" t="s">
        <v>1252</v>
      </c>
      <c r="DA15" s="977">
        <v>45735</v>
      </c>
      <c r="DB15" s="824" t="s">
        <v>2864</v>
      </c>
      <c r="DC15" s="840">
        <v>-65</v>
      </c>
      <c r="DD15" s="826" t="s">
        <v>2400</v>
      </c>
      <c r="DE15" s="815"/>
      <c r="DF15" s="1269"/>
      <c r="DG15" s="817"/>
      <c r="DH15" s="1268"/>
      <c r="DJ15" s="1268"/>
      <c r="DK15" s="815"/>
      <c r="DL15" s="1269"/>
      <c r="DM15" s="817"/>
      <c r="DN15" s="1268"/>
      <c r="DO15" s="815">
        <v>46006</v>
      </c>
      <c r="DP15" s="830" t="s">
        <v>3136</v>
      </c>
      <c r="DQ15" s="817">
        <v>-8</v>
      </c>
      <c r="DR15" s="1268" t="s">
        <v>3020</v>
      </c>
      <c r="DT15" s="815"/>
      <c r="DU15" s="1269"/>
      <c r="DV15" s="817"/>
      <c r="DW15" s="1268"/>
      <c r="DX15" s="1304">
        <v>200</v>
      </c>
      <c r="DY15" s="1302">
        <v>0</v>
      </c>
      <c r="DZ15" s="1303">
        <f t="shared" si="0"/>
        <v>0</v>
      </c>
    </row>
    <row r="16" spans="1:134">
      <c r="A16" s="163">
        <v>44952</v>
      </c>
      <c r="B16" s="164" t="s">
        <v>86</v>
      </c>
      <c r="C16" s="165">
        <v>20</v>
      </c>
      <c r="D16" s="152" t="s">
        <v>87</v>
      </c>
      <c r="E16" s="163"/>
      <c r="F16" s="150"/>
      <c r="G16" s="165"/>
      <c r="H16" s="153"/>
      <c r="I16" s="149">
        <v>45006</v>
      </c>
      <c r="J16" s="150" t="s">
        <v>88</v>
      </c>
      <c r="K16" s="151">
        <v>35</v>
      </c>
      <c r="L16" s="152" t="s">
        <v>19</v>
      </c>
      <c r="M16" s="184">
        <v>45028</v>
      </c>
      <c r="N16" s="150" t="s">
        <v>43</v>
      </c>
      <c r="O16" s="165">
        <v>33</v>
      </c>
      <c r="P16" s="152" t="s">
        <v>89</v>
      </c>
      <c r="Q16" s="332">
        <v>45060</v>
      </c>
      <c r="R16" s="429" t="s">
        <v>90</v>
      </c>
      <c r="S16" s="333">
        <v>2</v>
      </c>
      <c r="T16" s="334" t="s">
        <v>48</v>
      </c>
      <c r="U16" s="332">
        <v>45086</v>
      </c>
      <c r="V16" s="429" t="s">
        <v>91</v>
      </c>
      <c r="W16" s="333">
        <v>10</v>
      </c>
      <c r="X16" s="334" t="s">
        <v>47</v>
      </c>
      <c r="Y16" s="332">
        <v>45124</v>
      </c>
      <c r="Z16" s="335" t="s">
        <v>1058</v>
      </c>
      <c r="AA16" s="333">
        <v>2</v>
      </c>
      <c r="AB16" s="334" t="s">
        <v>1059</v>
      </c>
      <c r="AC16" s="332">
        <v>45157</v>
      </c>
      <c r="AD16" s="429" t="s">
        <v>101</v>
      </c>
      <c r="AE16" s="333">
        <v>2.5</v>
      </c>
      <c r="AF16" s="339" t="s">
        <v>48</v>
      </c>
      <c r="AG16" s="340">
        <v>45176</v>
      </c>
      <c r="AH16" s="335" t="s">
        <v>1248</v>
      </c>
      <c r="AI16" s="342">
        <v>109.48</v>
      </c>
      <c r="AJ16" s="334" t="s">
        <v>48</v>
      </c>
      <c r="AK16" s="340">
        <v>45208</v>
      </c>
      <c r="AL16" s="341" t="s">
        <v>121</v>
      </c>
      <c r="AM16" s="342">
        <v>1</v>
      </c>
      <c r="AN16" s="334" t="s">
        <v>42</v>
      </c>
      <c r="AO16" s="340">
        <v>45241</v>
      </c>
      <c r="AP16" s="341" t="s">
        <v>27</v>
      </c>
      <c r="AQ16" s="342">
        <v>47.4</v>
      </c>
      <c r="AR16" s="334" t="s">
        <v>42</v>
      </c>
      <c r="AS16" s="340">
        <v>45275</v>
      </c>
      <c r="AT16" s="341" t="s">
        <v>1611</v>
      </c>
      <c r="AU16" s="342">
        <v>120</v>
      </c>
      <c r="AV16" s="334" t="s">
        <v>1612</v>
      </c>
      <c r="AW16" s="513"/>
      <c r="AX16" s="591"/>
      <c r="AY16" s="514"/>
      <c r="AZ16" s="433"/>
      <c r="BA16" s="340">
        <v>45339</v>
      </c>
      <c r="BB16" s="341" t="s">
        <v>1760</v>
      </c>
      <c r="BC16" s="342">
        <v>4</v>
      </c>
      <c r="BD16" s="334" t="s">
        <v>48</v>
      </c>
      <c r="BE16" s="340">
        <v>45361</v>
      </c>
      <c r="BF16" s="341" t="s">
        <v>27</v>
      </c>
      <c r="BG16" s="342">
        <v>47.5</v>
      </c>
      <c r="BH16" s="334" t="s">
        <v>1252</v>
      </c>
      <c r="BI16" s="340">
        <v>45391</v>
      </c>
      <c r="BJ16" s="341" t="s">
        <v>1061</v>
      </c>
      <c r="BK16" s="342">
        <v>5</v>
      </c>
      <c r="BL16" s="334" t="s">
        <v>1252</v>
      </c>
      <c r="BM16" s="340">
        <v>45424</v>
      </c>
      <c r="BN16" s="341" t="s">
        <v>105</v>
      </c>
      <c r="BO16" s="342">
        <v>10</v>
      </c>
      <c r="BP16" s="334" t="s">
        <v>1656</v>
      </c>
      <c r="BQ16" s="815">
        <v>45462</v>
      </c>
      <c r="BR16" s="830" t="s">
        <v>106</v>
      </c>
      <c r="BS16" s="817">
        <v>6</v>
      </c>
      <c r="BT16" s="818" t="s">
        <v>1742</v>
      </c>
      <c r="BU16" s="815">
        <v>45492</v>
      </c>
      <c r="BV16" s="830" t="s">
        <v>46</v>
      </c>
      <c r="BW16" s="817">
        <v>5</v>
      </c>
      <c r="BX16" s="818" t="s">
        <v>42</v>
      </c>
      <c r="BY16" s="815">
        <v>45515</v>
      </c>
      <c r="BZ16" s="830" t="s">
        <v>1207</v>
      </c>
      <c r="CA16" s="817">
        <v>5</v>
      </c>
      <c r="CB16" s="818" t="s">
        <v>42</v>
      </c>
      <c r="CC16" s="815">
        <v>45546</v>
      </c>
      <c r="CD16" s="830" t="s">
        <v>1061</v>
      </c>
      <c r="CE16" s="817">
        <v>5</v>
      </c>
      <c r="CF16" s="818" t="s">
        <v>42</v>
      </c>
      <c r="CG16" s="815">
        <v>45574</v>
      </c>
      <c r="CH16" s="830" t="s">
        <v>2512</v>
      </c>
      <c r="CI16" s="817">
        <v>41.4</v>
      </c>
      <c r="CJ16" s="818" t="s">
        <v>1252</v>
      </c>
      <c r="CK16" s="815">
        <v>45613</v>
      </c>
      <c r="CL16" s="830" t="s">
        <v>1080</v>
      </c>
      <c r="CM16" s="817">
        <v>57</v>
      </c>
      <c r="CN16" s="818" t="s">
        <v>1252</v>
      </c>
      <c r="CO16" s="815"/>
      <c r="CP16" s="1069" t="s">
        <v>2740</v>
      </c>
      <c r="CQ16" s="840">
        <v>-3</v>
      </c>
      <c r="CR16" s="826" t="s">
        <v>42</v>
      </c>
      <c r="CS16" s="815">
        <v>45309</v>
      </c>
      <c r="CT16" s="830" t="s">
        <v>2786</v>
      </c>
      <c r="CU16" s="817">
        <v>38.4</v>
      </c>
      <c r="CV16" s="818" t="s">
        <v>1252</v>
      </c>
      <c r="CW16" s="815">
        <v>45708</v>
      </c>
      <c r="CX16" s="830" t="s">
        <v>50</v>
      </c>
      <c r="CY16" s="817">
        <v>10</v>
      </c>
      <c r="CZ16" s="818" t="s">
        <v>42</v>
      </c>
      <c r="DA16" s="815">
        <v>45737</v>
      </c>
      <c r="DB16" s="830" t="s">
        <v>2869</v>
      </c>
      <c r="DC16" s="817">
        <v>3.5</v>
      </c>
      <c r="DD16" s="818" t="s">
        <v>2870</v>
      </c>
      <c r="DE16" s="815"/>
      <c r="DF16" s="830"/>
      <c r="DG16" s="817"/>
      <c r="DH16" s="1268"/>
      <c r="DJ16" s="1268"/>
      <c r="DK16" s="815"/>
      <c r="DL16" s="1121"/>
      <c r="DM16" s="817"/>
      <c r="DN16" s="1268"/>
      <c r="DO16" s="815">
        <v>46009</v>
      </c>
      <c r="DP16" s="830" t="s">
        <v>3149</v>
      </c>
      <c r="DQ16" s="817">
        <v>-97.94</v>
      </c>
      <c r="DR16" s="1268" t="s">
        <v>3020</v>
      </c>
      <c r="DT16" s="815"/>
      <c r="DU16" s="830"/>
      <c r="DV16" s="817"/>
      <c r="DW16" s="1268"/>
      <c r="DX16" s="1304">
        <v>100</v>
      </c>
      <c r="DY16" s="1302">
        <v>0</v>
      </c>
      <c r="DZ16" s="1303">
        <f t="shared" si="0"/>
        <v>0</v>
      </c>
    </row>
    <row r="17" spans="1:136">
      <c r="A17" s="166">
        <v>44953</v>
      </c>
      <c r="B17" s="167" t="s">
        <v>92</v>
      </c>
      <c r="C17" s="168">
        <v>-20</v>
      </c>
      <c r="D17" s="169" t="s">
        <v>19</v>
      </c>
      <c r="E17" s="163"/>
      <c r="F17" s="164"/>
      <c r="G17" s="165"/>
      <c r="H17" s="153"/>
      <c r="I17" s="149">
        <v>45007</v>
      </c>
      <c r="J17" s="150" t="s">
        <v>81</v>
      </c>
      <c r="K17" s="151">
        <v>15</v>
      </c>
      <c r="L17" s="152" t="s">
        <v>19</v>
      </c>
      <c r="M17" s="184">
        <v>45029</v>
      </c>
      <c r="N17" s="150" t="s">
        <v>93</v>
      </c>
      <c r="O17" s="165">
        <v>100</v>
      </c>
      <c r="P17" s="152" t="s">
        <v>19</v>
      </c>
      <c r="Q17" s="332">
        <v>45061</v>
      </c>
      <c r="R17" s="429" t="s">
        <v>94</v>
      </c>
      <c r="S17" s="333">
        <v>5</v>
      </c>
      <c r="T17" s="334" t="s">
        <v>17</v>
      </c>
      <c r="U17" s="332">
        <v>45088</v>
      </c>
      <c r="V17" s="429" t="s">
        <v>95</v>
      </c>
      <c r="W17" s="333">
        <v>10</v>
      </c>
      <c r="X17" s="334" t="s">
        <v>47</v>
      </c>
      <c r="Y17" s="332">
        <v>45124</v>
      </c>
      <c r="Z17" s="335" t="s">
        <v>1061</v>
      </c>
      <c r="AA17" s="333">
        <v>2.5</v>
      </c>
      <c r="AB17" s="334" t="s">
        <v>42</v>
      </c>
      <c r="AC17" s="332">
        <v>45157</v>
      </c>
      <c r="AD17" s="429" t="s">
        <v>1182</v>
      </c>
      <c r="AE17" s="333">
        <v>5</v>
      </c>
      <c r="AF17" s="339" t="s">
        <v>48</v>
      </c>
      <c r="AG17" s="513">
        <v>45176</v>
      </c>
      <c r="AH17" s="431" t="s">
        <v>33</v>
      </c>
      <c r="AI17" s="514">
        <v>-0.89</v>
      </c>
      <c r="AJ17" s="433" t="s">
        <v>19</v>
      </c>
      <c r="AK17" s="340">
        <v>45209</v>
      </c>
      <c r="AL17" s="341" t="s">
        <v>1338</v>
      </c>
      <c r="AM17" s="342">
        <v>2</v>
      </c>
      <c r="AN17" s="334" t="s">
        <v>17</v>
      </c>
      <c r="AO17" s="340">
        <v>45242</v>
      </c>
      <c r="AP17" s="341" t="s">
        <v>105</v>
      </c>
      <c r="AQ17" s="342">
        <v>5</v>
      </c>
      <c r="AR17" s="334" t="s">
        <v>17</v>
      </c>
      <c r="AS17" s="513">
        <v>45276</v>
      </c>
      <c r="AT17" s="591" t="s">
        <v>1614</v>
      </c>
      <c r="AU17" s="514">
        <v>-1.9</v>
      </c>
      <c r="AV17" s="433" t="s">
        <v>1601</v>
      </c>
      <c r="AW17" s="649"/>
      <c r="AX17" s="609"/>
      <c r="AY17" s="650"/>
      <c r="AZ17" s="611"/>
      <c r="BA17" s="340">
        <v>45339</v>
      </c>
      <c r="BB17" s="341" t="s">
        <v>69</v>
      </c>
      <c r="BC17" s="342">
        <v>20</v>
      </c>
      <c r="BD17" s="334" t="s">
        <v>1252</v>
      </c>
      <c r="BE17" s="340">
        <v>45361</v>
      </c>
      <c r="BF17" s="341" t="s">
        <v>38</v>
      </c>
      <c r="BG17" s="342">
        <v>2</v>
      </c>
      <c r="BH17" s="334" t="s">
        <v>1252</v>
      </c>
      <c r="BI17" s="340">
        <v>45392</v>
      </c>
      <c r="BJ17" s="341" t="s">
        <v>1929</v>
      </c>
      <c r="BK17" s="342">
        <v>3.5</v>
      </c>
      <c r="BL17" s="334" t="s">
        <v>1656</v>
      </c>
      <c r="BM17" s="340">
        <v>45425</v>
      </c>
      <c r="BN17" s="341" t="s">
        <v>49</v>
      </c>
      <c r="BO17" s="342">
        <v>2</v>
      </c>
      <c r="BP17" s="334" t="s">
        <v>42</v>
      </c>
      <c r="BQ17" s="815">
        <v>45463</v>
      </c>
      <c r="BR17" s="830" t="s">
        <v>106</v>
      </c>
      <c r="BS17" s="817">
        <v>10</v>
      </c>
      <c r="BT17" s="818" t="s">
        <v>1742</v>
      </c>
      <c r="BU17" s="815">
        <v>45493</v>
      </c>
      <c r="BV17" s="830" t="s">
        <v>2256</v>
      </c>
      <c r="BW17" s="841">
        <v>5</v>
      </c>
      <c r="BX17" s="818" t="s">
        <v>42</v>
      </c>
      <c r="BY17" s="815">
        <v>45516</v>
      </c>
      <c r="BZ17" s="830" t="s">
        <v>2256</v>
      </c>
      <c r="CA17" s="841">
        <v>1.51</v>
      </c>
      <c r="CB17" s="818" t="s">
        <v>1742</v>
      </c>
      <c r="CC17" s="815">
        <v>45546</v>
      </c>
      <c r="CD17" s="830" t="s">
        <v>1251</v>
      </c>
      <c r="CE17" s="841">
        <v>6</v>
      </c>
      <c r="CF17" s="818" t="s">
        <v>2405</v>
      </c>
      <c r="CG17" s="815">
        <v>45574</v>
      </c>
      <c r="CH17" s="830" t="s">
        <v>2548</v>
      </c>
      <c r="CI17" s="841">
        <v>2</v>
      </c>
      <c r="CJ17" s="818" t="s">
        <v>2549</v>
      </c>
      <c r="CK17" s="815">
        <v>45615</v>
      </c>
      <c r="CL17" s="830" t="s">
        <v>27</v>
      </c>
      <c r="CM17" s="841">
        <v>41.4</v>
      </c>
      <c r="CN17" s="818" t="s">
        <v>1656</v>
      </c>
      <c r="CO17" s="815">
        <v>45648</v>
      </c>
      <c r="CP17" s="830" t="s">
        <v>27</v>
      </c>
      <c r="CQ17" s="841">
        <v>38.4</v>
      </c>
      <c r="CR17" s="818" t="s">
        <v>1252</v>
      </c>
      <c r="CS17" s="815">
        <v>45683</v>
      </c>
      <c r="CT17" s="830" t="s">
        <v>61</v>
      </c>
      <c r="CU17" s="817">
        <v>0.5</v>
      </c>
      <c r="CV17" s="818" t="s">
        <v>17</v>
      </c>
      <c r="CW17" s="842">
        <v>45710</v>
      </c>
      <c r="CX17" s="1123" t="s">
        <v>2204</v>
      </c>
      <c r="CY17" s="844">
        <v>4.25</v>
      </c>
      <c r="CZ17" s="845" t="s">
        <v>42</v>
      </c>
      <c r="DA17" s="815">
        <v>45738</v>
      </c>
      <c r="DB17" s="830" t="s">
        <v>1272</v>
      </c>
      <c r="DC17" s="817">
        <v>5</v>
      </c>
      <c r="DD17" s="818" t="s">
        <v>42</v>
      </c>
      <c r="DE17" s="815"/>
      <c r="DF17" s="830"/>
      <c r="DG17" s="817"/>
      <c r="DH17" s="1268"/>
      <c r="DJ17" s="1268"/>
      <c r="DK17" s="815"/>
      <c r="DL17" s="830"/>
      <c r="DM17" s="817"/>
      <c r="DN17" s="1268"/>
      <c r="DO17" s="815">
        <v>46009</v>
      </c>
      <c r="DP17" s="830" t="s">
        <v>2204</v>
      </c>
      <c r="DQ17" s="817">
        <v>2.58</v>
      </c>
      <c r="DR17" s="1268" t="s">
        <v>3020</v>
      </c>
      <c r="DT17" s="815"/>
      <c r="DU17" s="1272"/>
      <c r="DV17" s="817"/>
      <c r="DW17" s="1268"/>
      <c r="DX17" s="1304">
        <v>50</v>
      </c>
      <c r="DY17" s="1302">
        <v>0</v>
      </c>
      <c r="DZ17" s="1303">
        <f t="shared" si="0"/>
        <v>0</v>
      </c>
    </row>
    <row r="18" spans="1:136">
      <c r="A18" s="163">
        <v>44954</v>
      </c>
      <c r="B18" s="150" t="s">
        <v>87</v>
      </c>
      <c r="C18" s="165">
        <v>20</v>
      </c>
      <c r="D18" s="152" t="s">
        <v>87</v>
      </c>
      <c r="E18" s="163"/>
      <c r="F18" s="150"/>
      <c r="G18" s="165"/>
      <c r="H18" s="153"/>
      <c r="I18" s="149">
        <v>45009</v>
      </c>
      <c r="J18" s="150" t="s">
        <v>96</v>
      </c>
      <c r="K18" s="151">
        <v>5</v>
      </c>
      <c r="L18" s="152" t="s">
        <v>29</v>
      </c>
      <c r="M18" s="184">
        <v>45031</v>
      </c>
      <c r="N18" s="150" t="s">
        <v>38</v>
      </c>
      <c r="O18" s="165">
        <v>2</v>
      </c>
      <c r="P18" s="152" t="s">
        <v>42</v>
      </c>
      <c r="Q18" s="332">
        <v>45061</v>
      </c>
      <c r="R18" s="335" t="s">
        <v>97</v>
      </c>
      <c r="S18" s="333">
        <v>2</v>
      </c>
      <c r="T18" s="334" t="s">
        <v>48</v>
      </c>
      <c r="U18" s="332">
        <v>45091</v>
      </c>
      <c r="V18" s="335" t="s">
        <v>43</v>
      </c>
      <c r="W18" s="333">
        <v>35</v>
      </c>
      <c r="X18" s="334" t="s">
        <v>47</v>
      </c>
      <c r="Y18" s="332">
        <v>45125</v>
      </c>
      <c r="Z18" s="343" t="s">
        <v>1061</v>
      </c>
      <c r="AA18" s="333">
        <v>1.5</v>
      </c>
      <c r="AB18" s="334" t="s">
        <v>64</v>
      </c>
      <c r="AC18" s="332">
        <v>45158</v>
      </c>
      <c r="AD18" s="335" t="s">
        <v>35</v>
      </c>
      <c r="AE18" s="333">
        <v>10</v>
      </c>
      <c r="AF18" s="334" t="s">
        <v>1190</v>
      </c>
      <c r="AG18" s="340">
        <v>45176</v>
      </c>
      <c r="AH18" s="335" t="s">
        <v>77</v>
      </c>
      <c r="AI18" s="342">
        <v>3</v>
      </c>
      <c r="AJ18" s="334" t="s">
        <v>17</v>
      </c>
      <c r="AK18" s="340">
        <v>45209</v>
      </c>
      <c r="AL18" s="335" t="s">
        <v>1354</v>
      </c>
      <c r="AM18" s="342">
        <v>12</v>
      </c>
      <c r="AN18" s="334" t="s">
        <v>42</v>
      </c>
      <c r="AO18" s="340">
        <v>45244</v>
      </c>
      <c r="AP18" s="335" t="s">
        <v>1061</v>
      </c>
      <c r="AQ18" s="342">
        <v>2</v>
      </c>
      <c r="AR18" s="334" t="s">
        <v>1191</v>
      </c>
      <c r="AS18" s="649">
        <v>45276</v>
      </c>
      <c r="AT18" s="609" t="s">
        <v>1615</v>
      </c>
      <c r="AU18" s="650">
        <v>1.9</v>
      </c>
      <c r="AV18" s="611" t="s">
        <v>1252</v>
      </c>
      <c r="AW18" s="340"/>
      <c r="AX18" s="335"/>
      <c r="AY18" s="342"/>
      <c r="AZ18" s="334"/>
      <c r="BA18" s="340">
        <v>45339</v>
      </c>
      <c r="BB18" s="341" t="s">
        <v>1207</v>
      </c>
      <c r="BC18" s="342">
        <v>10</v>
      </c>
      <c r="BD18" s="334" t="s">
        <v>48</v>
      </c>
      <c r="BE18" s="340">
        <v>45363</v>
      </c>
      <c r="BF18" s="341" t="s">
        <v>1823</v>
      </c>
      <c r="BG18" s="342">
        <v>5</v>
      </c>
      <c r="BH18" s="334" t="s">
        <v>42</v>
      </c>
      <c r="BI18" s="340">
        <v>45392</v>
      </c>
      <c r="BJ18" s="341" t="s">
        <v>1061</v>
      </c>
      <c r="BK18" s="342">
        <v>4</v>
      </c>
      <c r="BL18" s="334" t="s">
        <v>17</v>
      </c>
      <c r="BM18" s="340">
        <v>45426</v>
      </c>
      <c r="BN18" s="341" t="s">
        <v>98</v>
      </c>
      <c r="BO18" s="342">
        <v>2</v>
      </c>
      <c r="BP18" s="334" t="s">
        <v>42</v>
      </c>
      <c r="BQ18" s="815">
        <v>45464</v>
      </c>
      <c r="BR18" s="830" t="s">
        <v>1639</v>
      </c>
      <c r="BS18" s="817">
        <v>2</v>
      </c>
      <c r="BT18" s="818" t="s">
        <v>42</v>
      </c>
      <c r="BU18" s="815">
        <v>45497</v>
      </c>
      <c r="BV18" s="830" t="s">
        <v>2267</v>
      </c>
      <c r="BW18" s="817">
        <v>1</v>
      </c>
      <c r="BX18" s="818" t="s">
        <v>24</v>
      </c>
      <c r="BY18" s="815">
        <v>45518</v>
      </c>
      <c r="BZ18" s="830" t="s">
        <v>32</v>
      </c>
      <c r="CA18" s="817">
        <v>5</v>
      </c>
      <c r="CB18" s="818" t="s">
        <v>1656</v>
      </c>
      <c r="CC18" s="815">
        <v>45546</v>
      </c>
      <c r="CD18" s="830" t="s">
        <v>2407</v>
      </c>
      <c r="CE18" s="817">
        <v>4</v>
      </c>
      <c r="CF18" s="818" t="s">
        <v>1252</v>
      </c>
      <c r="CG18" s="815">
        <v>45574</v>
      </c>
      <c r="CH18" s="830" t="s">
        <v>1631</v>
      </c>
      <c r="CI18" s="817">
        <v>1</v>
      </c>
      <c r="CJ18" s="818" t="s">
        <v>1252</v>
      </c>
      <c r="CK18" s="815">
        <v>45616</v>
      </c>
      <c r="CL18" s="830" t="s">
        <v>2673</v>
      </c>
      <c r="CM18" s="817">
        <v>5</v>
      </c>
      <c r="CN18" s="818" t="s">
        <v>1742</v>
      </c>
      <c r="CO18" s="815">
        <v>45649</v>
      </c>
      <c r="CP18" s="830" t="s">
        <v>72</v>
      </c>
      <c r="CQ18" s="817">
        <v>45</v>
      </c>
      <c r="CR18" s="818" t="s">
        <v>2744</v>
      </c>
      <c r="CS18" s="815">
        <v>45684</v>
      </c>
      <c r="CT18" s="830" t="s">
        <v>1251</v>
      </c>
      <c r="CU18" s="817">
        <v>5</v>
      </c>
      <c r="CV18" s="818" t="s">
        <v>42</v>
      </c>
      <c r="CW18" s="977">
        <v>45711</v>
      </c>
      <c r="CX18" s="1069" t="s">
        <v>42</v>
      </c>
      <c r="CY18" s="840">
        <v>-5</v>
      </c>
      <c r="CZ18" s="826" t="s">
        <v>42</v>
      </c>
      <c r="DA18" s="815">
        <v>45740</v>
      </c>
      <c r="DB18" s="830" t="s">
        <v>2875</v>
      </c>
      <c r="DC18" s="817">
        <v>57.6</v>
      </c>
      <c r="DD18" s="818" t="s">
        <v>17</v>
      </c>
      <c r="DE18" s="815"/>
      <c r="DF18" s="1121"/>
      <c r="DG18" s="817"/>
      <c r="DH18" s="1268"/>
      <c r="DJ18" s="1268"/>
      <c r="DK18" s="815"/>
      <c r="DL18" s="1289"/>
      <c r="DM18" s="817"/>
      <c r="DN18" s="1268"/>
      <c r="DO18" s="815">
        <v>46010</v>
      </c>
      <c r="DP18" s="830" t="s">
        <v>3153</v>
      </c>
      <c r="DQ18" s="817">
        <v>-54</v>
      </c>
      <c r="DR18" s="1268" t="s">
        <v>2925</v>
      </c>
      <c r="DT18" s="815"/>
      <c r="DU18" s="830"/>
      <c r="DV18" s="817"/>
      <c r="DW18" s="1268"/>
      <c r="DX18" s="1304">
        <v>20</v>
      </c>
      <c r="DY18" s="1302">
        <v>2</v>
      </c>
      <c r="DZ18" s="1303">
        <f t="shared" si="0"/>
        <v>40</v>
      </c>
    </row>
    <row r="19" spans="1:136">
      <c r="A19" s="163">
        <v>44954</v>
      </c>
      <c r="B19" s="164" t="s">
        <v>55</v>
      </c>
      <c r="C19" s="165">
        <v>3.85</v>
      </c>
      <c r="D19" s="152" t="s">
        <v>19</v>
      </c>
      <c r="E19" s="163"/>
      <c r="G19" s="165"/>
      <c r="H19" s="153"/>
      <c r="I19" s="185">
        <v>45009</v>
      </c>
      <c r="J19" s="178" t="s">
        <v>98</v>
      </c>
      <c r="K19" s="186">
        <v>50</v>
      </c>
      <c r="L19" s="187" t="s">
        <v>29</v>
      </c>
      <c r="M19" s="184">
        <v>45031</v>
      </c>
      <c r="N19" s="150" t="s">
        <v>61</v>
      </c>
      <c r="O19" s="165">
        <v>0.1</v>
      </c>
      <c r="P19" s="152" t="s">
        <v>17</v>
      </c>
      <c r="Q19" s="332">
        <v>45062</v>
      </c>
      <c r="R19" s="335" t="s">
        <v>43</v>
      </c>
      <c r="S19" s="333">
        <v>33</v>
      </c>
      <c r="T19" s="334" t="s">
        <v>19</v>
      </c>
      <c r="U19" s="332">
        <v>45092</v>
      </c>
      <c r="V19" s="335" t="s">
        <v>74</v>
      </c>
      <c r="W19" s="333">
        <v>5</v>
      </c>
      <c r="X19" s="334" t="s">
        <v>47</v>
      </c>
      <c r="Y19" s="332">
        <v>45125</v>
      </c>
      <c r="Z19" s="335" t="s">
        <v>116</v>
      </c>
      <c r="AA19" s="333">
        <v>9</v>
      </c>
      <c r="AB19" s="334" t="s">
        <v>42</v>
      </c>
      <c r="AC19" s="332">
        <v>45158</v>
      </c>
      <c r="AD19" s="335" t="s">
        <v>1192</v>
      </c>
      <c r="AE19" s="333">
        <v>5</v>
      </c>
      <c r="AF19" s="334" t="s">
        <v>1191</v>
      </c>
      <c r="AG19" s="340">
        <v>45176</v>
      </c>
      <c r="AH19" s="335" t="s">
        <v>1244</v>
      </c>
      <c r="AI19" s="342">
        <v>5</v>
      </c>
      <c r="AJ19" s="334" t="s">
        <v>17</v>
      </c>
      <c r="AK19" s="340">
        <v>45210</v>
      </c>
      <c r="AL19" s="335" t="s">
        <v>1357</v>
      </c>
      <c r="AM19" s="342">
        <v>3</v>
      </c>
      <c r="AN19" s="334" t="s">
        <v>29</v>
      </c>
      <c r="AO19" s="340">
        <v>45246</v>
      </c>
      <c r="AP19" s="335" t="s">
        <v>120</v>
      </c>
      <c r="AQ19" s="342">
        <v>20</v>
      </c>
      <c r="AR19" s="334" t="s">
        <v>48</v>
      </c>
      <c r="AS19" s="340">
        <v>45276</v>
      </c>
      <c r="AT19" s="335" t="s">
        <v>1616</v>
      </c>
      <c r="AU19" s="342">
        <v>2</v>
      </c>
      <c r="AV19" s="334" t="s">
        <v>1252</v>
      </c>
      <c r="AW19" s="332"/>
      <c r="AX19" s="343"/>
      <c r="AY19" s="333"/>
      <c r="AZ19" s="334"/>
      <c r="BA19" s="340">
        <v>45341</v>
      </c>
      <c r="BB19" s="343" t="s">
        <v>1764</v>
      </c>
      <c r="BC19" s="342">
        <v>33</v>
      </c>
      <c r="BD19" s="334" t="s">
        <v>1656</v>
      </c>
      <c r="BE19" s="340">
        <v>45363</v>
      </c>
      <c r="BF19" s="343" t="s">
        <v>1824</v>
      </c>
      <c r="BG19" s="342">
        <v>15</v>
      </c>
      <c r="BH19" s="334" t="s">
        <v>1825</v>
      </c>
      <c r="BI19" s="513">
        <v>45392</v>
      </c>
      <c r="BJ19" s="584" t="s">
        <v>1930</v>
      </c>
      <c r="BK19" s="514">
        <v>-22</v>
      </c>
      <c r="BL19" s="433" t="s">
        <v>42</v>
      </c>
      <c r="BM19" s="340">
        <v>45426</v>
      </c>
      <c r="BN19" s="343" t="s">
        <v>117</v>
      </c>
      <c r="BO19" s="342">
        <v>20</v>
      </c>
      <c r="BP19" s="334" t="s">
        <v>42</v>
      </c>
      <c r="BQ19" s="815">
        <v>45467</v>
      </c>
      <c r="BR19" s="816" t="s">
        <v>76</v>
      </c>
      <c r="BS19" s="817">
        <v>2</v>
      </c>
      <c r="BT19" s="818" t="s">
        <v>48</v>
      </c>
      <c r="BU19" s="815">
        <v>45497</v>
      </c>
      <c r="BV19" s="816" t="s">
        <v>2269</v>
      </c>
      <c r="BW19" s="841">
        <v>5</v>
      </c>
      <c r="BX19" s="818" t="s">
        <v>1742</v>
      </c>
      <c r="BY19" s="815">
        <v>45519</v>
      </c>
      <c r="BZ19" s="816" t="s">
        <v>69</v>
      </c>
      <c r="CA19" s="841">
        <v>6</v>
      </c>
      <c r="CB19" s="818" t="s">
        <v>42</v>
      </c>
      <c r="CC19" s="977">
        <v>45547</v>
      </c>
      <c r="CD19" s="1070" t="s">
        <v>2298</v>
      </c>
      <c r="CE19" s="1071">
        <v>-5</v>
      </c>
      <c r="CF19" s="826" t="s">
        <v>42</v>
      </c>
      <c r="CG19" s="815">
        <v>45575</v>
      </c>
      <c r="CH19" s="816" t="s">
        <v>76</v>
      </c>
      <c r="CI19" s="841">
        <v>4</v>
      </c>
      <c r="CJ19" s="818" t="s">
        <v>42</v>
      </c>
      <c r="CK19" s="977">
        <v>45616</v>
      </c>
      <c r="CL19" s="1070" t="s">
        <v>2679</v>
      </c>
      <c r="CM19" s="1071">
        <v>-50</v>
      </c>
      <c r="CN19" s="826" t="s">
        <v>2680</v>
      </c>
      <c r="CO19" s="815">
        <v>45650</v>
      </c>
      <c r="CP19" s="816" t="s">
        <v>2747</v>
      </c>
      <c r="CQ19" s="841">
        <v>52</v>
      </c>
      <c r="CR19" s="818" t="s">
        <v>1252</v>
      </c>
      <c r="CS19" s="815">
        <v>45684</v>
      </c>
      <c r="CT19" s="816" t="s">
        <v>1276</v>
      </c>
      <c r="CU19" s="817">
        <v>50</v>
      </c>
      <c r="CV19" s="818" t="s">
        <v>42</v>
      </c>
      <c r="CW19" s="815">
        <v>45712</v>
      </c>
      <c r="CX19" s="816" t="s">
        <v>72</v>
      </c>
      <c r="CY19" s="817">
        <v>15</v>
      </c>
      <c r="CZ19" s="818" t="s">
        <v>2824</v>
      </c>
      <c r="DA19" s="815">
        <v>45740</v>
      </c>
      <c r="DB19" s="816" t="s">
        <v>31</v>
      </c>
      <c r="DC19" s="817">
        <v>10</v>
      </c>
      <c r="DD19" s="818" t="s">
        <v>42</v>
      </c>
      <c r="DE19" s="815"/>
      <c r="DF19" s="830"/>
      <c r="DG19" s="817"/>
      <c r="DH19" s="1268"/>
      <c r="DJ19" s="1268"/>
      <c r="DK19" s="815"/>
      <c r="DL19" s="830"/>
      <c r="DM19" s="840"/>
      <c r="DN19" s="1268"/>
      <c r="DO19" s="815">
        <v>46012</v>
      </c>
      <c r="DP19" s="1121" t="s">
        <v>3157</v>
      </c>
      <c r="DQ19" s="817">
        <v>22.5</v>
      </c>
      <c r="DR19" s="1268" t="s">
        <v>2925</v>
      </c>
      <c r="DT19" s="1264"/>
      <c r="DU19" s="1294"/>
      <c r="DV19" s="1266"/>
      <c r="DW19" s="1291"/>
      <c r="DX19" s="1304">
        <v>10</v>
      </c>
      <c r="DY19" s="1302">
        <v>1</v>
      </c>
      <c r="DZ19" s="1303">
        <f t="shared" si="0"/>
        <v>10</v>
      </c>
    </row>
    <row r="20" spans="1:136">
      <c r="A20" s="149">
        <v>44960</v>
      </c>
      <c r="B20" s="170" t="s">
        <v>65</v>
      </c>
      <c r="C20" s="151">
        <v>385</v>
      </c>
      <c r="D20" s="152" t="s">
        <v>19</v>
      </c>
      <c r="E20" s="149"/>
      <c r="F20" s="170"/>
      <c r="G20" s="151"/>
      <c r="H20" s="153"/>
      <c r="I20" s="185">
        <v>45009</v>
      </c>
      <c r="J20" s="178" t="s">
        <v>43</v>
      </c>
      <c r="K20" s="186">
        <v>33</v>
      </c>
      <c r="L20" s="187" t="s">
        <v>19</v>
      </c>
      <c r="M20" s="177">
        <v>45033</v>
      </c>
      <c r="N20" s="170" t="s">
        <v>43</v>
      </c>
      <c r="O20" s="151">
        <v>35</v>
      </c>
      <c r="P20" s="152" t="s">
        <v>17</v>
      </c>
      <c r="Q20" s="332">
        <v>45063</v>
      </c>
      <c r="R20" s="343" t="s">
        <v>99</v>
      </c>
      <c r="S20" s="333">
        <v>3.5</v>
      </c>
      <c r="T20" s="334" t="s">
        <v>100</v>
      </c>
      <c r="U20" s="332">
        <v>45092</v>
      </c>
      <c r="V20" s="343" t="s">
        <v>72</v>
      </c>
      <c r="W20" s="333">
        <v>60</v>
      </c>
      <c r="X20" s="334" t="s">
        <v>100</v>
      </c>
      <c r="Y20" s="332">
        <v>45125</v>
      </c>
      <c r="Z20" s="335" t="s">
        <v>1062</v>
      </c>
      <c r="AA20" s="333">
        <v>10</v>
      </c>
      <c r="AB20" s="334" t="s">
        <v>42</v>
      </c>
      <c r="AC20" s="332">
        <v>45158</v>
      </c>
      <c r="AD20" s="335" t="s">
        <v>1199</v>
      </c>
      <c r="AE20" s="333">
        <v>39</v>
      </c>
      <c r="AF20" s="334" t="s">
        <v>19</v>
      </c>
      <c r="AG20" s="332">
        <v>45177</v>
      </c>
      <c r="AH20" s="343" t="s">
        <v>23</v>
      </c>
      <c r="AI20" s="333">
        <v>2</v>
      </c>
      <c r="AJ20" s="334" t="s">
        <v>48</v>
      </c>
      <c r="AK20" s="332">
        <v>45210</v>
      </c>
      <c r="AL20" s="343" t="s">
        <v>59</v>
      </c>
      <c r="AM20" s="333">
        <v>3.8</v>
      </c>
      <c r="AN20" s="334" t="s">
        <v>48</v>
      </c>
      <c r="AO20" s="608">
        <v>45246</v>
      </c>
      <c r="AP20" s="616" t="s">
        <v>1537</v>
      </c>
      <c r="AQ20" s="610">
        <v>5.01</v>
      </c>
      <c r="AR20" s="611" t="s">
        <v>48</v>
      </c>
      <c r="AS20" s="332">
        <v>45276</v>
      </c>
      <c r="AT20" s="343" t="s">
        <v>57</v>
      </c>
      <c r="AU20" s="333">
        <v>2</v>
      </c>
      <c r="AV20" s="334" t="s">
        <v>48</v>
      </c>
      <c r="AW20" s="332"/>
      <c r="AX20" s="335"/>
      <c r="AY20" s="333"/>
      <c r="AZ20" s="334"/>
      <c r="BA20" s="340">
        <v>45343</v>
      </c>
      <c r="BB20" s="335" t="s">
        <v>27</v>
      </c>
      <c r="BC20" s="342">
        <v>42</v>
      </c>
      <c r="BD20" s="334" t="s">
        <v>1252</v>
      </c>
      <c r="BE20" s="340">
        <v>45365</v>
      </c>
      <c r="BF20" s="335" t="s">
        <v>1836</v>
      </c>
      <c r="BG20" s="342">
        <v>5</v>
      </c>
      <c r="BH20" s="334" t="s">
        <v>1252</v>
      </c>
      <c r="BI20" s="340">
        <v>45393</v>
      </c>
      <c r="BJ20" s="335" t="s">
        <v>1932</v>
      </c>
      <c r="BK20" s="342">
        <v>10</v>
      </c>
      <c r="BL20" s="334" t="s">
        <v>1656</v>
      </c>
      <c r="BM20" s="340">
        <v>45429</v>
      </c>
      <c r="BN20" s="335" t="s">
        <v>101</v>
      </c>
      <c r="BO20" s="342">
        <v>10</v>
      </c>
      <c r="BP20" s="334" t="s">
        <v>1252</v>
      </c>
      <c r="BQ20" s="815">
        <v>45469</v>
      </c>
      <c r="BR20" s="822" t="s">
        <v>43</v>
      </c>
      <c r="BS20" s="817">
        <v>20</v>
      </c>
      <c r="BT20" s="818" t="s">
        <v>1252</v>
      </c>
      <c r="BU20" s="815">
        <v>45483</v>
      </c>
      <c r="BV20" s="822" t="s">
        <v>1280</v>
      </c>
      <c r="BW20" s="817">
        <v>10</v>
      </c>
      <c r="BX20" s="818" t="s">
        <v>1742</v>
      </c>
      <c r="BY20" s="815">
        <v>45519</v>
      </c>
      <c r="BZ20" s="822" t="s">
        <v>117</v>
      </c>
      <c r="CA20" s="817" t="s">
        <v>2324</v>
      </c>
      <c r="CB20" s="818" t="s">
        <v>42</v>
      </c>
      <c r="CC20" s="815">
        <v>45547</v>
      </c>
      <c r="CD20" s="822" t="s">
        <v>31</v>
      </c>
      <c r="CE20" s="817">
        <v>5</v>
      </c>
      <c r="CF20" s="818" t="s">
        <v>42</v>
      </c>
      <c r="CG20" s="815">
        <v>45575</v>
      </c>
      <c r="CH20" s="822" t="s">
        <v>1251</v>
      </c>
      <c r="CI20" s="817">
        <v>4</v>
      </c>
      <c r="CJ20" s="818" t="s">
        <v>42</v>
      </c>
      <c r="CK20" s="815">
        <v>45617</v>
      </c>
      <c r="CL20" s="822" t="s">
        <v>27</v>
      </c>
      <c r="CM20" s="817">
        <v>94.8</v>
      </c>
      <c r="CN20" s="818" t="s">
        <v>17</v>
      </c>
      <c r="CO20" s="815"/>
      <c r="CP20" s="824" t="s">
        <v>2740</v>
      </c>
      <c r="CQ20" s="840">
        <v>-0.11</v>
      </c>
      <c r="CR20" s="826" t="s">
        <v>1252</v>
      </c>
      <c r="CS20" s="815">
        <v>45659</v>
      </c>
      <c r="CT20" s="822" t="s">
        <v>1040</v>
      </c>
      <c r="CU20" s="817">
        <v>1.5</v>
      </c>
      <c r="CV20" s="818" t="s">
        <v>42</v>
      </c>
      <c r="CW20" s="977">
        <v>45714</v>
      </c>
      <c r="CX20" s="824" t="s">
        <v>17</v>
      </c>
      <c r="CY20" s="840">
        <v>-10</v>
      </c>
      <c r="CZ20" s="826" t="s">
        <v>17</v>
      </c>
      <c r="DA20" s="815">
        <v>45741</v>
      </c>
      <c r="DB20" s="822" t="s">
        <v>61</v>
      </c>
      <c r="DC20" s="817">
        <v>5</v>
      </c>
      <c r="DD20" s="818" t="s">
        <v>17</v>
      </c>
      <c r="DE20" s="815"/>
      <c r="DF20" s="1121"/>
      <c r="DG20" s="817"/>
      <c r="DH20" s="1268"/>
      <c r="DJ20" s="1268"/>
      <c r="DK20" s="815"/>
      <c r="DL20" s="1269"/>
      <c r="DM20" s="817"/>
      <c r="DN20" s="1268"/>
      <c r="DO20" s="815">
        <v>46012</v>
      </c>
      <c r="DP20" s="830" t="s">
        <v>3154</v>
      </c>
      <c r="DQ20" s="817">
        <v>-2</v>
      </c>
      <c r="DR20" s="1268" t="s">
        <v>2925</v>
      </c>
      <c r="DT20" s="815"/>
      <c r="DU20" s="830"/>
      <c r="DV20" s="817"/>
      <c r="DW20" s="1268"/>
      <c r="DX20" s="1304">
        <v>5</v>
      </c>
      <c r="DY20" s="1302">
        <v>1</v>
      </c>
      <c r="DZ20" s="1303">
        <f t="shared" si="0"/>
        <v>5</v>
      </c>
    </row>
    <row r="21" spans="1:136" ht="15.75" thickBot="1">
      <c r="A21" s="149"/>
      <c r="B21" s="150"/>
      <c r="C21" s="151"/>
      <c r="D21" s="152"/>
      <c r="E21" s="149"/>
      <c r="F21" s="150"/>
      <c r="G21" s="151"/>
      <c r="H21" s="153"/>
      <c r="I21" s="149">
        <v>45011</v>
      </c>
      <c r="J21" s="150" t="s">
        <v>43</v>
      </c>
      <c r="K21" s="151">
        <v>16.5</v>
      </c>
      <c r="L21" s="152" t="s">
        <v>17</v>
      </c>
      <c r="M21" s="177">
        <v>45035</v>
      </c>
      <c r="N21" s="150" t="s">
        <v>43</v>
      </c>
      <c r="O21" s="151">
        <v>33</v>
      </c>
      <c r="P21" s="152" t="s">
        <v>17</v>
      </c>
      <c r="Q21" s="332">
        <v>45065</v>
      </c>
      <c r="R21" s="335" t="s">
        <v>101</v>
      </c>
      <c r="S21" s="333">
        <v>5</v>
      </c>
      <c r="T21" s="334" t="s">
        <v>102</v>
      </c>
      <c r="U21" s="332">
        <v>45093</v>
      </c>
      <c r="V21" s="335" t="s">
        <v>103</v>
      </c>
      <c r="W21" s="333">
        <v>4.5</v>
      </c>
      <c r="X21" s="334" t="s">
        <v>19</v>
      </c>
      <c r="Y21" s="332">
        <v>45127</v>
      </c>
      <c r="Z21" s="335" t="s">
        <v>61</v>
      </c>
      <c r="AA21" s="333">
        <v>20</v>
      </c>
      <c r="AB21" s="334" t="s">
        <v>112</v>
      </c>
      <c r="AC21" s="332">
        <v>45159</v>
      </c>
      <c r="AD21" s="335" t="s">
        <v>56</v>
      </c>
      <c r="AE21" s="333">
        <v>5.45</v>
      </c>
      <c r="AF21" s="334" t="s">
        <v>156</v>
      </c>
      <c r="AG21" s="332">
        <v>45177</v>
      </c>
      <c r="AH21" s="335" t="s">
        <v>27</v>
      </c>
      <c r="AI21" s="333">
        <v>88.5</v>
      </c>
      <c r="AJ21" s="334" t="s">
        <v>1133</v>
      </c>
      <c r="AK21" s="332">
        <v>45210</v>
      </c>
      <c r="AL21" s="335" t="s">
        <v>72</v>
      </c>
      <c r="AM21" s="333">
        <v>75</v>
      </c>
      <c r="AN21" s="334" t="s">
        <v>17</v>
      </c>
      <c r="AO21" s="332">
        <v>45246</v>
      </c>
      <c r="AP21" s="335" t="s">
        <v>27</v>
      </c>
      <c r="AQ21" s="333">
        <v>39</v>
      </c>
      <c r="AR21" s="334" t="s">
        <v>1252</v>
      </c>
      <c r="AS21" s="332">
        <v>45278</v>
      </c>
      <c r="AT21" s="335" t="s">
        <v>57</v>
      </c>
      <c r="AU21" s="333">
        <v>5</v>
      </c>
      <c r="AV21" s="334" t="s">
        <v>42</v>
      </c>
      <c r="AW21" s="332"/>
      <c r="AX21" s="335"/>
      <c r="AY21" s="333"/>
      <c r="AZ21" s="334"/>
      <c r="BA21" s="340">
        <v>45343</v>
      </c>
      <c r="BB21" s="335" t="s">
        <v>27</v>
      </c>
      <c r="BC21" s="342">
        <v>53.9</v>
      </c>
      <c r="BD21" s="334" t="s">
        <v>1252</v>
      </c>
      <c r="BE21" s="340">
        <v>45370</v>
      </c>
      <c r="BF21" s="335" t="s">
        <v>136</v>
      </c>
      <c r="BG21" s="342">
        <v>1</v>
      </c>
      <c r="BH21" s="334" t="s">
        <v>17</v>
      </c>
      <c r="BI21" s="340">
        <v>45395</v>
      </c>
      <c r="BJ21" s="335" t="s">
        <v>1938</v>
      </c>
      <c r="BK21" s="342">
        <v>8</v>
      </c>
      <c r="BL21" s="334" t="s">
        <v>1252</v>
      </c>
      <c r="BM21" s="340">
        <v>45429</v>
      </c>
      <c r="BN21" s="335" t="s">
        <v>1197</v>
      </c>
      <c r="BO21" s="342">
        <v>70</v>
      </c>
      <c r="BP21" s="334" t="s">
        <v>1252</v>
      </c>
      <c r="BQ21" s="815">
        <v>45470</v>
      </c>
      <c r="BR21" s="822" t="s">
        <v>2201</v>
      </c>
      <c r="BS21" s="817">
        <v>2.5</v>
      </c>
      <c r="BT21" s="818" t="s">
        <v>1656</v>
      </c>
      <c r="BU21" s="815">
        <v>45503</v>
      </c>
      <c r="BV21" s="816" t="s">
        <v>2282</v>
      </c>
      <c r="BW21" s="817">
        <v>38</v>
      </c>
      <c r="BX21" s="818" t="s">
        <v>1742</v>
      </c>
      <c r="BY21" s="815">
        <v>45520</v>
      </c>
      <c r="BZ21" s="822" t="s">
        <v>2325</v>
      </c>
      <c r="CA21" s="817">
        <v>35</v>
      </c>
      <c r="CB21" s="818" t="s">
        <v>42</v>
      </c>
      <c r="CC21" s="815">
        <v>45547</v>
      </c>
      <c r="CD21" s="822" t="s">
        <v>1280</v>
      </c>
      <c r="CE21" s="817">
        <v>10</v>
      </c>
      <c r="CF21" s="818" t="s">
        <v>2462</v>
      </c>
      <c r="CG21" s="815">
        <v>45575</v>
      </c>
      <c r="CH21" s="822" t="s">
        <v>35</v>
      </c>
      <c r="CI21" s="817">
        <v>5</v>
      </c>
      <c r="CJ21" s="818" t="s">
        <v>1252</v>
      </c>
      <c r="CK21" s="815">
        <v>45617</v>
      </c>
      <c r="CL21" s="822" t="s">
        <v>76</v>
      </c>
      <c r="CM21" s="817">
        <v>5</v>
      </c>
      <c r="CN21" s="818" t="s">
        <v>42</v>
      </c>
      <c r="CO21" s="977">
        <v>45650</v>
      </c>
      <c r="CP21" s="824" t="s">
        <v>1742</v>
      </c>
      <c r="CQ21" s="840">
        <v>-10</v>
      </c>
      <c r="CR21" s="826" t="s">
        <v>2748</v>
      </c>
      <c r="CS21" s="815">
        <v>45693</v>
      </c>
      <c r="CT21" s="822" t="s">
        <v>2795</v>
      </c>
      <c r="CU21" s="841">
        <v>156.5</v>
      </c>
      <c r="CV21" s="818" t="s">
        <v>42</v>
      </c>
      <c r="CW21" s="815">
        <v>45715</v>
      </c>
      <c r="CX21" s="822" t="s">
        <v>2023</v>
      </c>
      <c r="CY21" s="841">
        <v>1</v>
      </c>
      <c r="CZ21" s="818" t="s">
        <v>2434</v>
      </c>
      <c r="DA21" s="815">
        <v>45744</v>
      </c>
      <c r="DB21" s="822" t="s">
        <v>2882</v>
      </c>
      <c r="DC21" s="841">
        <v>1</v>
      </c>
      <c r="DD21" s="818" t="s">
        <v>2883</v>
      </c>
      <c r="DE21" s="815"/>
      <c r="DF21" s="830"/>
      <c r="DG21" s="817"/>
      <c r="DH21" s="1268"/>
      <c r="DJ21" s="1268"/>
      <c r="DK21" s="815"/>
      <c r="DL21" s="1269"/>
      <c r="DM21" s="817"/>
      <c r="DN21" s="1268"/>
      <c r="DO21" s="815">
        <v>46013</v>
      </c>
      <c r="DP21" s="830" t="s">
        <v>3096</v>
      </c>
      <c r="DQ21" s="817">
        <v>-94.01</v>
      </c>
      <c r="DR21" s="1268" t="s">
        <v>3020</v>
      </c>
      <c r="DT21" s="815"/>
      <c r="DU21" s="830"/>
      <c r="DV21" s="817"/>
      <c r="DW21" s="1268"/>
      <c r="DX21" s="1715"/>
      <c r="DY21" s="1716"/>
      <c r="DZ21" s="1305">
        <f>SUM(DZ14:DZ20)</f>
        <v>55</v>
      </c>
    </row>
    <row r="22" spans="1:136" ht="15.75" thickBot="1">
      <c r="A22" s="149"/>
      <c r="B22" s="150"/>
      <c r="C22" s="151"/>
      <c r="D22" s="152"/>
      <c r="E22" s="149"/>
      <c r="F22" s="150"/>
      <c r="G22" s="151"/>
      <c r="H22" s="153"/>
      <c r="I22" s="149">
        <v>45012</v>
      </c>
      <c r="J22" s="150" t="s">
        <v>69</v>
      </c>
      <c r="K22" s="151">
        <v>2.5</v>
      </c>
      <c r="L22" s="152" t="s">
        <v>17</v>
      </c>
      <c r="M22" s="177">
        <v>45036</v>
      </c>
      <c r="N22" s="150" t="s">
        <v>104</v>
      </c>
      <c r="O22" s="151">
        <v>3</v>
      </c>
      <c r="P22" s="152" t="s">
        <v>48</v>
      </c>
      <c r="Q22" s="332">
        <v>45065</v>
      </c>
      <c r="R22" s="335" t="s">
        <v>105</v>
      </c>
      <c r="S22" s="333">
        <v>5</v>
      </c>
      <c r="T22" s="334" t="s">
        <v>102</v>
      </c>
      <c r="U22" s="332">
        <v>45094</v>
      </c>
      <c r="V22" s="335" t="s">
        <v>106</v>
      </c>
      <c r="W22" s="333">
        <v>10</v>
      </c>
      <c r="X22" s="334" t="s">
        <v>47</v>
      </c>
      <c r="Y22" s="332">
        <v>45128</v>
      </c>
      <c r="Z22" s="335" t="s">
        <v>61</v>
      </c>
      <c r="AA22" s="333">
        <v>11</v>
      </c>
      <c r="AB22" s="334" t="s">
        <v>19</v>
      </c>
      <c r="AC22" s="332">
        <v>45161</v>
      </c>
      <c r="AD22" s="335" t="s">
        <v>61</v>
      </c>
      <c r="AE22" s="333">
        <v>5</v>
      </c>
      <c r="AF22" s="334" t="s">
        <v>17</v>
      </c>
      <c r="AG22" s="332">
        <v>45177</v>
      </c>
      <c r="AH22" s="335" t="s">
        <v>23</v>
      </c>
      <c r="AI22" s="333">
        <v>2</v>
      </c>
      <c r="AJ22" s="334" t="s">
        <v>1209</v>
      </c>
      <c r="AK22" s="332">
        <v>45213</v>
      </c>
      <c r="AL22" s="335" t="s">
        <v>26</v>
      </c>
      <c r="AM22" s="333">
        <v>3</v>
      </c>
      <c r="AN22" s="334" t="s">
        <v>48</v>
      </c>
      <c r="AO22" s="608">
        <v>45247</v>
      </c>
      <c r="AP22" s="609" t="s">
        <v>1545</v>
      </c>
      <c r="AQ22" s="610">
        <v>1.84</v>
      </c>
      <c r="AR22" s="611" t="s">
        <v>100</v>
      </c>
      <c r="AS22" s="332">
        <v>45281</v>
      </c>
      <c r="AT22" s="335" t="s">
        <v>1628</v>
      </c>
      <c r="AU22" s="333">
        <v>9</v>
      </c>
      <c r="AV22" s="334" t="s">
        <v>29</v>
      </c>
      <c r="AW22" s="332"/>
      <c r="AX22" s="335"/>
      <c r="AY22" s="333"/>
      <c r="AZ22" s="334"/>
      <c r="BA22" s="340">
        <v>45348</v>
      </c>
      <c r="BB22" s="335" t="s">
        <v>117</v>
      </c>
      <c r="BC22" s="342">
        <v>2</v>
      </c>
      <c r="BD22" s="334" t="s">
        <v>1656</v>
      </c>
      <c r="BE22" s="340">
        <v>45370</v>
      </c>
      <c r="BF22" s="335" t="s">
        <v>43</v>
      </c>
      <c r="BG22" s="342">
        <v>38</v>
      </c>
      <c r="BH22" s="334" t="s">
        <v>48</v>
      </c>
      <c r="BI22" s="340">
        <v>45395</v>
      </c>
      <c r="BJ22" s="335" t="s">
        <v>1940</v>
      </c>
      <c r="BK22" s="342">
        <v>10</v>
      </c>
      <c r="BL22" s="334" t="s">
        <v>1252</v>
      </c>
      <c r="BM22" s="340">
        <v>45432</v>
      </c>
      <c r="BN22" s="343" t="s">
        <v>117</v>
      </c>
      <c r="BO22" s="342">
        <v>20</v>
      </c>
      <c r="BP22" s="334" t="s">
        <v>1656</v>
      </c>
      <c r="BQ22" s="815">
        <v>45471</v>
      </c>
      <c r="BR22" s="816" t="s">
        <v>43</v>
      </c>
      <c r="BS22" s="817">
        <v>45</v>
      </c>
      <c r="BT22" s="818" t="s">
        <v>1656</v>
      </c>
      <c r="BU22" s="815">
        <v>45513</v>
      </c>
      <c r="BV22" s="816" t="s">
        <v>135</v>
      </c>
      <c r="BW22" s="817">
        <v>361.5</v>
      </c>
      <c r="BX22" s="818" t="s">
        <v>42</v>
      </c>
      <c r="BY22" s="815">
        <v>45521</v>
      </c>
      <c r="BZ22" s="816" t="s">
        <v>53</v>
      </c>
      <c r="CA22" s="817">
        <v>20</v>
      </c>
      <c r="CB22" s="818" t="s">
        <v>17</v>
      </c>
      <c r="CC22" s="815">
        <v>45548</v>
      </c>
      <c r="CD22" s="816" t="s">
        <v>23</v>
      </c>
      <c r="CE22" s="817">
        <v>3</v>
      </c>
      <c r="CF22" s="818" t="s">
        <v>42</v>
      </c>
      <c r="CG22" s="815">
        <v>45575</v>
      </c>
      <c r="CH22" s="816" t="s">
        <v>2555</v>
      </c>
      <c r="CI22" s="817">
        <v>165</v>
      </c>
      <c r="CJ22" s="818" t="s">
        <v>1678</v>
      </c>
      <c r="CK22" s="815">
        <v>45618</v>
      </c>
      <c r="CL22" s="816" t="s">
        <v>1079</v>
      </c>
      <c r="CM22" s="817">
        <v>12</v>
      </c>
      <c r="CN22" s="818" t="s">
        <v>42</v>
      </c>
      <c r="CO22" s="815">
        <v>45654</v>
      </c>
      <c r="CP22" s="816" t="s">
        <v>135</v>
      </c>
      <c r="CQ22" s="817">
        <v>35</v>
      </c>
      <c r="CR22" s="818" t="s">
        <v>1717</v>
      </c>
      <c r="CS22" s="842">
        <v>45693</v>
      </c>
      <c r="CT22" s="843" t="s">
        <v>2726</v>
      </c>
      <c r="CU22" s="844"/>
      <c r="CV22" s="845" t="s">
        <v>42</v>
      </c>
      <c r="CW22" s="815">
        <v>45724</v>
      </c>
      <c r="CX22" s="816" t="s">
        <v>2845</v>
      </c>
      <c r="CY22" s="817">
        <v>5.5</v>
      </c>
      <c r="CZ22" s="818" t="s">
        <v>42</v>
      </c>
      <c r="DA22" s="815">
        <v>45745</v>
      </c>
      <c r="DB22" s="816" t="s">
        <v>2887</v>
      </c>
      <c r="DC22" s="817">
        <v>5</v>
      </c>
      <c r="DD22" s="818" t="s">
        <v>2888</v>
      </c>
      <c r="DE22" s="815"/>
      <c r="DF22" s="1269"/>
      <c r="DG22" s="841"/>
      <c r="DH22" s="1268"/>
      <c r="DJ22" s="1268"/>
      <c r="DK22" s="815"/>
      <c r="DL22" s="1121"/>
      <c r="DM22" s="841"/>
      <c r="DN22" s="1268"/>
      <c r="DO22" s="815">
        <v>46014</v>
      </c>
      <c r="DP22" s="830" t="s">
        <v>1975</v>
      </c>
      <c r="DQ22" s="817">
        <v>63.3</v>
      </c>
      <c r="DR22" s="1268" t="s">
        <v>2941</v>
      </c>
      <c r="DT22" s="1274"/>
      <c r="DU22" s="1292"/>
      <c r="DV22" s="1295"/>
      <c r="DW22" s="1290"/>
      <c r="DX22" s="1717"/>
      <c r="DY22" s="1718"/>
      <c r="DZ22" s="1719"/>
    </row>
    <row r="23" spans="1:136">
      <c r="A23" s="149"/>
      <c r="B23" s="150"/>
      <c r="C23" s="151"/>
      <c r="D23" s="152"/>
      <c r="E23" s="149"/>
      <c r="F23" s="150"/>
      <c r="G23" s="151"/>
      <c r="H23" s="153"/>
      <c r="I23" s="149">
        <v>45013</v>
      </c>
      <c r="J23" s="170" t="s">
        <v>27</v>
      </c>
      <c r="K23" s="151">
        <v>39</v>
      </c>
      <c r="L23" s="152" t="s">
        <v>19</v>
      </c>
      <c r="M23" s="177">
        <v>45038</v>
      </c>
      <c r="N23" s="150" t="s">
        <v>107</v>
      </c>
      <c r="O23" s="151">
        <v>2</v>
      </c>
      <c r="P23" s="152" t="s">
        <v>108</v>
      </c>
      <c r="Q23" s="332">
        <v>45066</v>
      </c>
      <c r="R23" s="335" t="s">
        <v>109</v>
      </c>
      <c r="S23" s="333">
        <v>9</v>
      </c>
      <c r="T23" s="334" t="s">
        <v>102</v>
      </c>
      <c r="U23" s="332">
        <v>45094</v>
      </c>
      <c r="V23" s="335" t="s">
        <v>62</v>
      </c>
      <c r="W23" s="333">
        <v>7</v>
      </c>
      <c r="X23" s="334" t="s">
        <v>47</v>
      </c>
      <c r="Y23" s="332">
        <v>45135</v>
      </c>
      <c r="Z23" s="335" t="s">
        <v>1080</v>
      </c>
      <c r="AA23" s="333">
        <v>33</v>
      </c>
      <c r="AB23" s="334" t="s">
        <v>1089</v>
      </c>
      <c r="AC23" s="430">
        <v>45162</v>
      </c>
      <c r="AD23" s="431" t="s">
        <v>1205</v>
      </c>
      <c r="AE23" s="432">
        <f>-12-8</f>
        <v>-20</v>
      </c>
      <c r="AF23" s="433" t="s">
        <v>19</v>
      </c>
      <c r="AG23" s="332">
        <v>45177</v>
      </c>
      <c r="AH23" s="335" t="s">
        <v>1207</v>
      </c>
      <c r="AI23" s="333">
        <v>3</v>
      </c>
      <c r="AJ23" s="334" t="s">
        <v>1246</v>
      </c>
      <c r="AK23" s="430">
        <v>45222</v>
      </c>
      <c r="AL23" s="431" t="s">
        <v>1435</v>
      </c>
      <c r="AM23" s="432">
        <v>-10</v>
      </c>
      <c r="AN23" s="433" t="s">
        <v>1233</v>
      </c>
      <c r="AO23" s="332">
        <v>45247</v>
      </c>
      <c r="AP23" s="335" t="s">
        <v>27</v>
      </c>
      <c r="AQ23" s="333">
        <v>39</v>
      </c>
      <c r="AR23" s="334" t="s">
        <v>1252</v>
      </c>
      <c r="AS23" s="332">
        <v>45282</v>
      </c>
      <c r="AT23" s="335" t="s">
        <v>1207</v>
      </c>
      <c r="AU23" s="333">
        <v>5</v>
      </c>
      <c r="AV23" s="334" t="s">
        <v>42</v>
      </c>
      <c r="AW23" s="332"/>
      <c r="AX23" s="335"/>
      <c r="AY23" s="333"/>
      <c r="AZ23" s="334"/>
      <c r="BA23" s="340">
        <v>45351</v>
      </c>
      <c r="BB23" s="335" t="s">
        <v>1251</v>
      </c>
      <c r="BC23" s="342">
        <v>2</v>
      </c>
      <c r="BD23" s="334" t="s">
        <v>1794</v>
      </c>
      <c r="BE23" s="340">
        <v>45373</v>
      </c>
      <c r="BF23" s="335" t="s">
        <v>1062</v>
      </c>
      <c r="BG23" s="342">
        <v>10</v>
      </c>
      <c r="BH23" s="334" t="s">
        <v>1234</v>
      </c>
      <c r="BI23" s="340">
        <v>45398</v>
      </c>
      <c r="BJ23" s="335" t="s">
        <v>1963</v>
      </c>
      <c r="BK23" s="342">
        <v>10</v>
      </c>
      <c r="BL23" s="334" t="s">
        <v>1252</v>
      </c>
      <c r="BM23" s="340">
        <v>45433</v>
      </c>
      <c r="BN23" s="335" t="s">
        <v>116</v>
      </c>
      <c r="BO23" s="342">
        <v>6</v>
      </c>
      <c r="BP23" s="334" t="s">
        <v>48</v>
      </c>
      <c r="BQ23" s="815">
        <v>45471</v>
      </c>
      <c r="BR23" s="822" t="s">
        <v>2203</v>
      </c>
      <c r="BS23" s="817">
        <v>5</v>
      </c>
      <c r="BT23" s="818" t="s">
        <v>1656</v>
      </c>
      <c r="BU23" s="815"/>
      <c r="BV23" s="822"/>
      <c r="BW23" s="1059"/>
      <c r="BX23" s="818"/>
      <c r="BY23" s="977">
        <v>45523</v>
      </c>
      <c r="BZ23" s="824" t="s">
        <v>42</v>
      </c>
      <c r="CA23" s="840">
        <v>-10</v>
      </c>
      <c r="CB23" s="826" t="s">
        <v>42</v>
      </c>
      <c r="CC23" s="815">
        <v>45548</v>
      </c>
      <c r="CD23" s="822" t="s">
        <v>23</v>
      </c>
      <c r="CE23" s="817">
        <v>3</v>
      </c>
      <c r="CF23" s="818" t="s">
        <v>17</v>
      </c>
      <c r="CG23" s="815">
        <v>45577</v>
      </c>
      <c r="CH23" s="822" t="s">
        <v>116</v>
      </c>
      <c r="CI23" s="817">
        <v>2</v>
      </c>
      <c r="CJ23" s="818" t="s">
        <v>1656</v>
      </c>
      <c r="CK23" s="815">
        <v>45619</v>
      </c>
      <c r="CL23" s="822" t="s">
        <v>27</v>
      </c>
      <c r="CM23" s="817">
        <v>50.4</v>
      </c>
      <c r="CN23" s="818" t="s">
        <v>1252</v>
      </c>
      <c r="CO23" s="815">
        <v>45654</v>
      </c>
      <c r="CP23" s="822" t="s">
        <v>31</v>
      </c>
      <c r="CQ23" s="817">
        <v>5</v>
      </c>
      <c r="CR23" s="818" t="s">
        <v>1717</v>
      </c>
      <c r="CS23" s="815">
        <v>45693</v>
      </c>
      <c r="CT23" s="822" t="s">
        <v>2796</v>
      </c>
      <c r="CU23" s="817">
        <v>0.41</v>
      </c>
      <c r="CV23" s="818" t="s">
        <v>42</v>
      </c>
      <c r="CW23" s="815">
        <v>45724</v>
      </c>
      <c r="CX23" s="822" t="s">
        <v>2795</v>
      </c>
      <c r="CY23" s="817">
        <v>182</v>
      </c>
      <c r="CZ23" s="818" t="s">
        <v>42</v>
      </c>
      <c r="DA23" s="815">
        <v>45746</v>
      </c>
      <c r="DB23" s="822" t="s">
        <v>1276</v>
      </c>
      <c r="DC23" s="817">
        <v>5</v>
      </c>
      <c r="DD23" s="818" t="s">
        <v>42</v>
      </c>
      <c r="DE23" s="815"/>
      <c r="DF23" s="830"/>
      <c r="DG23" s="817"/>
      <c r="DH23" s="1268"/>
      <c r="DJ23" s="1268"/>
      <c r="DK23" s="815"/>
      <c r="DL23" s="1121"/>
      <c r="DM23" s="817"/>
      <c r="DN23" s="1268"/>
      <c r="DO23" s="815">
        <v>46014</v>
      </c>
      <c r="DP23" s="1269" t="s">
        <v>3162</v>
      </c>
      <c r="DQ23" s="817">
        <v>-16</v>
      </c>
      <c r="DR23" s="1268" t="s">
        <v>2941</v>
      </c>
      <c r="DT23" s="815"/>
      <c r="DU23" s="1272"/>
      <c r="DV23" s="817"/>
      <c r="DW23" s="1268"/>
      <c r="DX23" s="1306">
        <v>2</v>
      </c>
      <c r="DY23" s="1307">
        <v>0</v>
      </c>
      <c r="DZ23" s="1308">
        <f t="shared" ref="DZ23:DZ30" si="1">DX23*DY23</f>
        <v>0</v>
      </c>
    </row>
    <row r="24" spans="1:136" ht="15" customHeight="1">
      <c r="A24" s="149"/>
      <c r="B24" s="150"/>
      <c r="C24" s="151"/>
      <c r="D24" s="152"/>
      <c r="E24" s="149"/>
      <c r="F24" s="150"/>
      <c r="G24" s="151"/>
      <c r="H24" s="153"/>
      <c r="I24" s="185">
        <v>45015</v>
      </c>
      <c r="J24" s="178" t="s">
        <v>110</v>
      </c>
      <c r="K24" s="186">
        <v>5</v>
      </c>
      <c r="L24" s="187" t="s">
        <v>29</v>
      </c>
      <c r="M24" s="177">
        <v>45038</v>
      </c>
      <c r="N24" s="150" t="s">
        <v>111</v>
      </c>
      <c r="O24" s="151">
        <v>2</v>
      </c>
      <c r="P24" s="152" t="s">
        <v>112</v>
      </c>
      <c r="Q24" s="332">
        <v>45067</v>
      </c>
      <c r="R24" s="335" t="s">
        <v>50</v>
      </c>
      <c r="S24" s="333">
        <v>1.5</v>
      </c>
      <c r="T24" s="339" t="s">
        <v>102</v>
      </c>
      <c r="U24" s="425">
        <v>45095</v>
      </c>
      <c r="V24" s="428" t="s">
        <v>98</v>
      </c>
      <c r="W24" s="427">
        <v>20</v>
      </c>
      <c r="X24" s="339" t="s">
        <v>113</v>
      </c>
      <c r="Y24" s="425">
        <v>45135</v>
      </c>
      <c r="Z24" s="428" t="s">
        <v>1093</v>
      </c>
      <c r="AA24" s="427">
        <v>39</v>
      </c>
      <c r="AB24" s="339" t="s">
        <v>1089</v>
      </c>
      <c r="AC24" s="425">
        <v>45162</v>
      </c>
      <c r="AD24" s="428" t="s">
        <v>116</v>
      </c>
      <c r="AE24" s="427">
        <v>5</v>
      </c>
      <c r="AF24" s="339" t="s">
        <v>17</v>
      </c>
      <c r="AG24" s="425">
        <v>45177</v>
      </c>
      <c r="AH24" s="515" t="s">
        <v>1249</v>
      </c>
      <c r="AI24" s="427">
        <v>50</v>
      </c>
      <c r="AJ24" s="339" t="s">
        <v>1059</v>
      </c>
      <c r="AK24" s="332">
        <v>45223</v>
      </c>
      <c r="AL24" s="335" t="s">
        <v>1313</v>
      </c>
      <c r="AM24" s="333">
        <v>18.55</v>
      </c>
      <c r="AN24" s="334" t="s">
        <v>17</v>
      </c>
      <c r="AO24" s="332">
        <v>45248</v>
      </c>
      <c r="AP24" s="335" t="s">
        <v>1549</v>
      </c>
      <c r="AQ24" s="434">
        <v>2</v>
      </c>
      <c r="AR24" s="334" t="s">
        <v>48</v>
      </c>
      <c r="AS24" s="332">
        <v>45283</v>
      </c>
      <c r="AT24" s="335" t="s">
        <v>1630</v>
      </c>
      <c r="AU24" s="333">
        <v>30</v>
      </c>
      <c r="AV24" s="334" t="s">
        <v>48</v>
      </c>
      <c r="AW24" s="332"/>
      <c r="AX24" s="335"/>
      <c r="AY24" s="333"/>
      <c r="AZ24" s="334"/>
      <c r="BA24" s="340">
        <v>45351</v>
      </c>
      <c r="BB24" s="335" t="s">
        <v>116</v>
      </c>
      <c r="BC24" s="342">
        <v>10</v>
      </c>
      <c r="BD24" s="334" t="s">
        <v>42</v>
      </c>
      <c r="BE24" s="340">
        <v>45378</v>
      </c>
      <c r="BF24" s="335" t="s">
        <v>1873</v>
      </c>
      <c r="BG24" s="342">
        <v>0.5</v>
      </c>
      <c r="BH24" s="334" t="s">
        <v>1656</v>
      </c>
      <c r="BI24" s="340">
        <v>45399</v>
      </c>
      <c r="BJ24" s="335" t="s">
        <v>1963</v>
      </c>
      <c r="BK24" s="342">
        <v>3</v>
      </c>
      <c r="BL24" s="334" t="s">
        <v>1742</v>
      </c>
      <c r="BM24" s="340">
        <v>45433</v>
      </c>
      <c r="BN24" s="335" t="s">
        <v>2089</v>
      </c>
      <c r="BO24" s="342">
        <v>7</v>
      </c>
      <c r="BP24" s="334" t="s">
        <v>48</v>
      </c>
      <c r="BQ24" s="815">
        <v>45471</v>
      </c>
      <c r="BR24" s="816" t="s">
        <v>27</v>
      </c>
      <c r="BS24" s="817">
        <v>41.4</v>
      </c>
      <c r="BT24" s="818" t="s">
        <v>1656</v>
      </c>
      <c r="BU24" s="815"/>
      <c r="BV24" s="816"/>
      <c r="BW24" s="817"/>
      <c r="BX24" s="818"/>
      <c r="BY24" s="815">
        <v>45524</v>
      </c>
      <c r="BZ24" s="816" t="s">
        <v>2335</v>
      </c>
      <c r="CA24" s="817">
        <v>65</v>
      </c>
      <c r="CB24" s="818" t="s">
        <v>42</v>
      </c>
      <c r="CC24" s="815">
        <v>45549</v>
      </c>
      <c r="CD24" s="816" t="s">
        <v>31</v>
      </c>
      <c r="CE24" s="817">
        <v>3.2</v>
      </c>
      <c r="CF24" s="818" t="s">
        <v>17</v>
      </c>
      <c r="CG24" s="815">
        <v>45577</v>
      </c>
      <c r="CH24" s="816" t="s">
        <v>2568</v>
      </c>
      <c r="CI24" s="817">
        <v>7</v>
      </c>
      <c r="CJ24" s="818" t="s">
        <v>1656</v>
      </c>
      <c r="CK24" s="815">
        <v>45619</v>
      </c>
      <c r="CL24" s="816" t="s">
        <v>2686</v>
      </c>
      <c r="CM24" s="817">
        <v>5</v>
      </c>
      <c r="CN24" s="818" t="s">
        <v>17</v>
      </c>
      <c r="CO24" s="815">
        <v>45654</v>
      </c>
      <c r="CP24" s="816" t="s">
        <v>31</v>
      </c>
      <c r="CQ24" s="817">
        <v>2</v>
      </c>
      <c r="CR24" s="818" t="s">
        <v>1252</v>
      </c>
      <c r="CS24" s="815"/>
      <c r="CT24" s="816"/>
      <c r="CU24" s="817"/>
      <c r="CV24" s="818"/>
      <c r="CW24" s="815"/>
      <c r="CX24" s="816"/>
      <c r="CY24" s="817"/>
      <c r="CZ24" s="818"/>
      <c r="DA24" s="815">
        <v>45746</v>
      </c>
      <c r="DB24" s="816" t="s">
        <v>69</v>
      </c>
      <c r="DC24" s="817">
        <v>3</v>
      </c>
      <c r="DD24" s="818" t="s">
        <v>2824</v>
      </c>
      <c r="DE24" s="815"/>
      <c r="DF24" s="1269"/>
      <c r="DG24" s="817"/>
      <c r="DH24" s="1268"/>
      <c r="DJ24" s="1268"/>
      <c r="DK24" s="815"/>
      <c r="DL24" s="830"/>
      <c r="DM24" s="817"/>
      <c r="DN24" s="1271"/>
      <c r="DO24" s="815">
        <v>46014</v>
      </c>
      <c r="DP24" s="1121" t="s">
        <v>3096</v>
      </c>
      <c r="DQ24" s="817">
        <v>-18.989999999999998</v>
      </c>
      <c r="DR24" s="1268" t="s">
        <v>3020</v>
      </c>
      <c r="DT24" s="815"/>
      <c r="DU24" s="1269"/>
      <c r="DV24" s="817"/>
      <c r="DW24" s="1268"/>
      <c r="DX24" s="1304">
        <v>1</v>
      </c>
      <c r="DY24" s="1302">
        <v>0</v>
      </c>
      <c r="DZ24" s="1303">
        <f t="shared" si="1"/>
        <v>0</v>
      </c>
    </row>
    <row r="25" spans="1:136">
      <c r="A25" s="149"/>
      <c r="B25" s="150"/>
      <c r="C25" s="151"/>
      <c r="D25" s="152"/>
      <c r="E25" s="149"/>
      <c r="F25" s="150"/>
      <c r="G25" s="151"/>
      <c r="H25" s="153"/>
      <c r="I25" s="149">
        <v>45020</v>
      </c>
      <c r="J25" s="188" t="s">
        <v>65</v>
      </c>
      <c r="K25" s="151">
        <v>515</v>
      </c>
      <c r="L25" s="152" t="s">
        <v>19</v>
      </c>
      <c r="M25" s="177">
        <v>45039</v>
      </c>
      <c r="N25" s="150" t="s">
        <v>43</v>
      </c>
      <c r="O25" s="151">
        <v>33</v>
      </c>
      <c r="P25" s="152" t="s">
        <v>42</v>
      </c>
      <c r="Q25" s="332" t="s">
        <v>114</v>
      </c>
      <c r="R25" s="335" t="s">
        <v>101</v>
      </c>
      <c r="S25" s="333">
        <v>5</v>
      </c>
      <c r="T25" s="334" t="s">
        <v>102</v>
      </c>
      <c r="U25" s="332">
        <v>45098</v>
      </c>
      <c r="V25" s="335" t="s">
        <v>115</v>
      </c>
      <c r="W25" s="333">
        <v>3</v>
      </c>
      <c r="X25" s="334" t="s">
        <v>19</v>
      </c>
      <c r="Y25" s="332">
        <v>45136</v>
      </c>
      <c r="Z25" s="335" t="s">
        <v>103</v>
      </c>
      <c r="AA25" s="333">
        <v>2.5099999999999998</v>
      </c>
      <c r="AB25" s="334" t="s">
        <v>19</v>
      </c>
      <c r="AC25" s="332">
        <v>45163</v>
      </c>
      <c r="AD25" s="335" t="s">
        <v>1207</v>
      </c>
      <c r="AE25" s="333">
        <v>17.7</v>
      </c>
      <c r="AF25" s="334" t="s">
        <v>1208</v>
      </c>
      <c r="AG25" s="332">
        <v>45178</v>
      </c>
      <c r="AH25" s="335" t="s">
        <v>101</v>
      </c>
      <c r="AI25" s="333">
        <v>0.5</v>
      </c>
      <c r="AJ25" s="334" t="s">
        <v>17</v>
      </c>
      <c r="AK25" s="332">
        <v>45225</v>
      </c>
      <c r="AL25" s="335" t="s">
        <v>61</v>
      </c>
      <c r="AM25" s="333">
        <v>4</v>
      </c>
      <c r="AN25" s="334" t="s">
        <v>17</v>
      </c>
      <c r="AO25" s="332">
        <v>45249</v>
      </c>
      <c r="AP25" s="335" t="s">
        <v>49</v>
      </c>
      <c r="AQ25" s="333">
        <v>1</v>
      </c>
      <c r="AR25" s="334" t="s">
        <v>17</v>
      </c>
      <c r="AS25" s="332">
        <v>45283</v>
      </c>
      <c r="AT25" s="335" t="s">
        <v>1631</v>
      </c>
      <c r="AU25" s="333">
        <v>20</v>
      </c>
      <c r="AV25" s="334" t="s">
        <v>1632</v>
      </c>
      <c r="AW25" s="332"/>
      <c r="AX25" s="335"/>
      <c r="AY25" s="333"/>
      <c r="AZ25" s="334"/>
      <c r="BA25" s="340">
        <v>45351</v>
      </c>
      <c r="BB25" s="335" t="s">
        <v>1251</v>
      </c>
      <c r="BC25" s="342">
        <v>10</v>
      </c>
      <c r="BD25" s="334" t="s">
        <v>42</v>
      </c>
      <c r="BE25" s="340">
        <v>45378</v>
      </c>
      <c r="BF25" s="335" t="s">
        <v>1876</v>
      </c>
      <c r="BG25" s="342">
        <v>212</v>
      </c>
      <c r="BH25" s="334" t="s">
        <v>42</v>
      </c>
      <c r="BI25" s="340">
        <v>45401</v>
      </c>
      <c r="BJ25" s="335" t="s">
        <v>38</v>
      </c>
      <c r="BK25" s="342">
        <v>20</v>
      </c>
      <c r="BL25" s="334" t="s">
        <v>17</v>
      </c>
      <c r="BM25" s="340">
        <v>45434</v>
      </c>
      <c r="BN25" s="335" t="s">
        <v>27</v>
      </c>
      <c r="BO25" s="342">
        <v>84</v>
      </c>
      <c r="BP25" s="334" t="s">
        <v>1717</v>
      </c>
      <c r="BQ25" s="842">
        <v>45471</v>
      </c>
      <c r="BR25" s="843" t="s">
        <v>2204</v>
      </c>
      <c r="BS25" s="844">
        <v>9.0500000000000007</v>
      </c>
      <c r="BT25" s="845" t="s">
        <v>42</v>
      </c>
      <c r="BU25" s="842"/>
      <c r="BV25" s="843"/>
      <c r="BW25" s="844"/>
      <c r="BX25" s="845"/>
      <c r="BY25" s="815">
        <v>45524</v>
      </c>
      <c r="BZ25" s="822" t="s">
        <v>135</v>
      </c>
      <c r="CA25" s="817">
        <v>25</v>
      </c>
      <c r="CB25" s="818" t="s">
        <v>42</v>
      </c>
      <c r="CC25" s="815">
        <v>45550</v>
      </c>
      <c r="CD25" s="822" t="s">
        <v>105</v>
      </c>
      <c r="CE25" s="817">
        <v>10</v>
      </c>
      <c r="CF25" s="818" t="s">
        <v>42</v>
      </c>
      <c r="CG25" s="815">
        <v>45577</v>
      </c>
      <c r="CH25" s="822" t="s">
        <v>28</v>
      </c>
      <c r="CI25" s="817">
        <v>10</v>
      </c>
      <c r="CJ25" s="818" t="s">
        <v>2567</v>
      </c>
      <c r="CK25" s="815">
        <v>45619</v>
      </c>
      <c r="CL25" s="822" t="s">
        <v>27</v>
      </c>
      <c r="CM25" s="817">
        <v>38.4</v>
      </c>
      <c r="CN25" s="818" t="s">
        <v>17</v>
      </c>
      <c r="CO25" s="977">
        <v>45656</v>
      </c>
      <c r="CP25" s="824" t="s">
        <v>2400</v>
      </c>
      <c r="CQ25" s="840">
        <v>-60</v>
      </c>
      <c r="CR25" s="826" t="s">
        <v>2680</v>
      </c>
      <c r="CS25" s="977"/>
      <c r="CT25" s="824"/>
      <c r="CU25" s="840"/>
      <c r="CV25" s="826"/>
      <c r="CW25" s="977"/>
      <c r="CX25" s="824"/>
      <c r="CY25" s="817"/>
      <c r="CZ25" s="826"/>
      <c r="DA25" s="815">
        <v>45746</v>
      </c>
      <c r="DB25" s="822" t="s">
        <v>31</v>
      </c>
      <c r="DC25" s="817">
        <v>2</v>
      </c>
      <c r="DD25" s="818" t="s">
        <v>1252</v>
      </c>
      <c r="DE25" s="815"/>
      <c r="DF25" s="1121"/>
      <c r="DG25" s="817"/>
      <c r="DH25" s="1268"/>
      <c r="DJ25" s="1268"/>
      <c r="DK25" s="815"/>
      <c r="DL25" s="1121"/>
      <c r="DM25" s="817"/>
      <c r="DN25" s="1268"/>
      <c r="DO25" s="815"/>
      <c r="DP25" s="1269"/>
      <c r="DQ25" s="817"/>
      <c r="DR25" s="1268"/>
      <c r="DT25" s="815"/>
      <c r="DU25" s="1272"/>
      <c r="DV25" s="817"/>
      <c r="DW25" s="1268"/>
      <c r="DX25" s="1304">
        <v>0.5</v>
      </c>
      <c r="DY25" s="1302">
        <v>0</v>
      </c>
      <c r="DZ25" s="1303">
        <f t="shared" si="1"/>
        <v>0</v>
      </c>
    </row>
    <row r="26" spans="1:136">
      <c r="A26" s="149"/>
      <c r="B26" s="150"/>
      <c r="C26" s="151"/>
      <c r="D26" s="152"/>
      <c r="E26" s="149"/>
      <c r="F26" s="150"/>
      <c r="G26" s="151"/>
      <c r="H26" s="153"/>
      <c r="I26" s="185"/>
      <c r="J26" s="178"/>
      <c r="K26" s="186"/>
      <c r="L26" s="187"/>
      <c r="M26" s="177">
        <v>45039</v>
      </c>
      <c r="N26" s="150" t="s">
        <v>116</v>
      </c>
      <c r="O26" s="151">
        <v>10</v>
      </c>
      <c r="P26" s="152" t="s">
        <v>42</v>
      </c>
      <c r="Q26" s="332" t="s">
        <v>114</v>
      </c>
      <c r="R26" s="335" t="s">
        <v>117</v>
      </c>
      <c r="S26" s="333">
        <v>5</v>
      </c>
      <c r="T26" s="334" t="s">
        <v>102</v>
      </c>
      <c r="U26" s="332">
        <v>45099</v>
      </c>
      <c r="V26" s="335" t="s">
        <v>118</v>
      </c>
      <c r="W26" s="333">
        <v>24</v>
      </c>
      <c r="X26" s="334" t="s">
        <v>19</v>
      </c>
      <c r="Y26" s="332">
        <v>45137</v>
      </c>
      <c r="Z26" s="335" t="s">
        <v>1098</v>
      </c>
      <c r="AA26" s="333">
        <v>15</v>
      </c>
      <c r="AB26" s="334" t="s">
        <v>1099</v>
      </c>
      <c r="AC26" s="332">
        <v>45169</v>
      </c>
      <c r="AD26" s="335" t="s">
        <v>27</v>
      </c>
      <c r="AE26" s="333">
        <v>39</v>
      </c>
      <c r="AF26" s="334" t="s">
        <v>1209</v>
      </c>
      <c r="AG26" s="332">
        <v>45178</v>
      </c>
      <c r="AH26" s="335" t="s">
        <v>1251</v>
      </c>
      <c r="AI26" s="333">
        <v>5</v>
      </c>
      <c r="AJ26" s="334" t="s">
        <v>17</v>
      </c>
      <c r="AK26" s="332">
        <v>45226</v>
      </c>
      <c r="AL26" s="335" t="s">
        <v>117</v>
      </c>
      <c r="AM26" s="333">
        <v>10</v>
      </c>
      <c r="AN26" s="334" t="s">
        <v>42</v>
      </c>
      <c r="AO26" s="332">
        <v>45249</v>
      </c>
      <c r="AP26" s="335" t="s">
        <v>27</v>
      </c>
      <c r="AQ26" s="333">
        <v>135</v>
      </c>
      <c r="AR26" s="334" t="s">
        <v>48</v>
      </c>
      <c r="AS26" s="332">
        <v>45283</v>
      </c>
      <c r="AT26" s="335" t="s">
        <v>1207</v>
      </c>
      <c r="AU26" s="333">
        <v>10</v>
      </c>
      <c r="AV26" s="334" t="s">
        <v>42</v>
      </c>
      <c r="AW26" s="332"/>
      <c r="AX26" s="335"/>
      <c r="AY26" s="333"/>
      <c r="AZ26" s="334"/>
      <c r="BA26" s="340">
        <v>45325</v>
      </c>
      <c r="BB26" s="335" t="s">
        <v>1346</v>
      </c>
      <c r="BC26" s="342">
        <v>480</v>
      </c>
      <c r="BD26" s="334" t="s">
        <v>42</v>
      </c>
      <c r="BE26" s="340">
        <v>45378</v>
      </c>
      <c r="BF26" s="335" t="s">
        <v>1241</v>
      </c>
      <c r="BG26" s="342">
        <v>10</v>
      </c>
      <c r="BH26" s="334" t="s">
        <v>42</v>
      </c>
      <c r="BI26" s="340">
        <v>45401</v>
      </c>
      <c r="BJ26" s="335" t="s">
        <v>141</v>
      </c>
      <c r="BK26" s="342">
        <v>5</v>
      </c>
      <c r="BL26" s="334" t="s">
        <v>17</v>
      </c>
      <c r="BM26" s="705">
        <v>45434</v>
      </c>
      <c r="BN26" s="671" t="s">
        <v>2097</v>
      </c>
      <c r="BO26" s="706">
        <v>13.05</v>
      </c>
      <c r="BP26" s="673" t="s">
        <v>1717</v>
      </c>
      <c r="BQ26" s="815">
        <v>45471</v>
      </c>
      <c r="BR26" s="822" t="s">
        <v>43</v>
      </c>
      <c r="BS26" s="817">
        <v>38</v>
      </c>
      <c r="BT26" s="818" t="s">
        <v>42</v>
      </c>
      <c r="BU26" s="815"/>
      <c r="BV26" s="822"/>
      <c r="BW26" s="817"/>
      <c r="BX26" s="818"/>
      <c r="BY26" s="815">
        <v>45525</v>
      </c>
      <c r="BZ26" s="822" t="s">
        <v>2338</v>
      </c>
      <c r="CA26" s="817">
        <v>0.5</v>
      </c>
      <c r="CB26" s="818" t="s">
        <v>17</v>
      </c>
      <c r="CC26" s="977">
        <v>45550</v>
      </c>
      <c r="CD26" s="1070" t="s">
        <v>2422</v>
      </c>
      <c r="CE26" s="1071">
        <v>-50</v>
      </c>
      <c r="CF26" s="826" t="s">
        <v>42</v>
      </c>
      <c r="CG26" s="815">
        <v>45577</v>
      </c>
      <c r="CH26" s="816" t="s">
        <v>2569</v>
      </c>
      <c r="CI26" s="841">
        <v>6</v>
      </c>
      <c r="CJ26" s="818" t="s">
        <v>2570</v>
      </c>
      <c r="CK26" s="815">
        <v>45619</v>
      </c>
      <c r="CL26" s="816" t="s">
        <v>97</v>
      </c>
      <c r="CM26" s="841">
        <v>5</v>
      </c>
      <c r="CN26" s="818" t="s">
        <v>17</v>
      </c>
      <c r="CO26" s="815">
        <v>45657</v>
      </c>
      <c r="CP26" s="816" t="s">
        <v>1276</v>
      </c>
      <c r="CQ26" s="841">
        <v>20</v>
      </c>
      <c r="CR26" s="818" t="s">
        <v>42</v>
      </c>
      <c r="CS26" s="815"/>
      <c r="CT26" s="816"/>
      <c r="CU26" s="841"/>
      <c r="CV26" s="818"/>
      <c r="CW26" s="815"/>
      <c r="CX26" s="816"/>
      <c r="CY26" s="841"/>
      <c r="CZ26" s="818"/>
      <c r="DA26" s="977">
        <v>45747</v>
      </c>
      <c r="DB26" s="1070" t="s">
        <v>2889</v>
      </c>
      <c r="DC26" s="840">
        <v>-1</v>
      </c>
      <c r="DD26" s="826" t="s">
        <v>2824</v>
      </c>
      <c r="DE26" s="815"/>
      <c r="DF26" s="1269"/>
      <c r="DG26" s="817"/>
      <c r="DH26" s="1268"/>
      <c r="DJ26" s="1268"/>
      <c r="DK26" s="815"/>
      <c r="DL26" s="1269"/>
      <c r="DM26" s="817"/>
      <c r="DN26" s="1268"/>
      <c r="DO26" s="815"/>
      <c r="DP26" s="1121"/>
      <c r="DQ26" s="817"/>
      <c r="DR26" s="1268"/>
      <c r="DT26" s="815"/>
      <c r="DU26" s="830"/>
      <c r="DV26" s="817"/>
      <c r="DW26" s="1268"/>
      <c r="DX26" s="1304">
        <v>0.2</v>
      </c>
      <c r="DY26" s="1302">
        <v>0</v>
      </c>
      <c r="DZ26" s="1303">
        <f t="shared" si="1"/>
        <v>0</v>
      </c>
      <c r="EF26" t="s">
        <v>143</v>
      </c>
    </row>
    <row r="27" spans="1:136">
      <c r="A27" s="149"/>
      <c r="B27" s="150"/>
      <c r="C27" s="151"/>
      <c r="D27" s="152"/>
      <c r="E27" s="149"/>
      <c r="F27" s="150"/>
      <c r="G27" s="151"/>
      <c r="H27" s="153"/>
      <c r="I27" s="185"/>
      <c r="J27" s="178"/>
      <c r="K27" s="186"/>
      <c r="L27" s="187"/>
      <c r="M27" s="177">
        <v>45041</v>
      </c>
      <c r="N27" s="150" t="s">
        <v>119</v>
      </c>
      <c r="O27" s="151">
        <v>5</v>
      </c>
      <c r="P27" s="152" t="s">
        <v>100</v>
      </c>
      <c r="Q27" s="332" t="s">
        <v>114</v>
      </c>
      <c r="R27" s="335" t="s">
        <v>120</v>
      </c>
      <c r="S27" s="333">
        <v>5</v>
      </c>
      <c r="T27" s="334" t="s">
        <v>102</v>
      </c>
      <c r="U27" s="332">
        <v>45102</v>
      </c>
      <c r="V27" s="335" t="s">
        <v>121</v>
      </c>
      <c r="W27" s="333">
        <v>10</v>
      </c>
      <c r="X27" s="334" t="s">
        <v>42</v>
      </c>
      <c r="Y27" s="332">
        <v>45137</v>
      </c>
      <c r="Z27" s="335" t="s">
        <v>27</v>
      </c>
      <c r="AA27" s="333">
        <v>70.8</v>
      </c>
      <c r="AB27" s="334" t="s">
        <v>1099</v>
      </c>
      <c r="AC27" s="332">
        <v>45171</v>
      </c>
      <c r="AD27" s="335" t="s">
        <v>1250</v>
      </c>
      <c r="AE27" s="333">
        <v>368</v>
      </c>
      <c r="AF27" s="334" t="s">
        <v>100</v>
      </c>
      <c r="AG27" s="332">
        <v>45180</v>
      </c>
      <c r="AH27" s="335" t="s">
        <v>1260</v>
      </c>
      <c r="AI27" s="333">
        <v>3</v>
      </c>
      <c r="AJ27" s="334" t="s">
        <v>17</v>
      </c>
      <c r="AK27" s="332">
        <v>45226</v>
      </c>
      <c r="AL27" s="335" t="s">
        <v>72</v>
      </c>
      <c r="AM27" s="333">
        <v>30</v>
      </c>
      <c r="AN27" s="334" t="s">
        <v>24</v>
      </c>
      <c r="AO27" s="332">
        <v>45250</v>
      </c>
      <c r="AP27" s="335" t="s">
        <v>61</v>
      </c>
      <c r="AQ27" s="434">
        <v>3.5</v>
      </c>
      <c r="AR27" s="334" t="s">
        <v>1252</v>
      </c>
      <c r="AS27" s="332">
        <v>45283</v>
      </c>
      <c r="AT27" s="335" t="s">
        <v>32</v>
      </c>
      <c r="AU27" s="333">
        <v>2</v>
      </c>
      <c r="AV27" s="334" t="s">
        <v>1632</v>
      </c>
      <c r="AW27" s="332"/>
      <c r="AX27" s="335"/>
      <c r="AY27" s="333"/>
      <c r="AZ27" s="334"/>
      <c r="BA27" s="340"/>
      <c r="BB27" s="335"/>
      <c r="BC27" s="342"/>
      <c r="BD27" s="334"/>
      <c r="BE27" s="340">
        <v>45378</v>
      </c>
      <c r="BF27" s="335" t="s">
        <v>1877</v>
      </c>
      <c r="BG27" s="342">
        <v>20</v>
      </c>
      <c r="BH27" s="334" t="s">
        <v>1656</v>
      </c>
      <c r="BI27" s="705">
        <v>45401</v>
      </c>
      <c r="BJ27" s="671" t="s">
        <v>1975</v>
      </c>
      <c r="BK27" s="706">
        <v>4.04</v>
      </c>
      <c r="BL27" s="673" t="s">
        <v>42</v>
      </c>
      <c r="BM27" s="340">
        <v>45435</v>
      </c>
      <c r="BN27" s="335" t="s">
        <v>2093</v>
      </c>
      <c r="BO27" s="342">
        <v>85</v>
      </c>
      <c r="BP27" s="334" t="s">
        <v>48</v>
      </c>
      <c r="BQ27" s="815">
        <v>45472</v>
      </c>
      <c r="BR27" s="822" t="s">
        <v>76</v>
      </c>
      <c r="BS27" s="817">
        <v>3</v>
      </c>
      <c r="BT27" s="818" t="s">
        <v>42</v>
      </c>
      <c r="BU27" s="815"/>
      <c r="BV27" s="822"/>
      <c r="BW27" s="817"/>
      <c r="BX27" s="818"/>
      <c r="BY27" s="815">
        <v>45525</v>
      </c>
      <c r="BZ27" s="822" t="s">
        <v>2340</v>
      </c>
      <c r="CA27" s="817">
        <v>2</v>
      </c>
      <c r="CB27" s="818" t="s">
        <v>1656</v>
      </c>
      <c r="CC27" s="815">
        <v>45550</v>
      </c>
      <c r="CD27" s="822" t="s">
        <v>2423</v>
      </c>
      <c r="CE27" s="817">
        <v>60</v>
      </c>
      <c r="CF27" s="818" t="s">
        <v>42</v>
      </c>
      <c r="CG27" s="977">
        <v>45578</v>
      </c>
      <c r="CH27" s="824" t="s">
        <v>2574</v>
      </c>
      <c r="CI27" s="840">
        <v>-5</v>
      </c>
      <c r="CJ27" s="826" t="s">
        <v>2575</v>
      </c>
      <c r="CK27" s="977">
        <v>45620</v>
      </c>
      <c r="CL27" s="824" t="s">
        <v>2679</v>
      </c>
      <c r="CM27" s="840">
        <v>-40</v>
      </c>
      <c r="CN27" s="826" t="s">
        <v>2680</v>
      </c>
      <c r="CO27" s="977">
        <v>45657</v>
      </c>
      <c r="CP27" s="824" t="s">
        <v>2757</v>
      </c>
      <c r="CQ27" s="840">
        <v>-9.6</v>
      </c>
      <c r="CR27" s="826" t="s">
        <v>17</v>
      </c>
      <c r="CS27" s="977"/>
      <c r="CT27" s="824"/>
      <c r="CU27" s="840"/>
      <c r="CV27" s="826"/>
      <c r="CW27" s="977"/>
      <c r="CX27" s="824"/>
      <c r="CY27" s="840"/>
      <c r="CZ27" s="826"/>
      <c r="DA27" s="815">
        <v>45753</v>
      </c>
      <c r="DB27" s="822" t="s">
        <v>2892</v>
      </c>
      <c r="DC27" s="817">
        <v>434</v>
      </c>
      <c r="DD27" s="818" t="s">
        <v>1252</v>
      </c>
      <c r="DE27" s="815"/>
      <c r="DF27" s="1121"/>
      <c r="DG27" s="817"/>
      <c r="DH27" s="1268"/>
      <c r="DJ27" s="1268"/>
      <c r="DK27" s="815"/>
      <c r="DL27" s="1121"/>
      <c r="DM27" s="817"/>
      <c r="DN27" s="1268"/>
      <c r="DO27" s="815"/>
      <c r="DP27" s="1121"/>
      <c r="DQ27" s="817"/>
      <c r="DR27" s="1268"/>
      <c r="DT27" s="815"/>
      <c r="DU27" s="1121"/>
      <c r="DV27" s="817"/>
      <c r="DW27" s="1268"/>
      <c r="DX27" s="1304">
        <v>0.1</v>
      </c>
      <c r="DY27" s="1302">
        <v>3</v>
      </c>
      <c r="DZ27" s="1303">
        <f t="shared" si="1"/>
        <v>0.30000000000000004</v>
      </c>
    </row>
    <row r="28" spans="1:136">
      <c r="A28" s="149"/>
      <c r="B28" s="150"/>
      <c r="C28" s="151"/>
      <c r="D28" s="152"/>
      <c r="E28" s="149"/>
      <c r="F28" s="150"/>
      <c r="G28" s="151"/>
      <c r="H28" s="153"/>
      <c r="I28" s="185"/>
      <c r="J28" s="178"/>
      <c r="K28" s="186"/>
      <c r="L28" s="187"/>
      <c r="M28" s="177">
        <v>45042</v>
      </c>
      <c r="N28" s="150" t="s">
        <v>123</v>
      </c>
      <c r="O28" s="151">
        <v>10</v>
      </c>
      <c r="P28" s="152" t="s">
        <v>19</v>
      </c>
      <c r="Q28" s="332">
        <v>45068</v>
      </c>
      <c r="R28" s="335" t="s">
        <v>124</v>
      </c>
      <c r="S28" s="333">
        <v>20</v>
      </c>
      <c r="T28" s="334" t="s">
        <v>102</v>
      </c>
      <c r="U28" s="332">
        <v>45104</v>
      </c>
      <c r="V28" s="335" t="s">
        <v>125</v>
      </c>
      <c r="W28" s="333">
        <v>10</v>
      </c>
      <c r="X28" s="334" t="s">
        <v>102</v>
      </c>
      <c r="Y28" s="332">
        <v>45145</v>
      </c>
      <c r="Z28" s="335" t="s">
        <v>1168</v>
      </c>
      <c r="AA28" s="434">
        <v>431.5</v>
      </c>
      <c r="AB28" s="334" t="s">
        <v>100</v>
      </c>
      <c r="AC28" s="332"/>
      <c r="AD28" s="335"/>
      <c r="AE28" s="333"/>
      <c r="AF28" s="334"/>
      <c r="AG28" s="332">
        <v>45181</v>
      </c>
      <c r="AH28" s="335" t="s">
        <v>1261</v>
      </c>
      <c r="AI28" s="333">
        <v>20</v>
      </c>
      <c r="AJ28" s="334" t="s">
        <v>1209</v>
      </c>
      <c r="AK28" s="332">
        <v>45227</v>
      </c>
      <c r="AL28" s="335" t="s">
        <v>43</v>
      </c>
      <c r="AM28" s="333">
        <v>70</v>
      </c>
      <c r="AN28" s="334" t="s">
        <v>1166</v>
      </c>
      <c r="AO28" s="332">
        <v>45251</v>
      </c>
      <c r="AP28" s="335" t="s">
        <v>23</v>
      </c>
      <c r="AQ28" s="333">
        <v>2</v>
      </c>
      <c r="AR28" s="334" t="s">
        <v>42</v>
      </c>
      <c r="AS28" s="332">
        <v>45284</v>
      </c>
      <c r="AT28" s="335" t="s">
        <v>1207</v>
      </c>
      <c r="AU28" s="333">
        <v>5</v>
      </c>
      <c r="AV28" s="334" t="s">
        <v>42</v>
      </c>
      <c r="AW28" s="608"/>
      <c r="AX28" s="609"/>
      <c r="AY28" s="610"/>
      <c r="AZ28" s="611"/>
      <c r="BA28" s="340"/>
      <c r="BB28" s="609"/>
      <c r="BC28" s="342"/>
      <c r="BD28" s="334"/>
      <c r="BE28" s="340">
        <v>45379</v>
      </c>
      <c r="BF28" s="335" t="s">
        <v>117</v>
      </c>
      <c r="BG28" s="342">
        <v>20</v>
      </c>
      <c r="BH28" s="334" t="s">
        <v>1881</v>
      </c>
      <c r="BI28" s="340">
        <v>45403</v>
      </c>
      <c r="BJ28" s="335" t="s">
        <v>111</v>
      </c>
      <c r="BK28" s="342">
        <v>5</v>
      </c>
      <c r="BL28" s="334" t="s">
        <v>48</v>
      </c>
      <c r="BM28" s="340">
        <v>45437</v>
      </c>
      <c r="BN28" s="335" t="s">
        <v>117</v>
      </c>
      <c r="BO28" s="342">
        <v>20</v>
      </c>
      <c r="BP28" s="334" t="s">
        <v>42</v>
      </c>
      <c r="BQ28" s="815">
        <v>45482</v>
      </c>
      <c r="BR28" s="822" t="s">
        <v>2232</v>
      </c>
      <c r="BS28" s="817">
        <v>76.75</v>
      </c>
      <c r="BT28" s="818" t="s">
        <v>48</v>
      </c>
      <c r="BU28" s="815"/>
      <c r="BV28" s="822"/>
      <c r="BW28" s="817"/>
      <c r="BX28" s="818"/>
      <c r="BY28" s="815">
        <v>45529</v>
      </c>
      <c r="BZ28" s="822" t="s">
        <v>27</v>
      </c>
      <c r="CA28" s="817">
        <v>76.8</v>
      </c>
      <c r="CB28" s="818" t="s">
        <v>42</v>
      </c>
      <c r="CC28" s="815">
        <v>45551</v>
      </c>
      <c r="CD28" s="822" t="s">
        <v>2428</v>
      </c>
      <c r="CE28" s="817">
        <v>5</v>
      </c>
      <c r="CF28" s="818" t="s">
        <v>1742</v>
      </c>
      <c r="CG28" s="815">
        <v>45579</v>
      </c>
      <c r="CH28" s="822" t="s">
        <v>1272</v>
      </c>
      <c r="CI28" s="817" t="s">
        <v>2579</v>
      </c>
      <c r="CJ28" s="818" t="s">
        <v>42</v>
      </c>
      <c r="CK28" s="977">
        <v>45621</v>
      </c>
      <c r="CL28" s="824" t="s">
        <v>2694</v>
      </c>
      <c r="CM28" s="840">
        <v>-10</v>
      </c>
      <c r="CN28" s="826" t="s">
        <v>1742</v>
      </c>
      <c r="CO28" s="842">
        <v>45663</v>
      </c>
      <c r="CP28" s="843" t="s">
        <v>2726</v>
      </c>
      <c r="CQ28" s="844"/>
      <c r="CR28" s="845" t="s">
        <v>42</v>
      </c>
      <c r="CS28" s="815"/>
      <c r="CT28" s="822"/>
      <c r="CU28" s="817"/>
      <c r="CV28" s="818"/>
      <c r="CW28" s="815"/>
      <c r="CX28" s="822"/>
      <c r="CY28" s="817"/>
      <c r="CZ28" s="818"/>
      <c r="DA28" s="815"/>
      <c r="DB28" s="822"/>
      <c r="DC28" s="817"/>
      <c r="DD28" s="818"/>
      <c r="DE28" s="815"/>
      <c r="DF28" s="1269"/>
      <c r="DG28" s="817"/>
      <c r="DH28" s="1268"/>
      <c r="DJ28" s="1268"/>
      <c r="DK28" s="815"/>
      <c r="DL28" s="1269"/>
      <c r="DM28" s="817"/>
      <c r="DN28" s="1268"/>
      <c r="DO28" s="815"/>
      <c r="DP28" s="830"/>
      <c r="DQ28" s="817"/>
      <c r="DR28" s="1268"/>
      <c r="DT28" s="1264"/>
      <c r="DU28" s="1296"/>
      <c r="DV28" s="1266"/>
      <c r="DW28" s="1291"/>
      <c r="DX28" s="1304">
        <v>0.05</v>
      </c>
      <c r="DY28" s="1302">
        <v>0</v>
      </c>
      <c r="DZ28" s="1303">
        <f t="shared" si="1"/>
        <v>0</v>
      </c>
    </row>
    <row r="29" spans="1:136">
      <c r="A29" s="149"/>
      <c r="B29" s="150"/>
      <c r="C29" s="151"/>
      <c r="D29" s="152"/>
      <c r="E29" s="149"/>
      <c r="F29" s="150"/>
      <c r="G29" s="151"/>
      <c r="H29" s="153"/>
      <c r="I29" s="185"/>
      <c r="J29" s="178"/>
      <c r="K29" s="186"/>
      <c r="L29" s="187"/>
      <c r="M29" s="177">
        <v>45043</v>
      </c>
      <c r="N29" s="150" t="s">
        <v>43</v>
      </c>
      <c r="O29" s="151">
        <v>16.5</v>
      </c>
      <c r="P29" s="152" t="s">
        <v>29</v>
      </c>
      <c r="Q29" s="332">
        <v>45068</v>
      </c>
      <c r="R29" s="335" t="s">
        <v>126</v>
      </c>
      <c r="S29" s="333">
        <v>2</v>
      </c>
      <c r="T29" s="334" t="s">
        <v>102</v>
      </c>
      <c r="U29" s="332">
        <v>45104</v>
      </c>
      <c r="V29" s="335" t="s">
        <v>46</v>
      </c>
      <c r="W29" s="333">
        <v>5</v>
      </c>
      <c r="X29" s="334" t="s">
        <v>102</v>
      </c>
      <c r="Y29" s="332"/>
      <c r="Z29" s="335"/>
      <c r="AA29" s="333"/>
      <c r="AB29" s="334"/>
      <c r="AC29" s="332"/>
      <c r="AD29" s="335"/>
      <c r="AE29" s="333"/>
      <c r="AF29" s="334"/>
      <c r="AG29" s="332">
        <v>45181</v>
      </c>
      <c r="AH29" s="335" t="s">
        <v>1241</v>
      </c>
      <c r="AI29" s="333">
        <v>3</v>
      </c>
      <c r="AJ29" s="334" t="s">
        <v>1209</v>
      </c>
      <c r="AK29" s="430">
        <v>45228</v>
      </c>
      <c r="AL29" s="431" t="s">
        <v>1463</v>
      </c>
      <c r="AM29" s="432">
        <v>-35</v>
      </c>
      <c r="AN29" s="433" t="s">
        <v>1252</v>
      </c>
      <c r="AO29" s="332">
        <v>45251</v>
      </c>
      <c r="AP29" s="335" t="s">
        <v>49</v>
      </c>
      <c r="AQ29" s="333">
        <v>1</v>
      </c>
      <c r="AR29" s="334" t="s">
        <v>42</v>
      </c>
      <c r="AS29" s="608">
        <v>45284</v>
      </c>
      <c r="AT29" s="609" t="s">
        <v>1634</v>
      </c>
      <c r="AU29" s="610">
        <v>4.0999999999999996</v>
      </c>
      <c r="AV29" s="611" t="s">
        <v>42</v>
      </c>
      <c r="AW29" s="332"/>
      <c r="AX29" s="335"/>
      <c r="AY29" s="333"/>
      <c r="AZ29" s="334"/>
      <c r="BA29" s="340"/>
      <c r="BB29" s="335"/>
      <c r="BC29" s="342"/>
      <c r="BD29" s="334"/>
      <c r="BE29" s="340">
        <v>45380</v>
      </c>
      <c r="BF29" s="335" t="s">
        <v>1058</v>
      </c>
      <c r="BG29" s="342">
        <v>5</v>
      </c>
      <c r="BH29" s="334" t="s">
        <v>17</v>
      </c>
      <c r="BI29" s="340">
        <v>45405</v>
      </c>
      <c r="BJ29" s="335" t="s">
        <v>1981</v>
      </c>
      <c r="BK29" s="342">
        <v>9</v>
      </c>
      <c r="BL29" s="334" t="s">
        <v>29</v>
      </c>
      <c r="BM29" s="705">
        <v>45437</v>
      </c>
      <c r="BN29" s="671" t="s">
        <v>2097</v>
      </c>
      <c r="BO29" s="706">
        <v>1.1000000000000001</v>
      </c>
      <c r="BP29" s="673" t="s">
        <v>17</v>
      </c>
      <c r="BQ29" s="815">
        <v>45482</v>
      </c>
      <c r="BR29" s="822" t="s">
        <v>135</v>
      </c>
      <c r="BS29" s="817">
        <v>515</v>
      </c>
      <c r="BT29" s="818" t="s">
        <v>42</v>
      </c>
      <c r="BU29" s="842"/>
      <c r="BV29" s="843"/>
      <c r="BW29" s="844"/>
      <c r="BX29" s="845"/>
      <c r="BY29" s="815">
        <v>45530</v>
      </c>
      <c r="BZ29" s="822" t="s">
        <v>23</v>
      </c>
      <c r="CA29" s="817">
        <v>1.45</v>
      </c>
      <c r="CB29" s="818" t="s">
        <v>42</v>
      </c>
      <c r="CC29" s="815">
        <v>45551</v>
      </c>
      <c r="CD29" s="822" t="s">
        <v>26</v>
      </c>
      <c r="CE29" s="817">
        <v>2.4</v>
      </c>
      <c r="CF29" s="818" t="s">
        <v>2474</v>
      </c>
      <c r="CG29" s="815">
        <v>45580</v>
      </c>
      <c r="CH29" s="822" t="s">
        <v>77</v>
      </c>
      <c r="CI29" s="817">
        <v>10</v>
      </c>
      <c r="CJ29" s="818" t="s">
        <v>2433</v>
      </c>
      <c r="CK29" s="977">
        <v>45622</v>
      </c>
      <c r="CL29" s="824" t="s">
        <v>2679</v>
      </c>
      <c r="CM29" s="840">
        <v>-30</v>
      </c>
      <c r="CN29" s="826" t="s">
        <v>2680</v>
      </c>
      <c r="CO29" s="842">
        <v>45663</v>
      </c>
      <c r="CP29" s="843" t="s">
        <v>2715</v>
      </c>
      <c r="CQ29" s="844"/>
      <c r="CR29" s="845" t="s">
        <v>42</v>
      </c>
      <c r="CS29" s="815"/>
      <c r="CT29" s="822"/>
      <c r="CU29" s="817"/>
      <c r="CV29" s="818"/>
      <c r="CW29" s="815"/>
      <c r="CX29" s="822"/>
      <c r="CY29" s="817"/>
      <c r="CZ29" s="818"/>
      <c r="DA29" s="815"/>
      <c r="DB29" s="822"/>
      <c r="DC29" s="1071"/>
      <c r="DD29" s="818"/>
      <c r="DE29" s="815"/>
      <c r="DF29" s="1269"/>
      <c r="DG29" s="817"/>
      <c r="DH29" s="1268"/>
      <c r="DJ29" s="1268"/>
      <c r="DK29" s="815"/>
      <c r="DL29" s="1269"/>
      <c r="DM29" s="817"/>
      <c r="DN29" s="1268"/>
      <c r="DO29" s="815"/>
      <c r="DP29" s="1269"/>
      <c r="DQ29" s="817"/>
      <c r="DR29" s="1268"/>
      <c r="DT29" s="815"/>
      <c r="DU29" s="1269"/>
      <c r="DV29" s="817"/>
      <c r="DW29" s="1268"/>
      <c r="DX29" s="1304">
        <v>0.02</v>
      </c>
      <c r="DY29" s="1302">
        <v>0</v>
      </c>
      <c r="DZ29" s="1303">
        <f t="shared" si="1"/>
        <v>0</v>
      </c>
    </row>
    <row r="30" spans="1:136">
      <c r="A30" s="149"/>
      <c r="B30" s="150"/>
      <c r="C30" s="151"/>
      <c r="D30" s="152"/>
      <c r="E30" s="149"/>
      <c r="F30" s="150"/>
      <c r="G30" s="151"/>
      <c r="H30" s="153"/>
      <c r="I30" s="185"/>
      <c r="J30" s="178"/>
      <c r="K30" s="186"/>
      <c r="L30" s="187"/>
      <c r="M30" s="177">
        <v>45043</v>
      </c>
      <c r="N30" s="150" t="s">
        <v>127</v>
      </c>
      <c r="O30" s="151">
        <v>20</v>
      </c>
      <c r="P30" s="152" t="s">
        <v>100</v>
      </c>
      <c r="Q30" s="332">
        <v>45068</v>
      </c>
      <c r="R30" s="335" t="s">
        <v>128</v>
      </c>
      <c r="S30" s="333">
        <v>5</v>
      </c>
      <c r="T30" s="334" t="s">
        <v>102</v>
      </c>
      <c r="U30" s="332">
        <v>45105</v>
      </c>
      <c r="V30" s="335" t="s">
        <v>43</v>
      </c>
      <c r="W30" s="333">
        <v>35</v>
      </c>
      <c r="X30" s="334" t="s">
        <v>19</v>
      </c>
      <c r="Y30" s="332"/>
      <c r="Z30" s="335"/>
      <c r="AA30" s="333"/>
      <c r="AB30" s="334"/>
      <c r="AC30" s="332"/>
      <c r="AD30" s="335"/>
      <c r="AE30" s="333"/>
      <c r="AF30" s="334"/>
      <c r="AG30" s="332">
        <v>45182</v>
      </c>
      <c r="AH30" s="335" t="s">
        <v>1040</v>
      </c>
      <c r="AI30" s="333">
        <v>1</v>
      </c>
      <c r="AJ30" s="334" t="s">
        <v>17</v>
      </c>
      <c r="AK30" s="332">
        <v>45228</v>
      </c>
      <c r="AL30" s="335" t="s">
        <v>27</v>
      </c>
      <c r="AM30" s="333">
        <v>160.80000000000001</v>
      </c>
      <c r="AN30" s="334" t="s">
        <v>42</v>
      </c>
      <c r="AO30" s="332">
        <v>45252</v>
      </c>
      <c r="AP30" s="335" t="s">
        <v>72</v>
      </c>
      <c r="AQ30" s="333">
        <v>10</v>
      </c>
      <c r="AR30" s="334" t="s">
        <v>17</v>
      </c>
      <c r="AS30" s="332">
        <v>45285</v>
      </c>
      <c r="AT30" s="335" t="s">
        <v>1207</v>
      </c>
      <c r="AU30" s="333">
        <v>5</v>
      </c>
      <c r="AV30" s="334" t="s">
        <v>156</v>
      </c>
      <c r="AW30" s="332"/>
      <c r="AX30" s="335"/>
      <c r="AY30" s="333"/>
      <c r="AZ30" s="334"/>
      <c r="BA30" s="340"/>
      <c r="BB30" s="335"/>
      <c r="BC30" s="342"/>
      <c r="BD30" s="334"/>
      <c r="BE30" s="340">
        <v>45386</v>
      </c>
      <c r="BF30" s="335" t="s">
        <v>142</v>
      </c>
      <c r="BG30" s="342">
        <v>420</v>
      </c>
      <c r="BH30" s="334" t="s">
        <v>1915</v>
      </c>
      <c r="BI30" s="340">
        <v>45405</v>
      </c>
      <c r="BJ30" s="335" t="s">
        <v>115</v>
      </c>
      <c r="BK30" s="342">
        <v>5</v>
      </c>
      <c r="BL30" s="334" t="s">
        <v>1036</v>
      </c>
      <c r="BM30" s="340">
        <v>45438</v>
      </c>
      <c r="BN30" s="335" t="s">
        <v>2103</v>
      </c>
      <c r="BO30" s="342">
        <v>20</v>
      </c>
      <c r="BP30" s="334" t="s">
        <v>1742</v>
      </c>
      <c r="BQ30" s="815"/>
      <c r="BR30" s="822"/>
      <c r="BS30" s="817"/>
      <c r="BT30" s="818"/>
      <c r="BU30" s="815"/>
      <c r="BV30" s="822"/>
      <c r="BW30" s="817"/>
      <c r="BX30" s="818"/>
      <c r="BY30" s="815">
        <v>45530</v>
      </c>
      <c r="BZ30" s="822" t="s">
        <v>26</v>
      </c>
      <c r="CA30" s="817">
        <v>4</v>
      </c>
      <c r="CB30" s="818" t="s">
        <v>42</v>
      </c>
      <c r="CC30" s="815">
        <v>45551</v>
      </c>
      <c r="CD30" s="822" t="s">
        <v>2407</v>
      </c>
      <c r="CE30" s="817">
        <v>5</v>
      </c>
      <c r="CF30" s="818" t="s">
        <v>2462</v>
      </c>
      <c r="CG30" s="815">
        <v>45580</v>
      </c>
      <c r="CH30" s="822" t="s">
        <v>1260</v>
      </c>
      <c r="CI30" s="817">
        <v>4</v>
      </c>
      <c r="CJ30" s="818" t="s">
        <v>2585</v>
      </c>
      <c r="CK30" s="815">
        <v>45625</v>
      </c>
      <c r="CL30" s="822" t="s">
        <v>2705</v>
      </c>
      <c r="CM30" s="817">
        <v>5</v>
      </c>
      <c r="CN30" s="818" t="s">
        <v>2400</v>
      </c>
      <c r="CO30" s="842">
        <v>45663</v>
      </c>
      <c r="CP30" s="843" t="s">
        <v>2727</v>
      </c>
      <c r="CQ30" s="844"/>
      <c r="CR30" s="845" t="s">
        <v>42</v>
      </c>
      <c r="CS30" s="815"/>
      <c r="CT30" s="822"/>
      <c r="CU30" s="817"/>
      <c r="CV30" s="818"/>
      <c r="CW30" s="815"/>
      <c r="CX30" s="822"/>
      <c r="CY30" s="817"/>
      <c r="CZ30" s="818"/>
      <c r="DA30" s="815"/>
      <c r="DB30" s="822"/>
      <c r="DC30" s="817"/>
      <c r="DD30" s="818"/>
      <c r="DE30" s="815"/>
      <c r="DF30" s="1269"/>
      <c r="DG30" s="841"/>
      <c r="DH30" s="1268"/>
      <c r="DJ30" s="1268"/>
      <c r="DK30" s="815"/>
      <c r="DL30" s="1269"/>
      <c r="DM30" s="841"/>
      <c r="DN30" s="1268"/>
      <c r="DO30" s="815"/>
      <c r="DP30" s="1269"/>
      <c r="DQ30" s="841"/>
      <c r="DR30" s="1268"/>
      <c r="DT30" s="815"/>
      <c r="DU30" s="1269"/>
      <c r="DV30" s="841"/>
      <c r="DW30" s="1268"/>
      <c r="DX30" s="1304">
        <v>0.01</v>
      </c>
      <c r="DY30" s="1302">
        <v>1</v>
      </c>
      <c r="DZ30" s="1303">
        <f t="shared" si="1"/>
        <v>0.01</v>
      </c>
    </row>
    <row r="31" spans="1:136" ht="15.75" thickBot="1">
      <c r="A31" s="149"/>
      <c r="B31" s="150"/>
      <c r="C31" s="151"/>
      <c r="D31" s="152"/>
      <c r="E31" s="149"/>
      <c r="F31" s="150"/>
      <c r="G31" s="151"/>
      <c r="H31" s="153"/>
      <c r="I31" s="185"/>
      <c r="J31" s="178"/>
      <c r="K31" s="186"/>
      <c r="L31" s="187"/>
      <c r="M31" s="177">
        <v>45043</v>
      </c>
      <c r="N31" s="150" t="s">
        <v>46</v>
      </c>
      <c r="O31" s="151">
        <v>5</v>
      </c>
      <c r="P31" s="152" t="s">
        <v>100</v>
      </c>
      <c r="Q31" s="332">
        <v>45068</v>
      </c>
      <c r="R31" s="335" t="s">
        <v>43</v>
      </c>
      <c r="S31" s="333">
        <v>35</v>
      </c>
      <c r="T31" s="334" t="s">
        <v>17</v>
      </c>
      <c r="U31" s="332">
        <v>45106</v>
      </c>
      <c r="V31" s="429" t="s">
        <v>72</v>
      </c>
      <c r="W31" s="333">
        <v>10</v>
      </c>
      <c r="X31" s="334" t="s">
        <v>102</v>
      </c>
      <c r="Y31" s="332"/>
      <c r="Z31" s="335"/>
      <c r="AA31" s="333"/>
      <c r="AB31" s="334"/>
      <c r="AC31" s="332"/>
      <c r="AD31" s="335"/>
      <c r="AE31" s="333"/>
      <c r="AF31" s="334"/>
      <c r="AG31" s="332">
        <v>45182</v>
      </c>
      <c r="AH31" s="335" t="s">
        <v>43</v>
      </c>
      <c r="AI31" s="333">
        <v>33</v>
      </c>
      <c r="AJ31" s="334" t="s">
        <v>17</v>
      </c>
      <c r="AK31" s="332">
        <v>45228</v>
      </c>
      <c r="AL31" s="335" t="s">
        <v>59</v>
      </c>
      <c r="AM31" s="333">
        <v>5</v>
      </c>
      <c r="AN31" s="334" t="s">
        <v>42</v>
      </c>
      <c r="AO31" s="332">
        <v>45256</v>
      </c>
      <c r="AP31" s="335" t="s">
        <v>27</v>
      </c>
      <c r="AQ31" s="333">
        <v>19.5</v>
      </c>
      <c r="AR31" s="334" t="s">
        <v>1252</v>
      </c>
      <c r="AS31" s="332">
        <v>45287</v>
      </c>
      <c r="AT31" s="335" t="s">
        <v>1638</v>
      </c>
      <c r="AU31" s="333">
        <v>39</v>
      </c>
      <c r="AV31" s="334" t="s">
        <v>1252</v>
      </c>
      <c r="AW31" s="332"/>
      <c r="AX31" s="335"/>
      <c r="AY31" s="333"/>
      <c r="AZ31" s="334"/>
      <c r="BA31" s="340"/>
      <c r="BB31" s="335"/>
      <c r="BC31" s="342"/>
      <c r="BD31" s="334"/>
      <c r="BE31" s="340"/>
      <c r="BF31" s="335"/>
      <c r="BG31" s="342"/>
      <c r="BH31" s="334"/>
      <c r="BI31" s="340">
        <v>45405</v>
      </c>
      <c r="BJ31" s="335" t="s">
        <v>1631</v>
      </c>
      <c r="BK31" s="342">
        <v>5</v>
      </c>
      <c r="BL31" s="334" t="s">
        <v>1036</v>
      </c>
      <c r="BM31" s="340">
        <v>45438</v>
      </c>
      <c r="BN31" s="335" t="s">
        <v>2104</v>
      </c>
      <c r="BO31" s="342">
        <v>20</v>
      </c>
      <c r="BP31" s="334" t="s">
        <v>42</v>
      </c>
      <c r="BQ31" s="815"/>
      <c r="BR31" s="822"/>
      <c r="BS31" s="817"/>
      <c r="BT31" s="818"/>
      <c r="BU31" s="815"/>
      <c r="BV31" s="822"/>
      <c r="BW31" s="817"/>
      <c r="BX31" s="818"/>
      <c r="BY31" s="815">
        <v>45533</v>
      </c>
      <c r="BZ31" s="822" t="s">
        <v>2356</v>
      </c>
      <c r="CA31" s="817">
        <v>35</v>
      </c>
      <c r="CB31" s="818" t="s">
        <v>42</v>
      </c>
      <c r="CC31" s="815">
        <v>45551</v>
      </c>
      <c r="CD31" s="822" t="s">
        <v>2431</v>
      </c>
      <c r="CE31" s="817">
        <v>2</v>
      </c>
      <c r="CF31" s="818" t="s">
        <v>29</v>
      </c>
      <c r="CG31" s="815">
        <v>45581</v>
      </c>
      <c r="CH31" s="822" t="s">
        <v>2531</v>
      </c>
      <c r="CI31" s="817">
        <v>5</v>
      </c>
      <c r="CJ31" s="818" t="s">
        <v>2400</v>
      </c>
      <c r="CK31" s="815">
        <v>45625</v>
      </c>
      <c r="CL31" s="822" t="s">
        <v>2482</v>
      </c>
      <c r="CM31" s="817">
        <v>10</v>
      </c>
      <c r="CN31" s="818" t="s">
        <v>42</v>
      </c>
      <c r="CO31" s="815"/>
      <c r="CP31" s="822"/>
      <c r="CQ31" s="817"/>
      <c r="CR31" s="818"/>
      <c r="CS31" s="815"/>
      <c r="CT31" s="822"/>
      <c r="CU31" s="817"/>
      <c r="CV31" s="818"/>
      <c r="CW31" s="815"/>
      <c r="CX31" s="822"/>
      <c r="CY31" s="817"/>
      <c r="CZ31" s="818"/>
      <c r="DA31" s="815"/>
      <c r="DB31" s="822"/>
      <c r="DC31" s="817"/>
      <c r="DD31" s="818"/>
      <c r="DE31" s="815"/>
      <c r="DF31" s="1269"/>
      <c r="DG31" s="817"/>
      <c r="DH31" s="1268"/>
      <c r="DJ31" s="1268"/>
      <c r="DK31" s="815"/>
      <c r="DL31" s="1269"/>
      <c r="DM31" s="817"/>
      <c r="DN31" s="1268"/>
      <c r="DO31" s="815"/>
      <c r="DP31" s="1269"/>
      <c r="DQ31" s="817"/>
      <c r="DR31" s="1268"/>
      <c r="DT31" s="815"/>
      <c r="DU31" s="1269"/>
      <c r="DV31" s="817"/>
      <c r="DW31" s="1268"/>
      <c r="DX31" s="1720"/>
      <c r="DY31" s="1721"/>
      <c r="DZ31" s="1309">
        <f>SUM(DZ23:DZ30)</f>
        <v>0.31000000000000005</v>
      </c>
    </row>
    <row r="32" spans="1:136" ht="16.5" thickBot="1">
      <c r="A32" s="149"/>
      <c r="B32" s="150"/>
      <c r="C32" s="151"/>
      <c r="D32" s="152"/>
      <c r="E32" s="149"/>
      <c r="F32" s="150"/>
      <c r="G32" s="151"/>
      <c r="H32" s="153"/>
      <c r="I32" s="185"/>
      <c r="J32" s="178"/>
      <c r="K32" s="186"/>
      <c r="L32" s="187"/>
      <c r="M32" s="177">
        <v>45044</v>
      </c>
      <c r="N32" s="150" t="s">
        <v>129</v>
      </c>
      <c r="O32" s="151">
        <v>10</v>
      </c>
      <c r="P32" s="152" t="s">
        <v>29</v>
      </c>
      <c r="Q32" s="332">
        <v>45069</v>
      </c>
      <c r="R32" s="335" t="s">
        <v>130</v>
      </c>
      <c r="S32" s="333">
        <v>5</v>
      </c>
      <c r="T32" s="334" t="s">
        <v>102</v>
      </c>
      <c r="U32" s="332">
        <v>45106</v>
      </c>
      <c r="V32" s="335" t="s">
        <v>57</v>
      </c>
      <c r="W32" s="333">
        <v>20</v>
      </c>
      <c r="X32" s="334" t="s">
        <v>102</v>
      </c>
      <c r="Y32" s="332"/>
      <c r="Z32" s="343"/>
      <c r="AA32" s="333"/>
      <c r="AB32" s="344"/>
      <c r="AC32" s="332"/>
      <c r="AD32" s="335"/>
      <c r="AE32" s="333"/>
      <c r="AF32" s="334"/>
      <c r="AG32" s="332">
        <v>45183</v>
      </c>
      <c r="AH32" s="335" t="s">
        <v>27</v>
      </c>
      <c r="AI32" s="333">
        <v>39</v>
      </c>
      <c r="AJ32" s="334" t="s">
        <v>1209</v>
      </c>
      <c r="AK32" s="332">
        <v>45228</v>
      </c>
      <c r="AL32" s="335" t="s">
        <v>1468</v>
      </c>
      <c r="AM32" s="333">
        <v>35</v>
      </c>
      <c r="AN32" s="334" t="s">
        <v>1252</v>
      </c>
      <c r="AO32" s="332">
        <v>45256</v>
      </c>
      <c r="AP32" s="335" t="s">
        <v>1577</v>
      </c>
      <c r="AQ32" s="333">
        <v>2</v>
      </c>
      <c r="AR32" s="334" t="s">
        <v>29</v>
      </c>
      <c r="AS32" s="332">
        <v>45287</v>
      </c>
      <c r="AT32" s="335" t="s">
        <v>1639</v>
      </c>
      <c r="AU32" s="333">
        <v>5</v>
      </c>
      <c r="AV32" s="334" t="s">
        <v>1252</v>
      </c>
      <c r="AW32" s="430"/>
      <c r="AX32" s="431"/>
      <c r="AY32" s="432"/>
      <c r="AZ32" s="433"/>
      <c r="BA32" s="340"/>
      <c r="BB32" s="431"/>
      <c r="BC32" s="342"/>
      <c r="BD32" s="334"/>
      <c r="BE32" s="340"/>
      <c r="BF32" s="335"/>
      <c r="BG32" s="342"/>
      <c r="BH32" s="334"/>
      <c r="BI32" s="340">
        <v>45405</v>
      </c>
      <c r="BJ32" s="335" t="s">
        <v>2005</v>
      </c>
      <c r="BK32" s="342">
        <v>19.5</v>
      </c>
      <c r="BL32" s="334" t="s">
        <v>42</v>
      </c>
      <c r="BM32" s="340">
        <v>45439</v>
      </c>
      <c r="BN32" s="335" t="s">
        <v>122</v>
      </c>
      <c r="BO32" s="342">
        <v>10</v>
      </c>
      <c r="BP32" s="334" t="s">
        <v>42</v>
      </c>
      <c r="BQ32" s="815"/>
      <c r="BR32" s="822"/>
      <c r="BS32" s="817"/>
      <c r="BT32" s="818"/>
      <c r="BU32" s="815"/>
      <c r="BV32" s="822"/>
      <c r="BW32" s="817"/>
      <c r="BX32" s="818"/>
      <c r="BY32" s="815">
        <v>45533</v>
      </c>
      <c r="BZ32" s="822" t="s">
        <v>42</v>
      </c>
      <c r="CA32" s="817">
        <v>10</v>
      </c>
      <c r="CB32" s="818" t="s">
        <v>42</v>
      </c>
      <c r="CC32" s="977">
        <v>45552</v>
      </c>
      <c r="CD32" s="824" t="s">
        <v>2432</v>
      </c>
      <c r="CE32" s="840">
        <v>41.4</v>
      </c>
      <c r="CF32" s="826" t="s">
        <v>2433</v>
      </c>
      <c r="CG32" s="815">
        <v>45581</v>
      </c>
      <c r="CH32" s="822" t="s">
        <v>2512</v>
      </c>
      <c r="CI32" s="817">
        <v>41.4</v>
      </c>
      <c r="CJ32" s="818" t="s">
        <v>1252</v>
      </c>
      <c r="CK32" s="977">
        <v>45629</v>
      </c>
      <c r="CL32" s="824" t="s">
        <v>2725</v>
      </c>
      <c r="CM32" s="840">
        <v>-180</v>
      </c>
      <c r="CN32" s="826" t="s">
        <v>42</v>
      </c>
      <c r="CO32" s="815"/>
      <c r="CP32" s="822"/>
      <c r="CQ32" s="817"/>
      <c r="CR32" s="818"/>
      <c r="CS32" s="815"/>
      <c r="CT32" s="822"/>
      <c r="CU32" s="817"/>
      <c r="CV32" s="818"/>
      <c r="CW32" s="815"/>
      <c r="CX32" s="822"/>
      <c r="CY32" s="817"/>
      <c r="CZ32" s="818"/>
      <c r="DA32" s="815"/>
      <c r="DB32" s="822"/>
      <c r="DC32" s="817"/>
      <c r="DD32" s="818"/>
      <c r="DE32" s="815"/>
      <c r="DF32" s="830"/>
      <c r="DG32" s="817"/>
      <c r="DH32" s="1268"/>
      <c r="DJ32" s="1268"/>
      <c r="DK32" s="815"/>
      <c r="DL32" s="1269"/>
      <c r="DM32" s="817"/>
      <c r="DN32" s="1268"/>
      <c r="DO32" s="815"/>
      <c r="DP32" s="1269"/>
      <c r="DQ32" s="817"/>
      <c r="DR32" s="1268"/>
      <c r="DT32" s="815"/>
      <c r="DU32" s="830"/>
      <c r="DV32" s="817"/>
      <c r="DW32" s="1268"/>
      <c r="DX32" s="1707" t="s">
        <v>154</v>
      </c>
      <c r="DY32" s="1708"/>
      <c r="DZ32" s="1329">
        <f>SUM(DZ21+DZ31)</f>
        <v>55.31</v>
      </c>
    </row>
    <row r="33" spans="1:130" ht="15.75" thickBot="1">
      <c r="A33" s="149"/>
      <c r="B33" s="150"/>
      <c r="C33" s="151"/>
      <c r="D33" s="152"/>
      <c r="E33" s="149"/>
      <c r="F33" s="150"/>
      <c r="G33" s="151"/>
      <c r="H33" s="153"/>
      <c r="I33" s="185"/>
      <c r="J33" s="178"/>
      <c r="K33" s="186"/>
      <c r="L33" s="187"/>
      <c r="M33" s="177" t="s">
        <v>131</v>
      </c>
      <c r="N33" s="170" t="s">
        <v>98</v>
      </c>
      <c r="O33" s="151">
        <v>5</v>
      </c>
      <c r="P33" s="152" t="s">
        <v>29</v>
      </c>
      <c r="Q33" s="332">
        <v>45069</v>
      </c>
      <c r="R33" s="335" t="s">
        <v>132</v>
      </c>
      <c r="S33" s="333">
        <v>5</v>
      </c>
      <c r="T33" s="334" t="s">
        <v>102</v>
      </c>
      <c r="U33" s="332">
        <v>45118</v>
      </c>
      <c r="V33" s="343" t="s">
        <v>142</v>
      </c>
      <c r="W33" s="333">
        <v>537.5</v>
      </c>
      <c r="X33" s="344" t="s">
        <v>19</v>
      </c>
      <c r="Y33" s="332"/>
      <c r="Z33" s="343"/>
      <c r="AA33" s="333"/>
      <c r="AB33" s="344"/>
      <c r="AC33" s="332"/>
      <c r="AD33" s="335"/>
      <c r="AE33" s="333"/>
      <c r="AF33" s="334"/>
      <c r="AG33" s="332">
        <v>45183</v>
      </c>
      <c r="AH33" s="335" t="s">
        <v>27</v>
      </c>
      <c r="AI33" s="333">
        <v>39</v>
      </c>
      <c r="AJ33" s="334" t="s">
        <v>1209</v>
      </c>
      <c r="AK33" s="332">
        <v>45229</v>
      </c>
      <c r="AL33" s="335" t="s">
        <v>59</v>
      </c>
      <c r="AM33" s="333">
        <v>3</v>
      </c>
      <c r="AN33" s="334" t="s">
        <v>48</v>
      </c>
      <c r="AO33" s="430">
        <v>45257</v>
      </c>
      <c r="AP33" s="431" t="s">
        <v>1483</v>
      </c>
      <c r="AQ33" s="432">
        <v>-4</v>
      </c>
      <c r="AR33" s="433" t="s">
        <v>42</v>
      </c>
      <c r="AS33" s="430">
        <v>45287</v>
      </c>
      <c r="AT33" s="431" t="s">
        <v>1640</v>
      </c>
      <c r="AU33" s="432">
        <v>-1.5</v>
      </c>
      <c r="AV33" s="433" t="s">
        <v>17</v>
      </c>
      <c r="AW33" s="332"/>
      <c r="AX33" s="343"/>
      <c r="AY33" s="333"/>
      <c r="AZ33" s="344"/>
      <c r="BA33" s="340"/>
      <c r="BB33" s="343"/>
      <c r="BC33" s="342"/>
      <c r="BD33" s="334"/>
      <c r="BE33" s="340"/>
      <c r="BF33" s="335"/>
      <c r="BG33" s="342"/>
      <c r="BH33" s="334"/>
      <c r="BI33" s="340">
        <v>45406</v>
      </c>
      <c r="BJ33" s="335" t="s">
        <v>1985</v>
      </c>
      <c r="BK33" s="342">
        <v>1</v>
      </c>
      <c r="BL33" s="334" t="s">
        <v>1742</v>
      </c>
      <c r="BM33" s="340">
        <v>45439</v>
      </c>
      <c r="BN33" s="335" t="s">
        <v>49</v>
      </c>
      <c r="BO33" s="342">
        <v>5</v>
      </c>
      <c r="BP33" s="334" t="s">
        <v>1036</v>
      </c>
      <c r="BQ33" s="815"/>
      <c r="BR33" s="822"/>
      <c r="BS33" s="817"/>
      <c r="BT33" s="818"/>
      <c r="BU33" s="815"/>
      <c r="BV33" s="822"/>
      <c r="BW33" s="817"/>
      <c r="BX33" s="818"/>
      <c r="BY33" s="815">
        <v>45544</v>
      </c>
      <c r="BZ33" s="822" t="s">
        <v>2398</v>
      </c>
      <c r="CA33" s="817">
        <v>852.75</v>
      </c>
      <c r="CB33" s="818" t="s">
        <v>2397</v>
      </c>
      <c r="CC33" s="815">
        <v>45552</v>
      </c>
      <c r="CD33" s="822" t="s">
        <v>2407</v>
      </c>
      <c r="CE33" s="817">
        <v>4</v>
      </c>
      <c r="CF33" s="818" t="s">
        <v>2434</v>
      </c>
      <c r="CG33" s="815">
        <v>45582</v>
      </c>
      <c r="CH33" s="822" t="s">
        <v>1269</v>
      </c>
      <c r="CI33" s="817">
        <v>10</v>
      </c>
      <c r="CJ33" s="818" t="s">
        <v>42</v>
      </c>
      <c r="CK33" s="977">
        <v>45629</v>
      </c>
      <c r="CL33" s="824" t="s">
        <v>2679</v>
      </c>
      <c r="CM33" s="840">
        <v>-60</v>
      </c>
      <c r="CN33" s="826" t="s">
        <v>42</v>
      </c>
      <c r="CO33" s="815"/>
      <c r="CP33" s="822"/>
      <c r="CQ33" s="817"/>
      <c r="CR33" s="818"/>
      <c r="CS33" s="815"/>
      <c r="CT33" s="822"/>
      <c r="CU33" s="817"/>
      <c r="CV33" s="818"/>
      <c r="CW33" s="815"/>
      <c r="CX33" s="822"/>
      <c r="CY33" s="817"/>
      <c r="CZ33" s="818"/>
      <c r="DA33" s="815"/>
      <c r="DB33" s="822"/>
      <c r="DC33" s="817"/>
      <c r="DD33" s="818"/>
      <c r="DE33" s="815"/>
      <c r="DF33" s="1269"/>
      <c r="DG33" s="817"/>
      <c r="DH33" s="1268"/>
      <c r="DJ33" s="1268"/>
      <c r="DK33" s="815"/>
      <c r="DL33" s="1269"/>
      <c r="DM33" s="817"/>
      <c r="DN33" s="1268"/>
      <c r="DO33" s="815"/>
      <c r="DP33" s="1269"/>
      <c r="DQ33" s="817"/>
      <c r="DR33" s="1268"/>
      <c r="DT33" s="815"/>
      <c r="DU33" s="1269"/>
      <c r="DV33" s="817"/>
      <c r="DW33" s="1268"/>
      <c r="DX33" s="1328"/>
      <c r="DY33" s="1330" t="s">
        <v>3047</v>
      </c>
      <c r="DZ33" s="1331">
        <f>DZ32-DY2</f>
        <v>0</v>
      </c>
    </row>
    <row r="34" spans="1:130">
      <c r="A34" s="149"/>
      <c r="B34" s="150"/>
      <c r="C34" s="151"/>
      <c r="D34" s="152"/>
      <c r="E34" s="149"/>
      <c r="F34" s="170"/>
      <c r="G34" s="151"/>
      <c r="H34" s="171"/>
      <c r="I34" s="185"/>
      <c r="J34" s="178"/>
      <c r="K34" s="186"/>
      <c r="L34" s="187"/>
      <c r="M34" s="177">
        <v>45044</v>
      </c>
      <c r="N34" s="170" t="s">
        <v>61</v>
      </c>
      <c r="O34" s="151">
        <v>10</v>
      </c>
      <c r="P34" s="189" t="s">
        <v>17</v>
      </c>
      <c r="Q34" s="332">
        <v>45070</v>
      </c>
      <c r="R34" s="343" t="s">
        <v>133</v>
      </c>
      <c r="S34" s="333">
        <v>33</v>
      </c>
      <c r="T34" s="344" t="s">
        <v>42</v>
      </c>
      <c r="U34" s="332"/>
      <c r="V34" s="343"/>
      <c r="W34" s="333"/>
      <c r="X34" s="344"/>
      <c r="Y34" s="332"/>
      <c r="Z34" s="343"/>
      <c r="AA34" s="333"/>
      <c r="AB34" s="344"/>
      <c r="AC34" s="332"/>
      <c r="AD34" s="343"/>
      <c r="AE34" s="333"/>
      <c r="AF34" s="344"/>
      <c r="AG34" s="332">
        <v>45184</v>
      </c>
      <c r="AH34" s="343" t="s">
        <v>1266</v>
      </c>
      <c r="AI34" s="434">
        <v>20</v>
      </c>
      <c r="AJ34" s="344" t="s">
        <v>1252</v>
      </c>
      <c r="AK34" s="332">
        <v>45230</v>
      </c>
      <c r="AL34" s="343" t="s">
        <v>27</v>
      </c>
      <c r="AM34" s="333">
        <v>47.4</v>
      </c>
      <c r="AN34" s="344" t="s">
        <v>1252</v>
      </c>
      <c r="AO34" s="332">
        <v>45260</v>
      </c>
      <c r="AP34" s="343" t="s">
        <v>101</v>
      </c>
      <c r="AQ34" s="333">
        <v>1</v>
      </c>
      <c r="AR34" s="344" t="s">
        <v>17</v>
      </c>
      <c r="AS34" s="332">
        <v>45287</v>
      </c>
      <c r="AT34" s="343" t="s">
        <v>1641</v>
      </c>
      <c r="AU34" s="333">
        <v>5</v>
      </c>
      <c r="AV34" s="344" t="s">
        <v>42</v>
      </c>
      <c r="AW34" s="608"/>
      <c r="AX34" s="616"/>
      <c r="AY34" s="610"/>
      <c r="AZ34" s="653"/>
      <c r="BA34" s="340"/>
      <c r="BB34" s="616"/>
      <c r="BC34" s="342"/>
      <c r="BD34" s="334"/>
      <c r="BE34" s="340"/>
      <c r="BF34" s="335"/>
      <c r="BG34" s="342"/>
      <c r="BH34" s="334"/>
      <c r="BI34" s="340">
        <v>45408</v>
      </c>
      <c r="BJ34" s="335" t="s">
        <v>31</v>
      </c>
      <c r="BK34" s="342">
        <v>5</v>
      </c>
      <c r="BL34" s="334" t="s">
        <v>17</v>
      </c>
      <c r="BM34" s="340">
        <v>45440</v>
      </c>
      <c r="BN34" s="335" t="s">
        <v>67</v>
      </c>
      <c r="BO34" s="342">
        <v>10</v>
      </c>
      <c r="BP34" s="334" t="s">
        <v>1742</v>
      </c>
      <c r="BQ34" s="815"/>
      <c r="BR34" s="822"/>
      <c r="BS34" s="817"/>
      <c r="BT34" s="818"/>
      <c r="BU34" s="815"/>
      <c r="BV34" s="822"/>
      <c r="BW34" s="817"/>
      <c r="BX34" s="818"/>
      <c r="BY34" s="815"/>
      <c r="BZ34" s="822"/>
      <c r="CA34" s="817"/>
      <c r="CB34" s="818"/>
      <c r="CC34" s="815">
        <v>45553</v>
      </c>
      <c r="CD34" s="822" t="s">
        <v>73</v>
      </c>
      <c r="CE34" s="817" t="s">
        <v>2324</v>
      </c>
      <c r="CF34" s="818" t="s">
        <v>1742</v>
      </c>
      <c r="CG34" s="815">
        <v>45582</v>
      </c>
      <c r="CH34" s="822" t="s">
        <v>35</v>
      </c>
      <c r="CI34" s="817">
        <v>5</v>
      </c>
      <c r="CJ34" s="818" t="s">
        <v>42</v>
      </c>
      <c r="CK34" s="842">
        <v>45635</v>
      </c>
      <c r="CL34" s="843" t="s">
        <v>2715</v>
      </c>
      <c r="CM34" s="844">
        <v>180</v>
      </c>
      <c r="CN34" s="845" t="s">
        <v>42</v>
      </c>
      <c r="CO34" s="815"/>
      <c r="CP34" s="822"/>
      <c r="CQ34" s="817"/>
      <c r="CR34" s="818"/>
      <c r="CS34" s="815"/>
      <c r="CT34" s="822"/>
      <c r="CU34" s="817"/>
      <c r="CV34" s="818"/>
      <c r="CW34" s="815"/>
      <c r="CX34" s="822"/>
      <c r="CY34" s="817"/>
      <c r="CZ34" s="818"/>
      <c r="DA34" s="815"/>
      <c r="DB34" s="822"/>
      <c r="DC34" s="817"/>
      <c r="DD34" s="818"/>
      <c r="DE34" s="815"/>
      <c r="DF34" s="1269"/>
      <c r="DG34" s="817"/>
      <c r="DH34" s="1268"/>
      <c r="DJ34" s="1268"/>
      <c r="DK34" s="815"/>
      <c r="DL34" s="1269"/>
      <c r="DM34" s="817"/>
      <c r="DN34" s="1268"/>
      <c r="DO34" s="815"/>
      <c r="DP34" s="1269"/>
      <c r="DQ34" s="817"/>
      <c r="DR34" s="1268"/>
      <c r="DT34" s="815"/>
      <c r="DU34" s="830"/>
      <c r="DV34" s="817"/>
      <c r="DW34" s="1268"/>
      <c r="DZ34" s="545"/>
    </row>
    <row r="35" spans="1:130">
      <c r="A35" s="149"/>
      <c r="B35" s="150"/>
      <c r="C35" s="151"/>
      <c r="D35" s="152"/>
      <c r="E35" s="149"/>
      <c r="F35" s="170"/>
      <c r="G35" s="151"/>
      <c r="H35" s="171"/>
      <c r="I35" s="190"/>
      <c r="J35" s="191"/>
      <c r="K35" s="191"/>
      <c r="L35" s="192"/>
      <c r="M35" s="177">
        <v>45046</v>
      </c>
      <c r="N35" s="170" t="s">
        <v>134</v>
      </c>
      <c r="O35" s="151">
        <v>0.5</v>
      </c>
      <c r="P35" s="189" t="s">
        <v>29</v>
      </c>
      <c r="Q35" s="332">
        <v>45070</v>
      </c>
      <c r="R35" s="343" t="s">
        <v>69</v>
      </c>
      <c r="S35" s="333">
        <v>2</v>
      </c>
      <c r="T35" s="344" t="s">
        <v>17</v>
      </c>
      <c r="U35" s="332"/>
      <c r="V35" s="343"/>
      <c r="W35" s="333"/>
      <c r="X35" s="344"/>
      <c r="Y35" s="332"/>
      <c r="Z35" s="343"/>
      <c r="AA35" s="333"/>
      <c r="AB35" s="344"/>
      <c r="AC35" s="332"/>
      <c r="AD35" s="343"/>
      <c r="AE35" s="333"/>
      <c r="AF35" s="344"/>
      <c r="AG35" s="332">
        <v>45184</v>
      </c>
      <c r="AH35" s="343" t="s">
        <v>1040</v>
      </c>
      <c r="AI35" s="333">
        <v>1</v>
      </c>
      <c r="AJ35" s="344" t="s">
        <v>1209</v>
      </c>
      <c r="AK35" s="332">
        <v>45230</v>
      </c>
      <c r="AL35" s="343" t="s">
        <v>38</v>
      </c>
      <c r="AM35" s="434">
        <v>2.41</v>
      </c>
      <c r="AN35" s="344" t="s">
        <v>48</v>
      </c>
      <c r="AO35" s="332">
        <v>45265</v>
      </c>
      <c r="AP35" s="343" t="s">
        <v>1346</v>
      </c>
      <c r="AQ35" s="333">
        <v>536</v>
      </c>
      <c r="AR35" s="344" t="s">
        <v>17</v>
      </c>
      <c r="AS35" s="608">
        <v>45287</v>
      </c>
      <c r="AT35" s="616" t="s">
        <v>1642</v>
      </c>
      <c r="AU35" s="610">
        <v>1.5</v>
      </c>
      <c r="AV35" s="653" t="s">
        <v>42</v>
      </c>
      <c r="AW35" s="332"/>
      <c r="AX35" s="343"/>
      <c r="AY35" s="333"/>
      <c r="AZ35" s="344"/>
      <c r="BA35" s="340"/>
      <c r="BB35" s="343"/>
      <c r="BC35" s="342"/>
      <c r="BD35" s="334"/>
      <c r="BE35" s="340"/>
      <c r="BF35" s="335"/>
      <c r="BG35" s="342"/>
      <c r="BH35" s="334"/>
      <c r="BI35" s="340">
        <v>45409</v>
      </c>
      <c r="BJ35" s="335" t="s">
        <v>56</v>
      </c>
      <c r="BK35" s="342">
        <v>10</v>
      </c>
      <c r="BL35" s="334" t="s">
        <v>17</v>
      </c>
      <c r="BM35" s="340">
        <v>45442</v>
      </c>
      <c r="BN35" s="335" t="s">
        <v>1269</v>
      </c>
      <c r="BO35" s="342">
        <v>5</v>
      </c>
      <c r="BP35" s="334" t="s">
        <v>48</v>
      </c>
      <c r="BQ35" s="815"/>
      <c r="BR35" s="822"/>
      <c r="BS35" s="817"/>
      <c r="BT35" s="818"/>
      <c r="BU35" s="815"/>
      <c r="BV35" s="822"/>
      <c r="BW35" s="817"/>
      <c r="BX35" s="818"/>
      <c r="BY35" s="815"/>
      <c r="BZ35" s="822"/>
      <c r="CA35" s="817"/>
      <c r="CB35" s="818"/>
      <c r="CC35" s="815">
        <v>45553</v>
      </c>
      <c r="CD35" s="822" t="s">
        <v>77</v>
      </c>
      <c r="CE35" s="817">
        <v>10</v>
      </c>
      <c r="CF35" s="818" t="s">
        <v>17</v>
      </c>
      <c r="CG35" s="842">
        <v>45582</v>
      </c>
      <c r="CH35" s="843" t="s">
        <v>2023</v>
      </c>
      <c r="CI35" s="844">
        <v>4</v>
      </c>
      <c r="CJ35" s="845" t="s">
        <v>42</v>
      </c>
      <c r="CK35" s="842">
        <v>45635</v>
      </c>
      <c r="CL35" s="843" t="s">
        <v>2726</v>
      </c>
      <c r="CM35" s="844">
        <v>180</v>
      </c>
      <c r="CN35" s="845" t="s">
        <v>42</v>
      </c>
      <c r="CO35" s="815"/>
      <c r="CP35" s="822"/>
      <c r="CQ35" s="817"/>
      <c r="CR35" s="818"/>
      <c r="CS35" s="815"/>
      <c r="CT35" s="822"/>
      <c r="CU35" s="817"/>
      <c r="CV35" s="818"/>
      <c r="CW35" s="815"/>
      <c r="CX35" s="822"/>
      <c r="CY35" s="817"/>
      <c r="CZ35" s="818"/>
      <c r="DA35" s="815"/>
      <c r="DB35" s="822"/>
      <c r="DC35" s="817"/>
      <c r="DD35" s="818"/>
      <c r="DE35" s="815"/>
      <c r="DF35" s="1269"/>
      <c r="DG35" s="817"/>
      <c r="DH35" s="1268"/>
      <c r="DJ35" s="1268"/>
      <c r="DK35" s="815"/>
      <c r="DL35" s="1269"/>
      <c r="DM35" s="817"/>
      <c r="DN35" s="1268"/>
      <c r="DO35" s="815"/>
      <c r="DP35" s="1269"/>
      <c r="DQ35" s="817"/>
      <c r="DR35" s="1268"/>
      <c r="DT35" s="815"/>
      <c r="DU35" s="1269"/>
      <c r="DV35" s="817"/>
      <c r="DW35" s="1268"/>
    </row>
    <row r="36" spans="1:130">
      <c r="A36" s="149"/>
      <c r="B36" s="150"/>
      <c r="C36" s="151"/>
      <c r="D36" s="152"/>
      <c r="E36" s="149"/>
      <c r="F36" s="170"/>
      <c r="G36" s="151"/>
      <c r="H36" s="171"/>
      <c r="I36" s="190"/>
      <c r="J36" s="191"/>
      <c r="K36" s="191"/>
      <c r="L36" s="192"/>
      <c r="M36" s="177">
        <v>45046</v>
      </c>
      <c r="N36" s="170" t="s">
        <v>27</v>
      </c>
      <c r="O36" s="151">
        <v>39</v>
      </c>
      <c r="P36" s="189" t="s">
        <v>29</v>
      </c>
      <c r="Q36" s="332">
        <v>45070</v>
      </c>
      <c r="R36" s="343" t="s">
        <v>120</v>
      </c>
      <c r="S36" s="333">
        <v>2</v>
      </c>
      <c r="T36" s="344" t="s">
        <v>17</v>
      </c>
      <c r="U36" s="332"/>
      <c r="V36" s="343"/>
      <c r="W36" s="333"/>
      <c r="X36" s="344"/>
      <c r="Y36" s="332"/>
      <c r="Z36" s="343"/>
      <c r="AA36" s="333"/>
      <c r="AB36" s="344"/>
      <c r="AC36" s="332"/>
      <c r="AD36" s="343"/>
      <c r="AE36" s="333"/>
      <c r="AF36" s="344"/>
      <c r="AG36" s="332">
        <v>45184</v>
      </c>
      <c r="AH36" s="343" t="s">
        <v>1272</v>
      </c>
      <c r="AI36" s="333">
        <v>10</v>
      </c>
      <c r="AJ36" s="344" t="s">
        <v>17</v>
      </c>
      <c r="AK36" s="430">
        <v>45231</v>
      </c>
      <c r="AL36" s="584" t="s">
        <v>1483</v>
      </c>
      <c r="AM36" s="585">
        <v>-13.2</v>
      </c>
      <c r="AN36" s="586" t="s">
        <v>42</v>
      </c>
      <c r="AO36" s="332"/>
      <c r="AP36" s="343"/>
      <c r="AQ36" s="333">
        <v>45.6</v>
      </c>
      <c r="AR36" s="344"/>
      <c r="AS36" s="332">
        <v>45288</v>
      </c>
      <c r="AT36" s="343" t="s">
        <v>141</v>
      </c>
      <c r="AU36" s="333">
        <v>10</v>
      </c>
      <c r="AV36" s="344" t="s">
        <v>42</v>
      </c>
      <c r="AW36" s="332"/>
      <c r="AX36" s="343"/>
      <c r="AY36" s="333"/>
      <c r="AZ36" s="344"/>
      <c r="BA36" s="340"/>
      <c r="BB36" s="343"/>
      <c r="BC36" s="342"/>
      <c r="BD36" s="334"/>
      <c r="BE36" s="340"/>
      <c r="BF36" s="343"/>
      <c r="BG36" s="342"/>
      <c r="BH36" s="334"/>
      <c r="BI36" s="705">
        <v>45409</v>
      </c>
      <c r="BJ36" s="708" t="s">
        <v>1975</v>
      </c>
      <c r="BK36" s="706">
        <v>2</v>
      </c>
      <c r="BL36" s="673" t="s">
        <v>42</v>
      </c>
      <c r="BM36" s="340">
        <v>45453</v>
      </c>
      <c r="BN36" s="343" t="s">
        <v>2149</v>
      </c>
      <c r="BO36" s="342">
        <v>633</v>
      </c>
      <c r="BP36" s="334" t="s">
        <v>42</v>
      </c>
      <c r="BQ36" s="842"/>
      <c r="BR36" s="1058"/>
      <c r="BS36" s="844"/>
      <c r="BT36" s="845"/>
      <c r="BU36" s="842"/>
      <c r="BV36" s="1058"/>
      <c r="BW36" s="844"/>
      <c r="BX36" s="845"/>
      <c r="BY36" s="842"/>
      <c r="BZ36" s="1058"/>
      <c r="CA36" s="844"/>
      <c r="CB36" s="845"/>
      <c r="CC36" s="977">
        <v>45555</v>
      </c>
      <c r="CD36" s="1070" t="s">
        <v>2448</v>
      </c>
      <c r="CE36" s="840">
        <v>-41.4</v>
      </c>
      <c r="CF36" s="826" t="s">
        <v>42</v>
      </c>
      <c r="CG36" s="815">
        <v>45583</v>
      </c>
      <c r="CH36" s="816" t="s">
        <v>101</v>
      </c>
      <c r="CI36" s="817">
        <v>10</v>
      </c>
      <c r="CJ36" s="818" t="s">
        <v>42</v>
      </c>
      <c r="CK36" s="842">
        <v>45635</v>
      </c>
      <c r="CL36" s="1058" t="s">
        <v>2727</v>
      </c>
      <c r="CM36" s="844">
        <v>10</v>
      </c>
      <c r="CN36" s="845" t="s">
        <v>42</v>
      </c>
      <c r="CO36" s="815"/>
      <c r="CP36" s="816"/>
      <c r="CQ36" s="817"/>
      <c r="CR36" s="818"/>
      <c r="CS36" s="815"/>
      <c r="CT36" s="816"/>
      <c r="CU36" s="817"/>
      <c r="CV36" s="818"/>
      <c r="CW36" s="815"/>
      <c r="CX36" s="816"/>
      <c r="CY36" s="817"/>
      <c r="CZ36" s="818"/>
      <c r="DA36" s="815"/>
      <c r="DB36" s="816"/>
      <c r="DC36" s="817"/>
      <c r="DD36" s="818"/>
      <c r="DE36" s="815"/>
      <c r="DF36" s="1269"/>
      <c r="DG36" s="817"/>
      <c r="DH36" s="1268"/>
      <c r="DJ36" s="1268"/>
      <c r="DK36" s="815"/>
      <c r="DL36" s="1269"/>
      <c r="DM36" s="817"/>
      <c r="DN36" s="1268"/>
      <c r="DO36" s="815"/>
      <c r="DP36" s="1269"/>
      <c r="DQ36" s="817"/>
      <c r="DR36" s="1268"/>
      <c r="DT36" s="815"/>
      <c r="DU36" s="1269"/>
      <c r="DV36" s="817"/>
      <c r="DW36" s="1268"/>
    </row>
    <row r="37" spans="1:130">
      <c r="A37" s="149"/>
      <c r="B37" s="150"/>
      <c r="C37" s="151"/>
      <c r="D37" s="152"/>
      <c r="E37" s="149"/>
      <c r="F37" s="170"/>
      <c r="G37" s="151"/>
      <c r="H37" s="171"/>
      <c r="I37" s="190"/>
      <c r="J37" s="191"/>
      <c r="K37" s="191"/>
      <c r="L37" s="192"/>
      <c r="M37" s="177">
        <v>45046</v>
      </c>
      <c r="N37" s="170" t="s">
        <v>61</v>
      </c>
      <c r="O37" s="151">
        <v>1.18</v>
      </c>
      <c r="P37" s="189" t="s">
        <v>17</v>
      </c>
      <c r="Q37" s="332">
        <v>45071</v>
      </c>
      <c r="R37" s="343" t="s">
        <v>130</v>
      </c>
      <c r="S37" s="333">
        <v>1</v>
      </c>
      <c r="T37" s="344" t="s">
        <v>42</v>
      </c>
      <c r="U37" s="332"/>
      <c r="V37" s="343"/>
      <c r="W37" s="333"/>
      <c r="X37" s="344"/>
      <c r="Y37" s="332"/>
      <c r="Z37" s="343"/>
      <c r="AA37" s="333"/>
      <c r="AB37" s="344"/>
      <c r="AC37" s="332"/>
      <c r="AD37" s="343"/>
      <c r="AE37" s="333"/>
      <c r="AF37" s="344"/>
      <c r="AG37" s="332">
        <v>45186</v>
      </c>
      <c r="AH37" s="343" t="s">
        <v>1269</v>
      </c>
      <c r="AI37" s="333">
        <v>0.5</v>
      </c>
      <c r="AJ37" s="344" t="s">
        <v>100</v>
      </c>
      <c r="AK37" s="332">
        <v>45239</v>
      </c>
      <c r="AL37" s="343" t="s">
        <v>1346</v>
      </c>
      <c r="AM37" s="333">
        <v>866</v>
      </c>
      <c r="AN37" s="344" t="s">
        <v>17</v>
      </c>
      <c r="AO37" s="430"/>
      <c r="AP37" s="584"/>
      <c r="AQ37" s="432"/>
      <c r="AR37" s="586"/>
      <c r="AS37" s="332">
        <v>45288</v>
      </c>
      <c r="AT37" s="343" t="s">
        <v>1643</v>
      </c>
      <c r="AU37" s="333">
        <v>6</v>
      </c>
      <c r="AV37" s="344" t="s">
        <v>48</v>
      </c>
      <c r="AW37" s="332"/>
      <c r="AX37" s="343"/>
      <c r="AY37" s="333"/>
      <c r="AZ37" s="344"/>
      <c r="BA37" s="340"/>
      <c r="BB37" s="343"/>
      <c r="BC37" s="342"/>
      <c r="BD37" s="334"/>
      <c r="BE37" s="340"/>
      <c r="BF37" s="343"/>
      <c r="BG37" s="342"/>
      <c r="BH37" s="334"/>
      <c r="BI37" s="340">
        <v>45409</v>
      </c>
      <c r="BJ37" s="335" t="s">
        <v>56</v>
      </c>
      <c r="BK37" s="342">
        <v>3</v>
      </c>
      <c r="BL37" s="334" t="s">
        <v>1656</v>
      </c>
      <c r="BM37" s="340"/>
      <c r="BN37" s="343"/>
      <c r="BO37" s="342"/>
      <c r="BP37" s="334"/>
      <c r="BQ37" s="815"/>
      <c r="BR37" s="816"/>
      <c r="BS37" s="817"/>
      <c r="BT37" s="818"/>
      <c r="BU37" s="815"/>
      <c r="BV37" s="816"/>
      <c r="BW37" s="817"/>
      <c r="BX37" s="818"/>
      <c r="BY37" s="815"/>
      <c r="BZ37" s="816"/>
      <c r="CA37" s="817"/>
      <c r="CB37" s="818"/>
      <c r="CC37" s="815">
        <v>45555</v>
      </c>
      <c r="CD37" s="816" t="s">
        <v>35</v>
      </c>
      <c r="CE37" s="817">
        <v>10</v>
      </c>
      <c r="CF37" s="818" t="s">
        <v>17</v>
      </c>
      <c r="CG37" s="977">
        <v>45583</v>
      </c>
      <c r="CH37" s="824" t="s">
        <v>2593</v>
      </c>
      <c r="CI37" s="840">
        <v>-100</v>
      </c>
      <c r="CJ37" s="826" t="s">
        <v>17</v>
      </c>
      <c r="CK37" s="815">
        <v>45635</v>
      </c>
      <c r="CL37" s="822" t="s">
        <v>1329</v>
      </c>
      <c r="CM37" s="817">
        <v>525</v>
      </c>
      <c r="CN37" s="818" t="s">
        <v>42</v>
      </c>
      <c r="CO37" s="815"/>
      <c r="CP37" s="822"/>
      <c r="CQ37" s="817"/>
      <c r="CR37" s="818"/>
      <c r="CS37" s="815"/>
      <c r="CT37" s="822"/>
      <c r="CU37" s="817"/>
      <c r="CV37" s="818"/>
      <c r="CW37" s="815"/>
      <c r="CX37" s="822"/>
      <c r="CY37" s="817"/>
      <c r="CZ37" s="818"/>
      <c r="DA37" s="815"/>
      <c r="DB37" s="822"/>
      <c r="DC37" s="817"/>
      <c r="DD37" s="818"/>
      <c r="DE37" s="815"/>
      <c r="DF37" s="1121"/>
      <c r="DG37" s="817"/>
      <c r="DH37" s="1268"/>
      <c r="DJ37" s="1268"/>
      <c r="DK37" s="815"/>
      <c r="DL37" s="1121"/>
      <c r="DM37" s="817"/>
      <c r="DN37" s="1268"/>
      <c r="DO37" s="815"/>
      <c r="DP37" s="830"/>
      <c r="DQ37" s="817"/>
      <c r="DR37" s="1268"/>
      <c r="DT37" s="815"/>
      <c r="DU37" s="830"/>
      <c r="DV37" s="817"/>
      <c r="DW37" s="1268"/>
    </row>
    <row r="38" spans="1:130">
      <c r="A38" s="149"/>
      <c r="B38" s="150"/>
      <c r="C38" s="151"/>
      <c r="D38" s="152"/>
      <c r="E38" s="149"/>
      <c r="F38" s="170"/>
      <c r="G38" s="151"/>
      <c r="H38" s="171"/>
      <c r="I38" s="190"/>
      <c r="J38" s="191"/>
      <c r="K38" s="191"/>
      <c r="L38" s="192"/>
      <c r="M38" s="177">
        <v>45050</v>
      </c>
      <c r="N38" s="170" t="s">
        <v>135</v>
      </c>
      <c r="O38" s="151">
        <v>601</v>
      </c>
      <c r="P38" s="189" t="s">
        <v>19</v>
      </c>
      <c r="Q38" s="332">
        <v>45071</v>
      </c>
      <c r="R38" s="343" t="s">
        <v>136</v>
      </c>
      <c r="S38" s="333">
        <v>5</v>
      </c>
      <c r="T38" s="344" t="s">
        <v>42</v>
      </c>
      <c r="U38" s="332"/>
      <c r="V38" s="343"/>
      <c r="W38" s="333"/>
      <c r="X38" s="344"/>
      <c r="Y38" s="332"/>
      <c r="Z38" s="343"/>
      <c r="AA38" s="333"/>
      <c r="AB38" s="344"/>
      <c r="AC38" s="332"/>
      <c r="AD38" s="343"/>
      <c r="AE38" s="333"/>
      <c r="AF38" s="344"/>
      <c r="AG38" s="332">
        <v>45186</v>
      </c>
      <c r="AH38" s="343" t="s">
        <v>56</v>
      </c>
      <c r="AI38" s="333">
        <v>4</v>
      </c>
      <c r="AJ38" s="344" t="s">
        <v>1268</v>
      </c>
      <c r="AK38" s="332"/>
      <c r="AL38" s="343"/>
      <c r="AM38" s="333"/>
      <c r="AN38" s="344"/>
      <c r="AO38" s="332"/>
      <c r="AP38" s="343"/>
      <c r="AQ38" s="333"/>
      <c r="AR38" s="344"/>
      <c r="AS38" s="332">
        <v>45290</v>
      </c>
      <c r="AT38" s="343" t="s">
        <v>117</v>
      </c>
      <c r="AU38" s="333">
        <v>3</v>
      </c>
      <c r="AV38" s="344" t="s">
        <v>42</v>
      </c>
      <c r="AW38" s="332"/>
      <c r="AX38" s="343"/>
      <c r="AY38" s="333"/>
      <c r="AZ38" s="344"/>
      <c r="BA38" s="340"/>
      <c r="BB38" s="343"/>
      <c r="BC38" s="342"/>
      <c r="BD38" s="334"/>
      <c r="BE38" s="340"/>
      <c r="BF38" s="343"/>
      <c r="BG38" s="342"/>
      <c r="BH38" s="334"/>
      <c r="BI38" s="340">
        <v>45412</v>
      </c>
      <c r="BJ38" s="343" t="s">
        <v>2003</v>
      </c>
      <c r="BK38" s="342">
        <v>3</v>
      </c>
      <c r="BL38" s="334" t="s">
        <v>1656</v>
      </c>
      <c r="BM38" s="340"/>
      <c r="BO38" s="342"/>
      <c r="BP38" s="334"/>
      <c r="BQ38" s="815"/>
      <c r="BR38" s="1059"/>
      <c r="BS38" s="817"/>
      <c r="BT38" s="818"/>
      <c r="BU38" s="815"/>
      <c r="BV38" s="1059"/>
      <c r="BW38" s="817"/>
      <c r="BX38" s="818"/>
      <c r="BY38" s="815"/>
      <c r="BZ38" s="1059"/>
      <c r="CA38" s="817"/>
      <c r="CB38" s="818"/>
      <c r="CC38" s="815">
        <v>45556</v>
      </c>
      <c r="CD38" s="816" t="s">
        <v>74</v>
      </c>
      <c r="CE38" s="817">
        <v>5</v>
      </c>
      <c r="CF38" s="818" t="s">
        <v>42</v>
      </c>
      <c r="CG38" s="977">
        <v>45583</v>
      </c>
      <c r="CH38" s="824" t="s">
        <v>2594</v>
      </c>
      <c r="CI38" s="840">
        <v>-5</v>
      </c>
      <c r="CJ38" s="826" t="s">
        <v>2400</v>
      </c>
      <c r="CK38" s="977"/>
      <c r="CL38" s="824"/>
      <c r="CM38" s="840"/>
      <c r="CN38" s="826"/>
      <c r="CO38" s="815"/>
      <c r="CP38" s="822"/>
      <c r="CQ38" s="817"/>
      <c r="CR38" s="818"/>
      <c r="CS38" s="815"/>
      <c r="CT38" s="822"/>
      <c r="CU38" s="817"/>
      <c r="CV38" s="818"/>
      <c r="CW38" s="815"/>
      <c r="CX38" s="822"/>
      <c r="CY38" s="817"/>
      <c r="CZ38" s="818"/>
      <c r="DA38" s="815"/>
      <c r="DB38" s="822"/>
      <c r="DC38" s="817"/>
      <c r="DD38" s="818"/>
      <c r="DE38" s="815"/>
      <c r="DF38" s="1269"/>
      <c r="DG38" s="817"/>
      <c r="DH38" s="1268"/>
      <c r="DJ38" s="1268"/>
      <c r="DK38" s="815"/>
      <c r="DL38" s="1269"/>
      <c r="DM38" s="817"/>
      <c r="DN38" s="1268"/>
      <c r="DO38" s="815"/>
      <c r="DP38" s="1269"/>
      <c r="DQ38" s="817"/>
      <c r="DR38" s="1268"/>
      <c r="DT38" s="815"/>
      <c r="DU38" s="1269"/>
      <c r="DV38" s="817"/>
      <c r="DW38" s="1268"/>
    </row>
    <row r="39" spans="1:130">
      <c r="A39" s="149"/>
      <c r="B39" s="150"/>
      <c r="C39" s="151"/>
      <c r="D39" s="152"/>
      <c r="E39" s="149"/>
      <c r="F39" s="170"/>
      <c r="G39" s="151"/>
      <c r="H39" s="171"/>
      <c r="I39" s="190"/>
      <c r="J39" s="191"/>
      <c r="K39" s="191"/>
      <c r="L39" s="192"/>
      <c r="M39" s="177"/>
      <c r="N39" s="170"/>
      <c r="O39" s="151"/>
      <c r="P39" s="189"/>
      <c r="Q39" s="332">
        <v>45071</v>
      </c>
      <c r="R39" s="343" t="s">
        <v>137</v>
      </c>
      <c r="S39" s="333">
        <v>2</v>
      </c>
      <c r="T39" s="344" t="s">
        <v>29</v>
      </c>
      <c r="U39" s="332"/>
      <c r="V39" s="343"/>
      <c r="W39" s="333"/>
      <c r="X39" s="344"/>
      <c r="Y39" s="332"/>
      <c r="Z39" s="343"/>
      <c r="AA39" s="333"/>
      <c r="AB39" s="344"/>
      <c r="AC39" s="332"/>
      <c r="AD39" s="343"/>
      <c r="AE39" s="333"/>
      <c r="AF39" s="344"/>
      <c r="AG39" s="526">
        <v>45188</v>
      </c>
      <c r="AH39" s="527" t="s">
        <v>1271</v>
      </c>
      <c r="AI39" s="528">
        <v>6</v>
      </c>
      <c r="AJ39" s="529" t="s">
        <v>19</v>
      </c>
      <c r="AK39" s="332"/>
      <c r="AL39" s="343"/>
      <c r="AM39" s="333"/>
      <c r="AN39" s="344"/>
      <c r="AO39" s="332"/>
      <c r="AP39" s="343"/>
      <c r="AQ39" s="333"/>
      <c r="AR39" s="344"/>
      <c r="AS39" s="332">
        <v>45291</v>
      </c>
      <c r="AT39" s="343" t="s">
        <v>76</v>
      </c>
      <c r="AU39" s="333">
        <v>3</v>
      </c>
      <c r="AV39" s="344" t="s">
        <v>29</v>
      </c>
      <c r="AW39" s="332"/>
      <c r="AX39" s="343"/>
      <c r="AY39" s="333"/>
      <c r="AZ39" s="344"/>
      <c r="BA39" s="340"/>
      <c r="BB39" s="343"/>
      <c r="BC39" s="342"/>
      <c r="BD39" s="334"/>
      <c r="BE39" s="340"/>
      <c r="BF39" s="343"/>
      <c r="BG39" s="342"/>
      <c r="BH39" s="334"/>
      <c r="BI39" s="340">
        <v>45412</v>
      </c>
      <c r="BJ39" s="343" t="s">
        <v>2004</v>
      </c>
      <c r="BK39" s="342">
        <v>19</v>
      </c>
      <c r="BL39" s="334" t="s">
        <v>1656</v>
      </c>
      <c r="BM39" s="340"/>
      <c r="BN39" s="343"/>
      <c r="BO39" s="342"/>
      <c r="BP39" s="334"/>
      <c r="BQ39" s="815"/>
      <c r="BR39" s="816"/>
      <c r="BS39" s="817"/>
      <c r="BT39" s="818"/>
      <c r="BU39" s="815"/>
      <c r="BV39" s="816"/>
      <c r="BW39" s="817"/>
      <c r="BX39" s="818"/>
      <c r="BY39" s="815"/>
      <c r="BZ39" s="816"/>
      <c r="CA39" s="817"/>
      <c r="CB39" s="818"/>
      <c r="CC39" s="977">
        <v>45556</v>
      </c>
      <c r="CD39" s="1070" t="s">
        <v>2422</v>
      </c>
      <c r="CE39" s="840">
        <v>-50</v>
      </c>
      <c r="CF39" s="826" t="s">
        <v>42</v>
      </c>
      <c r="CG39" s="815">
        <v>45584</v>
      </c>
      <c r="CH39" s="816" t="s">
        <v>1192</v>
      </c>
      <c r="CI39" s="817">
        <v>10</v>
      </c>
      <c r="CJ39" s="818" t="s">
        <v>17</v>
      </c>
      <c r="CK39" s="815"/>
      <c r="CL39" s="816"/>
      <c r="CM39" s="817"/>
      <c r="CN39" s="818"/>
      <c r="CO39" s="815"/>
      <c r="CP39" s="816"/>
      <c r="CQ39" s="817"/>
      <c r="CR39" s="818"/>
      <c r="CS39" s="815"/>
      <c r="CT39" s="816"/>
      <c r="CU39" s="817"/>
      <c r="CV39" s="818"/>
      <c r="CW39" s="815"/>
      <c r="CX39" s="816"/>
      <c r="CY39" s="817"/>
      <c r="CZ39" s="818"/>
      <c r="DA39" s="815"/>
      <c r="DB39" s="816"/>
      <c r="DC39" s="817"/>
      <c r="DD39" s="818"/>
      <c r="DE39" s="815"/>
      <c r="DF39" s="1269"/>
      <c r="DG39" s="817"/>
      <c r="DH39" s="1268"/>
      <c r="DJ39" s="1268"/>
      <c r="DK39" s="815"/>
      <c r="DL39" s="1269"/>
      <c r="DM39" s="817"/>
      <c r="DN39" s="1268"/>
      <c r="DO39" s="815"/>
      <c r="DP39" s="1269"/>
      <c r="DQ39" s="817"/>
      <c r="DR39" s="1268"/>
      <c r="DT39" s="815"/>
      <c r="DU39" s="1269"/>
      <c r="DV39" s="817"/>
      <c r="DW39" s="1268"/>
    </row>
    <row r="40" spans="1:130">
      <c r="A40" s="149"/>
      <c r="B40" s="150"/>
      <c r="C40" s="151"/>
      <c r="D40" s="152"/>
      <c r="E40" s="149"/>
      <c r="F40" s="170"/>
      <c r="G40" s="151"/>
      <c r="H40" s="171"/>
      <c r="I40" s="190"/>
      <c r="J40" s="191"/>
      <c r="K40" s="191"/>
      <c r="L40" s="192"/>
      <c r="M40" s="177"/>
      <c r="N40" s="170"/>
      <c r="O40" s="151"/>
      <c r="P40" s="189"/>
      <c r="Q40" s="332">
        <v>45072</v>
      </c>
      <c r="R40" s="343" t="s">
        <v>138</v>
      </c>
      <c r="S40" s="333">
        <v>5.14</v>
      </c>
      <c r="T40" s="344" t="s">
        <v>19</v>
      </c>
      <c r="U40" s="332"/>
      <c r="V40" s="343"/>
      <c r="W40" s="333"/>
      <c r="X40" s="344"/>
      <c r="Y40" s="332"/>
      <c r="Z40" s="343"/>
      <c r="AA40" s="333"/>
      <c r="AB40" s="344"/>
      <c r="AC40" s="332"/>
      <c r="AD40" s="343"/>
      <c r="AE40" s="333"/>
      <c r="AF40" s="344"/>
      <c r="AG40" s="332">
        <v>45187</v>
      </c>
      <c r="AH40" s="343" t="s">
        <v>1270</v>
      </c>
      <c r="AI40" s="333">
        <v>22</v>
      </c>
      <c r="AJ40" s="344" t="s">
        <v>19</v>
      </c>
      <c r="AK40" s="332"/>
      <c r="AL40" s="343"/>
      <c r="AM40" s="333"/>
      <c r="AN40" s="344"/>
      <c r="AO40" s="332"/>
      <c r="AP40" s="343"/>
      <c r="AQ40" s="333"/>
      <c r="AR40" s="344"/>
      <c r="AW40" s="332"/>
      <c r="AX40" s="343"/>
      <c r="AY40" s="333"/>
      <c r="AZ40" s="344"/>
      <c r="BA40" s="340"/>
      <c r="BB40" s="343"/>
      <c r="BC40" s="342"/>
      <c r="BD40" s="334"/>
      <c r="BE40" s="340"/>
      <c r="BF40" s="343"/>
      <c r="BG40" s="342"/>
      <c r="BH40" s="334"/>
      <c r="BI40" s="340">
        <v>45412</v>
      </c>
      <c r="BJ40" s="343" t="s">
        <v>1061</v>
      </c>
      <c r="BK40" s="342">
        <v>10</v>
      </c>
      <c r="BL40" s="334" t="s">
        <v>42</v>
      </c>
      <c r="BM40" s="340"/>
      <c r="BN40" s="343"/>
      <c r="BO40" s="342"/>
      <c r="BP40" s="334"/>
      <c r="BQ40" s="815"/>
      <c r="BR40" s="816"/>
      <c r="BS40" s="817"/>
      <c r="BT40" s="818"/>
      <c r="BU40" s="815"/>
      <c r="BV40" s="816"/>
      <c r="BW40" s="817"/>
      <c r="BX40" s="818"/>
      <c r="BY40" s="815"/>
      <c r="BZ40" s="816"/>
      <c r="CA40" s="817"/>
      <c r="CB40" s="818"/>
      <c r="CC40" s="815">
        <v>45556</v>
      </c>
      <c r="CD40" s="816" t="s">
        <v>57</v>
      </c>
      <c r="CE40" s="817">
        <v>5</v>
      </c>
      <c r="CF40" s="818" t="s">
        <v>42</v>
      </c>
      <c r="CG40" s="815">
        <v>45585</v>
      </c>
      <c r="CH40" s="816" t="s">
        <v>1080</v>
      </c>
      <c r="CI40" s="817">
        <v>38</v>
      </c>
      <c r="CJ40" s="818" t="s">
        <v>1656</v>
      </c>
      <c r="CK40" s="815"/>
      <c r="CL40" s="816"/>
      <c r="CM40" s="817"/>
      <c r="CN40" s="818"/>
      <c r="CO40" s="815"/>
      <c r="CP40" s="816"/>
      <c r="CQ40" s="817"/>
      <c r="CR40" s="818"/>
      <c r="CS40" s="815"/>
      <c r="CT40" s="816"/>
      <c r="CU40" s="817"/>
      <c r="CV40" s="818"/>
      <c r="CW40" s="815"/>
      <c r="CX40" s="816"/>
      <c r="CY40" s="817"/>
      <c r="CZ40" s="818"/>
      <c r="DA40" s="815"/>
      <c r="DB40" s="816"/>
      <c r="DC40" s="817"/>
      <c r="DD40" s="818"/>
      <c r="DE40" s="815"/>
      <c r="DF40" s="1121"/>
      <c r="DG40" s="841"/>
      <c r="DH40" s="1268"/>
      <c r="DJ40" s="1268"/>
      <c r="DK40" s="815"/>
      <c r="DL40" s="1121"/>
      <c r="DM40" s="817"/>
      <c r="DN40" s="1268"/>
      <c r="DO40" s="815"/>
      <c r="DP40" s="1269"/>
      <c r="DQ40" s="817"/>
      <c r="DR40" s="1268"/>
      <c r="DT40" s="815"/>
      <c r="DU40" s="1272"/>
      <c r="DV40" s="841"/>
      <c r="DW40" s="1268"/>
    </row>
    <row r="41" spans="1:130">
      <c r="A41" s="149"/>
      <c r="B41" s="150"/>
      <c r="C41" s="151"/>
      <c r="D41" s="152"/>
      <c r="E41" s="149"/>
      <c r="F41" s="170"/>
      <c r="G41" s="151"/>
      <c r="H41" s="171"/>
      <c r="I41" s="190"/>
      <c r="J41" s="191"/>
      <c r="K41" s="191"/>
      <c r="L41" s="192"/>
      <c r="M41" s="177"/>
      <c r="N41" s="170"/>
      <c r="O41" s="151"/>
      <c r="P41" s="189"/>
      <c r="Q41" s="332">
        <v>45072</v>
      </c>
      <c r="R41" s="343" t="s">
        <v>139</v>
      </c>
      <c r="S41" s="333">
        <v>5</v>
      </c>
      <c r="T41" s="344" t="s">
        <v>42</v>
      </c>
      <c r="U41" s="332"/>
      <c r="V41" s="343"/>
      <c r="W41" s="333"/>
      <c r="X41" s="344"/>
      <c r="Y41" s="332"/>
      <c r="Z41" s="343"/>
      <c r="AA41" s="333"/>
      <c r="AB41" s="344"/>
      <c r="AC41" s="332"/>
      <c r="AD41" s="343"/>
      <c r="AE41" s="333"/>
      <c r="AF41" s="344"/>
      <c r="AG41" s="332">
        <v>45187</v>
      </c>
      <c r="AH41" s="343" t="s">
        <v>61</v>
      </c>
      <c r="AI41" s="333">
        <v>3</v>
      </c>
      <c r="AJ41" s="344" t="s">
        <v>19</v>
      </c>
      <c r="AK41" s="332"/>
      <c r="AL41" s="343"/>
      <c r="AM41" s="333"/>
      <c r="AN41" s="344"/>
      <c r="AO41" s="332"/>
      <c r="AP41" s="343"/>
      <c r="AQ41" s="333"/>
      <c r="AR41" s="344"/>
      <c r="AS41" s="332"/>
      <c r="AT41" s="343"/>
      <c r="AU41" s="333"/>
      <c r="AV41" s="344"/>
      <c r="AW41" s="332"/>
      <c r="AX41" s="343"/>
      <c r="AY41" s="333"/>
      <c r="AZ41" s="344"/>
      <c r="BA41" s="340"/>
      <c r="BB41" s="343"/>
      <c r="BC41" s="342"/>
      <c r="BD41" s="334"/>
      <c r="BE41" s="340"/>
      <c r="BF41" s="343"/>
      <c r="BG41" s="342"/>
      <c r="BH41" s="334"/>
      <c r="BI41" s="340">
        <v>45415</v>
      </c>
      <c r="BJ41" s="343" t="s">
        <v>1876</v>
      </c>
      <c r="BK41" s="342">
        <v>50.5</v>
      </c>
      <c r="BL41" s="334" t="s">
        <v>1252</v>
      </c>
      <c r="BM41" s="340"/>
      <c r="BN41" s="343"/>
      <c r="BO41" s="342"/>
      <c r="BP41" s="334"/>
      <c r="BQ41" s="815"/>
      <c r="BR41" s="816"/>
      <c r="BS41" s="817"/>
      <c r="BT41" s="818"/>
      <c r="BU41" s="815"/>
      <c r="BV41" s="816"/>
      <c r="BW41" s="817"/>
      <c r="BX41" s="818"/>
      <c r="BY41" s="815"/>
      <c r="BZ41" s="816"/>
      <c r="CA41" s="817"/>
      <c r="CB41" s="818"/>
      <c r="CC41" s="815">
        <v>45558</v>
      </c>
      <c r="CD41" s="816" t="s">
        <v>2461</v>
      </c>
      <c r="CE41" s="817">
        <v>2</v>
      </c>
      <c r="CF41" s="818" t="s">
        <v>2462</v>
      </c>
      <c r="CG41" s="815">
        <v>45586</v>
      </c>
      <c r="CH41" s="816" t="s">
        <v>2607</v>
      </c>
      <c r="CI41" s="817">
        <v>2.2000000000000002</v>
      </c>
      <c r="CJ41" s="818" t="s">
        <v>1656</v>
      </c>
      <c r="CK41" s="815"/>
      <c r="CL41" s="816"/>
      <c r="CM41" s="817"/>
      <c r="CN41" s="818"/>
      <c r="CO41" s="815"/>
      <c r="CP41" s="816"/>
      <c r="CQ41" s="817"/>
      <c r="CR41" s="818"/>
      <c r="CS41" s="815"/>
      <c r="CT41" s="816"/>
      <c r="CU41" s="817"/>
      <c r="CV41" s="818"/>
      <c r="CW41" s="815"/>
      <c r="CX41" s="816"/>
      <c r="CY41" s="817"/>
      <c r="CZ41" s="818"/>
      <c r="DA41" s="815"/>
      <c r="DB41" s="816"/>
      <c r="DC41" s="817"/>
      <c r="DD41" s="818"/>
      <c r="DE41" s="815"/>
      <c r="DF41" s="830"/>
      <c r="DG41" s="817"/>
      <c r="DH41" s="1268"/>
      <c r="DJ41" s="1268"/>
      <c r="DK41" s="815"/>
      <c r="DL41" s="1121"/>
      <c r="DM41" s="817"/>
      <c r="DN41" s="1268"/>
      <c r="DO41" s="815"/>
      <c r="DP41" s="1269"/>
      <c r="DQ41" s="817"/>
      <c r="DR41" s="1268"/>
      <c r="DT41" s="815"/>
      <c r="DU41" s="830"/>
      <c r="DV41" s="817"/>
      <c r="DW41" s="1268"/>
    </row>
    <row r="42" spans="1:130">
      <c r="A42" s="846"/>
      <c r="B42" s="847"/>
      <c r="C42" s="848"/>
      <c r="D42" s="849"/>
      <c r="E42" s="846"/>
      <c r="F42" s="850"/>
      <c r="G42" s="848"/>
      <c r="H42" s="851"/>
      <c r="I42" s="852"/>
      <c r="J42" s="853"/>
      <c r="K42" s="853"/>
      <c r="L42" s="854"/>
      <c r="M42" s="855"/>
      <c r="N42" s="850"/>
      <c r="O42" s="848"/>
      <c r="P42" s="856"/>
      <c r="Q42" s="819">
        <v>45072</v>
      </c>
      <c r="R42" s="822" t="s">
        <v>120</v>
      </c>
      <c r="S42" s="820">
        <v>5</v>
      </c>
      <c r="T42" s="818" t="s">
        <v>102</v>
      </c>
      <c r="U42" s="819"/>
      <c r="V42" s="816"/>
      <c r="W42" s="820"/>
      <c r="X42" s="835"/>
      <c r="Y42" s="819"/>
      <c r="Z42" s="816"/>
      <c r="AA42" s="820"/>
      <c r="AB42" s="835"/>
      <c r="AC42" s="819"/>
      <c r="AD42" s="816"/>
      <c r="AE42" s="820"/>
      <c r="AF42" s="835"/>
      <c r="AG42" s="819">
        <v>45188</v>
      </c>
      <c r="AH42" s="816" t="s">
        <v>101</v>
      </c>
      <c r="AI42" s="820">
        <v>1.2</v>
      </c>
      <c r="AJ42" s="835" t="s">
        <v>17</v>
      </c>
      <c r="AK42" s="819"/>
      <c r="AL42" s="816"/>
      <c r="AM42" s="820"/>
      <c r="AN42" s="835"/>
      <c r="AO42" s="819"/>
      <c r="AP42" s="816"/>
      <c r="AQ42" s="820"/>
      <c r="AR42" s="835"/>
      <c r="AS42" s="819"/>
      <c r="AT42" s="816"/>
      <c r="AU42" s="820"/>
      <c r="AV42" s="835"/>
      <c r="AW42" s="819"/>
      <c r="AX42" s="816"/>
      <c r="AY42" s="820"/>
      <c r="AZ42" s="835"/>
      <c r="BA42" s="815"/>
      <c r="BB42" s="816"/>
      <c r="BC42" s="817"/>
      <c r="BD42" s="835"/>
      <c r="BE42" s="815"/>
      <c r="BF42" s="816"/>
      <c r="BG42" s="817"/>
      <c r="BH42" s="835"/>
      <c r="BI42" s="815">
        <v>45419</v>
      </c>
      <c r="BJ42" s="830" t="s">
        <v>2041</v>
      </c>
      <c r="BK42" s="817">
        <v>128</v>
      </c>
      <c r="BL42" s="821" t="s">
        <v>48</v>
      </c>
      <c r="BM42" s="815"/>
      <c r="BN42" s="816"/>
      <c r="BO42" s="817"/>
      <c r="BP42" s="835"/>
      <c r="BQ42" s="815"/>
      <c r="BR42" s="816"/>
      <c r="BS42" s="817"/>
      <c r="BT42" s="835"/>
      <c r="BU42" s="815"/>
      <c r="BV42" s="816"/>
      <c r="BW42" s="817"/>
      <c r="BX42" s="835"/>
      <c r="BY42" s="815"/>
      <c r="BZ42" s="816"/>
      <c r="CA42" s="817"/>
      <c r="CB42" s="835"/>
      <c r="CC42" s="815">
        <v>45561</v>
      </c>
      <c r="CD42" s="816" t="s">
        <v>72</v>
      </c>
      <c r="CE42" s="817">
        <v>50</v>
      </c>
      <c r="CF42" s="835" t="s">
        <v>1252</v>
      </c>
      <c r="CG42" s="977">
        <v>45588</v>
      </c>
      <c r="CH42" s="824" t="s">
        <v>2594</v>
      </c>
      <c r="CI42" s="840">
        <v>-10</v>
      </c>
      <c r="CJ42" s="826" t="s">
        <v>2400</v>
      </c>
      <c r="CK42" s="977"/>
      <c r="CL42" s="824"/>
      <c r="CM42" s="840"/>
      <c r="CN42" s="826"/>
      <c r="CO42" s="977"/>
      <c r="CP42" s="824"/>
      <c r="CQ42" s="840"/>
      <c r="CR42" s="826"/>
      <c r="CS42" s="977"/>
      <c r="CT42" s="824"/>
      <c r="CU42" s="840"/>
      <c r="CV42" s="826"/>
      <c r="CW42" s="977"/>
      <c r="CX42" s="824"/>
      <c r="CY42" s="840"/>
      <c r="CZ42" s="826"/>
      <c r="DA42" s="977"/>
      <c r="DB42" s="824"/>
      <c r="DC42" s="840"/>
      <c r="DD42" s="826"/>
      <c r="DE42" s="815"/>
      <c r="DF42" s="1121"/>
      <c r="DG42" s="817"/>
      <c r="DH42" s="1268"/>
      <c r="DJ42" s="1268"/>
      <c r="DK42" s="815"/>
      <c r="DL42" s="1121"/>
      <c r="DM42" s="817"/>
      <c r="DN42" s="1268"/>
      <c r="DO42" s="815"/>
      <c r="DP42" s="1269"/>
      <c r="DQ42" s="817"/>
      <c r="DR42" s="1268"/>
      <c r="DT42" s="815"/>
      <c r="DU42" s="1121"/>
      <c r="DV42" s="817"/>
      <c r="DW42" s="1268"/>
    </row>
    <row r="43" spans="1:130">
      <c r="A43" s="846"/>
      <c r="B43" s="847"/>
      <c r="C43" s="848"/>
      <c r="D43" s="849"/>
      <c r="E43" s="846"/>
      <c r="F43" s="850"/>
      <c r="G43" s="848"/>
      <c r="H43" s="851"/>
      <c r="I43" s="852"/>
      <c r="J43" s="853"/>
      <c r="K43" s="853"/>
      <c r="L43" s="854"/>
      <c r="M43" s="855"/>
      <c r="N43" s="850"/>
      <c r="O43" s="848"/>
      <c r="P43" s="856"/>
      <c r="Q43" s="819">
        <v>45073</v>
      </c>
      <c r="R43" s="816" t="s">
        <v>140</v>
      </c>
      <c r="S43" s="820">
        <v>10</v>
      </c>
      <c r="T43" s="835" t="s">
        <v>42</v>
      </c>
      <c r="U43" s="819"/>
      <c r="V43" s="816"/>
      <c r="W43" s="820"/>
      <c r="X43" s="835"/>
      <c r="Y43" s="819"/>
      <c r="Z43" s="816"/>
      <c r="AA43" s="820"/>
      <c r="AB43" s="835"/>
      <c r="AC43" s="819"/>
      <c r="AD43" s="816"/>
      <c r="AE43" s="820"/>
      <c r="AF43" s="835"/>
      <c r="AG43" s="819">
        <v>45188</v>
      </c>
      <c r="AH43" s="816" t="s">
        <v>43</v>
      </c>
      <c r="AI43" s="820">
        <v>33</v>
      </c>
      <c r="AJ43" s="835" t="s">
        <v>17</v>
      </c>
      <c r="AK43" s="819"/>
      <c r="AL43" s="816"/>
      <c r="AM43" s="820"/>
      <c r="AN43" s="835"/>
      <c r="AO43" s="819"/>
      <c r="AP43" s="816"/>
      <c r="AQ43" s="820"/>
      <c r="AR43" s="835"/>
      <c r="AS43" s="819"/>
      <c r="AT43" s="816"/>
      <c r="AU43" s="820"/>
      <c r="AV43" s="835"/>
      <c r="AW43" s="819"/>
      <c r="AX43" s="816"/>
      <c r="AY43" s="820"/>
      <c r="AZ43" s="835"/>
      <c r="BA43" s="815"/>
      <c r="BB43" s="816"/>
      <c r="BC43" s="817"/>
      <c r="BD43" s="835"/>
      <c r="BE43" s="815"/>
      <c r="BF43" s="816"/>
      <c r="BG43" s="817"/>
      <c r="BH43" s="835"/>
      <c r="BI43" s="815">
        <v>45421</v>
      </c>
      <c r="BJ43" s="830" t="s">
        <v>72</v>
      </c>
      <c r="BK43" s="817">
        <v>50</v>
      </c>
      <c r="BL43" s="821" t="s">
        <v>48</v>
      </c>
      <c r="BM43" s="815"/>
      <c r="BN43" s="816"/>
      <c r="BO43" s="817"/>
      <c r="BP43" s="835"/>
      <c r="BQ43" s="815"/>
      <c r="BR43" s="816"/>
      <c r="BS43" s="817"/>
      <c r="BT43" s="835"/>
      <c r="BU43" s="815"/>
      <c r="BV43" s="816"/>
      <c r="BW43" s="817"/>
      <c r="BX43" s="835"/>
      <c r="BY43" s="815"/>
      <c r="BZ43" s="816"/>
      <c r="CA43" s="817"/>
      <c r="CB43" s="835"/>
      <c r="CC43" s="815">
        <v>45562</v>
      </c>
      <c r="CD43" s="816" t="s">
        <v>68</v>
      </c>
      <c r="CE43" s="817">
        <v>0.5</v>
      </c>
      <c r="CF43" s="835" t="s">
        <v>2462</v>
      </c>
      <c r="CG43" s="815">
        <v>45590</v>
      </c>
      <c r="CH43" s="816" t="s">
        <v>74</v>
      </c>
      <c r="CI43" s="817">
        <v>2</v>
      </c>
      <c r="CJ43" s="835" t="s">
        <v>17</v>
      </c>
      <c r="CK43" s="815"/>
      <c r="CL43" s="816"/>
      <c r="CM43" s="817"/>
      <c r="CN43" s="835"/>
      <c r="CO43" s="815"/>
      <c r="CP43" s="816"/>
      <c r="CQ43" s="817"/>
      <c r="CR43" s="835"/>
      <c r="CS43" s="815"/>
      <c r="CT43" s="816"/>
      <c r="CU43" s="817"/>
      <c r="CV43" s="835"/>
      <c r="CW43" s="815"/>
      <c r="CX43" s="816"/>
      <c r="CY43" s="817"/>
      <c r="CZ43" s="835"/>
      <c r="DA43" s="815"/>
      <c r="DB43" s="816"/>
      <c r="DC43" s="817"/>
      <c r="DD43" s="835"/>
      <c r="DE43" s="815"/>
      <c r="DF43" s="1269"/>
      <c r="DG43" s="817"/>
      <c r="DH43" s="1268"/>
      <c r="DJ43" s="1268"/>
      <c r="DK43" s="815"/>
      <c r="DL43" s="1269"/>
      <c r="DM43" s="817"/>
      <c r="DN43" s="1268"/>
      <c r="DO43" s="815"/>
      <c r="DP43" s="1269"/>
      <c r="DQ43" s="817"/>
      <c r="DR43" s="1268"/>
      <c r="DT43" s="815"/>
      <c r="DU43" s="1269"/>
      <c r="DV43" s="817"/>
      <c r="DW43" s="1268"/>
    </row>
    <row r="44" spans="1:130">
      <c r="A44" s="846"/>
      <c r="B44" s="847"/>
      <c r="C44" s="848"/>
      <c r="D44" s="849"/>
      <c r="E44" s="846"/>
      <c r="F44" s="850"/>
      <c r="G44" s="848"/>
      <c r="H44" s="851"/>
      <c r="I44" s="852"/>
      <c r="J44" s="853"/>
      <c r="K44" s="853"/>
      <c r="L44" s="854"/>
      <c r="M44" s="855"/>
      <c r="N44" s="850"/>
      <c r="O44" s="848"/>
      <c r="P44" s="856"/>
      <c r="Q44" s="819">
        <v>45074</v>
      </c>
      <c r="R44" s="816" t="s">
        <v>105</v>
      </c>
      <c r="S44" s="820">
        <v>5</v>
      </c>
      <c r="T44" s="835" t="s">
        <v>17</v>
      </c>
      <c r="U44" s="819"/>
      <c r="V44" s="816"/>
      <c r="W44" s="820"/>
      <c r="X44" s="835"/>
      <c r="Y44" s="819"/>
      <c r="Z44" s="816"/>
      <c r="AA44" s="820"/>
      <c r="AB44" s="835"/>
      <c r="AC44" s="819"/>
      <c r="AD44" s="816"/>
      <c r="AE44" s="820"/>
      <c r="AF44" s="835"/>
      <c r="AG44" s="819">
        <v>45192</v>
      </c>
      <c r="AH44" s="816" t="s">
        <v>76</v>
      </c>
      <c r="AI44" s="820">
        <v>1.1000000000000001</v>
      </c>
      <c r="AJ44" s="858" t="s">
        <v>1234</v>
      </c>
      <c r="AK44" s="819"/>
      <c r="AL44" s="816"/>
      <c r="AM44" s="820"/>
      <c r="AN44" s="835"/>
      <c r="AO44" s="819"/>
      <c r="AP44" s="816"/>
      <c r="AQ44" s="820"/>
      <c r="AR44" s="835"/>
      <c r="AS44" s="819"/>
      <c r="AT44" s="816"/>
      <c r="AU44" s="820"/>
      <c r="AV44" s="835"/>
      <c r="AW44" s="819"/>
      <c r="AX44" s="816"/>
      <c r="AY44" s="820"/>
      <c r="AZ44" s="835"/>
      <c r="BA44" s="815"/>
      <c r="BB44" s="816"/>
      <c r="BC44" s="817"/>
      <c r="BD44" s="835"/>
      <c r="BE44" s="815"/>
      <c r="BF44" s="816"/>
      <c r="BG44" s="817"/>
      <c r="BH44" s="835"/>
      <c r="BI44" s="815"/>
      <c r="BJ44" s="816"/>
      <c r="BK44" s="817"/>
      <c r="BL44" s="835"/>
      <c r="BM44" s="815"/>
      <c r="BN44" s="816"/>
      <c r="BO44" s="817"/>
      <c r="BP44" s="835"/>
      <c r="BQ44" s="815"/>
      <c r="BR44" s="816"/>
      <c r="BS44" s="817"/>
      <c r="BT44" s="835"/>
      <c r="BU44" s="815"/>
      <c r="BV44" s="816"/>
      <c r="BW44" s="817"/>
      <c r="BX44" s="835"/>
      <c r="BY44" s="815"/>
      <c r="BZ44" s="816"/>
      <c r="CA44" s="817"/>
      <c r="CB44" s="835"/>
      <c r="CC44" s="977">
        <v>45562</v>
      </c>
      <c r="CD44" s="1070" t="s">
        <v>2475</v>
      </c>
      <c r="CE44" s="840">
        <v>-22</v>
      </c>
      <c r="CF44" s="1076" t="s">
        <v>42</v>
      </c>
      <c r="CG44" s="977">
        <v>45591</v>
      </c>
      <c r="CH44" s="824" t="s">
        <v>2594</v>
      </c>
      <c r="CI44" s="840">
        <v>-20</v>
      </c>
      <c r="CJ44" s="826" t="s">
        <v>2400</v>
      </c>
      <c r="CK44" s="977"/>
      <c r="CL44" s="824"/>
      <c r="CM44" s="840"/>
      <c r="CN44" s="826"/>
      <c r="CO44" s="977"/>
      <c r="CP44" s="824"/>
      <c r="CQ44" s="840"/>
      <c r="CR44" s="826"/>
      <c r="CS44" s="977"/>
      <c r="CT44" s="824"/>
      <c r="CU44" s="840"/>
      <c r="CV44" s="826"/>
      <c r="CW44" s="977"/>
      <c r="CX44" s="824"/>
      <c r="CY44" s="840"/>
      <c r="CZ44" s="826"/>
      <c r="DA44" s="977"/>
      <c r="DB44" s="824"/>
      <c r="DC44" s="840"/>
      <c r="DD44" s="826"/>
      <c r="DE44" s="815"/>
      <c r="DF44" s="1269"/>
      <c r="DG44" s="817"/>
      <c r="DH44" s="1271"/>
      <c r="DJ44" s="1271"/>
      <c r="DK44" s="815"/>
      <c r="DL44" s="1269"/>
      <c r="DM44" s="817"/>
      <c r="DN44" s="1271"/>
      <c r="DO44" s="815"/>
      <c r="DP44" s="1269"/>
      <c r="DQ44" s="817"/>
      <c r="DR44" s="1268"/>
      <c r="DT44" s="815"/>
      <c r="DU44" s="1269"/>
      <c r="DV44" s="817"/>
      <c r="DW44" s="1271"/>
    </row>
    <row r="45" spans="1:130">
      <c r="A45" s="846"/>
      <c r="B45" s="847"/>
      <c r="C45" s="848"/>
      <c r="D45" s="849"/>
      <c r="E45" s="846"/>
      <c r="F45" s="850"/>
      <c r="G45" s="848"/>
      <c r="H45" s="851"/>
      <c r="I45" s="852"/>
      <c r="J45" s="853"/>
      <c r="K45" s="853"/>
      <c r="L45" s="854"/>
      <c r="M45" s="855"/>
      <c r="N45" s="850"/>
      <c r="O45" s="848"/>
      <c r="P45" s="856"/>
      <c r="Q45" s="819">
        <v>45076</v>
      </c>
      <c r="R45" s="816" t="s">
        <v>74</v>
      </c>
      <c r="S45" s="820">
        <v>5</v>
      </c>
      <c r="T45" s="835" t="s">
        <v>48</v>
      </c>
      <c r="U45" s="819"/>
      <c r="V45" s="816"/>
      <c r="W45" s="820"/>
      <c r="X45" s="835"/>
      <c r="Y45" s="819"/>
      <c r="Z45" s="816"/>
      <c r="AA45" s="820"/>
      <c r="AB45" s="835"/>
      <c r="AC45" s="819"/>
      <c r="AD45" s="816"/>
      <c r="AE45" s="820"/>
      <c r="AF45" s="835"/>
      <c r="AG45" s="819">
        <v>45193</v>
      </c>
      <c r="AH45" s="816" t="s">
        <v>1279</v>
      </c>
      <c r="AI45" s="820">
        <v>7</v>
      </c>
      <c r="AJ45" s="835" t="s">
        <v>48</v>
      </c>
      <c r="AK45" s="819"/>
      <c r="AL45" s="816"/>
      <c r="AM45" s="820"/>
      <c r="AN45" s="835"/>
      <c r="AO45" s="819"/>
      <c r="AP45" s="816"/>
      <c r="AQ45" s="820"/>
      <c r="AR45" s="835"/>
      <c r="AS45" s="819"/>
      <c r="AT45" s="816"/>
      <c r="AU45" s="820"/>
      <c r="AV45" s="835"/>
      <c r="AW45" s="819"/>
      <c r="AX45" s="816"/>
      <c r="AY45" s="820"/>
      <c r="AZ45" s="835"/>
      <c r="BA45" s="815"/>
      <c r="BB45" s="816"/>
      <c r="BC45" s="817"/>
      <c r="BD45" s="835"/>
      <c r="BE45" s="815"/>
      <c r="BF45" s="816"/>
      <c r="BG45" s="817"/>
      <c r="BH45" s="835"/>
      <c r="BI45" s="815"/>
      <c r="BJ45" s="816"/>
      <c r="BK45" s="817"/>
      <c r="BL45" s="835"/>
      <c r="BM45" s="815"/>
      <c r="BN45" s="816"/>
      <c r="BO45" s="817"/>
      <c r="BP45" s="835"/>
      <c r="BQ45" s="815"/>
      <c r="BR45" s="816"/>
      <c r="BS45" s="817"/>
      <c r="BT45" s="835"/>
      <c r="BU45" s="815"/>
      <c r="BV45" s="816"/>
      <c r="BW45" s="817"/>
      <c r="BX45" s="835"/>
      <c r="BY45" s="815"/>
      <c r="BZ45" s="816"/>
      <c r="CA45" s="817"/>
      <c r="CB45" s="835"/>
      <c r="CC45" s="842">
        <v>45562</v>
      </c>
      <c r="CD45" s="1058" t="s">
        <v>2204</v>
      </c>
      <c r="CE45" s="844">
        <v>1.52</v>
      </c>
      <c r="CF45" s="1077" t="s">
        <v>42</v>
      </c>
      <c r="CG45" s="977">
        <v>45592</v>
      </c>
      <c r="CH45" s="1070" t="s">
        <v>2574</v>
      </c>
      <c r="CI45" s="840">
        <v>-4.0599999999999996</v>
      </c>
      <c r="CJ45" s="1076" t="s">
        <v>42</v>
      </c>
      <c r="CK45" s="977"/>
      <c r="CL45" s="1070"/>
      <c r="CM45" s="840"/>
      <c r="CN45" s="1076"/>
      <c r="CO45" s="977"/>
      <c r="CP45" s="1070"/>
      <c r="CQ45" s="840"/>
      <c r="CR45" s="1076"/>
      <c r="CS45" s="977"/>
      <c r="CT45" s="1070"/>
      <c r="CU45" s="840"/>
      <c r="CV45" s="1076"/>
      <c r="CW45" s="977"/>
      <c r="CX45" s="1070"/>
      <c r="CY45" s="840"/>
      <c r="CZ45" s="1076"/>
      <c r="DA45" s="977"/>
      <c r="DB45" s="1070"/>
      <c r="DC45" s="840"/>
      <c r="DD45" s="1076"/>
      <c r="DE45" s="815"/>
      <c r="DF45" s="1269"/>
      <c r="DG45" s="817"/>
      <c r="DH45" s="1268"/>
      <c r="DJ45" s="1268"/>
      <c r="DK45" s="815"/>
      <c r="DL45" s="1269"/>
      <c r="DM45" s="817"/>
      <c r="DN45" s="1268"/>
      <c r="DO45" s="815"/>
      <c r="DP45" s="1121"/>
      <c r="DQ45" s="817"/>
      <c r="DR45" s="1271"/>
      <c r="DT45" s="815"/>
      <c r="DU45" s="1269"/>
      <c r="DV45" s="817"/>
      <c r="DW45" s="1268"/>
    </row>
    <row r="46" spans="1:130">
      <c r="A46" s="846"/>
      <c r="B46" s="847"/>
      <c r="C46" s="848"/>
      <c r="D46" s="849"/>
      <c r="E46" s="846"/>
      <c r="F46" s="850"/>
      <c r="G46" s="848"/>
      <c r="H46" s="851"/>
      <c r="I46" s="852"/>
      <c r="J46" s="853"/>
      <c r="K46" s="853"/>
      <c r="L46" s="854"/>
      <c r="M46" s="855"/>
      <c r="N46" s="850"/>
      <c r="O46" s="848"/>
      <c r="P46" s="856"/>
      <c r="Q46" s="819">
        <v>45077</v>
      </c>
      <c r="R46" s="816" t="s">
        <v>61</v>
      </c>
      <c r="S46" s="820">
        <v>10</v>
      </c>
      <c r="T46" s="835" t="s">
        <v>42</v>
      </c>
      <c r="U46" s="819"/>
      <c r="V46" s="816"/>
      <c r="W46" s="820"/>
      <c r="X46" s="835"/>
      <c r="Y46" s="819"/>
      <c r="Z46" s="816"/>
      <c r="AA46" s="820"/>
      <c r="AB46" s="835"/>
      <c r="AC46" s="819"/>
      <c r="AD46" s="816"/>
      <c r="AE46" s="820"/>
      <c r="AF46" s="835"/>
      <c r="AG46" s="819">
        <v>45194</v>
      </c>
      <c r="AH46" s="816" t="s">
        <v>1280</v>
      </c>
      <c r="AI46" s="820">
        <v>5</v>
      </c>
      <c r="AJ46" s="835" t="s">
        <v>29</v>
      </c>
      <c r="AK46" s="819"/>
      <c r="AL46" s="816"/>
      <c r="AM46" s="857"/>
      <c r="AN46" s="835"/>
      <c r="AO46" s="819"/>
      <c r="AP46" s="816"/>
      <c r="AQ46" s="820"/>
      <c r="AR46" s="835"/>
      <c r="AS46" s="819"/>
      <c r="AT46" s="816"/>
      <c r="AU46" s="820"/>
      <c r="AV46" s="835"/>
      <c r="AW46" s="819"/>
      <c r="AX46" s="816"/>
      <c r="AY46" s="820"/>
      <c r="AZ46" s="835"/>
      <c r="BA46" s="815"/>
      <c r="BB46" s="816"/>
      <c r="BC46" s="817"/>
      <c r="BD46" s="835"/>
      <c r="BE46" s="815"/>
      <c r="BF46" s="816"/>
      <c r="BG46" s="817"/>
      <c r="BH46" s="835"/>
      <c r="BI46" s="815"/>
      <c r="BJ46" s="816"/>
      <c r="BK46" s="817"/>
      <c r="BL46" s="835"/>
      <c r="BM46" s="815"/>
      <c r="BN46" s="816"/>
      <c r="BO46" s="817"/>
      <c r="BP46" s="835"/>
      <c r="BQ46" s="815"/>
      <c r="BR46" s="816"/>
      <c r="BS46" s="817"/>
      <c r="BT46" s="835"/>
      <c r="BU46" s="815"/>
      <c r="BV46" s="816"/>
      <c r="BW46" s="817"/>
      <c r="BX46" s="835"/>
      <c r="BY46" s="815"/>
      <c r="BZ46" s="816"/>
      <c r="CA46" s="817"/>
      <c r="CB46" s="835"/>
      <c r="CC46" s="815">
        <v>45562</v>
      </c>
      <c r="CD46" s="816" t="s">
        <v>117</v>
      </c>
      <c r="CE46" s="817">
        <v>20</v>
      </c>
      <c r="CF46" s="835" t="s">
        <v>42</v>
      </c>
      <c r="CG46" s="815">
        <v>45592</v>
      </c>
      <c r="CH46" s="816" t="s">
        <v>2623</v>
      </c>
      <c r="CI46" s="817">
        <v>5</v>
      </c>
      <c r="CJ46" s="835" t="s">
        <v>2622</v>
      </c>
      <c r="CK46" s="815"/>
      <c r="CL46" s="816"/>
      <c r="CM46" s="817"/>
      <c r="CN46" s="835"/>
      <c r="CO46" s="815"/>
      <c r="CP46" s="816"/>
      <c r="CQ46" s="817"/>
      <c r="CR46" s="835"/>
      <c r="CS46" s="815"/>
      <c r="CT46" s="816"/>
      <c r="CU46" s="817"/>
      <c r="CV46" s="835"/>
      <c r="CW46" s="815"/>
      <c r="CX46" s="816"/>
      <c r="CY46" s="817"/>
      <c r="CZ46" s="835"/>
      <c r="DA46" s="815"/>
      <c r="DB46" s="816"/>
      <c r="DC46" s="817"/>
      <c r="DD46" s="835"/>
      <c r="DE46" s="815"/>
      <c r="DF46" s="1121"/>
      <c r="DG46" s="817"/>
      <c r="DH46" s="1271"/>
      <c r="DJ46" s="1271"/>
      <c r="DK46" s="815"/>
      <c r="DL46" s="1121"/>
      <c r="DM46" s="817"/>
      <c r="DN46" s="1271"/>
      <c r="DO46" s="815"/>
      <c r="DP46" s="830"/>
      <c r="DQ46" s="817"/>
      <c r="DR46" s="1271"/>
      <c r="DT46" s="815"/>
      <c r="DU46" s="1269"/>
      <c r="DV46" s="817"/>
      <c r="DW46" s="1271"/>
    </row>
    <row r="47" spans="1:130" ht="15.75" thickBot="1">
      <c r="A47" s="846"/>
      <c r="B47" s="847"/>
      <c r="C47" s="848"/>
      <c r="D47" s="849"/>
      <c r="E47" s="846"/>
      <c r="F47" s="850"/>
      <c r="G47" s="848"/>
      <c r="H47" s="851"/>
      <c r="I47" s="852"/>
      <c r="J47" s="853"/>
      <c r="K47" s="853"/>
      <c r="L47" s="854"/>
      <c r="M47" s="855"/>
      <c r="N47" s="850"/>
      <c r="O47" s="848"/>
      <c r="P47" s="856"/>
      <c r="Q47" s="819">
        <v>45077</v>
      </c>
      <c r="R47" s="816" t="s">
        <v>35</v>
      </c>
      <c r="S47" s="820">
        <v>4</v>
      </c>
      <c r="T47" s="835" t="s">
        <v>42</v>
      </c>
      <c r="U47" s="819"/>
      <c r="V47" s="816"/>
      <c r="W47" s="820"/>
      <c r="X47" s="835"/>
      <c r="Y47" s="819"/>
      <c r="Z47" s="816"/>
      <c r="AA47" s="820"/>
      <c r="AB47" s="835"/>
      <c r="AC47" s="819"/>
      <c r="AD47" s="816"/>
      <c r="AE47" s="820"/>
      <c r="AF47" s="835"/>
      <c r="AG47" s="819">
        <v>45194</v>
      </c>
      <c r="AH47" s="816" t="s">
        <v>1280</v>
      </c>
      <c r="AI47" s="820">
        <v>1</v>
      </c>
      <c r="AJ47" s="835" t="s">
        <v>48</v>
      </c>
      <c r="AK47" s="819"/>
      <c r="AL47" s="816"/>
      <c r="AM47" s="820"/>
      <c r="AN47" s="835"/>
      <c r="AO47" s="819"/>
      <c r="AP47" s="816"/>
      <c r="AQ47" s="820"/>
      <c r="AR47" s="835"/>
      <c r="AS47" s="819"/>
      <c r="AT47" s="816"/>
      <c r="AU47" s="820"/>
      <c r="AV47" s="835"/>
      <c r="AW47" s="819"/>
      <c r="AX47" s="816"/>
      <c r="AY47" s="820"/>
      <c r="AZ47" s="835"/>
      <c r="BA47" s="815"/>
      <c r="BB47" s="816"/>
      <c r="BC47" s="817"/>
      <c r="BD47" s="835"/>
      <c r="BE47" s="815"/>
      <c r="BF47" s="816"/>
      <c r="BG47" s="817"/>
      <c r="BH47" s="835"/>
      <c r="BI47" s="815"/>
      <c r="BJ47" s="816"/>
      <c r="BK47" s="817"/>
      <c r="BL47" s="835"/>
      <c r="BM47" s="815"/>
      <c r="BN47" s="816"/>
      <c r="BO47" s="817"/>
      <c r="BP47" s="835"/>
      <c r="BQ47" s="815"/>
      <c r="BR47" s="816"/>
      <c r="BS47" s="817"/>
      <c r="BT47" s="835"/>
      <c r="BU47" s="815"/>
      <c r="BV47" s="816"/>
      <c r="BW47" s="817"/>
      <c r="BX47" s="835"/>
      <c r="BY47" s="815"/>
      <c r="BZ47" s="816"/>
      <c r="CA47" s="817"/>
      <c r="CB47" s="835"/>
      <c r="CC47" s="815">
        <v>45564</v>
      </c>
      <c r="CD47" s="816" t="s">
        <v>1269</v>
      </c>
      <c r="CE47" s="817">
        <v>0.5</v>
      </c>
      <c r="CF47" s="835" t="s">
        <v>1252</v>
      </c>
      <c r="CG47" s="815">
        <v>45592</v>
      </c>
      <c r="CH47" s="816" t="s">
        <v>35</v>
      </c>
      <c r="CI47" s="817">
        <v>3</v>
      </c>
      <c r="CJ47" s="835" t="s">
        <v>1656</v>
      </c>
      <c r="CK47" s="815"/>
      <c r="CL47" s="816"/>
      <c r="CM47" s="817"/>
      <c r="CN47" s="835"/>
      <c r="CO47" s="815"/>
      <c r="CP47" s="816"/>
      <c r="CQ47" s="817"/>
      <c r="CR47" s="835"/>
      <c r="CS47" s="815"/>
      <c r="CT47" s="816"/>
      <c r="CU47" s="817"/>
      <c r="CV47" s="835"/>
      <c r="CW47" s="815"/>
      <c r="CX47" s="816"/>
      <c r="CY47" s="817"/>
      <c r="CZ47" s="835"/>
      <c r="DA47" s="815"/>
      <c r="DB47" s="816"/>
      <c r="DC47" s="817"/>
      <c r="DD47" s="835"/>
      <c r="DE47" s="815"/>
      <c r="DF47" s="1121"/>
      <c r="DG47" s="817"/>
      <c r="DH47" s="1271"/>
      <c r="DJ47" s="1271"/>
      <c r="DK47" s="815"/>
      <c r="DL47" s="830"/>
      <c r="DM47" s="840"/>
      <c r="DN47" s="1268"/>
      <c r="DO47" s="1315" t="s">
        <v>144</v>
      </c>
      <c r="DP47" s="1316"/>
      <c r="DQ47" s="1317">
        <f>SUM(DQ3:DQ46)</f>
        <v>-844.38</v>
      </c>
      <c r="DR47" s="1318"/>
      <c r="DT47" s="815"/>
      <c r="DU47" s="1121"/>
      <c r="DV47" s="817"/>
      <c r="DW47" s="1271"/>
    </row>
    <row r="48" spans="1:130">
      <c r="A48" s="846"/>
      <c r="B48" s="847"/>
      <c r="C48" s="848"/>
      <c r="D48" s="849"/>
      <c r="E48" s="846"/>
      <c r="F48" s="850"/>
      <c r="G48" s="848"/>
      <c r="H48" s="851"/>
      <c r="I48" s="852"/>
      <c r="J48" s="853"/>
      <c r="K48" s="853"/>
      <c r="L48" s="854"/>
      <c r="M48" s="855"/>
      <c r="N48" s="850"/>
      <c r="O48" s="848"/>
      <c r="P48" s="856"/>
      <c r="Q48" s="819">
        <v>45080</v>
      </c>
      <c r="R48" s="816" t="s">
        <v>135</v>
      </c>
      <c r="S48" s="820">
        <v>662</v>
      </c>
      <c r="T48" s="835" t="s">
        <v>19</v>
      </c>
      <c r="U48" s="819"/>
      <c r="V48" s="816"/>
      <c r="W48" s="820"/>
      <c r="X48" s="835"/>
      <c r="Y48" s="819"/>
      <c r="Z48" s="816"/>
      <c r="AA48" s="820"/>
      <c r="AB48" s="835"/>
      <c r="AC48" s="819"/>
      <c r="AD48" s="816"/>
      <c r="AE48" s="820"/>
      <c r="AF48" s="835"/>
      <c r="AG48" s="819">
        <v>45198</v>
      </c>
      <c r="AH48" s="816" t="s">
        <v>61</v>
      </c>
      <c r="AI48" s="820">
        <v>2</v>
      </c>
      <c r="AJ48" s="835" t="s">
        <v>17</v>
      </c>
      <c r="AK48" s="819"/>
      <c r="AL48" s="816"/>
      <c r="AM48" s="820"/>
      <c r="AN48" s="835"/>
      <c r="AO48" s="819"/>
      <c r="AP48" s="816"/>
      <c r="AQ48" s="820"/>
      <c r="AR48" s="835"/>
      <c r="AS48" s="819"/>
      <c r="AT48" s="816"/>
      <c r="AU48" s="820"/>
      <c r="AV48" s="835"/>
      <c r="AW48" s="819"/>
      <c r="AX48" s="816"/>
      <c r="AY48" s="820"/>
      <c r="AZ48" s="835"/>
      <c r="BA48" s="815"/>
      <c r="BB48" s="816"/>
      <c r="BC48" s="817"/>
      <c r="BD48" s="835"/>
      <c r="BE48" s="815"/>
      <c r="BF48" s="816"/>
      <c r="BG48" s="817"/>
      <c r="BH48" s="835"/>
      <c r="BI48" s="815"/>
      <c r="BJ48" s="816"/>
      <c r="BK48" s="817"/>
      <c r="BL48" s="835"/>
      <c r="BM48" s="815"/>
      <c r="BN48" s="816"/>
      <c r="BO48" s="817"/>
      <c r="BP48" s="835"/>
      <c r="BQ48" s="815"/>
      <c r="BR48" s="816"/>
      <c r="BS48" s="817"/>
      <c r="BT48" s="835"/>
      <c r="BU48" s="815"/>
      <c r="BV48" s="816"/>
      <c r="BW48" s="817"/>
      <c r="BX48" s="835"/>
      <c r="BY48" s="815"/>
      <c r="BZ48" s="816"/>
      <c r="CA48" s="817"/>
      <c r="CB48" s="835"/>
      <c r="CC48" s="815">
        <v>45564</v>
      </c>
      <c r="CD48" s="816" t="s">
        <v>69</v>
      </c>
      <c r="CE48" s="817">
        <v>2</v>
      </c>
      <c r="CF48" s="835" t="s">
        <v>42</v>
      </c>
      <c r="CG48" s="977">
        <v>45593</v>
      </c>
      <c r="CH48" s="824" t="s">
        <v>2594</v>
      </c>
      <c r="CI48" s="840">
        <v>-20</v>
      </c>
      <c r="CJ48" s="826" t="s">
        <v>2400</v>
      </c>
      <c r="CK48" s="977"/>
      <c r="CL48" s="824"/>
      <c r="CM48" s="840"/>
      <c r="CN48" s="826"/>
      <c r="CO48" s="977"/>
      <c r="CP48" s="824"/>
      <c r="CQ48" s="840"/>
      <c r="CR48" s="826"/>
      <c r="CS48" s="977"/>
      <c r="CT48" s="824"/>
      <c r="CU48" s="840"/>
      <c r="CV48" s="826"/>
      <c r="CW48" s="977"/>
      <c r="CX48" s="824"/>
      <c r="CY48" s="840"/>
      <c r="CZ48" s="826"/>
      <c r="DA48" s="977"/>
      <c r="DB48" s="824"/>
      <c r="DC48" s="840"/>
      <c r="DD48" s="826"/>
      <c r="DE48" s="815"/>
      <c r="DF48" s="1121"/>
      <c r="DG48" s="817"/>
      <c r="DH48" s="1271"/>
      <c r="DJ48" s="1271"/>
      <c r="DK48" s="1264">
        <v>45853</v>
      </c>
      <c r="DL48" s="1265" t="s">
        <v>2903</v>
      </c>
      <c r="DM48" s="1266">
        <v>-50</v>
      </c>
      <c r="DN48" s="1267" t="s">
        <v>2897</v>
      </c>
      <c r="DQ48" s="345"/>
      <c r="DR48" s="345"/>
      <c r="DT48" s="815"/>
      <c r="DU48" s="1121"/>
      <c r="DV48" s="817"/>
      <c r="DW48" s="1271"/>
    </row>
    <row r="49" spans="1:132">
      <c r="A49" s="846"/>
      <c r="B49" s="847"/>
      <c r="C49" s="848"/>
      <c r="D49" s="849"/>
      <c r="E49" s="846"/>
      <c r="F49" s="850"/>
      <c r="G49" s="848"/>
      <c r="H49" s="851"/>
      <c r="I49" s="852"/>
      <c r="J49" s="853"/>
      <c r="K49" s="853"/>
      <c r="L49" s="854"/>
      <c r="M49" s="855"/>
      <c r="N49" s="850"/>
      <c r="O49" s="848"/>
      <c r="P49" s="856"/>
      <c r="Q49" s="819" t="s">
        <v>143</v>
      </c>
      <c r="R49" s="816"/>
      <c r="S49" s="820"/>
      <c r="T49" s="835"/>
      <c r="U49" s="819"/>
      <c r="V49" s="816"/>
      <c r="W49" s="820"/>
      <c r="X49" s="835"/>
      <c r="Y49" s="819"/>
      <c r="Z49" s="816"/>
      <c r="AA49" s="820"/>
      <c r="AB49" s="835"/>
      <c r="AC49" s="819"/>
      <c r="AD49" s="816"/>
      <c r="AE49" s="820"/>
      <c r="AF49" s="835"/>
      <c r="AG49" s="819">
        <v>45199</v>
      </c>
      <c r="AH49" s="816" t="s">
        <v>1313</v>
      </c>
      <c r="AI49" s="820">
        <v>34.090000000000003</v>
      </c>
      <c r="AJ49" s="835" t="s">
        <v>24</v>
      </c>
      <c r="AK49" s="859"/>
      <c r="AL49" s="860"/>
      <c r="AM49" s="820"/>
      <c r="AN49" s="835"/>
      <c r="AO49" s="819"/>
      <c r="AP49" s="816"/>
      <c r="AQ49" s="820"/>
      <c r="AR49" s="835"/>
      <c r="AS49" s="819"/>
      <c r="AT49" s="816"/>
      <c r="AU49" s="820"/>
      <c r="AV49" s="835"/>
      <c r="AW49" s="819"/>
      <c r="AX49" s="816"/>
      <c r="AY49" s="820"/>
      <c r="AZ49" s="835"/>
      <c r="BA49" s="815"/>
      <c r="BB49" s="816"/>
      <c r="BC49" s="817"/>
      <c r="BD49" s="835"/>
      <c r="BE49" s="815"/>
      <c r="BF49" s="816"/>
      <c r="BG49" s="817"/>
      <c r="BH49" s="835"/>
      <c r="BI49" s="815"/>
      <c r="BJ49" s="816"/>
      <c r="BK49" s="817"/>
      <c r="BL49" s="835"/>
      <c r="BM49" s="815"/>
      <c r="BN49" s="816"/>
      <c r="BO49" s="817"/>
      <c r="BP49" s="835"/>
      <c r="BQ49" s="815"/>
      <c r="BR49" s="816"/>
      <c r="BS49" s="817"/>
      <c r="BT49" s="835"/>
      <c r="BU49" s="815"/>
      <c r="BV49" s="816"/>
      <c r="BW49" s="817"/>
      <c r="BX49" s="835"/>
      <c r="BY49" s="815"/>
      <c r="BZ49" s="816"/>
      <c r="CA49" s="817"/>
      <c r="CB49" s="835"/>
      <c r="CC49" s="815">
        <v>45564</v>
      </c>
      <c r="CD49" s="816" t="s">
        <v>57</v>
      </c>
      <c r="CE49" s="817">
        <v>10</v>
      </c>
      <c r="CF49" s="835" t="s">
        <v>42</v>
      </c>
      <c r="CG49" s="815">
        <v>45594</v>
      </c>
      <c r="CH49" s="816" t="s">
        <v>1248</v>
      </c>
      <c r="CI49" s="817">
        <v>119</v>
      </c>
      <c r="CJ49" s="835" t="s">
        <v>17</v>
      </c>
      <c r="CK49" s="815"/>
      <c r="CL49" s="816"/>
      <c r="CM49" s="817"/>
      <c r="CN49" s="835"/>
      <c r="CO49" s="815"/>
      <c r="CP49" s="816"/>
      <c r="CQ49" s="817"/>
      <c r="CR49" s="835"/>
      <c r="CS49" s="815"/>
      <c r="CT49" s="816"/>
      <c r="CU49" s="817"/>
      <c r="CV49" s="835"/>
      <c r="CW49" s="815"/>
      <c r="CX49" s="816"/>
      <c r="CY49" s="817"/>
      <c r="CZ49" s="835"/>
      <c r="DA49" s="815"/>
      <c r="DB49" s="816"/>
      <c r="DC49" s="817"/>
      <c r="DD49" s="835"/>
      <c r="DE49" s="815"/>
      <c r="DF49" s="1269"/>
      <c r="DG49" s="817"/>
      <c r="DH49" s="1268"/>
      <c r="DJ49" s="1268"/>
      <c r="DK49" s="815"/>
      <c r="DL49" s="1269"/>
      <c r="DM49" s="817"/>
      <c r="DN49" s="1268"/>
      <c r="DO49" s="345"/>
      <c r="DP49" s="345"/>
      <c r="DQ49" s="872"/>
      <c r="DR49" s="875"/>
      <c r="DT49" s="815"/>
      <c r="DU49" s="1269"/>
      <c r="DV49" s="817"/>
      <c r="DW49" s="1268"/>
    </row>
    <row r="50" spans="1:132">
      <c r="A50" s="846"/>
      <c r="B50" s="847"/>
      <c r="C50" s="848"/>
      <c r="D50" s="849"/>
      <c r="E50" s="846"/>
      <c r="F50" s="850"/>
      <c r="G50" s="848"/>
      <c r="H50" s="851"/>
      <c r="I50" s="852"/>
      <c r="J50" s="853"/>
      <c r="K50" s="853"/>
      <c r="L50" s="854"/>
      <c r="M50" s="855"/>
      <c r="N50" s="850"/>
      <c r="O50" s="848"/>
      <c r="P50" s="856"/>
      <c r="Q50" s="819"/>
      <c r="R50" s="816"/>
      <c r="S50" s="820"/>
      <c r="T50" s="835"/>
      <c r="U50" s="819"/>
      <c r="V50" s="816"/>
      <c r="W50" s="820"/>
      <c r="X50" s="835"/>
      <c r="Y50" s="819"/>
      <c r="Z50" s="816"/>
      <c r="AA50" s="820"/>
      <c r="AB50" s="835"/>
      <c r="AC50" s="819"/>
      <c r="AD50" s="816"/>
      <c r="AE50" s="820"/>
      <c r="AF50" s="835"/>
      <c r="AG50" s="819"/>
      <c r="AH50" s="816"/>
      <c r="AI50" s="820"/>
      <c r="AJ50" s="835"/>
      <c r="AK50" s="819"/>
      <c r="AL50" s="816"/>
      <c r="AM50" s="820"/>
      <c r="AN50" s="835"/>
      <c r="AO50" s="819"/>
      <c r="AP50" s="816"/>
      <c r="AQ50" s="820"/>
      <c r="AR50" s="835"/>
      <c r="AS50" s="819"/>
      <c r="AT50" s="816"/>
      <c r="AU50" s="820"/>
      <c r="AV50" s="835"/>
      <c r="AW50" s="819"/>
      <c r="AX50" s="816"/>
      <c r="AY50" s="820"/>
      <c r="AZ50" s="835"/>
      <c r="BA50" s="815"/>
      <c r="BB50" s="816"/>
      <c r="BC50" s="534"/>
      <c r="BD50" s="835"/>
      <c r="BE50" s="815"/>
      <c r="BF50" s="816"/>
      <c r="BG50" s="534"/>
      <c r="BH50" s="835"/>
      <c r="BI50" s="815"/>
      <c r="BJ50" s="816"/>
      <c r="BK50" s="733"/>
      <c r="BL50" s="835"/>
      <c r="BM50" s="815"/>
      <c r="BN50" s="816"/>
      <c r="BO50" s="733"/>
      <c r="BP50" s="835"/>
      <c r="BQ50" s="815"/>
      <c r="BR50" s="816"/>
      <c r="BS50" s="733"/>
      <c r="BT50" s="835"/>
      <c r="BU50" s="815"/>
      <c r="BV50" s="816"/>
      <c r="BW50" s="733"/>
      <c r="BX50" s="835"/>
      <c r="BY50" s="815"/>
      <c r="BZ50" s="816"/>
      <c r="CA50" s="733"/>
      <c r="CB50" s="835"/>
      <c r="CC50" s="815"/>
      <c r="CD50" s="816"/>
      <c r="CE50" s="817"/>
      <c r="CF50" s="835"/>
      <c r="CG50" s="815"/>
      <c r="CH50" s="816"/>
      <c r="CI50" s="817"/>
      <c r="CJ50" s="835"/>
      <c r="CK50" s="815"/>
      <c r="CL50" s="816"/>
      <c r="CM50" s="817"/>
      <c r="CN50" s="835"/>
      <c r="CO50" s="815"/>
      <c r="CP50" s="816"/>
      <c r="CQ50" s="817"/>
      <c r="CR50" s="835"/>
      <c r="CS50" s="815"/>
      <c r="CT50" s="816"/>
      <c r="CU50" s="817"/>
      <c r="CV50" s="835"/>
      <c r="CW50" s="815"/>
      <c r="CX50" s="816"/>
      <c r="CY50" s="817"/>
      <c r="CZ50" s="835"/>
      <c r="DA50" s="815"/>
      <c r="DB50" s="816"/>
      <c r="DC50" s="817"/>
      <c r="DD50" s="835"/>
      <c r="DE50" s="815"/>
      <c r="DF50" s="1269"/>
      <c r="DG50" s="817"/>
      <c r="DH50" s="1271"/>
      <c r="DJ50" s="1271"/>
      <c r="DK50" s="815"/>
      <c r="DL50" s="1269"/>
      <c r="DM50" s="817"/>
      <c r="DN50" s="1271"/>
      <c r="DQ50" s="872"/>
      <c r="DR50" s="873"/>
      <c r="DT50" s="815"/>
      <c r="DU50" s="1269"/>
      <c r="DV50" s="817"/>
      <c r="DW50" s="1271"/>
    </row>
    <row r="51" spans="1:132">
      <c r="A51" s="846"/>
      <c r="B51" s="847"/>
      <c r="C51" s="848"/>
      <c r="D51" s="849"/>
      <c r="E51" s="846"/>
      <c r="F51" s="850"/>
      <c r="G51" s="848"/>
      <c r="H51" s="851"/>
      <c r="I51" s="852"/>
      <c r="J51" s="853"/>
      <c r="K51" s="853"/>
      <c r="L51" s="854"/>
      <c r="M51" s="855"/>
      <c r="N51" s="850"/>
      <c r="O51" s="848"/>
      <c r="P51" s="856"/>
      <c r="Q51" s="819"/>
      <c r="R51" s="816"/>
      <c r="S51" s="820"/>
      <c r="T51" s="835"/>
      <c r="U51" s="819"/>
      <c r="V51" s="816"/>
      <c r="W51" s="820"/>
      <c r="X51" s="835"/>
      <c r="Y51" s="819"/>
      <c r="Z51" s="816"/>
      <c r="AA51" s="820"/>
      <c r="AB51" s="835"/>
      <c r="AC51" s="819"/>
      <c r="AD51" s="816"/>
      <c r="AE51" s="820"/>
      <c r="AF51" s="835"/>
      <c r="AG51" s="819"/>
      <c r="AH51" s="816"/>
      <c r="AI51" s="820"/>
      <c r="AJ51" s="835"/>
      <c r="AK51" s="819"/>
      <c r="AL51" s="816"/>
      <c r="AM51" s="820"/>
      <c r="AN51" s="835"/>
      <c r="AO51" s="819"/>
      <c r="AP51" s="816"/>
      <c r="AQ51" s="820"/>
      <c r="AR51" s="835"/>
      <c r="AS51" s="819"/>
      <c r="AT51" s="816"/>
      <c r="AU51" s="820"/>
      <c r="AV51" s="835"/>
      <c r="AW51" s="819"/>
      <c r="AX51" s="816"/>
      <c r="AY51" s="820"/>
      <c r="AZ51" s="835"/>
      <c r="BA51" s="815"/>
      <c r="BB51" s="816"/>
      <c r="BC51" s="534"/>
      <c r="BD51" s="835"/>
      <c r="BE51" s="815"/>
      <c r="BF51" s="816"/>
      <c r="BG51" s="534"/>
      <c r="BH51" s="835"/>
      <c r="BI51" s="815"/>
      <c r="BJ51" s="816"/>
      <c r="BK51" s="733"/>
      <c r="BL51" s="835"/>
      <c r="BM51" s="815"/>
      <c r="BN51" s="816"/>
      <c r="BO51" s="733"/>
      <c r="BP51" s="835"/>
      <c r="BQ51" s="815"/>
      <c r="BR51" s="816"/>
      <c r="BS51" s="733"/>
      <c r="BT51" s="835"/>
      <c r="BU51" s="815"/>
      <c r="BV51" s="816"/>
      <c r="BW51" s="733"/>
      <c r="BX51" s="835"/>
      <c r="BY51" s="815"/>
      <c r="BZ51" s="816"/>
      <c r="CA51" s="733"/>
      <c r="CB51" s="835"/>
      <c r="CC51" s="815"/>
      <c r="CD51" s="816"/>
      <c r="CE51" s="817"/>
      <c r="CF51" s="835"/>
      <c r="CG51" s="815"/>
      <c r="CH51" s="816"/>
      <c r="CI51" s="817"/>
      <c r="CJ51" s="835"/>
      <c r="CK51" s="815"/>
      <c r="CL51" s="816"/>
      <c r="CM51" s="817"/>
      <c r="CN51" s="835"/>
      <c r="CO51" s="815"/>
      <c r="CP51" s="816"/>
      <c r="CQ51" s="817"/>
      <c r="CR51" s="835"/>
      <c r="CS51" s="815"/>
      <c r="CT51" s="816"/>
      <c r="CU51" s="817"/>
      <c r="CV51" s="835"/>
      <c r="CW51" s="815"/>
      <c r="CX51" s="816"/>
      <c r="CY51" s="817"/>
      <c r="CZ51" s="835"/>
      <c r="DA51" s="815"/>
      <c r="DB51" s="816"/>
      <c r="DC51" s="817"/>
      <c r="DD51" s="835"/>
      <c r="DE51" s="815"/>
      <c r="DF51" s="1269"/>
      <c r="DG51" s="817"/>
      <c r="DH51" s="1271"/>
      <c r="DJ51" s="1271"/>
      <c r="DK51" s="815"/>
      <c r="DL51" s="1269"/>
      <c r="DM51" s="817"/>
      <c r="DN51" s="1271"/>
      <c r="DQ51" s="872"/>
      <c r="DR51" s="857"/>
      <c r="DT51" s="815"/>
      <c r="DU51" s="1269"/>
      <c r="DV51" s="817"/>
      <c r="DW51" s="1271"/>
    </row>
    <row r="52" spans="1:132">
      <c r="A52" s="846"/>
      <c r="B52" s="847"/>
      <c r="C52" s="848"/>
      <c r="D52" s="849"/>
      <c r="E52" s="846"/>
      <c r="F52" s="850"/>
      <c r="G52" s="848"/>
      <c r="H52" s="851"/>
      <c r="I52" s="852"/>
      <c r="J52" s="853"/>
      <c r="K52" s="853"/>
      <c r="L52" s="854"/>
      <c r="M52" s="855"/>
      <c r="N52" s="850"/>
      <c r="O52" s="848"/>
      <c r="P52" s="856"/>
      <c r="Q52" s="819"/>
      <c r="R52" s="816"/>
      <c r="S52" s="820"/>
      <c r="T52" s="835"/>
      <c r="U52" s="819"/>
      <c r="V52" s="816"/>
      <c r="W52" s="820"/>
      <c r="X52" s="835"/>
      <c r="Y52" s="819"/>
      <c r="Z52" s="816"/>
      <c r="AA52" s="820"/>
      <c r="AB52" s="835"/>
      <c r="AC52" s="819"/>
      <c r="AD52" s="816"/>
      <c r="AE52" s="820"/>
      <c r="AF52" s="835"/>
      <c r="AG52" s="819"/>
      <c r="AH52" s="816"/>
      <c r="AI52" s="820"/>
      <c r="AJ52" s="835"/>
      <c r="AK52" s="819"/>
      <c r="AL52" s="816"/>
      <c r="AM52" s="820"/>
      <c r="AN52" s="835"/>
      <c r="AO52" s="819"/>
      <c r="AP52" s="816"/>
      <c r="AQ52" s="820"/>
      <c r="AR52" s="835"/>
      <c r="AS52" s="819"/>
      <c r="AT52" s="816"/>
      <c r="AU52" s="820"/>
      <c r="AV52" s="835"/>
      <c r="AW52" s="819"/>
      <c r="AX52" s="816"/>
      <c r="AY52" s="820"/>
      <c r="AZ52" s="835"/>
      <c r="BA52" s="815"/>
      <c r="BB52" s="816"/>
      <c r="BC52" s="534"/>
      <c r="BD52" s="835"/>
      <c r="BE52" s="815"/>
      <c r="BF52" s="816"/>
      <c r="BG52" s="534"/>
      <c r="BH52" s="835"/>
      <c r="BI52" s="815"/>
      <c r="BJ52" s="816"/>
      <c r="BK52" s="733"/>
      <c r="BL52" s="835"/>
      <c r="BM52" s="815"/>
      <c r="BN52" s="816"/>
      <c r="BO52" s="733"/>
      <c r="BP52" s="835"/>
      <c r="BQ52" s="815"/>
      <c r="BR52" s="816"/>
      <c r="BS52" s="733"/>
      <c r="BT52" s="835"/>
      <c r="BU52" s="815"/>
      <c r="BV52" s="816"/>
      <c r="BW52" s="733"/>
      <c r="BX52" s="835"/>
      <c r="BY52" s="815"/>
      <c r="BZ52" s="816"/>
      <c r="CA52" s="733"/>
      <c r="CB52" s="835"/>
      <c r="CC52" s="815"/>
      <c r="CD52" s="816"/>
      <c r="CE52" s="817"/>
      <c r="CF52" s="835"/>
      <c r="CG52" s="815"/>
      <c r="CH52" s="816"/>
      <c r="CI52" s="817"/>
      <c r="CJ52" s="835"/>
      <c r="CK52" s="815"/>
      <c r="CL52" s="816"/>
      <c r="CM52" s="817"/>
      <c r="CN52" s="835"/>
      <c r="CO52" s="815"/>
      <c r="CP52" s="816"/>
      <c r="CQ52" s="817"/>
      <c r="CR52" s="835"/>
      <c r="CS52" s="815"/>
      <c r="CT52" s="816"/>
      <c r="CU52" s="817"/>
      <c r="CV52" s="835"/>
      <c r="CW52" s="815"/>
      <c r="CX52" s="816"/>
      <c r="CY52" s="817"/>
      <c r="CZ52" s="835"/>
      <c r="DA52" s="815"/>
      <c r="DB52" s="816"/>
      <c r="DC52" s="817"/>
      <c r="DD52" s="835"/>
      <c r="DE52" s="815"/>
      <c r="DF52" s="1269"/>
      <c r="DG52" s="817"/>
      <c r="DH52" s="1271"/>
      <c r="DJ52" s="1271"/>
      <c r="DK52" s="815"/>
      <c r="DL52" s="1269"/>
      <c r="DM52" s="817"/>
      <c r="DN52" s="1271"/>
      <c r="DQ52" s="872"/>
      <c r="DR52" s="873"/>
      <c r="DT52" s="815"/>
      <c r="DU52" s="1269"/>
      <c r="DV52" s="817"/>
      <c r="DW52" s="1271"/>
    </row>
    <row r="53" spans="1:132">
      <c r="A53" s="846"/>
      <c r="B53" s="847"/>
      <c r="C53" s="848"/>
      <c r="D53" s="849"/>
      <c r="E53" s="846"/>
      <c r="F53" s="850"/>
      <c r="G53" s="848"/>
      <c r="H53" s="851"/>
      <c r="I53" s="852"/>
      <c r="J53" s="853"/>
      <c r="K53" s="853"/>
      <c r="L53" s="854"/>
      <c r="M53" s="855"/>
      <c r="N53" s="850"/>
      <c r="O53" s="848"/>
      <c r="P53" s="856"/>
      <c r="Q53" s="819"/>
      <c r="R53" s="816"/>
      <c r="S53" s="820"/>
      <c r="T53" s="835"/>
      <c r="U53" s="819"/>
      <c r="V53" s="816"/>
      <c r="W53" s="820"/>
      <c r="X53" s="835"/>
      <c r="Y53" s="819"/>
      <c r="Z53" s="816"/>
      <c r="AA53" s="820"/>
      <c r="AB53" s="835"/>
      <c r="AC53" s="819"/>
      <c r="AD53" s="816"/>
      <c r="AE53" s="820"/>
      <c r="AF53" s="835"/>
      <c r="AG53" s="819"/>
      <c r="AH53" s="816"/>
      <c r="AI53" s="820"/>
      <c r="AJ53" s="835"/>
      <c r="AK53" s="819"/>
      <c r="AL53" s="816"/>
      <c r="AM53" s="820"/>
      <c r="AN53" s="835"/>
      <c r="AO53" s="819"/>
      <c r="AP53" s="816"/>
      <c r="AQ53" s="820"/>
      <c r="AR53" s="835"/>
      <c r="AS53" s="819"/>
      <c r="AT53" s="816"/>
      <c r="AU53" s="820"/>
      <c r="AV53" s="835"/>
      <c r="AW53" s="819"/>
      <c r="AX53" s="816"/>
      <c r="AY53" s="820"/>
      <c r="AZ53" s="835"/>
      <c r="BA53" s="815"/>
      <c r="BB53" s="816"/>
      <c r="BC53" s="534"/>
      <c r="BD53" s="835"/>
      <c r="BE53" s="815"/>
      <c r="BF53" s="816"/>
      <c r="BG53" s="534"/>
      <c r="BH53" s="835"/>
      <c r="BI53" s="815"/>
      <c r="BJ53" s="816"/>
      <c r="BK53" s="733"/>
      <c r="BL53" s="835"/>
      <c r="BM53" s="815"/>
      <c r="BN53" s="816"/>
      <c r="BO53" s="733"/>
      <c r="BP53" s="835"/>
      <c r="BQ53" s="815"/>
      <c r="BR53" s="816"/>
      <c r="BS53" s="733"/>
      <c r="BT53" s="835"/>
      <c r="BU53" s="815"/>
      <c r="BV53" s="816"/>
      <c r="BW53" s="733"/>
      <c r="BX53" s="835"/>
      <c r="BY53" s="815"/>
      <c r="BZ53" s="816"/>
      <c r="CA53" s="733"/>
      <c r="CB53" s="835"/>
      <c r="CC53" s="815"/>
      <c r="CD53" s="816"/>
      <c r="CE53" s="817"/>
      <c r="CF53" s="835"/>
      <c r="CG53" s="815"/>
      <c r="CH53" s="816"/>
      <c r="CI53" s="817"/>
      <c r="CJ53" s="835"/>
      <c r="CK53" s="815"/>
      <c r="CL53" s="816"/>
      <c r="CM53" s="817"/>
      <c r="CN53" s="835"/>
      <c r="CO53" s="815"/>
      <c r="CP53" s="816"/>
      <c r="CQ53" s="817"/>
      <c r="CR53" s="835"/>
      <c r="CS53" s="815"/>
      <c r="CT53" s="816"/>
      <c r="CU53" s="817"/>
      <c r="CV53" s="835"/>
      <c r="CW53" s="815"/>
      <c r="CX53" s="816"/>
      <c r="CY53" s="817"/>
      <c r="CZ53" s="835"/>
      <c r="DA53" s="815"/>
      <c r="DB53" s="816"/>
      <c r="DC53" s="817"/>
      <c r="DD53" s="835"/>
      <c r="DE53" s="815"/>
      <c r="DF53" s="1269"/>
      <c r="DG53" s="817"/>
      <c r="DH53" s="1271"/>
      <c r="DJ53" s="1271"/>
      <c r="DK53" s="815"/>
      <c r="DL53" s="1269"/>
      <c r="DM53" s="817"/>
      <c r="DN53" s="1271"/>
      <c r="DQ53" s="884"/>
      <c r="DR53" s="345"/>
      <c r="DT53" s="815"/>
      <c r="DU53" s="1269"/>
      <c r="DV53" s="817"/>
      <c r="DW53" s="1271"/>
    </row>
    <row r="54" spans="1:132">
      <c r="A54" s="846"/>
      <c r="B54" s="847"/>
      <c r="C54" s="848"/>
      <c r="D54" s="849"/>
      <c r="E54" s="846"/>
      <c r="F54" s="850"/>
      <c r="G54" s="848"/>
      <c r="H54" s="851"/>
      <c r="I54" s="852"/>
      <c r="J54" s="853"/>
      <c r="K54" s="853"/>
      <c r="L54" s="854"/>
      <c r="M54" s="855"/>
      <c r="N54" s="850"/>
      <c r="O54" s="848"/>
      <c r="P54" s="856"/>
      <c r="Q54" s="819"/>
      <c r="R54" s="816"/>
      <c r="S54" s="820"/>
      <c r="T54" s="835"/>
      <c r="U54" s="819"/>
      <c r="V54" s="816"/>
      <c r="W54" s="820"/>
      <c r="X54" s="835"/>
      <c r="Y54" s="819"/>
      <c r="Z54" s="816"/>
      <c r="AA54" s="820"/>
      <c r="AB54" s="835"/>
      <c r="AC54" s="819"/>
      <c r="AD54" s="816"/>
      <c r="AE54" s="820"/>
      <c r="AF54" s="835"/>
      <c r="AG54" s="819"/>
      <c r="AH54" s="816"/>
      <c r="AI54" s="820"/>
      <c r="AJ54" s="835"/>
      <c r="AK54" s="819"/>
      <c r="AL54" s="816"/>
      <c r="AM54" s="820"/>
      <c r="AN54" s="835"/>
      <c r="AO54" s="819"/>
      <c r="AP54" s="816"/>
      <c r="AQ54" s="820"/>
      <c r="AR54" s="835"/>
      <c r="AS54" s="819"/>
      <c r="AT54" s="816"/>
      <c r="AU54" s="820"/>
      <c r="AV54" s="835"/>
      <c r="AW54" s="819"/>
      <c r="AX54" s="816"/>
      <c r="AY54" s="820"/>
      <c r="AZ54" s="835"/>
      <c r="BA54" s="815"/>
      <c r="BB54" s="816"/>
      <c r="BC54" s="534"/>
      <c r="BD54" s="835"/>
      <c r="BE54" s="815"/>
      <c r="BF54" s="816"/>
      <c r="BG54" s="534"/>
      <c r="BH54" s="835"/>
      <c r="BI54" s="815"/>
      <c r="BJ54" s="816"/>
      <c r="BK54" s="733"/>
      <c r="BL54" s="835"/>
      <c r="BM54" s="815"/>
      <c r="BN54" s="816"/>
      <c r="BO54" s="733"/>
      <c r="BP54" s="835"/>
      <c r="BQ54" s="815"/>
      <c r="BR54" s="816"/>
      <c r="BS54" s="733"/>
      <c r="BT54" s="835"/>
      <c r="BU54" s="815"/>
      <c r="BV54" s="816"/>
      <c r="BW54" s="733"/>
      <c r="BX54" s="835"/>
      <c r="BY54" s="815"/>
      <c r="BZ54" s="816"/>
      <c r="CA54" s="733"/>
      <c r="CB54" s="835"/>
      <c r="CC54" s="815"/>
      <c r="CD54" s="816"/>
      <c r="CE54" s="817"/>
      <c r="CF54" s="835"/>
      <c r="CG54" s="815"/>
      <c r="CH54" s="816"/>
      <c r="CI54" s="817"/>
      <c r="CJ54" s="835"/>
      <c r="CK54" s="815"/>
      <c r="CL54" s="816"/>
      <c r="CM54" s="817"/>
      <c r="CN54" s="835"/>
      <c r="CO54" s="815"/>
      <c r="CP54" s="816"/>
      <c r="CQ54" s="817"/>
      <c r="CR54" s="835"/>
      <c r="CS54" s="815"/>
      <c r="CT54" s="816"/>
      <c r="CU54" s="817"/>
      <c r="CV54" s="835"/>
      <c r="CW54" s="815"/>
      <c r="CX54" s="816"/>
      <c r="CY54" s="817"/>
      <c r="CZ54" s="835"/>
      <c r="DA54" s="815"/>
      <c r="DB54" s="816"/>
      <c r="DC54" s="817"/>
      <c r="DD54" s="835"/>
      <c r="DE54" s="815"/>
      <c r="DF54" s="1269"/>
      <c r="DG54" s="817"/>
      <c r="DH54" s="1271"/>
      <c r="DJ54" s="1271"/>
      <c r="DK54" s="815"/>
      <c r="DL54" s="1269"/>
      <c r="DM54" s="817"/>
      <c r="DN54" s="1271"/>
      <c r="DQ54" s="884"/>
      <c r="DR54" s="875"/>
      <c r="DT54" s="815"/>
      <c r="DU54" s="1269"/>
      <c r="DV54" s="817"/>
      <c r="DW54" s="1271"/>
    </row>
    <row r="55" spans="1:132">
      <c r="A55" s="846"/>
      <c r="B55" s="847"/>
      <c r="C55" s="848"/>
      <c r="D55" s="849"/>
      <c r="E55" s="846"/>
      <c r="F55" s="850"/>
      <c r="G55" s="848"/>
      <c r="H55" s="851"/>
      <c r="I55" s="852"/>
      <c r="J55" s="853"/>
      <c r="K55" s="853"/>
      <c r="L55" s="854"/>
      <c r="M55" s="855"/>
      <c r="N55" s="850"/>
      <c r="O55" s="848"/>
      <c r="P55" s="856"/>
      <c r="Q55" s="819"/>
      <c r="R55" s="816"/>
      <c r="S55" s="820"/>
      <c r="T55" s="835"/>
      <c r="U55" s="819"/>
      <c r="V55" s="816"/>
      <c r="W55" s="820"/>
      <c r="X55" s="835"/>
      <c r="Y55" s="819"/>
      <c r="Z55" s="816"/>
      <c r="AA55" s="820"/>
      <c r="AB55" s="835"/>
      <c r="AC55" s="819"/>
      <c r="AD55" s="816"/>
      <c r="AE55" s="820"/>
      <c r="AF55" s="835"/>
      <c r="AG55" s="819"/>
      <c r="AH55" s="816"/>
      <c r="AI55" s="820"/>
      <c r="AJ55" s="835"/>
      <c r="AK55" s="819"/>
      <c r="AL55" s="816"/>
      <c r="AM55" s="820"/>
      <c r="AN55" s="835"/>
      <c r="AO55" s="819"/>
      <c r="AP55" s="816"/>
      <c r="AQ55" s="820"/>
      <c r="AR55" s="835"/>
      <c r="AS55" s="819"/>
      <c r="AT55" s="816"/>
      <c r="AU55" s="820"/>
      <c r="AV55" s="835"/>
      <c r="AW55" s="819"/>
      <c r="AX55" s="816"/>
      <c r="AY55" s="820"/>
      <c r="AZ55" s="835"/>
      <c r="BA55" s="815"/>
      <c r="BB55" s="816"/>
      <c r="BC55" s="534"/>
      <c r="BD55" s="835"/>
      <c r="BE55" s="815"/>
      <c r="BF55" s="816"/>
      <c r="BG55" s="534"/>
      <c r="BH55" s="835"/>
      <c r="BI55" s="815"/>
      <c r="BJ55" s="816"/>
      <c r="BK55" s="733"/>
      <c r="BL55" s="835"/>
      <c r="BM55" s="815"/>
      <c r="BN55" s="816"/>
      <c r="BO55" s="733"/>
      <c r="BP55" s="835"/>
      <c r="BQ55" s="815"/>
      <c r="BR55" s="816"/>
      <c r="BS55" s="733"/>
      <c r="BT55" s="835"/>
      <c r="BU55" s="815"/>
      <c r="BV55" s="816"/>
      <c r="BW55" s="733"/>
      <c r="BX55" s="835"/>
      <c r="BY55" s="815"/>
      <c r="BZ55" s="816"/>
      <c r="CA55" s="733"/>
      <c r="CB55" s="835"/>
      <c r="CC55" s="815"/>
      <c r="CD55" s="816"/>
      <c r="CE55" s="817"/>
      <c r="CF55" s="835"/>
      <c r="CG55" s="815"/>
      <c r="CH55" s="816"/>
      <c r="CI55" s="817"/>
      <c r="CJ55" s="835"/>
      <c r="CK55" s="815"/>
      <c r="CL55" s="816"/>
      <c r="CM55" s="817"/>
      <c r="CN55" s="835"/>
      <c r="CO55" s="815"/>
      <c r="CP55" s="816"/>
      <c r="CQ55" s="817"/>
      <c r="CR55" s="835"/>
      <c r="CS55" s="815"/>
      <c r="CT55" s="816"/>
      <c r="CU55" s="817"/>
      <c r="CV55" s="835"/>
      <c r="CW55" s="815"/>
      <c r="CX55" s="816"/>
      <c r="CY55" s="817"/>
      <c r="CZ55" s="835"/>
      <c r="DA55" s="815"/>
      <c r="DB55" s="816"/>
      <c r="DC55" s="817"/>
      <c r="DD55" s="835"/>
      <c r="DE55" s="815"/>
      <c r="DF55" s="1269"/>
      <c r="DG55" s="817"/>
      <c r="DH55" s="1271"/>
      <c r="DJ55" s="1271"/>
      <c r="DK55" s="815"/>
      <c r="DL55" s="1269"/>
      <c r="DM55" s="817"/>
      <c r="DN55" s="1271"/>
      <c r="DQ55" s="872"/>
      <c r="DR55" s="345"/>
      <c r="DT55" s="815"/>
      <c r="DU55" s="1269"/>
      <c r="DV55" s="817"/>
      <c r="DW55" s="1271"/>
    </row>
    <row r="56" spans="1:132">
      <c r="A56" s="846"/>
      <c r="B56" s="847"/>
      <c r="C56" s="848"/>
      <c r="D56" s="849"/>
      <c r="E56" s="846"/>
      <c r="F56" s="850"/>
      <c r="G56" s="848"/>
      <c r="H56" s="851"/>
      <c r="I56" s="852"/>
      <c r="J56" s="853"/>
      <c r="K56" s="853"/>
      <c r="L56" s="854"/>
      <c r="M56" s="855"/>
      <c r="N56" s="850"/>
      <c r="O56" s="848"/>
      <c r="P56" s="856"/>
      <c r="Q56" s="819"/>
      <c r="R56" s="816"/>
      <c r="S56" s="820"/>
      <c r="T56" s="835"/>
      <c r="U56" s="819"/>
      <c r="V56" s="816"/>
      <c r="W56" s="820"/>
      <c r="X56" s="835"/>
      <c r="Y56" s="819"/>
      <c r="Z56" s="816"/>
      <c r="AA56" s="820"/>
      <c r="AB56" s="835"/>
      <c r="AC56" s="819"/>
      <c r="AD56" s="816"/>
      <c r="AE56" s="820"/>
      <c r="AF56" s="835"/>
      <c r="AG56" s="819"/>
      <c r="AH56" s="816"/>
      <c r="AI56" s="820"/>
      <c r="AJ56" s="835"/>
      <c r="AK56" s="819"/>
      <c r="AL56" s="816"/>
      <c r="AM56" s="820"/>
      <c r="AN56" s="835"/>
      <c r="AO56" s="819"/>
      <c r="AP56" s="816"/>
      <c r="AQ56" s="820"/>
      <c r="AR56" s="835"/>
      <c r="AS56" s="819"/>
      <c r="AT56" s="816"/>
      <c r="AU56" s="820"/>
      <c r="AV56" s="835"/>
      <c r="AW56" s="819"/>
      <c r="AX56" s="816"/>
      <c r="AY56" s="820"/>
      <c r="AZ56" s="835"/>
      <c r="BA56" s="815"/>
      <c r="BB56" s="816"/>
      <c r="BC56" s="534"/>
      <c r="BD56" s="835"/>
      <c r="BE56" s="815"/>
      <c r="BF56" s="816"/>
      <c r="BG56" s="534"/>
      <c r="BH56" s="835"/>
      <c r="BI56" s="815"/>
      <c r="BJ56" s="816"/>
      <c r="BK56" s="733"/>
      <c r="BL56" s="835"/>
      <c r="BM56" s="815"/>
      <c r="BN56" s="816"/>
      <c r="BO56" s="733"/>
      <c r="BP56" s="835"/>
      <c r="BQ56" s="815"/>
      <c r="BR56" s="816"/>
      <c r="BS56" s="733"/>
      <c r="BT56" s="835"/>
      <c r="BU56" s="815"/>
      <c r="BV56" s="816"/>
      <c r="BW56" s="733"/>
      <c r="BX56" s="835"/>
      <c r="BY56" s="815"/>
      <c r="BZ56" s="816"/>
      <c r="CA56" s="733"/>
      <c r="CB56" s="835"/>
      <c r="CC56" s="815"/>
      <c r="CD56" s="816"/>
      <c r="CE56" s="817"/>
      <c r="CF56" s="835"/>
      <c r="CG56" s="815"/>
      <c r="CH56" s="816"/>
      <c r="CI56" s="817"/>
      <c r="CJ56" s="835"/>
      <c r="CK56" s="815"/>
      <c r="CL56" s="816"/>
      <c r="CM56" s="817"/>
      <c r="CN56" s="835"/>
      <c r="CO56" s="815"/>
      <c r="CP56" s="816"/>
      <c r="CQ56" s="817"/>
      <c r="CR56" s="835"/>
      <c r="CS56" s="815"/>
      <c r="CT56" s="816"/>
      <c r="CU56" s="817"/>
      <c r="CV56" s="835"/>
      <c r="CW56" s="815"/>
      <c r="CX56" s="816"/>
      <c r="CY56" s="817"/>
      <c r="CZ56" s="835"/>
      <c r="DA56" s="815"/>
      <c r="DB56" s="816"/>
      <c r="DC56" s="817"/>
      <c r="DD56" s="835"/>
      <c r="DE56" s="815"/>
      <c r="DF56" s="1269"/>
      <c r="DG56" s="817"/>
      <c r="DH56" s="1271"/>
      <c r="DJ56" s="1271"/>
      <c r="DK56" s="815"/>
      <c r="DL56" s="1269"/>
      <c r="DN56" s="1271"/>
      <c r="DQ56" s="884"/>
      <c r="DR56" s="345"/>
      <c r="DT56" s="815"/>
      <c r="DU56" s="1269"/>
      <c r="DV56" s="817"/>
      <c r="DW56" s="1271"/>
      <c r="EB56" s="817"/>
    </row>
    <row r="57" spans="1:132">
      <c r="A57" s="846"/>
      <c r="B57" s="847"/>
      <c r="C57" s="848"/>
      <c r="D57" s="849"/>
      <c r="E57" s="846"/>
      <c r="F57" s="850"/>
      <c r="G57" s="848"/>
      <c r="H57" s="851"/>
      <c r="I57" s="852"/>
      <c r="J57" s="853"/>
      <c r="K57" s="853"/>
      <c r="L57" s="854"/>
      <c r="M57" s="855"/>
      <c r="N57" s="850"/>
      <c r="O57" s="848"/>
      <c r="P57" s="856"/>
      <c r="Q57" s="819"/>
      <c r="R57" s="816"/>
      <c r="S57" s="820"/>
      <c r="T57" s="835"/>
      <c r="U57" s="819"/>
      <c r="V57" s="816"/>
      <c r="W57" s="820"/>
      <c r="X57" s="835"/>
      <c r="Y57" s="819"/>
      <c r="Z57" s="816"/>
      <c r="AA57" s="820"/>
      <c r="AB57" s="835"/>
      <c r="AC57" s="819"/>
      <c r="AD57" s="816"/>
      <c r="AE57" s="820"/>
      <c r="AF57" s="835"/>
      <c r="AG57" s="819"/>
      <c r="AH57" s="816"/>
      <c r="AI57" s="820"/>
      <c r="AJ57" s="835"/>
      <c r="AK57" s="819"/>
      <c r="AL57" s="816"/>
      <c r="AM57" s="820"/>
      <c r="AN57" s="835"/>
      <c r="AO57" s="819"/>
      <c r="AP57" s="816"/>
      <c r="AQ57" s="820"/>
      <c r="AR57" s="835"/>
      <c r="AS57" s="819"/>
      <c r="AT57" s="816"/>
      <c r="AU57" s="820"/>
      <c r="AV57" s="835"/>
      <c r="AW57" s="819"/>
      <c r="AX57" s="816"/>
      <c r="AY57" s="820"/>
      <c r="AZ57" s="835"/>
      <c r="BA57" s="815"/>
      <c r="BB57" s="816"/>
      <c r="BC57" s="534"/>
      <c r="BD57" s="835"/>
      <c r="BE57" s="815"/>
      <c r="BF57" s="816"/>
      <c r="BG57" s="534"/>
      <c r="BH57" s="835"/>
      <c r="BI57" s="815"/>
      <c r="BJ57" s="816"/>
      <c r="BK57" s="733"/>
      <c r="BL57" s="835"/>
      <c r="BM57" s="815"/>
      <c r="BN57" s="816"/>
      <c r="BO57" s="733"/>
      <c r="BP57" s="835"/>
      <c r="BQ57" s="815"/>
      <c r="BR57" s="816"/>
      <c r="BS57" s="733"/>
      <c r="BT57" s="835"/>
      <c r="BU57" s="815"/>
      <c r="BV57" s="816"/>
      <c r="BW57" s="733"/>
      <c r="BX57" s="835"/>
      <c r="BY57" s="815"/>
      <c r="BZ57" s="816"/>
      <c r="CA57" s="733"/>
      <c r="CB57" s="835"/>
      <c r="CC57" s="815"/>
      <c r="CD57" s="816"/>
      <c r="CE57" s="817"/>
      <c r="CF57" s="835"/>
      <c r="CG57" s="815"/>
      <c r="CH57" s="816"/>
      <c r="CI57" s="817"/>
      <c r="CJ57" s="835"/>
      <c r="CK57" s="815"/>
      <c r="CL57" s="816"/>
      <c r="CM57" s="817"/>
      <c r="CN57" s="835"/>
      <c r="CO57" s="815"/>
      <c r="CP57" s="816"/>
      <c r="CQ57" s="817"/>
      <c r="CR57" s="835"/>
      <c r="CS57" s="815"/>
      <c r="CT57" s="816"/>
      <c r="CU57" s="817"/>
      <c r="CV57" s="835"/>
      <c r="CW57" s="815"/>
      <c r="CX57" s="816"/>
      <c r="CY57" s="817"/>
      <c r="CZ57" s="835"/>
      <c r="DA57" s="815"/>
      <c r="DB57" s="816"/>
      <c r="DC57" s="817"/>
      <c r="DD57" s="835"/>
      <c r="DE57" s="815"/>
      <c r="DF57" s="1269"/>
      <c r="DG57" s="817"/>
      <c r="DH57" s="1271"/>
      <c r="DJ57" s="1271"/>
      <c r="DK57" s="815"/>
      <c r="DL57" s="1269"/>
      <c r="DM57" s="817"/>
      <c r="DN57" s="1271"/>
      <c r="DT57" s="815"/>
      <c r="DU57" s="830"/>
      <c r="DV57" s="817"/>
      <c r="DW57" s="1271"/>
    </row>
    <row r="58" spans="1:132">
      <c r="A58" s="846"/>
      <c r="B58" s="847"/>
      <c r="C58" s="848"/>
      <c r="D58" s="849"/>
      <c r="E58" s="846"/>
      <c r="F58" s="850"/>
      <c r="G58" s="848"/>
      <c r="H58" s="851"/>
      <c r="I58" s="852"/>
      <c r="J58" s="853"/>
      <c r="K58" s="853"/>
      <c r="L58" s="854"/>
      <c r="M58" s="855"/>
      <c r="N58" s="850"/>
      <c r="O58" s="848"/>
      <c r="P58" s="856"/>
      <c r="Q58" s="819"/>
      <c r="R58" s="816"/>
      <c r="S58" s="820"/>
      <c r="T58" s="835"/>
      <c r="U58" s="819"/>
      <c r="V58" s="816"/>
      <c r="W58" s="820"/>
      <c r="X58" s="835"/>
      <c r="Y58" s="819"/>
      <c r="Z58" s="816"/>
      <c r="AA58" s="820"/>
      <c r="AB58" s="835"/>
      <c r="AC58" s="819"/>
      <c r="AD58" s="816"/>
      <c r="AE58" s="820"/>
      <c r="AF58" s="835"/>
      <c r="AG58" s="819"/>
      <c r="AH58" s="816"/>
      <c r="AI58" s="820"/>
      <c r="AJ58" s="835"/>
      <c r="AK58" s="819"/>
      <c r="AL58" s="816"/>
      <c r="AM58" s="820"/>
      <c r="AN58" s="835"/>
      <c r="AO58" s="819"/>
      <c r="AP58" s="816"/>
      <c r="AQ58" s="820"/>
      <c r="AR58" s="835"/>
      <c r="AS58" s="819"/>
      <c r="AT58" s="816"/>
      <c r="AU58" s="820"/>
      <c r="AV58" s="835"/>
      <c r="AW58" s="819"/>
      <c r="AX58" s="816"/>
      <c r="AY58" s="820"/>
      <c r="AZ58" s="835"/>
      <c r="BA58" s="815"/>
      <c r="BB58" s="816"/>
      <c r="BC58" s="534"/>
      <c r="BD58" s="835"/>
      <c r="BE58" s="815"/>
      <c r="BF58" s="816"/>
      <c r="BG58" s="534"/>
      <c r="BH58" s="835"/>
      <c r="BI58" s="815"/>
      <c r="BJ58" s="816"/>
      <c r="BK58" s="733"/>
      <c r="BL58" s="835"/>
      <c r="BM58" s="815"/>
      <c r="BN58" s="816"/>
      <c r="BO58" s="733"/>
      <c r="BP58" s="835"/>
      <c r="BQ58" s="815"/>
      <c r="BR58" s="816"/>
      <c r="BS58" s="733"/>
      <c r="BT58" s="835"/>
      <c r="BU58" s="815"/>
      <c r="BV58" s="816"/>
      <c r="BW58" s="733"/>
      <c r="BX58" s="835"/>
      <c r="BY58" s="815"/>
      <c r="BZ58" s="816"/>
      <c r="CA58" s="733"/>
      <c r="CB58" s="835"/>
      <c r="CC58" s="815"/>
      <c r="CD58" s="816"/>
      <c r="CE58" s="817"/>
      <c r="CF58" s="835"/>
      <c r="CG58" s="815"/>
      <c r="CH58" s="816"/>
      <c r="CI58" s="817"/>
      <c r="CJ58" s="835"/>
      <c r="CK58" s="815"/>
      <c r="CL58" s="816"/>
      <c r="CM58" s="817"/>
      <c r="CN58" s="835"/>
      <c r="CO58" s="815"/>
      <c r="CP58" s="816"/>
      <c r="CQ58" s="817"/>
      <c r="CR58" s="835"/>
      <c r="CS58" s="815"/>
      <c r="CT58" s="816"/>
      <c r="CU58" s="817"/>
      <c r="CV58" s="835"/>
      <c r="CW58" s="815"/>
      <c r="CX58" s="816"/>
      <c r="CY58" s="817"/>
      <c r="CZ58" s="835"/>
      <c r="DA58" s="815"/>
      <c r="DB58" s="816"/>
      <c r="DC58" s="817"/>
      <c r="DD58" s="835"/>
      <c r="DE58" s="815"/>
      <c r="DF58" s="1269"/>
      <c r="DG58" s="817"/>
      <c r="DH58" s="1271"/>
      <c r="DJ58" s="1271"/>
      <c r="DK58" s="815"/>
      <c r="DL58" s="1269"/>
      <c r="DM58" s="817"/>
      <c r="DN58" s="1271"/>
      <c r="DT58" s="1274"/>
      <c r="DU58" s="1292"/>
      <c r="DV58" s="1275"/>
      <c r="DW58" s="1297"/>
    </row>
    <row r="59" spans="1:132">
      <c r="A59" s="846"/>
      <c r="B59" s="847"/>
      <c r="C59" s="848"/>
      <c r="D59" s="849"/>
      <c r="E59" s="846"/>
      <c r="F59" s="850"/>
      <c r="G59" s="848"/>
      <c r="H59" s="851"/>
      <c r="I59" s="852"/>
      <c r="J59" s="853"/>
      <c r="K59" s="853"/>
      <c r="L59" s="854"/>
      <c r="M59" s="855"/>
      <c r="N59" s="850"/>
      <c r="O59" s="848"/>
      <c r="P59" s="856"/>
      <c r="Q59" s="819"/>
      <c r="R59" s="816"/>
      <c r="S59" s="820"/>
      <c r="T59" s="835"/>
      <c r="U59" s="819"/>
      <c r="V59" s="816"/>
      <c r="W59" s="820"/>
      <c r="X59" s="835"/>
      <c r="Y59" s="819"/>
      <c r="Z59" s="816"/>
      <c r="AA59" s="820"/>
      <c r="AB59" s="835"/>
      <c r="AC59" s="819"/>
      <c r="AD59" s="816"/>
      <c r="AE59" s="820"/>
      <c r="AF59" s="835"/>
      <c r="AG59" s="819"/>
      <c r="AH59" s="816"/>
      <c r="AI59" s="820"/>
      <c r="AJ59" s="835"/>
      <c r="AK59" s="819"/>
      <c r="AL59" s="816"/>
      <c r="AM59" s="820"/>
      <c r="AN59" s="835"/>
      <c r="AO59" s="819"/>
      <c r="AP59" s="816"/>
      <c r="AQ59" s="820"/>
      <c r="AR59" s="835"/>
      <c r="AS59" s="819"/>
      <c r="AT59" s="816"/>
      <c r="AU59" s="820"/>
      <c r="AV59" s="835"/>
      <c r="AW59" s="819"/>
      <c r="AX59" s="816"/>
      <c r="AY59" s="820"/>
      <c r="AZ59" s="835"/>
      <c r="BA59" s="815"/>
      <c r="BB59" s="816"/>
      <c r="BC59" s="534"/>
      <c r="BD59" s="835"/>
      <c r="BE59" s="815"/>
      <c r="BF59" s="816"/>
      <c r="BG59" s="534"/>
      <c r="BH59" s="835"/>
      <c r="BI59" s="815"/>
      <c r="BJ59" s="816"/>
      <c r="BK59" s="733"/>
      <c r="BL59" s="835"/>
      <c r="BM59" s="815"/>
      <c r="BN59" s="816"/>
      <c r="BO59" s="733"/>
      <c r="BP59" s="835"/>
      <c r="BQ59" s="815"/>
      <c r="BR59" s="816"/>
      <c r="BS59" s="733"/>
      <c r="BT59" s="835"/>
      <c r="BU59" s="815"/>
      <c r="BV59" s="816"/>
      <c r="BW59" s="733"/>
      <c r="BX59" s="835"/>
      <c r="BY59" s="815"/>
      <c r="BZ59" s="816"/>
      <c r="CA59" s="733"/>
      <c r="CB59" s="835"/>
      <c r="CC59" s="815"/>
      <c r="CD59" s="816"/>
      <c r="CE59" s="817"/>
      <c r="CF59" s="835"/>
      <c r="CG59" s="815"/>
      <c r="CH59" s="816"/>
      <c r="CI59" s="817"/>
      <c r="CJ59" s="835"/>
      <c r="CK59" s="815"/>
      <c r="CL59" s="816"/>
      <c r="CM59" s="817"/>
      <c r="CN59" s="835"/>
      <c r="CO59" s="815"/>
      <c r="CP59" s="816"/>
      <c r="CQ59" s="817"/>
      <c r="CR59" s="835"/>
      <c r="CS59" s="815"/>
      <c r="CT59" s="816"/>
      <c r="CU59" s="817"/>
      <c r="CV59" s="835"/>
      <c r="CW59" s="815"/>
      <c r="CX59" s="816"/>
      <c r="CY59" s="817"/>
      <c r="CZ59" s="835"/>
      <c r="DA59" s="815"/>
      <c r="DB59" s="816"/>
      <c r="DC59" s="817"/>
      <c r="DD59" s="835"/>
      <c r="DE59" s="815"/>
      <c r="DF59" s="1269"/>
      <c r="DG59" s="817"/>
      <c r="DH59" s="1271"/>
      <c r="DJ59" s="1271"/>
      <c r="DK59" s="815"/>
      <c r="DL59" s="1269"/>
      <c r="DM59" s="817"/>
      <c r="DN59" s="1271"/>
      <c r="DT59" s="1264"/>
      <c r="DU59" s="1296"/>
      <c r="DV59" s="1266"/>
      <c r="DW59" s="1267"/>
    </row>
    <row r="60" spans="1:132">
      <c r="A60" s="846"/>
      <c r="B60" s="847"/>
      <c r="C60" s="848"/>
      <c r="D60" s="849"/>
      <c r="E60" s="846"/>
      <c r="F60" s="850"/>
      <c r="G60" s="848"/>
      <c r="H60" s="851"/>
      <c r="I60" s="852"/>
      <c r="J60" s="853"/>
      <c r="K60" s="853"/>
      <c r="L60" s="854"/>
      <c r="M60" s="855"/>
      <c r="N60" s="850"/>
      <c r="O60" s="848"/>
      <c r="P60" s="856"/>
      <c r="Q60" s="819"/>
      <c r="R60" s="816"/>
      <c r="S60" s="820"/>
      <c r="T60" s="835"/>
      <c r="U60" s="819"/>
      <c r="V60" s="816"/>
      <c r="W60" s="820"/>
      <c r="X60" s="835"/>
      <c r="Y60" s="819"/>
      <c r="Z60" s="816"/>
      <c r="AA60" s="820"/>
      <c r="AB60" s="835"/>
      <c r="AC60" s="819"/>
      <c r="AD60" s="816"/>
      <c r="AE60" s="820"/>
      <c r="AF60" s="835"/>
      <c r="AG60" s="819"/>
      <c r="AH60" s="816"/>
      <c r="AI60" s="820"/>
      <c r="AJ60" s="835"/>
      <c r="AK60" s="819"/>
      <c r="AL60" s="816"/>
      <c r="AM60" s="820"/>
      <c r="AN60" s="835"/>
      <c r="AO60" s="819"/>
      <c r="AP60" s="816"/>
      <c r="AQ60" s="820"/>
      <c r="AR60" s="835"/>
      <c r="AS60" s="819"/>
      <c r="AT60" s="816"/>
      <c r="AU60" s="820"/>
      <c r="AV60" s="835"/>
      <c r="AW60" s="819"/>
      <c r="AX60" s="816"/>
      <c r="AY60" s="820"/>
      <c r="AZ60" s="835"/>
      <c r="BA60" s="815"/>
      <c r="BB60" s="816"/>
      <c r="BC60" s="534"/>
      <c r="BD60" s="835"/>
      <c r="BE60" s="815"/>
      <c r="BF60" s="816"/>
      <c r="BG60" s="534"/>
      <c r="BH60" s="835"/>
      <c r="BI60" s="815"/>
      <c r="BJ60" s="816"/>
      <c r="BK60" s="733"/>
      <c r="BL60" s="835"/>
      <c r="BM60" s="815"/>
      <c r="BN60" s="816"/>
      <c r="BO60" s="733"/>
      <c r="BP60" s="835"/>
      <c r="BQ60" s="815"/>
      <c r="BR60" s="816"/>
      <c r="BS60" s="733"/>
      <c r="BT60" s="835"/>
      <c r="BU60" s="815"/>
      <c r="BV60" s="816"/>
      <c r="BW60" s="733"/>
      <c r="BX60" s="835"/>
      <c r="BY60" s="815"/>
      <c r="BZ60" s="816"/>
      <c r="CA60" s="733"/>
      <c r="CB60" s="835"/>
      <c r="CC60" s="815"/>
      <c r="CD60" s="816"/>
      <c r="CE60" s="817"/>
      <c r="CF60" s="835"/>
      <c r="CG60" s="815"/>
      <c r="CH60" s="816"/>
      <c r="CI60" s="817"/>
      <c r="CJ60" s="835"/>
      <c r="CK60" s="815"/>
      <c r="CL60" s="816"/>
      <c r="CM60" s="817"/>
      <c r="CN60" s="835"/>
      <c r="CO60" s="815"/>
      <c r="CP60" s="816"/>
      <c r="CQ60" s="817"/>
      <c r="CR60" s="835"/>
      <c r="CS60" s="815"/>
      <c r="CT60" s="816"/>
      <c r="CU60" s="817"/>
      <c r="CV60" s="835"/>
      <c r="CW60" s="815"/>
      <c r="CX60" s="816"/>
      <c r="CY60" s="817"/>
      <c r="CZ60" s="835"/>
      <c r="DA60" s="815"/>
      <c r="DB60" s="816"/>
      <c r="DC60" s="817"/>
      <c r="DD60" s="835"/>
      <c r="DE60" s="815"/>
      <c r="DF60" s="1269"/>
      <c r="DG60" s="817"/>
      <c r="DH60" s="1271"/>
      <c r="DJ60" s="1271"/>
      <c r="DK60" s="815"/>
      <c r="DL60" s="1269"/>
      <c r="DM60" s="817"/>
      <c r="DN60" s="1271"/>
      <c r="DT60" s="1264"/>
      <c r="DU60" s="1296"/>
      <c r="DV60" s="1266"/>
      <c r="DW60" s="1267"/>
    </row>
    <row r="61" spans="1:132">
      <c r="A61" s="846"/>
      <c r="B61" s="847"/>
      <c r="C61" s="848"/>
      <c r="D61" s="849"/>
      <c r="E61" s="846"/>
      <c r="F61" s="850"/>
      <c r="G61" s="848"/>
      <c r="H61" s="851"/>
      <c r="I61" s="852"/>
      <c r="J61" s="853"/>
      <c r="K61" s="853"/>
      <c r="L61" s="854"/>
      <c r="M61" s="855"/>
      <c r="N61" s="850"/>
      <c r="O61" s="848"/>
      <c r="P61" s="856"/>
      <c r="Q61" s="819"/>
      <c r="R61" s="816"/>
      <c r="S61" s="820"/>
      <c r="T61" s="835"/>
      <c r="U61" s="819"/>
      <c r="V61" s="816"/>
      <c r="W61" s="820"/>
      <c r="X61" s="835"/>
      <c r="Y61" s="819"/>
      <c r="Z61" s="816"/>
      <c r="AA61" s="820"/>
      <c r="AB61" s="835"/>
      <c r="AC61" s="819"/>
      <c r="AD61" s="816"/>
      <c r="AE61" s="820"/>
      <c r="AF61" s="835"/>
      <c r="AG61" s="819"/>
      <c r="AH61" s="816"/>
      <c r="AI61" s="820"/>
      <c r="AJ61" s="835"/>
      <c r="AK61" s="819"/>
      <c r="AL61" s="816"/>
      <c r="AM61" s="820"/>
      <c r="AN61" s="835"/>
      <c r="AO61" s="819"/>
      <c r="AP61" s="816"/>
      <c r="AQ61" s="820"/>
      <c r="AR61" s="835"/>
      <c r="AS61" s="819"/>
      <c r="AT61" s="816"/>
      <c r="AU61" s="820"/>
      <c r="AV61" s="835"/>
      <c r="AW61" s="819"/>
      <c r="AX61" s="816"/>
      <c r="AY61" s="820"/>
      <c r="AZ61" s="835"/>
      <c r="BA61" s="815"/>
      <c r="BB61" s="816"/>
      <c r="BC61" s="534"/>
      <c r="BD61" s="835"/>
      <c r="BE61" s="815"/>
      <c r="BF61" s="816"/>
      <c r="BG61" s="534"/>
      <c r="BH61" s="835"/>
      <c r="BI61" s="815"/>
      <c r="BJ61" s="816"/>
      <c r="BK61" s="733"/>
      <c r="BL61" s="835"/>
      <c r="BM61" s="815"/>
      <c r="BN61" s="816"/>
      <c r="BO61" s="733"/>
      <c r="BP61" s="835"/>
      <c r="BQ61" s="815"/>
      <c r="BR61" s="816"/>
      <c r="BS61" s="733"/>
      <c r="BT61" s="835"/>
      <c r="BU61" s="815"/>
      <c r="BV61" s="816"/>
      <c r="BW61" s="733"/>
      <c r="BX61" s="835"/>
      <c r="BY61" s="815"/>
      <c r="BZ61" s="816"/>
      <c r="CA61" s="733"/>
      <c r="CB61" s="835"/>
      <c r="CC61" s="815">
        <v>45565</v>
      </c>
      <c r="CD61" s="816" t="s">
        <v>2486</v>
      </c>
      <c r="CE61" s="817">
        <v>3.5</v>
      </c>
      <c r="CF61" s="835" t="s">
        <v>1656</v>
      </c>
      <c r="CG61" s="815">
        <v>45594</v>
      </c>
      <c r="CH61" s="816" t="s">
        <v>2512</v>
      </c>
      <c r="CI61" s="817">
        <v>41.4</v>
      </c>
      <c r="CJ61" s="835" t="s">
        <v>1881</v>
      </c>
      <c r="CK61" s="815"/>
      <c r="CL61" s="816"/>
      <c r="CM61" s="817"/>
      <c r="CN61" s="835"/>
      <c r="CO61" s="815"/>
      <c r="CP61" s="816"/>
      <c r="CQ61" s="817"/>
      <c r="CR61" s="835"/>
      <c r="CS61" s="815"/>
      <c r="CT61" s="816"/>
      <c r="CU61" s="817"/>
      <c r="CV61" s="835"/>
      <c r="CW61" s="815"/>
      <c r="CX61" s="816"/>
      <c r="CY61" s="817"/>
      <c r="CZ61" s="835"/>
      <c r="DA61" s="815"/>
      <c r="DB61" s="816"/>
      <c r="DC61" s="817"/>
      <c r="DD61" s="835"/>
      <c r="DE61" s="815"/>
      <c r="DF61" s="1121"/>
      <c r="DG61" s="817"/>
      <c r="DH61" s="1271"/>
      <c r="DJ61" s="1271"/>
      <c r="DK61" s="815"/>
      <c r="DL61" s="1269"/>
      <c r="DM61" s="817"/>
      <c r="DN61" s="1271"/>
      <c r="DT61" s="815"/>
      <c r="DU61" s="1121"/>
      <c r="DV61" s="817"/>
      <c r="DW61" s="1271"/>
    </row>
    <row r="62" spans="1:132">
      <c r="A62" s="846"/>
      <c r="B62" s="847"/>
      <c r="C62" s="848"/>
      <c r="D62" s="849"/>
      <c r="E62" s="846"/>
      <c r="F62" s="850"/>
      <c r="G62" s="848"/>
      <c r="H62" s="851"/>
      <c r="I62" s="852"/>
      <c r="J62" s="853"/>
      <c r="K62" s="853"/>
      <c r="L62" s="854"/>
      <c r="M62" s="855"/>
      <c r="N62" s="850"/>
      <c r="O62" s="848"/>
      <c r="P62" s="856"/>
      <c r="Q62" s="819"/>
      <c r="R62" s="816"/>
      <c r="S62" s="820"/>
      <c r="T62" s="835"/>
      <c r="U62" s="819"/>
      <c r="V62" s="816"/>
      <c r="W62" s="820"/>
      <c r="X62" s="835"/>
      <c r="Y62" s="819"/>
      <c r="Z62" s="816"/>
      <c r="AA62" s="820"/>
      <c r="AB62" s="835"/>
      <c r="AC62" s="819"/>
      <c r="AD62" s="816"/>
      <c r="AE62" s="820"/>
      <c r="AF62" s="835"/>
      <c r="AG62" s="815">
        <v>45208</v>
      </c>
      <c r="AH62" s="830" t="s">
        <v>1346</v>
      </c>
      <c r="AI62" s="817">
        <v>664</v>
      </c>
      <c r="AJ62" s="818" t="s">
        <v>17</v>
      </c>
      <c r="AK62" s="819"/>
      <c r="AL62" s="816"/>
      <c r="AM62" s="820"/>
      <c r="AN62" s="835"/>
      <c r="AO62" s="819"/>
      <c r="AP62" s="816"/>
      <c r="AQ62" s="820"/>
      <c r="AR62" s="835"/>
      <c r="AS62" s="819"/>
      <c r="AT62" s="816"/>
      <c r="AU62" s="820"/>
      <c r="AV62" s="835"/>
      <c r="AW62" s="819"/>
      <c r="AX62" s="816"/>
      <c r="AY62" s="820"/>
      <c r="AZ62" s="835"/>
      <c r="BA62" s="815"/>
      <c r="BB62" s="816"/>
      <c r="BC62" s="817"/>
      <c r="BD62" s="835"/>
      <c r="BE62" s="815"/>
      <c r="BF62" s="816"/>
      <c r="BG62" s="817"/>
      <c r="BH62" s="835"/>
      <c r="BI62" s="815"/>
      <c r="BJ62" s="816"/>
      <c r="BK62" s="817"/>
      <c r="BL62" s="835"/>
      <c r="BM62" s="815"/>
      <c r="BN62" s="816"/>
      <c r="BO62" s="817"/>
      <c r="BP62" s="835"/>
      <c r="BQ62" s="815"/>
      <c r="BR62" s="816"/>
      <c r="BS62" s="817"/>
      <c r="BT62" s="835"/>
      <c r="BU62" s="815"/>
      <c r="BV62" s="816"/>
      <c r="BW62" s="817"/>
      <c r="BX62" s="835"/>
      <c r="BY62" s="815"/>
      <c r="BZ62" s="816"/>
      <c r="CA62" s="817"/>
      <c r="CB62" s="835"/>
      <c r="CC62" s="815">
        <v>45565</v>
      </c>
      <c r="CD62" s="816" t="s">
        <v>2482</v>
      </c>
      <c r="CE62" s="817">
        <v>10</v>
      </c>
      <c r="CF62" s="835" t="s">
        <v>1252</v>
      </c>
      <c r="CG62" s="815">
        <v>45595</v>
      </c>
      <c r="CH62" s="816" t="s">
        <v>1241</v>
      </c>
      <c r="CI62" s="817">
        <v>2</v>
      </c>
      <c r="CJ62" s="835" t="s">
        <v>17</v>
      </c>
      <c r="CK62" s="815"/>
      <c r="CL62" s="816"/>
      <c r="CM62" s="817"/>
      <c r="CN62" s="835"/>
      <c r="CO62" s="815"/>
      <c r="CP62" s="816"/>
      <c r="CQ62" s="817"/>
      <c r="CR62" s="835"/>
      <c r="CS62" s="815"/>
      <c r="CT62" s="816"/>
      <c r="CU62" s="817"/>
      <c r="CV62" s="835"/>
      <c r="CW62" s="815"/>
      <c r="CX62" s="816"/>
      <c r="CY62" s="817"/>
      <c r="CZ62" s="835"/>
      <c r="DA62" s="815"/>
      <c r="DB62" s="816"/>
      <c r="DC62" s="817"/>
      <c r="DD62" s="835"/>
      <c r="DE62" s="815"/>
      <c r="DF62" s="816"/>
      <c r="DG62" s="817"/>
      <c r="DH62" s="835"/>
      <c r="DJ62" s="835"/>
      <c r="DK62" s="815"/>
      <c r="DL62" s="1121"/>
      <c r="DM62" s="817"/>
      <c r="DN62" s="1271"/>
      <c r="DT62" s="815"/>
      <c r="DU62" s="816"/>
      <c r="DV62" s="817"/>
      <c r="DW62" s="835"/>
    </row>
    <row r="63" spans="1:132">
      <c r="A63" s="1078"/>
      <c r="B63" s="1079"/>
      <c r="C63" s="1080"/>
      <c r="D63" s="1081"/>
      <c r="E63" s="1078"/>
      <c r="F63" s="1082"/>
      <c r="G63" s="1080"/>
      <c r="H63" s="1083"/>
      <c r="I63" s="1084"/>
      <c r="J63" s="1085"/>
      <c r="K63" s="1086"/>
      <c r="L63" s="1081"/>
      <c r="M63" s="1087"/>
      <c r="N63" s="1082"/>
      <c r="O63" s="1080"/>
      <c r="P63" s="1088"/>
      <c r="Q63" s="1089"/>
      <c r="R63" s="1090"/>
      <c r="S63" s="1091"/>
      <c r="T63" s="1092"/>
      <c r="U63" s="1089"/>
      <c r="V63" s="1090"/>
      <c r="W63" s="1091"/>
      <c r="X63" s="1092"/>
      <c r="Y63" s="1089"/>
      <c r="Z63" s="1090"/>
      <c r="AA63" s="1091"/>
      <c r="AB63" s="1092"/>
      <c r="AC63" s="1089"/>
      <c r="AD63" s="1090"/>
      <c r="AE63" s="1091"/>
      <c r="AF63" s="1092"/>
      <c r="AG63" s="1093"/>
      <c r="AH63" s="1094"/>
      <c r="AI63" s="841"/>
      <c r="AJ63" s="1095"/>
      <c r="AK63" s="1089"/>
      <c r="AL63" s="1090"/>
      <c r="AM63" s="1091"/>
      <c r="AN63" s="1092"/>
      <c r="AO63" s="1089"/>
      <c r="AP63" s="1090"/>
      <c r="AQ63" s="1091"/>
      <c r="AR63" s="1092"/>
      <c r="AS63" s="1089"/>
      <c r="AT63" s="1090"/>
      <c r="AU63" s="1091"/>
      <c r="AV63" s="1092"/>
      <c r="AW63" s="1089"/>
      <c r="AX63" s="1090"/>
      <c r="AY63" s="1091"/>
      <c r="AZ63" s="1092"/>
      <c r="BA63" s="1093"/>
      <c r="BB63" s="1090"/>
      <c r="BC63" s="841"/>
      <c r="BD63" s="1092"/>
      <c r="BE63" s="1093"/>
      <c r="BF63" s="1090"/>
      <c r="BG63" s="841"/>
      <c r="BH63" s="1092"/>
      <c r="BI63" s="1093"/>
      <c r="BJ63" s="1090"/>
      <c r="BK63" s="841"/>
      <c r="BL63" s="1092"/>
      <c r="BM63" s="1093"/>
      <c r="BN63" s="1090"/>
      <c r="BO63" s="841"/>
      <c r="BP63" s="1092"/>
      <c r="BQ63" s="1093"/>
      <c r="BR63" s="1090"/>
      <c r="BS63" s="841"/>
      <c r="BT63" s="1092"/>
      <c r="BU63" s="1093"/>
      <c r="BV63" s="1090"/>
      <c r="BW63" s="841"/>
      <c r="BX63" s="1092"/>
      <c r="BY63" s="1093"/>
      <c r="BZ63" s="1090"/>
      <c r="CA63" s="841"/>
      <c r="CB63" s="1092"/>
      <c r="CC63" s="1093">
        <v>45573</v>
      </c>
      <c r="CD63" s="1058" t="s">
        <v>2540</v>
      </c>
      <c r="CE63" s="817">
        <v>902.5</v>
      </c>
      <c r="CF63" s="820"/>
      <c r="CG63" s="1093">
        <v>45596</v>
      </c>
      <c r="CH63" s="816" t="s">
        <v>2634</v>
      </c>
      <c r="CI63" s="817">
        <v>0.5</v>
      </c>
      <c r="CJ63" s="835" t="s">
        <v>17</v>
      </c>
      <c r="CK63" s="1093"/>
      <c r="CL63" s="816"/>
      <c r="CM63" s="817"/>
      <c r="CN63" s="835"/>
      <c r="CO63" s="1093"/>
      <c r="CP63" s="816"/>
      <c r="CQ63" s="817"/>
      <c r="CR63" s="835"/>
      <c r="CS63" s="1093"/>
      <c r="CT63" s="816"/>
      <c r="CU63" s="817"/>
      <c r="CV63" s="835"/>
      <c r="CW63" s="1093"/>
      <c r="CX63" s="816"/>
      <c r="CY63" s="817"/>
      <c r="CZ63" s="835"/>
      <c r="DA63" s="1093"/>
      <c r="DB63" s="816"/>
      <c r="DC63" s="817"/>
      <c r="DD63" s="835"/>
      <c r="DE63" s="1093"/>
      <c r="DF63" s="816"/>
      <c r="DG63" s="817"/>
      <c r="DH63" s="835"/>
      <c r="DJ63" s="835"/>
      <c r="DK63" s="815"/>
      <c r="DL63" s="1121"/>
      <c r="DM63" s="817"/>
      <c r="DN63" s="1271"/>
      <c r="DT63" s="1093"/>
      <c r="DU63" s="816"/>
      <c r="DV63" s="817"/>
      <c r="DW63" s="835"/>
    </row>
    <row r="64" spans="1:132">
      <c r="A64" s="1078"/>
      <c r="B64" s="1079"/>
      <c r="C64" s="1080"/>
      <c r="D64" s="1081"/>
      <c r="E64" s="1078"/>
      <c r="F64" s="1082"/>
      <c r="G64" s="1080"/>
      <c r="H64" s="1083"/>
      <c r="I64" s="1084"/>
      <c r="J64" s="1085"/>
      <c r="K64" s="1086"/>
      <c r="L64" s="1081"/>
      <c r="M64" s="1087"/>
      <c r="N64" s="1082"/>
      <c r="O64" s="1080"/>
      <c r="P64" s="1088"/>
      <c r="Q64" s="1089"/>
      <c r="R64" s="1090"/>
      <c r="S64" s="1091"/>
      <c r="T64" s="1092"/>
      <c r="U64" s="1089"/>
      <c r="V64" s="1090"/>
      <c r="W64" s="1091"/>
      <c r="X64" s="1092"/>
      <c r="Y64" s="1089"/>
      <c r="Z64" s="1090"/>
      <c r="AA64" s="1091"/>
      <c r="AB64" s="1092"/>
      <c r="AC64" s="1089"/>
      <c r="AD64" s="1090"/>
      <c r="AE64" s="1091"/>
      <c r="AF64" s="1092"/>
      <c r="AG64" s="1093"/>
      <c r="AH64" s="1094"/>
      <c r="AI64" s="841"/>
      <c r="AJ64" s="1095"/>
      <c r="AK64" s="1089"/>
      <c r="AL64" s="1090"/>
      <c r="AM64" s="1091"/>
      <c r="AN64" s="1092"/>
      <c r="AO64" s="1089"/>
      <c r="AP64" s="1090"/>
      <c r="AQ64" s="1091"/>
      <c r="AR64" s="1092"/>
      <c r="AS64" s="1089"/>
      <c r="AT64" s="1090"/>
      <c r="AU64" s="1091"/>
      <c r="AV64" s="1092"/>
      <c r="AW64" s="1089"/>
      <c r="AX64" s="1090"/>
      <c r="AY64" s="1091"/>
      <c r="AZ64" s="1092"/>
      <c r="BA64" s="1093"/>
      <c r="BB64" s="1090"/>
      <c r="BC64" s="841"/>
      <c r="BD64" s="1092"/>
      <c r="BE64" s="1093"/>
      <c r="BF64" s="1090"/>
      <c r="BG64" s="841"/>
      <c r="BH64" s="1092"/>
      <c r="BI64" s="1093"/>
      <c r="BJ64" s="1090"/>
      <c r="BK64" s="841"/>
      <c r="BL64" s="1092"/>
      <c r="BM64" s="1093"/>
      <c r="BN64" s="1090"/>
      <c r="BO64" s="841"/>
      <c r="BP64" s="1092"/>
      <c r="BQ64" s="1093"/>
      <c r="BR64" s="1090"/>
      <c r="BS64" s="841"/>
      <c r="BT64" s="1092"/>
      <c r="BU64" s="1093"/>
      <c r="BV64" s="1090"/>
      <c r="BW64" s="841"/>
      <c r="BX64" s="1092"/>
      <c r="BY64" s="1093"/>
      <c r="BZ64" s="1090"/>
      <c r="CA64" s="841"/>
      <c r="CB64" s="1092"/>
      <c r="CC64" s="1093"/>
      <c r="CD64" s="1058"/>
      <c r="CE64" s="817"/>
      <c r="CF64" s="820"/>
      <c r="CG64" s="977">
        <v>45599</v>
      </c>
      <c r="CH64" s="824" t="s">
        <v>2594</v>
      </c>
      <c r="CI64" s="840">
        <v>-20</v>
      </c>
      <c r="CJ64" s="826" t="s">
        <v>2400</v>
      </c>
      <c r="CK64" s="1120"/>
      <c r="CL64" s="816"/>
      <c r="CM64" s="817"/>
      <c r="CN64" s="835"/>
      <c r="CO64" s="1120"/>
      <c r="CP64" s="816"/>
      <c r="CQ64" s="817"/>
      <c r="CR64" s="835"/>
      <c r="CS64" s="1120"/>
      <c r="CT64" s="816"/>
      <c r="CU64" s="817"/>
      <c r="CV64" s="835"/>
      <c r="CW64" s="1120"/>
      <c r="CX64" s="816"/>
      <c r="CY64" s="817"/>
      <c r="CZ64" s="835"/>
      <c r="DA64" s="1120"/>
      <c r="DB64" s="816"/>
      <c r="DC64" s="817"/>
      <c r="DD64" s="835"/>
      <c r="DE64" s="1120"/>
      <c r="DF64" s="816"/>
      <c r="DG64" s="817"/>
      <c r="DH64" s="835"/>
      <c r="DJ64" s="835"/>
      <c r="DK64" s="1093"/>
      <c r="DL64" s="1121"/>
      <c r="DM64" s="817"/>
      <c r="DN64" s="1271"/>
      <c r="DT64" s="1093"/>
      <c r="DU64" s="816"/>
      <c r="DV64" s="817"/>
      <c r="DW64" s="835"/>
    </row>
    <row r="65" spans="1:127">
      <c r="A65" s="1078"/>
      <c r="B65" s="1079"/>
      <c r="C65" s="1080"/>
      <c r="D65" s="1081"/>
      <c r="E65" s="1078"/>
      <c r="F65" s="1082"/>
      <c r="G65" s="1080"/>
      <c r="H65" s="1083"/>
      <c r="I65" s="1084"/>
      <c r="J65" s="1085"/>
      <c r="K65" s="1086"/>
      <c r="L65" s="1081"/>
      <c r="M65" s="1087"/>
      <c r="N65" s="1082"/>
      <c r="O65" s="1080"/>
      <c r="P65" s="1088"/>
      <c r="Q65" s="1089"/>
      <c r="R65" s="1090"/>
      <c r="S65" s="1091"/>
      <c r="T65" s="1092"/>
      <c r="U65" s="1089"/>
      <c r="V65" s="1090"/>
      <c r="W65" s="1091"/>
      <c r="X65" s="1092"/>
      <c r="Y65" s="1089"/>
      <c r="Z65" s="1090"/>
      <c r="AA65" s="1091"/>
      <c r="AB65" s="1092"/>
      <c r="AC65" s="1089"/>
      <c r="AD65" s="1090"/>
      <c r="AE65" s="1091"/>
      <c r="AF65" s="1092"/>
      <c r="AG65" s="1093"/>
      <c r="AH65" s="1094"/>
      <c r="AI65" s="841"/>
      <c r="AJ65" s="1095"/>
      <c r="AK65" s="1089"/>
      <c r="AL65" s="1090"/>
      <c r="AM65" s="1091"/>
      <c r="AN65" s="1092"/>
      <c r="AO65" s="1089"/>
      <c r="AP65" s="1090"/>
      <c r="AQ65" s="1091"/>
      <c r="AR65" s="1092"/>
      <c r="AS65" s="1089"/>
      <c r="AT65" s="1090"/>
      <c r="AU65" s="1091"/>
      <c r="AV65" s="1092"/>
      <c r="AW65" s="1089"/>
      <c r="AX65" s="1090"/>
      <c r="AY65" s="1091"/>
      <c r="AZ65" s="1092"/>
      <c r="BA65" s="1093"/>
      <c r="BB65" s="1090"/>
      <c r="BC65" s="841"/>
      <c r="BD65" s="1092"/>
      <c r="BE65" s="1093"/>
      <c r="BF65" s="1090"/>
      <c r="BG65" s="841"/>
      <c r="BH65" s="1092"/>
      <c r="BI65" s="1093"/>
      <c r="BJ65" s="1090"/>
      <c r="BK65" s="841"/>
      <c r="BL65" s="1092"/>
      <c r="BM65" s="1093"/>
      <c r="BN65" s="1090"/>
      <c r="BO65" s="841"/>
      <c r="BP65" s="1092"/>
      <c r="BQ65" s="1093"/>
      <c r="BR65" s="1090"/>
      <c r="BS65" s="841"/>
      <c r="BT65" s="1092"/>
      <c r="BU65" s="1093"/>
      <c r="BV65" s="1090"/>
      <c r="BW65" s="841"/>
      <c r="BX65" s="1092"/>
      <c r="BY65" s="1093"/>
      <c r="BZ65" s="1090"/>
      <c r="CA65" s="841"/>
      <c r="CB65" s="1092"/>
      <c r="CC65" s="1093"/>
      <c r="CD65" s="1058"/>
      <c r="CE65" s="817"/>
      <c r="CF65" s="820"/>
      <c r="CG65" s="977">
        <v>45599</v>
      </c>
      <c r="CH65" s="824" t="s">
        <v>2593</v>
      </c>
      <c r="CI65" s="840">
        <v>-50</v>
      </c>
      <c r="CJ65" s="826" t="s">
        <v>17</v>
      </c>
      <c r="CK65" s="1120"/>
      <c r="CL65" s="816"/>
      <c r="CM65" s="817"/>
      <c r="CN65" s="835"/>
      <c r="CO65" s="1120"/>
      <c r="CP65" s="816"/>
      <c r="CQ65" s="817"/>
      <c r="CR65" s="835"/>
      <c r="CS65" s="1120"/>
      <c r="CT65" s="816"/>
      <c r="CU65" s="817"/>
      <c r="CV65" s="835"/>
      <c r="CW65" s="1120"/>
      <c r="CX65" s="816"/>
      <c r="CY65" s="817"/>
      <c r="CZ65" s="835"/>
      <c r="DA65" s="1120"/>
      <c r="DB65" s="816"/>
      <c r="DC65" s="817"/>
      <c r="DD65" s="835"/>
      <c r="DE65" s="1120"/>
      <c r="DF65" s="816"/>
      <c r="DG65" s="817"/>
      <c r="DH65" s="835"/>
      <c r="DJ65" s="835"/>
      <c r="DK65" s="1120"/>
      <c r="DL65" s="816"/>
      <c r="DM65" s="817"/>
      <c r="DN65" s="835"/>
      <c r="DT65" s="1093"/>
      <c r="DU65" s="816"/>
      <c r="DV65" s="817"/>
      <c r="DW65" s="835"/>
    </row>
    <row r="66" spans="1:127">
      <c r="A66" s="1078"/>
      <c r="B66" s="1079"/>
      <c r="C66" s="1080"/>
      <c r="D66" s="1081"/>
      <c r="E66" s="1078"/>
      <c r="F66" s="1082"/>
      <c r="G66" s="1080"/>
      <c r="H66" s="1083"/>
      <c r="I66" s="1084"/>
      <c r="J66" s="1085"/>
      <c r="K66" s="1086"/>
      <c r="L66" s="1081"/>
      <c r="M66" s="1087"/>
      <c r="N66" s="1082"/>
      <c r="O66" s="1080"/>
      <c r="P66" s="1088"/>
      <c r="Q66" s="1089"/>
      <c r="R66" s="1090"/>
      <c r="S66" s="1091"/>
      <c r="T66" s="1092"/>
      <c r="U66" s="1089"/>
      <c r="V66" s="1090"/>
      <c r="W66" s="1091"/>
      <c r="X66" s="1092"/>
      <c r="Y66" s="1089"/>
      <c r="Z66" s="1090"/>
      <c r="AA66" s="1091"/>
      <c r="AB66" s="1092"/>
      <c r="AC66" s="1089"/>
      <c r="AD66" s="1090"/>
      <c r="AE66" s="1091"/>
      <c r="AF66" s="1092"/>
      <c r="AG66" s="1093"/>
      <c r="AH66" s="1094"/>
      <c r="AI66" s="841"/>
      <c r="AJ66" s="1095"/>
      <c r="AK66" s="1089"/>
      <c r="AL66" s="1090"/>
      <c r="AM66" s="1091"/>
      <c r="AN66" s="1092"/>
      <c r="AO66" s="1089"/>
      <c r="AP66" s="1090"/>
      <c r="AQ66" s="1091"/>
      <c r="AR66" s="1092"/>
      <c r="AS66" s="1089"/>
      <c r="AT66" s="1090"/>
      <c r="AU66" s="1091"/>
      <c r="AV66" s="1092"/>
      <c r="AW66" s="1089"/>
      <c r="AX66" s="1090"/>
      <c r="AY66" s="1091"/>
      <c r="AZ66" s="1092"/>
      <c r="BA66" s="1093"/>
      <c r="BB66" s="1090"/>
      <c r="BC66" s="841"/>
      <c r="BD66" s="1092"/>
      <c r="BE66" s="1093"/>
      <c r="BF66" s="1090"/>
      <c r="BG66" s="841"/>
      <c r="BH66" s="1092"/>
      <c r="BI66" s="1093"/>
      <c r="BJ66" s="1090"/>
      <c r="BK66" s="841"/>
      <c r="BL66" s="1092"/>
      <c r="BM66" s="1093"/>
      <c r="BN66" s="1090"/>
      <c r="BO66" s="841"/>
      <c r="BP66" s="1092"/>
      <c r="BQ66" s="1093"/>
      <c r="BR66" s="1090"/>
      <c r="BS66" s="841"/>
      <c r="BT66" s="1092"/>
      <c r="BU66" s="1093"/>
      <c r="BV66" s="1090"/>
      <c r="BW66" s="841"/>
      <c r="BX66" s="1092"/>
      <c r="BY66" s="1093"/>
      <c r="BZ66" s="1090"/>
      <c r="CA66" s="841"/>
      <c r="CB66" s="1092"/>
      <c r="CC66" s="1093"/>
      <c r="CD66" s="1058"/>
      <c r="CE66" s="817"/>
      <c r="CF66" s="820"/>
      <c r="CG66" s="977">
        <v>45600</v>
      </c>
      <c r="CH66" s="824" t="s">
        <v>2594</v>
      </c>
      <c r="CI66" s="840">
        <v>-50</v>
      </c>
      <c r="CJ66" s="826" t="s">
        <v>2400</v>
      </c>
      <c r="CK66" s="1120"/>
      <c r="CL66" s="816"/>
      <c r="CM66" s="817"/>
      <c r="CN66" s="835"/>
      <c r="CO66" s="1120"/>
      <c r="CP66" s="816"/>
      <c r="CQ66" s="817"/>
      <c r="CR66" s="835"/>
      <c r="CS66" s="1120"/>
      <c r="CT66" s="816"/>
      <c r="CU66" s="817"/>
      <c r="CV66" s="835"/>
      <c r="CW66" s="1120"/>
      <c r="CX66" s="816"/>
      <c r="CY66" s="817"/>
      <c r="CZ66" s="835"/>
      <c r="DA66" s="1120"/>
      <c r="DB66" s="816"/>
      <c r="DC66" s="817"/>
      <c r="DD66" s="835"/>
      <c r="DE66" s="1120"/>
      <c r="DF66" s="816"/>
      <c r="DG66" s="817"/>
      <c r="DH66" s="835"/>
      <c r="DJ66" s="835"/>
      <c r="DK66" s="1120"/>
      <c r="DL66" s="816"/>
      <c r="DM66" s="817"/>
      <c r="DN66" s="835"/>
      <c r="DR66" s="345"/>
      <c r="DT66" s="1093"/>
      <c r="DU66" s="816"/>
      <c r="DV66" s="817"/>
      <c r="DW66" s="835"/>
    </row>
    <row r="67" spans="1:127">
      <c r="A67" s="1078"/>
      <c r="B67" s="1079"/>
      <c r="C67" s="1080"/>
      <c r="D67" s="1081"/>
      <c r="E67" s="1078"/>
      <c r="F67" s="1082"/>
      <c r="G67" s="1080"/>
      <c r="H67" s="1083"/>
      <c r="I67" s="1084"/>
      <c r="J67" s="1085"/>
      <c r="K67" s="1086"/>
      <c r="L67" s="1081"/>
      <c r="M67" s="1087"/>
      <c r="N67" s="1082"/>
      <c r="O67" s="1080"/>
      <c r="P67" s="1088"/>
      <c r="Q67" s="1089"/>
      <c r="R67" s="1090"/>
      <c r="S67" s="1091"/>
      <c r="T67" s="1092"/>
      <c r="U67" s="1089"/>
      <c r="V67" s="1090"/>
      <c r="W67" s="1091"/>
      <c r="X67" s="1092"/>
      <c r="Y67" s="1089"/>
      <c r="Z67" s="1090"/>
      <c r="AA67" s="1091"/>
      <c r="AB67" s="1092"/>
      <c r="AC67" s="1089"/>
      <c r="AD67" s="1090"/>
      <c r="AE67" s="1091"/>
      <c r="AF67" s="1092"/>
      <c r="AG67" s="1093"/>
      <c r="AH67" s="1094"/>
      <c r="AI67" s="841"/>
      <c r="AJ67" s="1095"/>
      <c r="AK67" s="1089"/>
      <c r="AL67" s="1090"/>
      <c r="AM67" s="1091"/>
      <c r="AN67" s="1092"/>
      <c r="AO67" s="1089"/>
      <c r="AP67" s="1090"/>
      <c r="AQ67" s="1091"/>
      <c r="AR67" s="1092"/>
      <c r="AS67" s="1089"/>
      <c r="AT67" s="1090"/>
      <c r="AU67" s="1091"/>
      <c r="AV67" s="1092"/>
      <c r="AW67" s="1089"/>
      <c r="AX67" s="1090"/>
      <c r="AY67" s="1091"/>
      <c r="AZ67" s="1092"/>
      <c r="BA67" s="1093"/>
      <c r="BB67" s="1090"/>
      <c r="BC67" s="841"/>
      <c r="BD67" s="1092"/>
      <c r="BE67" s="1093"/>
      <c r="BF67" s="1090"/>
      <c r="BG67" s="841"/>
      <c r="BH67" s="1092"/>
      <c r="BI67" s="1093"/>
      <c r="BJ67" s="1090"/>
      <c r="BK67" s="841"/>
      <c r="BL67" s="1092"/>
      <c r="BM67" s="1093"/>
      <c r="BN67" s="1090"/>
      <c r="BO67" s="841"/>
      <c r="BP67" s="1092"/>
      <c r="BQ67" s="1093"/>
      <c r="BR67" s="1090"/>
      <c r="BS67" s="841"/>
      <c r="BT67" s="1092"/>
      <c r="BU67" s="1093"/>
      <c r="BV67" s="1090"/>
      <c r="BW67" s="841"/>
      <c r="BX67" s="1092"/>
      <c r="BY67" s="1093"/>
      <c r="BZ67" s="1090"/>
      <c r="CA67" s="841"/>
      <c r="CB67" s="1092"/>
      <c r="CC67" s="1093"/>
      <c r="CD67" s="1058"/>
      <c r="CE67" s="817"/>
      <c r="CF67" s="820"/>
      <c r="CG67" s="977">
        <v>45603</v>
      </c>
      <c r="CH67" s="824" t="s">
        <v>2594</v>
      </c>
      <c r="CI67" s="840">
        <v>-30</v>
      </c>
      <c r="CJ67" s="826" t="s">
        <v>2400</v>
      </c>
      <c r="CK67" s="1120"/>
      <c r="CL67" s="816"/>
      <c r="CM67" s="817"/>
      <c r="CN67" s="835"/>
      <c r="CO67" s="1120"/>
      <c r="CP67" s="816"/>
      <c r="CQ67" s="817"/>
      <c r="CR67" s="835"/>
      <c r="CS67" s="1120"/>
      <c r="CT67" s="816"/>
      <c r="CU67" s="817"/>
      <c r="CV67" s="835"/>
      <c r="CW67" s="1120"/>
      <c r="CX67" s="816"/>
      <c r="CY67" s="817"/>
      <c r="CZ67" s="835"/>
      <c r="DA67" s="1120"/>
      <c r="DB67" s="816"/>
      <c r="DC67" s="817"/>
      <c r="DD67" s="835"/>
      <c r="DE67" s="1120"/>
      <c r="DF67" s="816"/>
      <c r="DG67" s="817"/>
      <c r="DH67" s="835"/>
      <c r="DJ67" s="835"/>
      <c r="DK67" s="1120"/>
      <c r="DL67" s="816"/>
      <c r="DM67" s="817"/>
      <c r="DN67" s="835"/>
      <c r="DR67" s="857"/>
      <c r="DT67" s="1093"/>
      <c r="DU67" s="816"/>
      <c r="DV67" s="817"/>
      <c r="DW67" s="835"/>
    </row>
    <row r="68" spans="1:127">
      <c r="A68" s="1078"/>
      <c r="B68" s="1079"/>
      <c r="C68" s="1080"/>
      <c r="D68" s="1081"/>
      <c r="E68" s="1078"/>
      <c r="F68" s="1082"/>
      <c r="G68" s="1080"/>
      <c r="H68" s="1083"/>
      <c r="I68" s="1084"/>
      <c r="J68" s="1085"/>
      <c r="K68" s="1086"/>
      <c r="L68" s="1081"/>
      <c r="M68" s="1087"/>
      <c r="N68" s="1082"/>
      <c r="O68" s="1080"/>
      <c r="P68" s="1088"/>
      <c r="Q68" s="1089"/>
      <c r="R68" s="1090"/>
      <c r="S68" s="1091"/>
      <c r="T68" s="1092"/>
      <c r="U68" s="1089"/>
      <c r="V68" s="1090"/>
      <c r="W68" s="1091"/>
      <c r="X68" s="1092"/>
      <c r="Y68" s="1089"/>
      <c r="Z68" s="1090"/>
      <c r="AA68" s="1091"/>
      <c r="AB68" s="1092"/>
      <c r="AC68" s="1089"/>
      <c r="AD68" s="1090"/>
      <c r="AE68" s="1091"/>
      <c r="AF68" s="1092"/>
      <c r="AG68" s="1093"/>
      <c r="AH68" s="1094"/>
      <c r="AI68" s="841"/>
      <c r="AJ68" s="1095"/>
      <c r="AK68" s="1089"/>
      <c r="AL68" s="1090"/>
      <c r="AM68" s="1091"/>
      <c r="AN68" s="1092"/>
      <c r="AO68" s="1089"/>
      <c r="AP68" s="1090"/>
      <c r="AQ68" s="1091"/>
      <c r="AR68" s="1092"/>
      <c r="AS68" s="1089"/>
      <c r="AT68" s="1090"/>
      <c r="AU68" s="1091"/>
      <c r="AV68" s="1092"/>
      <c r="AW68" s="1089"/>
      <c r="AX68" s="1090"/>
      <c r="AY68" s="1091"/>
      <c r="AZ68" s="1092"/>
      <c r="BA68" s="1093"/>
      <c r="BB68" s="1090"/>
      <c r="BC68" s="841"/>
      <c r="BD68" s="1092"/>
      <c r="BE68" s="1093"/>
      <c r="BF68" s="1090"/>
      <c r="BG68" s="841"/>
      <c r="BH68" s="1092"/>
      <c r="BI68" s="1093"/>
      <c r="BJ68" s="1090"/>
      <c r="BK68" s="841"/>
      <c r="BL68" s="1092"/>
      <c r="BM68" s="1093"/>
      <c r="BN68" s="1090"/>
      <c r="BO68" s="841"/>
      <c r="BP68" s="1092"/>
      <c r="BQ68" s="1093"/>
      <c r="BR68" s="1090"/>
      <c r="BS68" s="841"/>
      <c r="BT68" s="1092"/>
      <c r="BU68" s="1093"/>
      <c r="BV68" s="1090"/>
      <c r="BW68" s="841"/>
      <c r="BX68" s="1092"/>
      <c r="BY68" s="1093"/>
      <c r="BZ68" s="1090"/>
      <c r="CA68" s="841"/>
      <c r="CB68" s="1092"/>
      <c r="CC68" s="1093"/>
      <c r="CD68" s="1058"/>
      <c r="CE68" s="817"/>
      <c r="CF68" s="820"/>
      <c r="CG68" s="815">
        <v>45604</v>
      </c>
      <c r="CH68" s="822" t="s">
        <v>1329</v>
      </c>
      <c r="CI68" s="841">
        <v>731.5</v>
      </c>
      <c r="CJ68" s="818" t="s">
        <v>42</v>
      </c>
      <c r="CK68" s="1120"/>
      <c r="CL68" s="816"/>
      <c r="CM68" s="817"/>
      <c r="CN68" s="835"/>
      <c r="CO68" s="1120"/>
      <c r="CP68" s="816"/>
      <c r="CQ68" s="817"/>
      <c r="CR68" s="835"/>
      <c r="CS68" s="1120"/>
      <c r="CT68" s="816"/>
      <c r="CU68" s="817"/>
      <c r="CV68" s="835"/>
      <c r="CW68" s="1120"/>
      <c r="CX68" s="816"/>
      <c r="CY68" s="817"/>
      <c r="CZ68" s="835"/>
      <c r="DA68" s="1120"/>
      <c r="DB68" s="816"/>
      <c r="DC68" s="817"/>
      <c r="DD68" s="835"/>
      <c r="DE68" s="1120"/>
      <c r="DF68" s="816"/>
      <c r="DG68" s="817"/>
      <c r="DH68" s="835"/>
      <c r="DJ68" s="835"/>
      <c r="DK68" s="1120"/>
      <c r="DL68" s="816"/>
      <c r="DM68" s="817"/>
      <c r="DN68" s="835"/>
      <c r="DR68" s="857"/>
      <c r="DT68" s="1093"/>
      <c r="DU68" s="816"/>
      <c r="DV68" s="817"/>
      <c r="DW68" s="835"/>
    </row>
    <row r="69" spans="1:127">
      <c r="A69" s="1078"/>
      <c r="B69" s="1079"/>
      <c r="C69" s="1080"/>
      <c r="D69" s="1081"/>
      <c r="E69" s="1078"/>
      <c r="F69" s="1082"/>
      <c r="G69" s="1080"/>
      <c r="H69" s="1083"/>
      <c r="I69" s="1084"/>
      <c r="J69" s="1085"/>
      <c r="K69" s="1086"/>
      <c r="L69" s="1081"/>
      <c r="M69" s="1087"/>
      <c r="N69" s="1082"/>
      <c r="O69" s="1080"/>
      <c r="P69" s="1088"/>
      <c r="Q69" s="1089"/>
      <c r="R69" s="1090"/>
      <c r="S69" s="1091"/>
      <c r="T69" s="1092"/>
      <c r="U69" s="1089"/>
      <c r="V69" s="1090"/>
      <c r="W69" s="1091"/>
      <c r="X69" s="1092"/>
      <c r="Y69" s="1089"/>
      <c r="Z69" s="1090"/>
      <c r="AA69" s="1091"/>
      <c r="AB69" s="1092"/>
      <c r="AC69" s="1089"/>
      <c r="AD69" s="1090"/>
      <c r="AE69" s="1091"/>
      <c r="AF69" s="1092"/>
      <c r="AG69" s="1093"/>
      <c r="AH69" s="1094"/>
      <c r="AI69" s="841"/>
      <c r="AJ69" s="1095"/>
      <c r="AK69" s="1089"/>
      <c r="AL69" s="1090"/>
      <c r="AM69" s="1091"/>
      <c r="AN69" s="1092"/>
      <c r="AO69" s="1089"/>
      <c r="AP69" s="1090"/>
      <c r="AQ69" s="1091"/>
      <c r="AR69" s="1092"/>
      <c r="AS69" s="1089"/>
      <c r="AT69" s="1090"/>
      <c r="AU69" s="1091"/>
      <c r="AV69" s="1092"/>
      <c r="AW69" s="1089"/>
      <c r="AX69" s="1090"/>
      <c r="AY69" s="1091"/>
      <c r="AZ69" s="1092"/>
      <c r="BA69" s="1093"/>
      <c r="BB69" s="1090"/>
      <c r="BC69" s="841"/>
      <c r="BD69" s="1092"/>
      <c r="BE69" s="1093"/>
      <c r="BF69" s="1090"/>
      <c r="BG69" s="841"/>
      <c r="BH69" s="1092"/>
      <c r="BI69" s="1093"/>
      <c r="BJ69" s="1090"/>
      <c r="BK69" s="841"/>
      <c r="BL69" s="1092"/>
      <c r="BM69" s="1093"/>
      <c r="BN69" s="1090"/>
      <c r="BO69" s="841"/>
      <c r="BP69" s="1092"/>
      <c r="BQ69" s="1093"/>
      <c r="BR69" s="1090"/>
      <c r="BS69" s="841"/>
      <c r="BT69" s="1092"/>
      <c r="BU69" s="1093"/>
      <c r="BV69" s="1090"/>
      <c r="BW69" s="841"/>
      <c r="BX69" s="1092"/>
      <c r="BY69" s="1093"/>
      <c r="BZ69" s="1090"/>
      <c r="CA69" s="841"/>
      <c r="CB69" s="1092"/>
      <c r="CC69" s="1093"/>
      <c r="CD69" s="1058" t="s">
        <v>2541</v>
      </c>
      <c r="CE69" s="817">
        <v>105</v>
      </c>
      <c r="CF69" s="820"/>
      <c r="CG69" s="815">
        <v>45604</v>
      </c>
      <c r="CH69" s="822" t="s">
        <v>2657</v>
      </c>
      <c r="CI69" s="817">
        <v>155</v>
      </c>
      <c r="CJ69" s="818"/>
      <c r="CK69" s="1120"/>
      <c r="CL69" s="816"/>
      <c r="CM69" s="817"/>
      <c r="CN69" s="835"/>
      <c r="CO69" s="1120"/>
      <c r="CP69" s="816"/>
      <c r="CQ69" s="817"/>
      <c r="CR69" s="835"/>
      <c r="CS69" s="1120"/>
      <c r="CT69" s="816"/>
      <c r="CU69" s="817"/>
      <c r="CV69" s="835"/>
      <c r="CW69" s="1120"/>
      <c r="CX69" s="816"/>
      <c r="CY69" s="817"/>
      <c r="CZ69" s="835"/>
      <c r="DA69" s="1120"/>
      <c r="DB69" s="816"/>
      <c r="DC69" s="817"/>
      <c r="DD69" s="835"/>
      <c r="DE69" s="1120"/>
      <c r="DF69" s="816"/>
      <c r="DG69" s="817"/>
      <c r="DH69" s="835"/>
      <c r="DJ69" s="835"/>
      <c r="DK69" s="1120"/>
      <c r="DL69" s="816"/>
      <c r="DM69" s="817"/>
      <c r="DN69" s="835"/>
      <c r="DR69" s="857"/>
      <c r="DT69" s="1093"/>
      <c r="DU69" s="816"/>
      <c r="DV69" s="817"/>
      <c r="DW69" s="835"/>
    </row>
    <row r="70" spans="1:127">
      <c r="A70" s="1078"/>
      <c r="B70" s="1079"/>
      <c r="C70" s="1080"/>
      <c r="D70" s="1081"/>
      <c r="E70" s="1078"/>
      <c r="F70" s="1082"/>
      <c r="G70" s="1080"/>
      <c r="H70" s="1083"/>
      <c r="I70" s="1084"/>
      <c r="J70" s="1085"/>
      <c r="K70" s="1086"/>
      <c r="L70" s="1081"/>
      <c r="M70" s="1087"/>
      <c r="N70" s="1082"/>
      <c r="O70" s="1080"/>
      <c r="P70" s="1088"/>
      <c r="Q70" s="1089"/>
      <c r="R70" s="1090"/>
      <c r="S70" s="1091"/>
      <c r="T70" s="1092"/>
      <c r="U70" s="1089"/>
      <c r="V70" s="1090"/>
      <c r="W70" s="1091"/>
      <c r="X70" s="1092"/>
      <c r="Y70" s="1089"/>
      <c r="Z70" s="1090"/>
      <c r="AA70" s="1091"/>
      <c r="AB70" s="1092"/>
      <c r="AC70" s="1089"/>
      <c r="AD70" s="1090"/>
      <c r="AE70" s="1091"/>
      <c r="AF70" s="1092"/>
      <c r="AG70" s="1093"/>
      <c r="AH70" s="1094"/>
      <c r="AI70" s="841"/>
      <c r="AJ70" s="1095"/>
      <c r="AK70" s="1089"/>
      <c r="AL70" s="1090"/>
      <c r="AM70" s="1091"/>
      <c r="AN70" s="1092"/>
      <c r="AO70" s="1089"/>
      <c r="AP70" s="1090"/>
      <c r="AQ70" s="1091"/>
      <c r="AR70" s="1092"/>
      <c r="AS70" s="1089"/>
      <c r="AT70" s="1090"/>
      <c r="AU70" s="1091"/>
      <c r="AV70" s="1092"/>
      <c r="AW70" s="1089"/>
      <c r="AX70" s="1090"/>
      <c r="AY70" s="1091"/>
      <c r="AZ70" s="1092"/>
      <c r="BA70" s="1093"/>
      <c r="BB70" s="1090"/>
      <c r="BC70" s="841"/>
      <c r="BD70" s="1092"/>
      <c r="BE70" s="1093"/>
      <c r="BF70" s="1090"/>
      <c r="BG70" s="841"/>
      <c r="BH70" s="1092"/>
      <c r="BI70" s="1093"/>
      <c r="BJ70" s="1090"/>
      <c r="BK70" s="841"/>
      <c r="BL70" s="1092"/>
      <c r="BM70" s="1093"/>
      <c r="BN70" s="1090"/>
      <c r="BO70" s="841"/>
      <c r="BP70" s="1092"/>
      <c r="BQ70" s="1093"/>
      <c r="BR70" s="1090"/>
      <c r="BS70" s="841"/>
      <c r="BT70" s="1092"/>
      <c r="BU70" s="1093"/>
      <c r="BV70" s="1090"/>
      <c r="BW70" s="841"/>
      <c r="BX70" s="1092"/>
      <c r="BY70" s="1093"/>
      <c r="BZ70" s="1090"/>
      <c r="CA70" s="841"/>
      <c r="CB70" s="1092"/>
      <c r="CC70" s="1093"/>
      <c r="CD70" s="1058" t="s">
        <v>2541</v>
      </c>
      <c r="CE70" s="817">
        <v>105</v>
      </c>
      <c r="CF70" s="820"/>
      <c r="CG70" s="815">
        <v>45604</v>
      </c>
      <c r="CH70" s="822" t="s">
        <v>2658</v>
      </c>
      <c r="CI70" s="817">
        <v>150</v>
      </c>
      <c r="CJ70" s="818"/>
      <c r="CK70" s="1120"/>
      <c r="CL70" s="816"/>
      <c r="CM70" s="817"/>
      <c r="CN70" s="835"/>
      <c r="CO70" s="1120"/>
      <c r="CP70" s="816"/>
      <c r="CQ70" s="817"/>
      <c r="CR70" s="835"/>
      <c r="CS70" s="1120"/>
      <c r="CT70" s="816"/>
      <c r="CU70" s="817"/>
      <c r="CV70" s="835"/>
      <c r="CW70" s="1120"/>
      <c r="CX70" s="816"/>
      <c r="CY70" s="817"/>
      <c r="CZ70" s="835"/>
      <c r="DA70" s="1120"/>
      <c r="DB70" s="816"/>
      <c r="DC70" s="817"/>
      <c r="DD70" s="835"/>
      <c r="DE70" s="1120"/>
      <c r="DF70" s="816"/>
      <c r="DG70" s="817"/>
      <c r="DH70" s="835"/>
      <c r="DJ70" s="835"/>
      <c r="DK70" s="1120"/>
      <c r="DL70" s="816"/>
      <c r="DM70" s="817"/>
      <c r="DN70" s="835"/>
      <c r="DR70" s="857"/>
      <c r="DT70" s="1093"/>
      <c r="DU70" s="816"/>
      <c r="DV70" s="817"/>
      <c r="DW70" s="835"/>
    </row>
    <row r="71" spans="1:127">
      <c r="A71" s="1078"/>
      <c r="B71" s="1079"/>
      <c r="C71" s="1080"/>
      <c r="D71" s="1081"/>
      <c r="E71" s="1078"/>
      <c r="F71" s="1082"/>
      <c r="G71" s="1080"/>
      <c r="H71" s="1083"/>
      <c r="I71" s="1084"/>
      <c r="J71" s="1085"/>
      <c r="K71" s="1086"/>
      <c r="L71" s="1081"/>
      <c r="M71" s="1087"/>
      <c r="N71" s="1082"/>
      <c r="O71" s="1080"/>
      <c r="P71" s="1088"/>
      <c r="Q71" s="1089"/>
      <c r="R71" s="1090"/>
      <c r="S71" s="1091"/>
      <c r="T71" s="1092"/>
      <c r="U71" s="1089"/>
      <c r="V71" s="1090"/>
      <c r="W71" s="1091"/>
      <c r="X71" s="1092"/>
      <c r="Y71" s="1089"/>
      <c r="Z71" s="1090"/>
      <c r="AA71" s="1091"/>
      <c r="AB71" s="1092"/>
      <c r="AC71" s="1089"/>
      <c r="AD71" s="1090"/>
      <c r="AE71" s="1091"/>
      <c r="AF71" s="1092"/>
      <c r="AG71" s="1093"/>
      <c r="AH71" s="1094"/>
      <c r="AI71" s="841"/>
      <c r="AJ71" s="1095"/>
      <c r="AK71" s="1089"/>
      <c r="AL71" s="1090"/>
      <c r="AM71" s="1091"/>
      <c r="AN71" s="1092"/>
      <c r="AO71" s="1089"/>
      <c r="AP71" s="1090"/>
      <c r="AQ71" s="1091"/>
      <c r="AR71" s="1092"/>
      <c r="AS71" s="1089"/>
      <c r="AT71" s="1090"/>
      <c r="AU71" s="1091"/>
      <c r="AV71" s="1092"/>
      <c r="AW71" s="1089"/>
      <c r="AX71" s="1090"/>
      <c r="AY71" s="1091"/>
      <c r="AZ71" s="1092"/>
      <c r="BA71" s="1093"/>
      <c r="BB71" s="1090"/>
      <c r="BC71" s="841"/>
      <c r="BD71" s="1092"/>
      <c r="BE71" s="1093"/>
      <c r="BF71" s="1090"/>
      <c r="BG71" s="841"/>
      <c r="BH71" s="1092"/>
      <c r="BI71" s="1093"/>
      <c r="BJ71" s="1090"/>
      <c r="BK71" s="841"/>
      <c r="BL71" s="1092"/>
      <c r="BM71" s="1093"/>
      <c r="BN71" s="1090"/>
      <c r="BO71" s="841"/>
      <c r="BP71" s="1092"/>
      <c r="BQ71" s="1093"/>
      <c r="BR71" s="1090"/>
      <c r="BS71" s="841"/>
      <c r="BT71" s="1092"/>
      <c r="BU71" s="1093"/>
      <c r="BV71" s="1090"/>
      <c r="BW71" s="841"/>
      <c r="BX71" s="1092"/>
      <c r="BY71" s="1093"/>
      <c r="BZ71" s="1090"/>
      <c r="CA71" s="841"/>
      <c r="CB71" s="1092"/>
      <c r="CC71" s="1093"/>
      <c r="CD71" s="1058" t="s">
        <v>2541</v>
      </c>
      <c r="CE71" s="817">
        <v>105</v>
      </c>
      <c r="CF71" s="820"/>
      <c r="CG71" s="815">
        <v>45604</v>
      </c>
      <c r="CH71" s="822" t="s">
        <v>2659</v>
      </c>
      <c r="CI71" s="817">
        <v>9</v>
      </c>
      <c r="CJ71" s="818"/>
      <c r="CK71" s="1120"/>
      <c r="CL71" s="816"/>
      <c r="CM71" s="817"/>
      <c r="CN71" s="835"/>
      <c r="CO71" s="1120"/>
      <c r="CP71" s="816"/>
      <c r="CQ71" s="817"/>
      <c r="CR71" s="835"/>
      <c r="CS71" s="1120"/>
      <c r="CT71" s="816"/>
      <c r="CU71" s="817"/>
      <c r="CV71" s="835"/>
      <c r="CW71" s="1120"/>
      <c r="CX71" s="816"/>
      <c r="CY71" s="817"/>
      <c r="CZ71" s="835"/>
      <c r="DA71" s="1120"/>
      <c r="DB71" s="816"/>
      <c r="DC71" s="817"/>
      <c r="DD71" s="835"/>
      <c r="DE71" s="1120"/>
      <c r="DF71" s="816"/>
      <c r="DG71" s="817"/>
      <c r="DH71" s="835"/>
      <c r="DJ71" s="835"/>
      <c r="DK71" s="1120"/>
      <c r="DL71" s="816"/>
      <c r="DM71" s="817"/>
      <c r="DN71" s="835"/>
      <c r="DR71" s="857"/>
      <c r="DT71" s="1093"/>
      <c r="DU71" s="816"/>
      <c r="DV71" s="817"/>
      <c r="DW71" s="835"/>
    </row>
    <row r="72" spans="1:127" ht="15.75" thickBot="1">
      <c r="A72" s="172" t="s">
        <v>144</v>
      </c>
      <c r="B72" s="173"/>
      <c r="C72" s="861">
        <f>SUM(C3:C62)</f>
        <v>678.85</v>
      </c>
      <c r="D72" s="862"/>
      <c r="E72" s="172" t="s">
        <v>144</v>
      </c>
      <c r="F72" s="173"/>
      <c r="G72" s="861">
        <f>SUM(G3:G62)</f>
        <v>365.72</v>
      </c>
      <c r="H72" s="863"/>
      <c r="I72" s="172" t="s">
        <v>144</v>
      </c>
      <c r="J72" s="173"/>
      <c r="K72" s="861">
        <f>SUM(K3:K62)</f>
        <v>903.95</v>
      </c>
      <c r="L72" s="862"/>
      <c r="M72" s="193" t="s">
        <v>144</v>
      </c>
      <c r="N72" s="173"/>
      <c r="O72" s="861">
        <f>SUM(O3:O62)</f>
        <v>1167.6300000000001</v>
      </c>
      <c r="P72" s="862"/>
      <c r="Q72" s="353" t="s">
        <v>144</v>
      </c>
      <c r="R72" s="354"/>
      <c r="S72" s="864">
        <f>SUM(S3:S62)</f>
        <v>1057.8600000000001</v>
      </c>
      <c r="T72" s="865"/>
      <c r="U72" s="353" t="s">
        <v>144</v>
      </c>
      <c r="V72" s="354"/>
      <c r="W72" s="866">
        <f>SUM(W3:W62)</f>
        <v>1043.17</v>
      </c>
      <c r="X72" s="865"/>
      <c r="Y72" s="353" t="s">
        <v>144</v>
      </c>
      <c r="Z72" s="354"/>
      <c r="AA72" s="864">
        <f>SUM(AA3:AA62)</f>
        <v>834.48</v>
      </c>
      <c r="AB72" s="865"/>
      <c r="AC72" s="353" t="s">
        <v>144</v>
      </c>
      <c r="AD72" s="354"/>
      <c r="AE72" s="864">
        <f>SUM(AE3:AE62)</f>
        <v>642.63</v>
      </c>
      <c r="AF72" s="865"/>
      <c r="AG72" s="353" t="s">
        <v>144</v>
      </c>
      <c r="AH72" s="354"/>
      <c r="AI72" s="864">
        <f>SUM(AI3:AI62)</f>
        <v>1428.1100000000001</v>
      </c>
      <c r="AJ72" s="865"/>
      <c r="AK72" s="353" t="s">
        <v>144</v>
      </c>
      <c r="AL72" s="354"/>
      <c r="AM72" s="864">
        <f>SUM(AM3:AM62)</f>
        <v>1661.37</v>
      </c>
      <c r="AN72" s="865"/>
      <c r="AO72" s="353" t="s">
        <v>144</v>
      </c>
      <c r="AP72" s="354"/>
      <c r="AQ72" s="864">
        <f>SUM(AQ3:AQ62)</f>
        <v>1161.0099999999998</v>
      </c>
      <c r="AR72" s="865"/>
      <c r="AS72" s="353" t="s">
        <v>144</v>
      </c>
      <c r="AT72" s="354"/>
      <c r="AU72" s="864">
        <f>SUM(AU3:AU62)</f>
        <v>518.96</v>
      </c>
      <c r="AV72" s="865"/>
      <c r="AW72" s="353" t="s">
        <v>144</v>
      </c>
      <c r="AX72" s="354"/>
      <c r="AY72" s="864">
        <f>SUM(AY3:AY62)</f>
        <v>350.17999999999995</v>
      </c>
      <c r="AZ72" s="865"/>
      <c r="BA72" s="353" t="s">
        <v>144</v>
      </c>
      <c r="BB72" s="354"/>
      <c r="BC72" s="864">
        <f>SUM(BC3:BC62)</f>
        <v>832.81999999999994</v>
      </c>
      <c r="BD72" s="865"/>
      <c r="BE72" s="353" t="s">
        <v>144</v>
      </c>
      <c r="BF72" s="354"/>
      <c r="BG72" s="864">
        <f>SUM(BG3:BG62)</f>
        <v>967.9</v>
      </c>
      <c r="BH72" s="865"/>
      <c r="BI72" s="353" t="s">
        <v>144</v>
      </c>
      <c r="BJ72" s="354"/>
      <c r="BK72" s="864">
        <f>SUM(BK3:BK62)</f>
        <v>480</v>
      </c>
      <c r="BL72" s="865"/>
      <c r="BM72" s="353" t="s">
        <v>144</v>
      </c>
      <c r="BN72" s="354"/>
      <c r="BO72" s="864">
        <f>SUM(BO3:BO62)</f>
        <v>1173.3700000000001</v>
      </c>
      <c r="BP72" s="865"/>
      <c r="BQ72" s="999" t="s">
        <v>144</v>
      </c>
      <c r="BR72" s="1000"/>
      <c r="BS72" s="1001">
        <f>SUM(BS3:BS62)</f>
        <v>913.81999999999994</v>
      </c>
      <c r="BT72" s="1002"/>
      <c r="BU72" s="999" t="s">
        <v>144</v>
      </c>
      <c r="BV72" s="1000"/>
      <c r="BW72" s="1001">
        <f>SUM(BW3:BW62)</f>
        <v>692.24</v>
      </c>
      <c r="BX72" s="1002"/>
      <c r="BY72" s="999" t="s">
        <v>144</v>
      </c>
      <c r="BZ72" s="1000"/>
      <c r="CA72" s="1001">
        <f>SUM(CA3:CA62)</f>
        <v>1254.32</v>
      </c>
      <c r="CB72" s="1002"/>
      <c r="CC72" s="999" t="s">
        <v>144</v>
      </c>
      <c r="CD72" s="1000"/>
      <c r="CE72" s="1001">
        <f>SUM(CE3:CE71)</f>
        <v>1498.84</v>
      </c>
      <c r="CF72" s="1002"/>
      <c r="CG72" s="999" t="s">
        <v>144</v>
      </c>
      <c r="CH72" s="1000"/>
      <c r="CI72" s="1001">
        <f>SUM(CI3:CI71)</f>
        <v>1484.6799999999998</v>
      </c>
      <c r="CJ72" s="1002"/>
      <c r="CK72" s="999" t="s">
        <v>144</v>
      </c>
      <c r="CL72" s="1000"/>
      <c r="CM72" s="1001">
        <f>SUM(CM3:CM71)</f>
        <v>1066.6799999999998</v>
      </c>
      <c r="CN72" s="1002"/>
      <c r="CO72" s="999" t="s">
        <v>144</v>
      </c>
      <c r="CP72" s="1000"/>
      <c r="CQ72" s="1001">
        <f>SUM(CQ3:CQ71)</f>
        <v>269.78999999999996</v>
      </c>
      <c r="CR72" s="1002"/>
      <c r="CS72" s="999" t="s">
        <v>144</v>
      </c>
      <c r="CT72" s="1000"/>
      <c r="CU72" s="1001">
        <f>SUM(CU3:CU71)</f>
        <v>366.50000000000006</v>
      </c>
      <c r="CV72" s="1002"/>
      <c r="CW72" s="999" t="s">
        <v>144</v>
      </c>
      <c r="CX72" s="1000"/>
      <c r="CY72" s="1001">
        <f>SUM(CY3:CY71)</f>
        <v>340.25</v>
      </c>
      <c r="CZ72" s="1002"/>
      <c r="DA72" s="999" t="s">
        <v>144</v>
      </c>
      <c r="DB72" s="1000"/>
      <c r="DC72" s="1001">
        <f>SUM(DC3:DC71)</f>
        <v>647.20000000000005</v>
      </c>
      <c r="DD72" s="1002"/>
      <c r="DE72" s="1245" t="s">
        <v>144</v>
      </c>
      <c r="DF72" s="1246"/>
      <c r="DG72" s="1247">
        <f>SUM(DG3:DG71)</f>
        <v>5.5</v>
      </c>
      <c r="DH72" s="1248"/>
      <c r="DJ72" s="1248"/>
      <c r="DK72" s="1245" t="s">
        <v>144</v>
      </c>
      <c r="DL72" s="1246"/>
      <c r="DM72" s="1247">
        <f>SUM(DM3:DM71)</f>
        <v>-34.299999999999997</v>
      </c>
      <c r="DN72" s="1248"/>
      <c r="DR72" s="857"/>
      <c r="DT72" s="1245" t="s">
        <v>144</v>
      </c>
      <c r="DU72" s="1246"/>
      <c r="DV72" s="1247">
        <f>SUM(DV3:DV71)</f>
        <v>0</v>
      </c>
      <c r="DW72" s="1248"/>
    </row>
    <row r="73" spans="1:127" ht="15.75" thickBot="1">
      <c r="A73" s="867"/>
      <c r="B73" s="857"/>
      <c r="C73" s="868"/>
      <c r="D73" s="857"/>
      <c r="E73" s="857"/>
      <c r="F73" s="857"/>
      <c r="G73" s="857"/>
      <c r="H73" s="857"/>
      <c r="I73" s="857"/>
      <c r="J73" s="857"/>
      <c r="K73" s="857"/>
      <c r="L73" s="857"/>
      <c r="M73" s="857"/>
      <c r="N73" s="857"/>
      <c r="O73" s="857"/>
      <c r="P73" s="857"/>
      <c r="Q73" s="345"/>
      <c r="R73" s="345"/>
      <c r="S73" s="869"/>
      <c r="T73" s="345"/>
      <c r="U73" s="345"/>
      <c r="V73" s="345"/>
      <c r="W73" s="345"/>
      <c r="X73" s="345"/>
      <c r="Y73" s="345"/>
      <c r="Z73" s="345"/>
      <c r="AA73" s="345"/>
      <c r="AB73" s="345"/>
      <c r="AC73" s="345"/>
      <c r="AD73" s="345"/>
      <c r="AE73" s="345"/>
      <c r="AF73" s="345"/>
      <c r="AG73" s="345"/>
      <c r="AH73" s="345"/>
      <c r="AI73" s="524"/>
      <c r="AJ73" s="345"/>
      <c r="AK73" s="345"/>
      <c r="AL73" s="345"/>
      <c r="AM73" s="345"/>
      <c r="AN73" s="345"/>
      <c r="AO73" s="345"/>
      <c r="AP73" s="345"/>
      <c r="AQ73" s="345"/>
      <c r="AR73" s="345"/>
      <c r="AS73" s="345"/>
      <c r="AT73" s="345"/>
      <c r="AU73" s="345"/>
      <c r="AV73" s="345"/>
      <c r="AW73" s="345"/>
      <c r="AX73" s="345"/>
      <c r="AY73" s="345"/>
      <c r="AZ73" s="345"/>
      <c r="BA73" s="345"/>
      <c r="BB73" s="345"/>
      <c r="BC73" s="345"/>
      <c r="BD73" s="345"/>
      <c r="BE73" s="345"/>
      <c r="BF73" s="345"/>
      <c r="BG73" s="345"/>
      <c r="BH73" s="345"/>
      <c r="BI73" s="345"/>
      <c r="BJ73" s="345"/>
      <c r="BK73" s="345"/>
      <c r="BL73" s="345"/>
      <c r="BM73" s="345"/>
      <c r="BN73" s="345"/>
      <c r="BO73" s="345"/>
      <c r="BP73" s="345"/>
      <c r="BQ73" s="345"/>
      <c r="BR73" s="345"/>
      <c r="BS73" s="345"/>
      <c r="BT73" s="345"/>
      <c r="BU73" s="345"/>
      <c r="BV73" s="345"/>
      <c r="BW73" s="345"/>
      <c r="BX73" s="345"/>
      <c r="BY73" s="345"/>
      <c r="BZ73" s="345"/>
      <c r="CA73" s="345"/>
      <c r="CB73" s="345"/>
      <c r="CC73" s="345"/>
      <c r="CD73" s="345"/>
      <c r="CE73" s="345"/>
      <c r="CF73" s="345"/>
      <c r="CG73" s="345"/>
      <c r="CH73" s="345"/>
      <c r="CI73" s="345"/>
      <c r="CJ73" s="345"/>
      <c r="CK73" s="345"/>
      <c r="CL73" s="345"/>
      <c r="CM73" s="345"/>
      <c r="CN73" s="345"/>
      <c r="CO73" s="345"/>
      <c r="CP73" s="345"/>
      <c r="CQ73" s="345"/>
      <c r="CR73" s="345"/>
      <c r="CS73" s="345"/>
      <c r="CT73" s="345"/>
      <c r="CU73" s="345"/>
      <c r="CV73" s="345"/>
      <c r="CW73" s="345"/>
      <c r="CX73" s="345"/>
      <c r="CY73" s="345"/>
      <c r="CZ73" s="345"/>
      <c r="DA73" s="345"/>
      <c r="DB73" s="345"/>
      <c r="DC73" s="345"/>
      <c r="DD73" s="345"/>
      <c r="DE73" s="1730" t="s">
        <v>145</v>
      </c>
      <c r="DF73" s="1731"/>
      <c r="DG73" s="345"/>
      <c r="DH73" s="345"/>
      <c r="DJ73" s="345"/>
      <c r="DK73" s="1730" t="s">
        <v>145</v>
      </c>
      <c r="DL73" s="1731"/>
      <c r="DM73" s="345"/>
      <c r="DN73" s="345"/>
      <c r="DR73" s="857"/>
      <c r="DT73" s="1730" t="s">
        <v>145</v>
      </c>
      <c r="DU73" s="1731"/>
      <c r="DV73" s="345"/>
      <c r="DW73" s="345"/>
    </row>
    <row r="74" spans="1:127" ht="15.75" thickBot="1">
      <c r="A74" s="174" t="s">
        <v>145</v>
      </c>
      <c r="B74" s="870"/>
      <c r="C74" s="868"/>
      <c r="D74" s="857"/>
      <c r="E74" s="174" t="s">
        <v>145</v>
      </c>
      <c r="F74" s="870"/>
      <c r="G74" s="868"/>
      <c r="H74" s="871"/>
      <c r="I74" s="174" t="s">
        <v>145</v>
      </c>
      <c r="J74" s="870"/>
      <c r="K74" s="868"/>
      <c r="L74" s="871"/>
      <c r="M74" s="174" t="s">
        <v>145</v>
      </c>
      <c r="N74" s="870"/>
      <c r="O74" s="868"/>
      <c r="P74" s="871"/>
      <c r="Q74" s="1722" t="s">
        <v>145</v>
      </c>
      <c r="R74" s="1723"/>
      <c r="S74" s="872"/>
      <c r="T74" s="873"/>
      <c r="U74" s="346" t="s">
        <v>145</v>
      </c>
      <c r="V74" s="874"/>
      <c r="W74" s="872"/>
      <c r="X74" s="873"/>
      <c r="Y74" s="1722" t="s">
        <v>145</v>
      </c>
      <c r="Z74" s="1723"/>
      <c r="AA74" s="872"/>
      <c r="AB74" s="873"/>
      <c r="AC74" s="1722" t="s">
        <v>145</v>
      </c>
      <c r="AD74" s="1723"/>
      <c r="AE74" s="872"/>
      <c r="AF74" s="873"/>
      <c r="AG74" s="1722" t="s">
        <v>145</v>
      </c>
      <c r="AH74" s="1723"/>
      <c r="AI74" s="872"/>
      <c r="AJ74" s="873"/>
      <c r="AK74" s="1722" t="s">
        <v>145</v>
      </c>
      <c r="AL74" s="1723"/>
      <c r="AM74" s="872"/>
      <c r="AN74" s="873"/>
      <c r="AO74" s="1722" t="s">
        <v>145</v>
      </c>
      <c r="AP74" s="1723"/>
      <c r="AQ74" s="872"/>
      <c r="AR74" s="873"/>
      <c r="AS74" s="1722" t="s">
        <v>145</v>
      </c>
      <c r="AT74" s="1723"/>
      <c r="AU74" s="872"/>
      <c r="AV74" s="873"/>
      <c r="AW74" s="1722" t="s">
        <v>145</v>
      </c>
      <c r="AX74" s="1723"/>
      <c r="AY74" s="872"/>
      <c r="AZ74" s="873"/>
      <c r="BA74" s="1722" t="s">
        <v>145</v>
      </c>
      <c r="BB74" s="1723"/>
      <c r="BC74" s="872"/>
      <c r="BD74" s="875"/>
      <c r="BE74" s="1722" t="s">
        <v>145</v>
      </c>
      <c r="BF74" s="1723"/>
      <c r="BG74" s="872"/>
      <c r="BH74" s="875"/>
      <c r="BI74" s="1722" t="s">
        <v>145</v>
      </c>
      <c r="BJ74" s="1723"/>
      <c r="BK74" s="872"/>
      <c r="BL74" s="875"/>
      <c r="BM74" s="1722" t="s">
        <v>145</v>
      </c>
      <c r="BN74" s="1723"/>
      <c r="BO74" s="872"/>
      <c r="BP74" s="875"/>
      <c r="BQ74" s="1728" t="s">
        <v>145</v>
      </c>
      <c r="BR74" s="1729"/>
      <c r="BS74" s="872"/>
      <c r="BT74" s="875"/>
      <c r="BU74" s="1728" t="s">
        <v>145</v>
      </c>
      <c r="BV74" s="1729"/>
      <c r="BW74" s="872"/>
      <c r="BX74" s="875"/>
      <c r="BY74" s="1728" t="s">
        <v>145</v>
      </c>
      <c r="BZ74" s="1729"/>
      <c r="CA74" s="872"/>
      <c r="CB74" s="875"/>
      <c r="CC74" s="1728" t="s">
        <v>145</v>
      </c>
      <c r="CD74" s="1729"/>
      <c r="CE74" s="872"/>
      <c r="CF74" s="875"/>
      <c r="CG74" s="1728" t="s">
        <v>145</v>
      </c>
      <c r="CH74" s="1729"/>
      <c r="CI74" s="872"/>
      <c r="CJ74" s="875"/>
      <c r="CK74" s="1728" t="s">
        <v>145</v>
      </c>
      <c r="CL74" s="1729"/>
      <c r="CM74" s="872"/>
      <c r="CN74" s="875"/>
      <c r="CO74" s="1728" t="s">
        <v>145</v>
      </c>
      <c r="CP74" s="1729"/>
      <c r="CQ74" s="872"/>
      <c r="CR74" s="875"/>
      <c r="CS74" s="1728" t="s">
        <v>145</v>
      </c>
      <c r="CT74" s="1729"/>
      <c r="CU74" s="872"/>
      <c r="CV74" s="875"/>
      <c r="CW74" s="1728" t="s">
        <v>145</v>
      </c>
      <c r="CX74" s="1729"/>
      <c r="CY74" s="872"/>
      <c r="CZ74" s="875"/>
      <c r="DA74" s="1728" t="s">
        <v>145</v>
      </c>
      <c r="DB74" s="1729"/>
      <c r="DC74" s="872"/>
      <c r="DD74" s="875"/>
      <c r="DG74" s="872"/>
      <c r="DH74" s="875"/>
      <c r="DJ74" s="875"/>
      <c r="DM74" s="872"/>
      <c r="DN74" s="875"/>
      <c r="DR74" s="857"/>
      <c r="DV74" s="872"/>
      <c r="DW74" s="875"/>
    </row>
    <row r="75" spans="1:127">
      <c r="A75" s="876" t="s">
        <v>146</v>
      </c>
      <c r="B75" s="877">
        <f>+C72</f>
        <v>678.85</v>
      </c>
      <c r="C75" s="868"/>
      <c r="D75" s="857"/>
      <c r="E75" s="876" t="s">
        <v>146</v>
      </c>
      <c r="F75" s="877">
        <f>+G72</f>
        <v>365.72</v>
      </c>
      <c r="G75" s="868"/>
      <c r="H75" s="871"/>
      <c r="I75" s="876" t="s">
        <v>146</v>
      </c>
      <c r="J75" s="877">
        <f>+K72</f>
        <v>903.95</v>
      </c>
      <c r="K75" s="868"/>
      <c r="L75" s="871"/>
      <c r="M75" s="876" t="s">
        <v>146</v>
      </c>
      <c r="N75" s="877">
        <f>+O72</f>
        <v>1167.6300000000001</v>
      </c>
      <c r="O75" s="868"/>
      <c r="P75" s="871"/>
      <c r="Q75" s="347" t="s">
        <v>146</v>
      </c>
      <c r="R75" s="348">
        <f>+S72</f>
        <v>1057.8600000000001</v>
      </c>
      <c r="S75" s="872"/>
      <c r="T75" s="873"/>
      <c r="U75" s="347" t="s">
        <v>146</v>
      </c>
      <c r="V75" s="348">
        <f>+W72</f>
        <v>1043.17</v>
      </c>
      <c r="W75" s="872"/>
      <c r="X75" s="873"/>
      <c r="Y75" s="347" t="s">
        <v>146</v>
      </c>
      <c r="Z75" s="348">
        <f>+AA72</f>
        <v>834.48</v>
      </c>
      <c r="AA75" s="872"/>
      <c r="AB75" s="873"/>
      <c r="AC75" s="347" t="s">
        <v>146</v>
      </c>
      <c r="AD75" s="348">
        <f>+AE72</f>
        <v>642.63</v>
      </c>
      <c r="AE75" s="872"/>
      <c r="AF75" s="873"/>
      <c r="AG75" s="347" t="s">
        <v>146</v>
      </c>
      <c r="AH75" s="348">
        <f>+AI72</f>
        <v>1428.1100000000001</v>
      </c>
      <c r="AI75" s="872"/>
      <c r="AJ75" s="873"/>
      <c r="AK75" s="347" t="s">
        <v>146</v>
      </c>
      <c r="AL75" s="348">
        <f>+AM72</f>
        <v>1661.37</v>
      </c>
      <c r="AM75" s="872"/>
      <c r="AN75" s="873"/>
      <c r="AO75" s="347" t="s">
        <v>146</v>
      </c>
      <c r="AP75" s="348">
        <f>+AQ72</f>
        <v>1161.0099999999998</v>
      </c>
      <c r="AQ75" s="872"/>
      <c r="AR75" s="873"/>
      <c r="AS75" s="347" t="s">
        <v>146</v>
      </c>
      <c r="AT75" s="348">
        <f>+AU72</f>
        <v>518.96</v>
      </c>
      <c r="AU75" s="872"/>
      <c r="AV75" s="873"/>
      <c r="AW75" s="347" t="s">
        <v>146</v>
      </c>
      <c r="AX75" s="348">
        <f>+AY72</f>
        <v>350.17999999999995</v>
      </c>
      <c r="AY75" s="872"/>
      <c r="AZ75" s="873"/>
      <c r="BA75" s="347" t="s">
        <v>146</v>
      </c>
      <c r="BB75" s="348">
        <f>+BC72</f>
        <v>832.81999999999994</v>
      </c>
      <c r="BC75" s="872"/>
      <c r="BD75" s="873"/>
      <c r="BE75" s="347" t="s">
        <v>146</v>
      </c>
      <c r="BF75" s="348">
        <f>+BG72</f>
        <v>967.9</v>
      </c>
      <c r="BG75" s="872"/>
      <c r="BH75" s="873"/>
      <c r="BI75" s="347" t="s">
        <v>146</v>
      </c>
      <c r="BJ75" s="348">
        <f>+BK72</f>
        <v>480</v>
      </c>
      <c r="BK75" s="872"/>
      <c r="BL75" s="873"/>
      <c r="BM75" s="347" t="s">
        <v>146</v>
      </c>
      <c r="BN75" s="348">
        <f>+BO72</f>
        <v>1173.3700000000001</v>
      </c>
      <c r="BO75" s="872"/>
      <c r="BP75" s="873"/>
      <c r="BQ75" s="1051" t="s">
        <v>146</v>
      </c>
      <c r="BR75" s="1048">
        <f>+BS72</f>
        <v>913.81999999999994</v>
      </c>
      <c r="BS75" s="872"/>
      <c r="BT75" s="873"/>
      <c r="BU75" s="1051" t="s">
        <v>146</v>
      </c>
      <c r="BV75" s="1048">
        <f>+BW72</f>
        <v>692.24</v>
      </c>
      <c r="BW75" s="872"/>
      <c r="BX75" s="873"/>
      <c r="BY75" s="1051" t="s">
        <v>146</v>
      </c>
      <c r="BZ75" s="1048">
        <f>+CA72</f>
        <v>1254.32</v>
      </c>
      <c r="CA75" s="872"/>
      <c r="CB75" s="873"/>
      <c r="CC75" s="1051" t="s">
        <v>146</v>
      </c>
      <c r="CD75" s="1048">
        <f>+CE72</f>
        <v>1498.84</v>
      </c>
      <c r="CE75" s="872"/>
      <c r="CF75" s="873"/>
      <c r="CG75" s="1051" t="s">
        <v>146</v>
      </c>
      <c r="CH75" s="1048">
        <f>+CI72</f>
        <v>1484.6799999999998</v>
      </c>
      <c r="CI75" s="872"/>
      <c r="CJ75" s="873"/>
      <c r="CK75" s="1051" t="s">
        <v>146</v>
      </c>
      <c r="CL75" s="1048">
        <f>+CM72</f>
        <v>1066.6799999999998</v>
      </c>
      <c r="CM75" s="872"/>
      <c r="CN75" s="873"/>
      <c r="CO75" s="1051" t="s">
        <v>146</v>
      </c>
      <c r="CP75" s="1048">
        <f>+CQ72</f>
        <v>269.78999999999996</v>
      </c>
      <c r="CQ75" s="872"/>
      <c r="CR75" s="873"/>
      <c r="CS75" s="1051" t="s">
        <v>146</v>
      </c>
      <c r="CT75" s="1048">
        <f>+CU72</f>
        <v>366.50000000000006</v>
      </c>
      <c r="CU75" s="872"/>
      <c r="CV75" s="873"/>
      <c r="CW75" s="1051" t="s">
        <v>146</v>
      </c>
      <c r="CX75" s="1048">
        <f>+CY72</f>
        <v>340.25</v>
      </c>
      <c r="CY75" s="872"/>
      <c r="CZ75" s="873"/>
      <c r="DA75" s="1051" t="s">
        <v>146</v>
      </c>
      <c r="DB75" s="1048">
        <f>+DC72</f>
        <v>647.20000000000005</v>
      </c>
      <c r="DC75" s="872"/>
      <c r="DD75" s="873"/>
      <c r="DE75" s="1051" t="s">
        <v>146</v>
      </c>
      <c r="DF75" s="1048">
        <f>+DG72</f>
        <v>5.5</v>
      </c>
      <c r="DG75" s="872"/>
      <c r="DH75" s="873"/>
      <c r="DJ75" s="873"/>
      <c r="DK75" s="1051" t="s">
        <v>146</v>
      </c>
      <c r="DL75" s="1048">
        <f>+DM72</f>
        <v>-34.299999999999997</v>
      </c>
      <c r="DM75" s="872"/>
      <c r="DN75" s="873"/>
      <c r="DR75" s="857"/>
      <c r="DT75" s="1051" t="s">
        <v>146</v>
      </c>
      <c r="DU75" s="1048">
        <f>+DV72</f>
        <v>0</v>
      </c>
      <c r="DV75" s="872"/>
      <c r="DW75" s="873"/>
    </row>
    <row r="76" spans="1:127">
      <c r="A76" s="878" t="s">
        <v>147</v>
      </c>
      <c r="B76" s="879">
        <v>31</v>
      </c>
      <c r="C76" s="868"/>
      <c r="D76" s="880"/>
      <c r="E76" s="878" t="s">
        <v>147</v>
      </c>
      <c r="F76" s="879">
        <v>31</v>
      </c>
      <c r="G76" s="868"/>
      <c r="H76" s="880"/>
      <c r="I76" s="878" t="s">
        <v>147</v>
      </c>
      <c r="J76" s="879">
        <v>31</v>
      </c>
      <c r="K76" s="868"/>
      <c r="L76" s="880"/>
      <c r="M76" s="878" t="s">
        <v>147</v>
      </c>
      <c r="N76" s="879">
        <v>30</v>
      </c>
      <c r="O76" s="868"/>
      <c r="P76" s="880"/>
      <c r="Q76" s="881" t="s">
        <v>147</v>
      </c>
      <c r="R76" s="349">
        <v>31</v>
      </c>
      <c r="S76" s="872"/>
      <c r="T76" s="875"/>
      <c r="U76" s="881" t="s">
        <v>147</v>
      </c>
      <c r="V76" s="349">
        <v>30</v>
      </c>
      <c r="W76" s="872"/>
      <c r="X76" s="875"/>
      <c r="Y76" s="881" t="s">
        <v>147</v>
      </c>
      <c r="Z76" s="349">
        <v>30</v>
      </c>
      <c r="AA76" s="872"/>
      <c r="AB76" s="875"/>
      <c r="AC76" s="881" t="s">
        <v>147</v>
      </c>
      <c r="AD76" s="349">
        <v>31</v>
      </c>
      <c r="AE76" s="872"/>
      <c r="AF76" s="875"/>
      <c r="AG76" s="881" t="s">
        <v>147</v>
      </c>
      <c r="AH76" s="349">
        <v>30</v>
      </c>
      <c r="AI76" s="872"/>
      <c r="AJ76" s="875"/>
      <c r="AK76" s="881" t="s">
        <v>147</v>
      </c>
      <c r="AL76" s="349">
        <v>31</v>
      </c>
      <c r="AM76" s="882"/>
      <c r="AN76" s="875"/>
      <c r="AO76" s="881" t="s">
        <v>147</v>
      </c>
      <c r="AP76" s="349">
        <v>30</v>
      </c>
      <c r="AQ76" s="872"/>
      <c r="AR76" s="875"/>
      <c r="AS76" s="881" t="s">
        <v>147</v>
      </c>
      <c r="AT76" s="349">
        <v>31</v>
      </c>
      <c r="AU76" s="872"/>
      <c r="AV76" s="875"/>
      <c r="AW76" s="881" t="s">
        <v>147</v>
      </c>
      <c r="AX76" s="349">
        <v>31</v>
      </c>
      <c r="AY76" s="872"/>
      <c r="AZ76" s="875"/>
      <c r="BA76" s="881" t="s">
        <v>147</v>
      </c>
      <c r="BB76" s="349">
        <v>29</v>
      </c>
      <c r="BC76" s="872"/>
      <c r="BD76" s="857"/>
      <c r="BE76" s="881" t="s">
        <v>147</v>
      </c>
      <c r="BF76" s="349">
        <v>31</v>
      </c>
      <c r="BG76" s="872"/>
      <c r="BH76" s="857"/>
      <c r="BI76" s="881" t="s">
        <v>147</v>
      </c>
      <c r="BJ76" s="349">
        <v>30</v>
      </c>
      <c r="BK76" s="872"/>
      <c r="BL76" s="857"/>
      <c r="BM76" s="881" t="s">
        <v>147</v>
      </c>
      <c r="BN76" s="349">
        <v>31</v>
      </c>
      <c r="BO76" s="872"/>
      <c r="BP76" s="857"/>
      <c r="BQ76" s="1028" t="s">
        <v>147</v>
      </c>
      <c r="BR76" s="1049">
        <v>30</v>
      </c>
      <c r="BS76" s="872"/>
      <c r="BT76" s="857"/>
      <c r="BU76" s="1028" t="s">
        <v>147</v>
      </c>
      <c r="BV76" s="1049">
        <v>31</v>
      </c>
      <c r="BW76" s="872"/>
      <c r="BX76" s="857"/>
      <c r="BY76" s="1028" t="s">
        <v>147</v>
      </c>
      <c r="BZ76" s="1049">
        <v>31</v>
      </c>
      <c r="CA76" s="872"/>
      <c r="CB76" s="857"/>
      <c r="CC76" s="1028" t="s">
        <v>147</v>
      </c>
      <c r="CD76" s="1049">
        <v>30</v>
      </c>
      <c r="CE76" s="872"/>
      <c r="CF76" s="857"/>
      <c r="CG76" s="1028" t="s">
        <v>147</v>
      </c>
      <c r="CH76" s="1049">
        <v>31</v>
      </c>
      <c r="CI76" s="872"/>
      <c r="CJ76" s="857"/>
      <c r="CK76" s="1028" t="s">
        <v>147</v>
      </c>
      <c r="CL76" s="1049">
        <v>30</v>
      </c>
      <c r="CM76" s="872"/>
      <c r="CN76" s="857"/>
      <c r="CO76" s="1028" t="s">
        <v>147</v>
      </c>
      <c r="CP76" s="1049">
        <v>31</v>
      </c>
      <c r="CQ76" s="872"/>
      <c r="CR76" s="857"/>
      <c r="CS76" s="1028" t="s">
        <v>147</v>
      </c>
      <c r="CT76" s="1049">
        <v>31</v>
      </c>
      <c r="CU76" s="872"/>
      <c r="CV76" s="857"/>
      <c r="CW76" s="1028" t="s">
        <v>147</v>
      </c>
      <c r="CX76" s="1049">
        <v>28</v>
      </c>
      <c r="CY76" s="872"/>
      <c r="CZ76" s="857"/>
      <c r="DA76" s="1028" t="s">
        <v>147</v>
      </c>
      <c r="DB76" s="1049">
        <v>31</v>
      </c>
      <c r="DC76" s="872"/>
      <c r="DD76" s="857"/>
      <c r="DE76" s="1028" t="s">
        <v>147</v>
      </c>
      <c r="DF76" s="1049">
        <v>31</v>
      </c>
      <c r="DG76" s="872"/>
      <c r="DH76" s="857"/>
      <c r="DJ76" s="857"/>
      <c r="DK76" s="1028" t="s">
        <v>147</v>
      </c>
      <c r="DL76" s="1049">
        <v>31</v>
      </c>
      <c r="DM76" s="872"/>
      <c r="DN76" s="857"/>
      <c r="DR76" s="857"/>
      <c r="DT76" s="1028" t="s">
        <v>147</v>
      </c>
      <c r="DU76" s="1049">
        <v>31</v>
      </c>
      <c r="DV76" s="872"/>
      <c r="DW76" s="857"/>
    </row>
    <row r="77" spans="1:127">
      <c r="A77" s="878" t="s">
        <v>148</v>
      </c>
      <c r="B77" s="879">
        <f>+SUM(B83:B91)</f>
        <v>68</v>
      </c>
      <c r="C77" s="868"/>
      <c r="D77" s="857"/>
      <c r="E77" s="878" t="s">
        <v>148</v>
      </c>
      <c r="F77" s="879">
        <f>+SUM(F83:F91)</f>
        <v>66</v>
      </c>
      <c r="G77" s="868"/>
      <c r="H77" s="871"/>
      <c r="I77" s="878" t="s">
        <v>148</v>
      </c>
      <c r="J77" s="879">
        <f>+SUM(J83:J91)</f>
        <v>50</v>
      </c>
      <c r="K77" s="868"/>
      <c r="L77" s="871"/>
      <c r="M77" s="878" t="s">
        <v>148</v>
      </c>
      <c r="N77" s="879">
        <f>+SUM(N83:N91)</f>
        <v>91</v>
      </c>
      <c r="O77" s="868"/>
      <c r="P77" s="871"/>
      <c r="Q77" s="881" t="s">
        <v>148</v>
      </c>
      <c r="R77" s="349">
        <f>+SUM(R83:R91)</f>
        <v>77</v>
      </c>
      <c r="S77" s="872"/>
      <c r="T77" s="873"/>
      <c r="U77" s="881" t="s">
        <v>148</v>
      </c>
      <c r="V77" s="349">
        <f>+SUM(V83:V91)</f>
        <v>75</v>
      </c>
      <c r="W77" s="872"/>
      <c r="X77" s="873"/>
      <c r="Y77" s="881" t="s">
        <v>148</v>
      </c>
      <c r="Z77" s="349">
        <f>+SUM(Z83:Z91)</f>
        <v>89</v>
      </c>
      <c r="AA77" s="872"/>
      <c r="AB77" s="873"/>
      <c r="AC77" s="881" t="s">
        <v>148</v>
      </c>
      <c r="AD77" s="349">
        <f>+SUM(AD83:AD91)</f>
        <v>69</v>
      </c>
      <c r="AE77" s="872"/>
      <c r="AF77" s="873"/>
      <c r="AG77" s="881" t="s">
        <v>148</v>
      </c>
      <c r="AH77" s="349"/>
      <c r="AI77" s="872"/>
      <c r="AJ77" s="873"/>
      <c r="AK77" s="881" t="s">
        <v>148</v>
      </c>
      <c r="AL77" s="349">
        <f>+SUM(AL83:AL91)</f>
        <v>0</v>
      </c>
      <c r="AM77" s="872"/>
      <c r="AN77" s="873"/>
      <c r="AO77" s="881" t="s">
        <v>148</v>
      </c>
      <c r="AP77" s="349">
        <f>+SUM(AP83:AP91)</f>
        <v>0</v>
      </c>
      <c r="AQ77" s="872"/>
      <c r="AR77" s="873"/>
      <c r="AS77" s="881" t="s">
        <v>148</v>
      </c>
      <c r="AT77" s="349">
        <f>+SUM(AT83:AT91)</f>
        <v>0</v>
      </c>
      <c r="AU77" s="872"/>
      <c r="AV77" s="873"/>
      <c r="AW77" s="881" t="s">
        <v>148</v>
      </c>
      <c r="AX77" s="349">
        <f>+SUM(AX83:AX91)</f>
        <v>0</v>
      </c>
      <c r="AY77" s="872"/>
      <c r="AZ77" s="873"/>
      <c r="BA77" s="881" t="s">
        <v>148</v>
      </c>
      <c r="BB77" s="349">
        <f>+SUM(BB83:BB91)</f>
        <v>0</v>
      </c>
      <c r="BC77" s="872"/>
      <c r="BD77" s="873"/>
      <c r="BE77" s="881" t="s">
        <v>148</v>
      </c>
      <c r="BF77" s="349">
        <f>+SUM(BF83:BF91)</f>
        <v>0</v>
      </c>
      <c r="BG77" s="872"/>
      <c r="BH77" s="873"/>
      <c r="BI77" s="881" t="s">
        <v>148</v>
      </c>
      <c r="BJ77" s="349">
        <v>0</v>
      </c>
      <c r="BK77" s="872"/>
      <c r="BL77" s="873"/>
      <c r="BM77" s="881" t="s">
        <v>148</v>
      </c>
      <c r="BN77" s="349">
        <v>0</v>
      </c>
      <c r="BO77" s="872"/>
      <c r="BP77" s="873"/>
      <c r="BQ77" s="1028" t="s">
        <v>148</v>
      </c>
      <c r="BR77" s="1049">
        <v>0</v>
      </c>
      <c r="BS77" s="872"/>
      <c r="BT77" s="873"/>
      <c r="BU77" s="1028" t="s">
        <v>148</v>
      </c>
      <c r="BV77" s="1049">
        <v>0</v>
      </c>
      <c r="BW77" s="872"/>
      <c r="BX77" s="873"/>
      <c r="BY77" s="1028" t="s">
        <v>148</v>
      </c>
      <c r="BZ77" s="1049">
        <v>0</v>
      </c>
      <c r="CA77" s="872"/>
      <c r="CB77" s="873"/>
      <c r="CC77" s="1028" t="s">
        <v>148</v>
      </c>
      <c r="CD77" s="1049">
        <v>0</v>
      </c>
      <c r="CE77" s="872"/>
      <c r="CF77" s="873"/>
      <c r="CG77" s="1028" t="s">
        <v>148</v>
      </c>
      <c r="CH77" s="1049">
        <v>0</v>
      </c>
      <c r="CI77" s="872"/>
      <c r="CJ77" s="873"/>
      <c r="CK77" s="1028" t="s">
        <v>148</v>
      </c>
      <c r="CL77" s="1049">
        <v>0</v>
      </c>
      <c r="CM77" s="872"/>
      <c r="CN77" s="873"/>
      <c r="CO77" s="1028" t="s">
        <v>148</v>
      </c>
      <c r="CP77" s="1049">
        <v>0</v>
      </c>
      <c r="CQ77" s="872"/>
      <c r="CR77" s="873"/>
      <c r="CS77" s="1028" t="s">
        <v>148</v>
      </c>
      <c r="CT77" s="1049">
        <v>0</v>
      </c>
      <c r="CU77" s="872"/>
      <c r="CV77" s="873"/>
      <c r="CW77" s="1028" t="s">
        <v>148</v>
      </c>
      <c r="CX77" s="1049">
        <v>0</v>
      </c>
      <c r="CY77" s="872"/>
      <c r="CZ77" s="873"/>
      <c r="DA77" s="1028" t="s">
        <v>148</v>
      </c>
      <c r="DB77" s="1049">
        <v>0</v>
      </c>
      <c r="DC77" s="872"/>
      <c r="DD77" s="873"/>
      <c r="DE77" s="1028" t="s">
        <v>148</v>
      </c>
      <c r="DF77" s="1049">
        <v>0</v>
      </c>
      <c r="DG77" s="872"/>
      <c r="DH77" s="873"/>
      <c r="DJ77" s="873"/>
      <c r="DK77" s="1028" t="s">
        <v>148</v>
      </c>
      <c r="DL77" s="1049">
        <v>0</v>
      </c>
      <c r="DM77" s="872"/>
      <c r="DN77" s="873"/>
      <c r="DT77" s="1028" t="s">
        <v>148</v>
      </c>
      <c r="DU77" s="1049">
        <v>0</v>
      </c>
      <c r="DV77" s="872"/>
      <c r="DW77" s="873"/>
    </row>
    <row r="78" spans="1:127">
      <c r="A78" s="878" t="s">
        <v>149</v>
      </c>
      <c r="B78" s="879">
        <v>6</v>
      </c>
      <c r="C78" s="883"/>
      <c r="D78" s="857"/>
      <c r="E78" s="878" t="s">
        <v>149</v>
      </c>
      <c r="F78" s="879">
        <v>6</v>
      </c>
      <c r="G78" s="883"/>
      <c r="H78" s="857"/>
      <c r="I78" s="878" t="s">
        <v>149</v>
      </c>
      <c r="J78" s="879">
        <v>5</v>
      </c>
      <c r="K78" s="883"/>
      <c r="L78" s="857"/>
      <c r="M78" s="878" t="s">
        <v>149</v>
      </c>
      <c r="N78" s="879">
        <v>7</v>
      </c>
      <c r="O78" s="883"/>
      <c r="P78" s="857"/>
      <c r="Q78" s="881" t="s">
        <v>149</v>
      </c>
      <c r="R78" s="349">
        <v>7</v>
      </c>
      <c r="S78" s="884"/>
      <c r="T78" s="345"/>
      <c r="U78" s="881" t="s">
        <v>149</v>
      </c>
      <c r="V78" s="349">
        <v>7</v>
      </c>
      <c r="W78" s="884"/>
      <c r="X78" s="345"/>
      <c r="Y78" s="881" t="s">
        <v>149</v>
      </c>
      <c r="Z78" s="349">
        <v>7</v>
      </c>
      <c r="AA78" s="884"/>
      <c r="AB78" s="345"/>
      <c r="AC78" s="881" t="s">
        <v>149</v>
      </c>
      <c r="AD78" s="349">
        <v>7</v>
      </c>
      <c r="AE78" s="884"/>
      <c r="AF78" s="345"/>
      <c r="AG78" s="881" t="s">
        <v>149</v>
      </c>
      <c r="AH78" s="349">
        <v>8</v>
      </c>
      <c r="AI78" s="884"/>
      <c r="AJ78" s="345"/>
      <c r="AK78" s="881" t="s">
        <v>149</v>
      </c>
      <c r="AL78" s="349">
        <v>6</v>
      </c>
      <c r="AM78" s="884"/>
      <c r="AN78" s="345"/>
      <c r="AO78" s="881" t="s">
        <v>149</v>
      </c>
      <c r="AP78" s="349">
        <v>6</v>
      </c>
      <c r="AQ78" s="884"/>
      <c r="AR78" s="345"/>
      <c r="AS78" s="881" t="s">
        <v>149</v>
      </c>
      <c r="AT78" s="349">
        <v>5</v>
      </c>
      <c r="AU78" s="884"/>
      <c r="AV78" s="345"/>
      <c r="AW78" s="881" t="s">
        <v>149</v>
      </c>
      <c r="AX78" s="349">
        <v>5</v>
      </c>
      <c r="AY78" s="884"/>
      <c r="AZ78" s="345"/>
      <c r="BA78" s="881" t="s">
        <v>149</v>
      </c>
      <c r="BB78" s="349">
        <v>6</v>
      </c>
      <c r="BC78" s="884"/>
      <c r="BD78" s="345"/>
      <c r="BE78" s="881" t="s">
        <v>149</v>
      </c>
      <c r="BF78" s="349">
        <v>6</v>
      </c>
      <c r="BG78" s="884"/>
      <c r="BH78" s="345"/>
      <c r="BI78" s="881" t="s">
        <v>149</v>
      </c>
      <c r="BJ78" s="349">
        <v>6</v>
      </c>
      <c r="BK78" s="884"/>
      <c r="BL78" s="345"/>
      <c r="BM78" s="881" t="s">
        <v>149</v>
      </c>
      <c r="BN78" s="349">
        <v>6</v>
      </c>
      <c r="BO78" s="884"/>
      <c r="BP78" s="345"/>
      <c r="BQ78" s="1028" t="s">
        <v>149</v>
      </c>
      <c r="BR78" s="1049">
        <v>6</v>
      </c>
      <c r="BS78" s="884"/>
      <c r="BT78" s="345"/>
      <c r="BU78" s="1028" t="s">
        <v>149</v>
      </c>
      <c r="BV78" s="1049">
        <v>6</v>
      </c>
      <c r="BW78" s="884"/>
      <c r="BX78" s="345"/>
      <c r="BY78" s="1028" t="s">
        <v>149</v>
      </c>
      <c r="BZ78" s="1049">
        <v>5</v>
      </c>
      <c r="CA78" s="884"/>
      <c r="CB78" s="345"/>
      <c r="CC78" s="1028" t="s">
        <v>149</v>
      </c>
      <c r="CD78" s="1049">
        <v>6</v>
      </c>
      <c r="CE78" s="884"/>
      <c r="CF78" s="345"/>
      <c r="CG78" s="1028" t="s">
        <v>149</v>
      </c>
      <c r="CH78" s="1049">
        <v>6</v>
      </c>
      <c r="CI78" s="884"/>
      <c r="CJ78" s="345"/>
      <c r="CK78" s="1028" t="s">
        <v>149</v>
      </c>
      <c r="CL78" s="1049">
        <v>6</v>
      </c>
      <c r="CM78" s="884"/>
      <c r="CN78" s="345"/>
      <c r="CO78" s="1028" t="s">
        <v>149</v>
      </c>
      <c r="CP78" s="1049">
        <v>6</v>
      </c>
      <c r="CQ78" s="884"/>
      <c r="CR78" s="345"/>
      <c r="CS78" s="1028" t="s">
        <v>149</v>
      </c>
      <c r="CT78" s="1049">
        <v>6</v>
      </c>
      <c r="CU78" s="884"/>
      <c r="CV78" s="345"/>
      <c r="CW78" s="1028" t="s">
        <v>149</v>
      </c>
      <c r="CX78" s="1049">
        <v>6</v>
      </c>
      <c r="CY78" s="884"/>
      <c r="CZ78" s="345"/>
      <c r="DA78" s="1028" t="s">
        <v>149</v>
      </c>
      <c r="DB78" s="1049">
        <v>6</v>
      </c>
      <c r="DC78" s="884"/>
      <c r="DD78" s="345"/>
      <c r="DE78" s="1028" t="s">
        <v>149</v>
      </c>
      <c r="DF78" s="1049">
        <v>7</v>
      </c>
      <c r="DG78" s="884"/>
      <c r="DH78" s="345"/>
      <c r="DJ78" s="345"/>
      <c r="DK78" s="1028" t="s">
        <v>149</v>
      </c>
      <c r="DL78" s="1049">
        <v>7</v>
      </c>
      <c r="DM78" s="884"/>
      <c r="DN78" s="345"/>
      <c r="DT78" s="1028" t="s">
        <v>149</v>
      </c>
      <c r="DU78" s="1049">
        <v>7</v>
      </c>
      <c r="DV78" s="884"/>
      <c r="DW78" s="524"/>
    </row>
    <row r="79" spans="1:127" ht="15.75" thickBot="1">
      <c r="A79" s="885" t="s">
        <v>150</v>
      </c>
      <c r="B79" s="886">
        <f>+(B76*B78)-B77</f>
        <v>118</v>
      </c>
      <c r="C79" s="883"/>
      <c r="D79" s="857"/>
      <c r="E79" s="885" t="s">
        <v>150</v>
      </c>
      <c r="F79" s="886">
        <f>+(F76*F78)-F77</f>
        <v>120</v>
      </c>
      <c r="G79" s="883"/>
      <c r="H79" s="857"/>
      <c r="I79" s="885" t="s">
        <v>150</v>
      </c>
      <c r="J79" s="886">
        <f>+(J76*J78)-J77</f>
        <v>105</v>
      </c>
      <c r="K79" s="883"/>
      <c r="L79" s="857"/>
      <c r="M79" s="885" t="s">
        <v>150</v>
      </c>
      <c r="N79" s="886">
        <f>+(N76*N78)-N77</f>
        <v>119</v>
      </c>
      <c r="O79" s="883"/>
      <c r="P79" s="857"/>
      <c r="Q79" s="350" t="s">
        <v>150</v>
      </c>
      <c r="R79" s="351">
        <f>+(R76*R78)-R77</f>
        <v>140</v>
      </c>
      <c r="S79" s="884"/>
      <c r="T79" s="345"/>
      <c r="U79" s="350" t="s">
        <v>150</v>
      </c>
      <c r="V79" s="351">
        <f>+(V76*V78)-V77</f>
        <v>135</v>
      </c>
      <c r="W79" s="884"/>
      <c r="X79" s="345"/>
      <c r="Y79" s="350" t="s">
        <v>150</v>
      </c>
      <c r="Z79" s="351">
        <f>+(Z76*Z78)-Z77</f>
        <v>121</v>
      </c>
      <c r="AA79" s="884"/>
      <c r="AB79" s="345"/>
      <c r="AC79" s="350" t="s">
        <v>150</v>
      </c>
      <c r="AD79" s="351">
        <f>+(AD76*AD78)-AD77</f>
        <v>148</v>
      </c>
      <c r="AE79" s="884"/>
      <c r="AF79" s="345"/>
      <c r="AG79" s="350" t="s">
        <v>150</v>
      </c>
      <c r="AH79" s="351">
        <f>+(AH76*AH78)-AH77</f>
        <v>240</v>
      </c>
      <c r="AI79" s="884"/>
      <c r="AJ79" s="345"/>
      <c r="AK79" s="350" t="s">
        <v>150</v>
      </c>
      <c r="AL79" s="351">
        <f>+(AL76*AL78)-AL77</f>
        <v>186</v>
      </c>
      <c r="AM79" s="884"/>
      <c r="AN79" s="345"/>
      <c r="AO79" s="350" t="s">
        <v>150</v>
      </c>
      <c r="AP79" s="351">
        <f>+(AP76*AP78)-AP77</f>
        <v>180</v>
      </c>
      <c r="AQ79" s="884"/>
      <c r="AR79" s="345"/>
      <c r="AS79" s="350" t="s">
        <v>150</v>
      </c>
      <c r="AT79" s="351">
        <f>+(AT76*AT78)-AT77</f>
        <v>155</v>
      </c>
      <c r="AU79" s="884"/>
      <c r="AV79" s="345"/>
      <c r="AW79" s="350" t="s">
        <v>150</v>
      </c>
      <c r="AX79" s="351">
        <f>+(AX76*AX78)-AX77</f>
        <v>155</v>
      </c>
      <c r="AY79" s="884"/>
      <c r="AZ79" s="345"/>
      <c r="BA79" s="350" t="s">
        <v>150</v>
      </c>
      <c r="BB79" s="351">
        <f>+(BB76*BB78)-BB77</f>
        <v>174</v>
      </c>
      <c r="BC79" s="884"/>
      <c r="BD79" s="875"/>
      <c r="BE79" s="350" t="s">
        <v>150</v>
      </c>
      <c r="BF79" s="351">
        <f>+(BF76*BF78)-BF77</f>
        <v>186</v>
      </c>
      <c r="BG79" s="884"/>
      <c r="BH79" s="875"/>
      <c r="BI79" s="350" t="s">
        <v>150</v>
      </c>
      <c r="BJ79" s="351">
        <f>+(BJ76*BJ78)-BJ77</f>
        <v>180</v>
      </c>
      <c r="BK79" s="884"/>
      <c r="BL79" s="875"/>
      <c r="BM79" s="350" t="s">
        <v>150</v>
      </c>
      <c r="BN79" s="351">
        <f>+(BN76*BN78)-BN77</f>
        <v>186</v>
      </c>
      <c r="BO79" s="884"/>
      <c r="BP79" s="875"/>
      <c r="BQ79" s="1052" t="s">
        <v>150</v>
      </c>
      <c r="BR79" s="1050">
        <f>+(BR76*BR78)-BR77</f>
        <v>180</v>
      </c>
      <c r="BS79" s="884"/>
      <c r="BT79" s="875"/>
      <c r="BU79" s="1052" t="s">
        <v>150</v>
      </c>
      <c r="BV79" s="1050">
        <f>+(BV76*BV78)-BV77</f>
        <v>186</v>
      </c>
      <c r="BW79" s="884"/>
      <c r="BX79" s="875"/>
      <c r="BY79" s="1052" t="s">
        <v>150</v>
      </c>
      <c r="BZ79" s="1050">
        <f>+(BZ76*BZ78)-BZ77</f>
        <v>155</v>
      </c>
      <c r="CA79" s="884"/>
      <c r="CB79" s="875"/>
      <c r="CC79" s="1052" t="s">
        <v>150</v>
      </c>
      <c r="CD79" s="1050">
        <f>+(CD76*CD78)-CD77</f>
        <v>180</v>
      </c>
      <c r="CE79" s="884"/>
      <c r="CF79" s="875"/>
      <c r="CG79" s="1052" t="s">
        <v>150</v>
      </c>
      <c r="CH79" s="1050">
        <f>+(CH76*CH78)-CH77</f>
        <v>186</v>
      </c>
      <c r="CI79" s="884"/>
      <c r="CJ79" s="875"/>
      <c r="CK79" s="1052" t="s">
        <v>150</v>
      </c>
      <c r="CL79" s="1050">
        <f>+(CL76*CL78)-CL77</f>
        <v>180</v>
      </c>
      <c r="CM79" s="884"/>
      <c r="CN79" s="875"/>
      <c r="CO79" s="1052" t="s">
        <v>150</v>
      </c>
      <c r="CP79" s="1050">
        <f>+(CP76*CP78)-CP77</f>
        <v>186</v>
      </c>
      <c r="CQ79" s="884"/>
      <c r="CR79" s="875"/>
      <c r="CS79" s="1052" t="s">
        <v>150</v>
      </c>
      <c r="CT79" s="1050">
        <f>+(CT76*CT78)-CT77</f>
        <v>186</v>
      </c>
      <c r="CU79" s="884"/>
      <c r="CV79" s="875"/>
      <c r="CW79" s="1052" t="s">
        <v>150</v>
      </c>
      <c r="CX79" s="1050">
        <f>+(CX76*CX78)-CX77</f>
        <v>168</v>
      </c>
      <c r="CY79" s="884"/>
      <c r="CZ79" s="875"/>
      <c r="DA79" s="1052" t="s">
        <v>150</v>
      </c>
      <c r="DB79" s="1050">
        <f>+(DB76*DB78)-DB77</f>
        <v>186</v>
      </c>
      <c r="DC79" s="884"/>
      <c r="DD79" s="875"/>
      <c r="DE79" s="1052" t="s">
        <v>150</v>
      </c>
      <c r="DF79" s="1050">
        <f>+(DF76*DF78)-DF77</f>
        <v>217</v>
      </c>
      <c r="DG79" s="884"/>
      <c r="DH79" s="875"/>
      <c r="DJ79" s="875"/>
      <c r="DK79" s="1052" t="s">
        <v>150</v>
      </c>
      <c r="DL79" s="1050">
        <f>+(DL76*DL78)-DL77</f>
        <v>217</v>
      </c>
      <c r="DM79" s="884"/>
      <c r="DN79" s="875"/>
      <c r="DT79" s="1052" t="s">
        <v>150</v>
      </c>
      <c r="DU79" s="1050">
        <f>+(DU76*DU78)-DU77</f>
        <v>217</v>
      </c>
      <c r="DV79" s="884"/>
      <c r="DW79" s="875"/>
    </row>
    <row r="80" spans="1:127" ht="15.75" thickBot="1">
      <c r="A80" s="887" t="s">
        <v>151</v>
      </c>
      <c r="B80" s="888">
        <f>+B75/B79</f>
        <v>5.7529661016949154</v>
      </c>
      <c r="C80" s="868"/>
      <c r="D80" s="857"/>
      <c r="E80" s="887" t="s">
        <v>151</v>
      </c>
      <c r="F80" s="888">
        <f>+F75/F79</f>
        <v>3.0476666666666667</v>
      </c>
      <c r="G80" s="868"/>
      <c r="H80" s="857"/>
      <c r="I80" s="887" t="s">
        <v>151</v>
      </c>
      <c r="J80" s="888">
        <f>+J75/J79</f>
        <v>8.6090476190476188</v>
      </c>
      <c r="K80" s="868"/>
      <c r="L80" s="857"/>
      <c r="M80" s="887" t="s">
        <v>151</v>
      </c>
      <c r="N80" s="888">
        <f>+N75/N79</f>
        <v>9.8120168067226903</v>
      </c>
      <c r="O80" s="868"/>
      <c r="P80" s="857"/>
      <c r="Q80" s="889" t="s">
        <v>1225</v>
      </c>
      <c r="R80" s="890">
        <f>+R75/R79</f>
        <v>7.5561428571428584</v>
      </c>
      <c r="S80" s="872"/>
      <c r="T80" s="345"/>
      <c r="U80" s="889" t="s">
        <v>151</v>
      </c>
      <c r="V80" s="891">
        <f>+V75/V79</f>
        <v>7.7271851851851858</v>
      </c>
      <c r="W80" s="872"/>
      <c r="X80" s="345"/>
      <c r="Y80" s="889" t="s">
        <v>1225</v>
      </c>
      <c r="Z80" s="890">
        <f>+Z75/Z79</f>
        <v>6.896528925619835</v>
      </c>
      <c r="AA80" s="872"/>
      <c r="AB80" s="345"/>
      <c r="AC80" s="889" t="s">
        <v>1225</v>
      </c>
      <c r="AD80" s="890">
        <f>+AD75/AD79</f>
        <v>4.3420945945945943</v>
      </c>
      <c r="AE80" s="872"/>
      <c r="AF80" s="345"/>
      <c r="AG80" s="889" t="s">
        <v>1225</v>
      </c>
      <c r="AH80" s="890">
        <f>+AH75/AH79</f>
        <v>5.9504583333333336</v>
      </c>
      <c r="AI80" s="872"/>
      <c r="AJ80" s="345"/>
      <c r="AK80" s="889" t="s">
        <v>1225</v>
      </c>
      <c r="AL80" s="890">
        <f>+AL75/AL79</f>
        <v>8.932096774193548</v>
      </c>
      <c r="AM80" s="872"/>
      <c r="AN80" s="345"/>
      <c r="AO80" s="889" t="s">
        <v>1225</v>
      </c>
      <c r="AP80" s="890">
        <f>+AP75/AP79</f>
        <v>6.4500555555555543</v>
      </c>
      <c r="AQ80" s="872"/>
      <c r="AR80" s="345"/>
      <c r="AS80" s="889" t="s">
        <v>1225</v>
      </c>
      <c r="AT80" s="890">
        <f>+AT75/AT79</f>
        <v>3.3481290322580648</v>
      </c>
      <c r="AU80" s="872"/>
      <c r="AV80" s="345"/>
      <c r="AW80" s="889" t="s">
        <v>1225</v>
      </c>
      <c r="AX80" s="890">
        <f>+AX75/AX79</f>
        <v>2.2592258064516124</v>
      </c>
      <c r="AY80" s="872"/>
      <c r="AZ80" s="345"/>
      <c r="BA80" s="889" t="s">
        <v>1225</v>
      </c>
      <c r="BB80" s="890">
        <f>+BB75/BB79</f>
        <v>4.7863218390804594</v>
      </c>
      <c r="BC80" s="872"/>
      <c r="BD80" s="345"/>
      <c r="BE80" s="889" t="s">
        <v>1225</v>
      </c>
      <c r="BF80" s="890">
        <f>+BF75/BF79</f>
        <v>5.2037634408602154</v>
      </c>
      <c r="BG80" s="872"/>
      <c r="BH80" s="345"/>
      <c r="BI80" s="889" t="s">
        <v>1225</v>
      </c>
      <c r="BJ80" s="890">
        <f>+BJ75/BJ79</f>
        <v>2.6666666666666665</v>
      </c>
      <c r="BK80" s="872"/>
      <c r="BL80" s="345"/>
      <c r="BM80" s="889" t="s">
        <v>1225</v>
      </c>
      <c r="BN80" s="890">
        <f>+BN75/BN79</f>
        <v>6.3084408602150548</v>
      </c>
      <c r="BO80" s="872"/>
      <c r="BP80" s="345"/>
      <c r="BQ80" s="1053" t="s">
        <v>1225</v>
      </c>
      <c r="BR80" s="1054">
        <f>+BR75/BR79</f>
        <v>5.0767777777777772</v>
      </c>
      <c r="BS80" s="872"/>
      <c r="BT80" s="345"/>
      <c r="BU80" s="1053" t="s">
        <v>1225</v>
      </c>
      <c r="BV80" s="1054">
        <f>+BV75/BV79</f>
        <v>3.7217204301075268</v>
      </c>
      <c r="BW80" s="872"/>
      <c r="BX80" s="345"/>
      <c r="BY80" s="1053" t="s">
        <v>1225</v>
      </c>
      <c r="BZ80" s="1054">
        <f>+BZ75/BZ79</f>
        <v>8.0923870967741927</v>
      </c>
      <c r="CA80" s="872"/>
      <c r="CB80" s="345"/>
      <c r="CC80" s="1053" t="s">
        <v>1225</v>
      </c>
      <c r="CD80" s="1054">
        <f>+CD75/CD79</f>
        <v>8.3268888888888881</v>
      </c>
      <c r="CE80" s="872"/>
      <c r="CF80" s="345"/>
      <c r="CG80" s="1053" t="s">
        <v>1225</v>
      </c>
      <c r="CH80" s="1054">
        <f>+CH75/CH79</f>
        <v>7.982150537634408</v>
      </c>
      <c r="CI80" s="872"/>
      <c r="CJ80" s="345"/>
      <c r="CK80" s="1053" t="s">
        <v>1225</v>
      </c>
      <c r="CL80" s="1054">
        <f>+CL75/CL79</f>
        <v>5.9259999999999993</v>
      </c>
      <c r="CM80" s="872"/>
      <c r="CN80" s="345"/>
      <c r="CO80" s="1053" t="s">
        <v>1225</v>
      </c>
      <c r="CP80" s="1054">
        <f>+CP75/CP79</f>
        <v>1.4504838709677417</v>
      </c>
      <c r="CQ80" s="872"/>
      <c r="CR80" s="345"/>
      <c r="CS80" s="1053" t="s">
        <v>1225</v>
      </c>
      <c r="CT80" s="1054">
        <f>+CT75/CT79</f>
        <v>1.970430107526882</v>
      </c>
      <c r="CU80" s="872"/>
      <c r="CV80" s="345"/>
      <c r="CW80" s="1053" t="s">
        <v>1225</v>
      </c>
      <c r="CX80" s="1054">
        <f>+CX75/CX79</f>
        <v>2.0252976190476191</v>
      </c>
      <c r="CY80" s="872"/>
      <c r="CZ80" s="345"/>
      <c r="DA80" s="1053" t="s">
        <v>1225</v>
      </c>
      <c r="DB80" s="1054">
        <f>+DB75/DB79</f>
        <v>3.4795698924731187</v>
      </c>
      <c r="DC80" s="872"/>
      <c r="DD80" s="345"/>
      <c r="DE80" s="1053" t="s">
        <v>1225</v>
      </c>
      <c r="DF80" s="1054">
        <f>+DF75/DF79</f>
        <v>2.5345622119815669E-2</v>
      </c>
      <c r="DG80" s="872"/>
      <c r="DH80" s="345"/>
      <c r="DJ80" s="345"/>
      <c r="DK80" s="1053" t="s">
        <v>1225</v>
      </c>
      <c r="DL80" s="1054">
        <f>+DL75/DL79</f>
        <v>-0.15806451612903225</v>
      </c>
      <c r="DM80" s="872"/>
      <c r="DN80" s="345"/>
      <c r="DT80" s="1053" t="s">
        <v>1225</v>
      </c>
      <c r="DU80" s="1054">
        <f>+DU75/DU79</f>
        <v>0</v>
      </c>
      <c r="DV80" s="872"/>
      <c r="DW80" s="345"/>
    </row>
    <row r="81" spans="1:127" ht="15.75" thickBot="1">
      <c r="A81" s="857"/>
      <c r="B81" s="857"/>
      <c r="C81" s="883"/>
      <c r="D81" s="857"/>
      <c r="E81" s="857"/>
      <c r="F81" s="857"/>
      <c r="G81" s="883"/>
      <c r="H81" s="857"/>
      <c r="I81" s="857"/>
      <c r="J81" s="857"/>
      <c r="K81" s="883"/>
      <c r="L81" s="857"/>
      <c r="M81" s="857"/>
      <c r="N81" s="857"/>
      <c r="O81" s="883"/>
      <c r="P81" s="857"/>
      <c r="Q81" s="345"/>
      <c r="R81" s="345"/>
      <c r="S81" s="884"/>
      <c r="T81" s="818"/>
      <c r="U81" s="345"/>
      <c r="V81" s="345"/>
      <c r="W81" s="884"/>
      <c r="X81" s="345"/>
      <c r="Y81" s="345"/>
      <c r="Z81" s="345"/>
      <c r="AA81" s="884"/>
      <c r="AB81" s="345"/>
      <c r="AC81" s="345"/>
      <c r="AD81" s="345"/>
      <c r="AE81" s="884"/>
      <c r="AF81" s="345"/>
      <c r="AG81" s="345"/>
      <c r="AH81" s="345"/>
      <c r="AI81" s="884"/>
      <c r="AJ81" s="345"/>
      <c r="AK81" s="345"/>
      <c r="AL81" s="345"/>
      <c r="AM81" s="884"/>
      <c r="AN81" s="345"/>
      <c r="AO81" s="345"/>
      <c r="AP81" s="345"/>
      <c r="AQ81" s="884"/>
      <c r="AR81" s="345"/>
      <c r="AS81" s="345"/>
      <c r="AT81" s="345"/>
      <c r="AU81" s="884"/>
      <c r="AV81" s="345"/>
      <c r="AW81" s="345"/>
      <c r="AX81" s="345"/>
      <c r="AY81" s="884"/>
      <c r="AZ81" s="345"/>
      <c r="BA81" s="345"/>
      <c r="BB81" s="345"/>
      <c r="BC81" s="884"/>
      <c r="BD81" s="345"/>
      <c r="BE81" s="345"/>
      <c r="BF81" s="345"/>
      <c r="BG81" s="884"/>
      <c r="BH81" s="345"/>
      <c r="BI81" s="345"/>
      <c r="BJ81" s="345"/>
      <c r="BK81" s="884"/>
      <c r="BL81" s="345"/>
      <c r="BM81" s="345"/>
      <c r="BN81" s="345"/>
      <c r="BO81" s="884"/>
      <c r="BP81" s="345"/>
      <c r="BQ81" s="345"/>
      <c r="BR81" s="345"/>
      <c r="BS81" s="884"/>
      <c r="BT81" s="345"/>
      <c r="BU81" s="345"/>
      <c r="BV81" s="345"/>
      <c r="BW81" s="884"/>
      <c r="BX81" s="345"/>
      <c r="BY81" s="345"/>
      <c r="BZ81" s="345"/>
      <c r="CA81" s="884"/>
      <c r="CB81" s="345"/>
      <c r="CC81" s="345"/>
      <c r="CD81" s="345"/>
      <c r="CE81" s="884"/>
      <c r="CF81" s="345"/>
      <c r="CG81" s="345"/>
      <c r="CH81" s="345"/>
      <c r="CI81" s="884"/>
      <c r="CJ81" s="345"/>
      <c r="CK81" s="345"/>
      <c r="CL81" s="345"/>
      <c r="CM81" s="884"/>
      <c r="CN81" s="345"/>
      <c r="CO81" s="345"/>
      <c r="CP81" s="345"/>
      <c r="CQ81" s="884"/>
      <c r="CR81" s="345"/>
      <c r="CS81" s="345"/>
      <c r="CT81" s="345"/>
      <c r="CU81" s="884"/>
      <c r="CV81" s="345"/>
      <c r="CW81" s="345"/>
      <c r="CX81" s="345"/>
      <c r="CY81" s="884"/>
      <c r="CZ81" s="345"/>
      <c r="DA81" s="345"/>
      <c r="DB81" s="345"/>
      <c r="DC81" s="884"/>
      <c r="DD81" s="345"/>
      <c r="DE81" s="345"/>
      <c r="DF81" s="345"/>
      <c r="DG81" s="884"/>
      <c r="DH81" s="345"/>
      <c r="DJ81" s="345"/>
      <c r="DK81" s="345"/>
      <c r="DL81" s="345"/>
      <c r="DM81" s="884"/>
      <c r="DN81" s="345"/>
      <c r="DT81" s="345"/>
      <c r="DU81" s="345"/>
      <c r="DV81" s="884"/>
      <c r="DW81" s="345"/>
    </row>
    <row r="82" spans="1:127" ht="15.75" thickBot="1">
      <c r="A82" s="1004" t="s">
        <v>152</v>
      </c>
      <c r="B82" s="1004" t="s">
        <v>148</v>
      </c>
      <c r="C82" s="1005" t="s">
        <v>153</v>
      </c>
      <c r="D82" s="1004" t="s">
        <v>154</v>
      </c>
      <c r="E82" s="1004" t="s">
        <v>152</v>
      </c>
      <c r="F82" s="1004" t="s">
        <v>148</v>
      </c>
      <c r="G82" s="1005" t="s">
        <v>153</v>
      </c>
      <c r="H82" s="1004" t="s">
        <v>154</v>
      </c>
      <c r="I82" s="1004" t="s">
        <v>152</v>
      </c>
      <c r="J82" s="1004" t="s">
        <v>148</v>
      </c>
      <c r="K82" s="1005" t="s">
        <v>153</v>
      </c>
      <c r="L82" s="1004" t="s">
        <v>154</v>
      </c>
      <c r="M82" s="1004" t="s">
        <v>152</v>
      </c>
      <c r="N82" s="1004" t="s">
        <v>148</v>
      </c>
      <c r="O82" s="1005" t="s">
        <v>153</v>
      </c>
      <c r="P82" s="1004" t="s">
        <v>154</v>
      </c>
      <c r="Q82" s="1006" t="s">
        <v>152</v>
      </c>
      <c r="R82" s="1006" t="s">
        <v>148</v>
      </c>
      <c r="S82" s="1007" t="s">
        <v>153</v>
      </c>
      <c r="T82" s="1006" t="s">
        <v>154</v>
      </c>
      <c r="U82" s="1008" t="s">
        <v>152</v>
      </c>
      <c r="V82" s="1008" t="s">
        <v>148</v>
      </c>
      <c r="W82" s="1009" t="s">
        <v>153</v>
      </c>
      <c r="X82" s="1008" t="s">
        <v>154</v>
      </c>
      <c r="Y82" s="1006" t="s">
        <v>152</v>
      </c>
      <c r="Z82" s="1006" t="s">
        <v>148</v>
      </c>
      <c r="AA82" s="1007" t="s">
        <v>153</v>
      </c>
      <c r="AB82" s="1006" t="s">
        <v>154</v>
      </c>
      <c r="AC82" s="1006" t="s">
        <v>152</v>
      </c>
      <c r="AD82" s="1006" t="s">
        <v>148</v>
      </c>
      <c r="AE82" s="1007" t="s">
        <v>153</v>
      </c>
      <c r="AF82" s="1006" t="s">
        <v>154</v>
      </c>
      <c r="AG82" s="1006" t="s">
        <v>152</v>
      </c>
      <c r="AH82" s="1006" t="s">
        <v>148</v>
      </c>
      <c r="AI82" s="1007" t="s">
        <v>153</v>
      </c>
      <c r="AJ82" s="1006" t="s">
        <v>154</v>
      </c>
      <c r="AK82" s="1006" t="s">
        <v>152</v>
      </c>
      <c r="AL82" s="1006" t="s">
        <v>148</v>
      </c>
      <c r="AM82" s="1007" t="s">
        <v>153</v>
      </c>
      <c r="AN82" s="1006" t="s">
        <v>154</v>
      </c>
      <c r="AO82" s="1006" t="s">
        <v>152</v>
      </c>
      <c r="AP82" s="1006" t="s">
        <v>148</v>
      </c>
      <c r="AQ82" s="1007" t="s">
        <v>153</v>
      </c>
      <c r="AR82" s="1006" t="s">
        <v>154</v>
      </c>
      <c r="AS82" s="1006" t="s">
        <v>152</v>
      </c>
      <c r="AT82" s="1006" t="s">
        <v>148</v>
      </c>
      <c r="AU82" s="1007" t="s">
        <v>153</v>
      </c>
      <c r="AV82" s="1006" t="s">
        <v>154</v>
      </c>
      <c r="AW82" s="1006" t="s">
        <v>152</v>
      </c>
      <c r="AX82" s="1006" t="s">
        <v>148</v>
      </c>
      <c r="AY82" s="1007" t="s">
        <v>153</v>
      </c>
      <c r="AZ82" s="1006" t="s">
        <v>154</v>
      </c>
      <c r="BA82" s="1006" t="s">
        <v>152</v>
      </c>
      <c r="BB82" s="1006" t="s">
        <v>148</v>
      </c>
      <c r="BC82" s="1007" t="s">
        <v>153</v>
      </c>
      <c r="BD82" s="1006" t="s">
        <v>154</v>
      </c>
      <c r="BE82" s="1006" t="s">
        <v>152</v>
      </c>
      <c r="BF82" s="1006" t="s">
        <v>148</v>
      </c>
      <c r="BG82" s="1007" t="s">
        <v>153</v>
      </c>
      <c r="BH82" s="1006" t="s">
        <v>154</v>
      </c>
      <c r="BI82" s="1006" t="s">
        <v>152</v>
      </c>
      <c r="BJ82" s="1006" t="s">
        <v>148</v>
      </c>
      <c r="BK82" s="1007" t="s">
        <v>153</v>
      </c>
      <c r="BL82" s="1006" t="s">
        <v>154</v>
      </c>
      <c r="BM82" s="1006" t="s">
        <v>152</v>
      </c>
      <c r="BN82" s="1006" t="s">
        <v>148</v>
      </c>
      <c r="BO82" s="1007" t="s">
        <v>153</v>
      </c>
      <c r="BP82" s="1006" t="s">
        <v>154</v>
      </c>
      <c r="BQ82" s="1006" t="s">
        <v>152</v>
      </c>
      <c r="BR82" s="1021" t="s">
        <v>148</v>
      </c>
      <c r="BS82" s="1007" t="s">
        <v>153</v>
      </c>
      <c r="BT82" s="1006" t="s">
        <v>154</v>
      </c>
      <c r="BU82" s="1006" t="s">
        <v>152</v>
      </c>
      <c r="BV82" s="1031" t="s">
        <v>148</v>
      </c>
      <c r="BW82" s="1006" t="s">
        <v>153</v>
      </c>
      <c r="BX82" s="1021" t="s">
        <v>154</v>
      </c>
      <c r="BY82" s="1017" t="s">
        <v>152</v>
      </c>
      <c r="BZ82" s="1022" t="s">
        <v>148</v>
      </c>
      <c r="CA82" s="1017" t="s">
        <v>153</v>
      </c>
      <c r="CB82" s="1003" t="s">
        <v>154</v>
      </c>
      <c r="CC82" s="1017" t="s">
        <v>152</v>
      </c>
      <c r="CD82" s="1022" t="s">
        <v>148</v>
      </c>
      <c r="CE82" s="1017" t="s">
        <v>153</v>
      </c>
      <c r="CF82" s="1003" t="s">
        <v>154</v>
      </c>
      <c r="CG82" s="1017" t="s">
        <v>152</v>
      </c>
      <c r="CH82" s="1022" t="s">
        <v>148</v>
      </c>
      <c r="CI82" s="1017" t="s">
        <v>153</v>
      </c>
      <c r="CJ82" s="1003" t="s">
        <v>154</v>
      </c>
      <c r="CK82" s="1017" t="s">
        <v>152</v>
      </c>
      <c r="CL82" s="1022" t="s">
        <v>148</v>
      </c>
      <c r="CM82" s="1017" t="s">
        <v>153</v>
      </c>
      <c r="CN82" s="1003" t="s">
        <v>154</v>
      </c>
      <c r="CO82" s="1017" t="s">
        <v>152</v>
      </c>
      <c r="CP82" s="1022" t="s">
        <v>148</v>
      </c>
      <c r="CQ82" s="1017" t="s">
        <v>153</v>
      </c>
      <c r="CR82" s="1003" t="s">
        <v>154</v>
      </c>
      <c r="CS82" s="1017" t="s">
        <v>152</v>
      </c>
      <c r="CT82" s="1022" t="s">
        <v>148</v>
      </c>
      <c r="CU82" s="1017" t="s">
        <v>153</v>
      </c>
      <c r="CV82" s="1003" t="s">
        <v>154</v>
      </c>
      <c r="CW82" s="1017" t="s">
        <v>152</v>
      </c>
      <c r="CX82" s="1022" t="s">
        <v>148</v>
      </c>
      <c r="CY82" s="1017" t="s">
        <v>153</v>
      </c>
      <c r="CZ82" s="1003" t="s">
        <v>154</v>
      </c>
      <c r="DA82" s="1017" t="s">
        <v>152</v>
      </c>
      <c r="DB82" s="1022" t="s">
        <v>148</v>
      </c>
      <c r="DC82" s="1017" t="s">
        <v>153</v>
      </c>
      <c r="DD82" s="1003" t="s">
        <v>154</v>
      </c>
      <c r="DE82" s="1250" t="s">
        <v>152</v>
      </c>
      <c r="DF82" s="1250" t="s">
        <v>153</v>
      </c>
      <c r="DG82" s="1249" t="s">
        <v>154</v>
      </c>
      <c r="DK82" s="1250" t="s">
        <v>152</v>
      </c>
      <c r="DL82" s="1250" t="s">
        <v>153</v>
      </c>
      <c r="DM82" s="1249" t="s">
        <v>154</v>
      </c>
      <c r="DT82" s="1250" t="s">
        <v>152</v>
      </c>
      <c r="DU82" s="1250" t="s">
        <v>153</v>
      </c>
      <c r="DV82" s="1249" t="s">
        <v>154</v>
      </c>
    </row>
    <row r="83" spans="1:127" ht="15.75" thickBot="1">
      <c r="A83" s="892" t="s">
        <v>42</v>
      </c>
      <c r="B83" s="893">
        <v>11</v>
      </c>
      <c r="C83" s="894">
        <f>+B76-B83</f>
        <v>20</v>
      </c>
      <c r="D83" s="895">
        <f>+B80*C83</f>
        <v>115.05932203389831</v>
      </c>
      <c r="E83" s="892" t="s">
        <v>42</v>
      </c>
      <c r="F83" s="893">
        <v>12</v>
      </c>
      <c r="G83" s="894">
        <f>+F76-F83</f>
        <v>19</v>
      </c>
      <c r="H83" s="895">
        <f>+F80*G83</f>
        <v>57.905666666666669</v>
      </c>
      <c r="I83" s="892" t="s">
        <v>42</v>
      </c>
      <c r="J83" s="893">
        <v>10</v>
      </c>
      <c r="K83" s="894">
        <f>+J76-J83</f>
        <v>21</v>
      </c>
      <c r="L83" s="895">
        <f>+J80*K83</f>
        <v>180.79</v>
      </c>
      <c r="M83" s="892" t="s">
        <v>42</v>
      </c>
      <c r="N83" s="893">
        <v>10</v>
      </c>
      <c r="O83" s="894">
        <f>+N76-N83</f>
        <v>20</v>
      </c>
      <c r="P83" s="895">
        <f>+N80*O83</f>
        <v>196.2403361344538</v>
      </c>
      <c r="Q83" s="896" t="s">
        <v>42</v>
      </c>
      <c r="R83" s="897">
        <v>13</v>
      </c>
      <c r="S83" s="898">
        <f>+R76-R83</f>
        <v>18</v>
      </c>
      <c r="T83" s="899">
        <f>+R80*S83</f>
        <v>136.01057142857144</v>
      </c>
      <c r="U83" s="896" t="s">
        <v>42</v>
      </c>
      <c r="V83" s="897">
        <v>9</v>
      </c>
      <c r="W83" s="898">
        <f>+V76-V83</f>
        <v>21</v>
      </c>
      <c r="X83" s="899">
        <f>+V80*W83</f>
        <v>162.27088888888889</v>
      </c>
      <c r="Y83" s="896" t="s">
        <v>42</v>
      </c>
      <c r="Z83" s="897">
        <v>13</v>
      </c>
      <c r="AA83" s="898">
        <f>+Z76-Z83</f>
        <v>17</v>
      </c>
      <c r="AB83" s="899">
        <f>+Z80*AA83</f>
        <v>117.24099173553719</v>
      </c>
      <c r="AC83" s="896" t="s">
        <v>42</v>
      </c>
      <c r="AD83" s="897">
        <v>10</v>
      </c>
      <c r="AE83" s="898">
        <f>+AD76-AD83</f>
        <v>21</v>
      </c>
      <c r="AF83" s="899">
        <f>+AD80*AE83</f>
        <v>91.183986486486475</v>
      </c>
      <c r="AG83" s="896" t="s">
        <v>42</v>
      </c>
      <c r="AH83" s="897"/>
      <c r="AI83" s="900">
        <f>+AH76-AH83</f>
        <v>30</v>
      </c>
      <c r="AJ83" s="899">
        <f>+AH80*AI83</f>
        <v>178.51375000000002</v>
      </c>
      <c r="AK83" s="896" t="s">
        <v>42</v>
      </c>
      <c r="AL83" s="897"/>
      <c r="AM83" s="898">
        <f>+AL76-AL83</f>
        <v>31</v>
      </c>
      <c r="AN83" s="899">
        <f>+AL80*AM83</f>
        <v>276.89499999999998</v>
      </c>
      <c r="AO83" s="896" t="s">
        <v>42</v>
      </c>
      <c r="AP83" s="897"/>
      <c r="AQ83" s="898">
        <f>+AP76-AP83</f>
        <v>30</v>
      </c>
      <c r="AR83" s="899">
        <f>+AP80*AQ83</f>
        <v>193.50166666666664</v>
      </c>
      <c r="AS83" s="896" t="s">
        <v>42</v>
      </c>
      <c r="AT83" s="897"/>
      <c r="AU83" s="898">
        <f>+AT76-AT83</f>
        <v>31</v>
      </c>
      <c r="AV83" s="899">
        <f>+AT80*AU83</f>
        <v>103.792</v>
      </c>
      <c r="AW83" s="896" t="s">
        <v>42</v>
      </c>
      <c r="AX83" s="897"/>
      <c r="AY83" s="898">
        <f>+AX76-AX83</f>
        <v>31</v>
      </c>
      <c r="AZ83" s="899">
        <f>+AX80*AY83</f>
        <v>70.035999999999987</v>
      </c>
      <c r="BA83" s="896" t="s">
        <v>42</v>
      </c>
      <c r="BB83" s="897"/>
      <c r="BC83" s="898">
        <f>+BB76-BB83</f>
        <v>29</v>
      </c>
      <c r="BD83" s="899">
        <v>150</v>
      </c>
      <c r="BE83" s="896" t="s">
        <v>42</v>
      </c>
      <c r="BF83" s="897"/>
      <c r="BG83" s="898">
        <v>31</v>
      </c>
      <c r="BH83" s="899">
        <f>+BF80*BG83</f>
        <v>161.31666666666666</v>
      </c>
      <c r="BI83" s="896" t="s">
        <v>42</v>
      </c>
      <c r="BJ83" s="897"/>
      <c r="BK83" s="898">
        <v>30</v>
      </c>
      <c r="BL83" s="899">
        <f>+BJ80*BK83</f>
        <v>80</v>
      </c>
      <c r="BM83" s="896" t="s">
        <v>42</v>
      </c>
      <c r="BN83" s="897"/>
      <c r="BO83" s="898">
        <v>31</v>
      </c>
      <c r="BP83" s="899">
        <f>+BN80*BO83</f>
        <v>195.5616666666667</v>
      </c>
      <c r="BQ83" s="1033" t="s">
        <v>42</v>
      </c>
      <c r="BR83" s="1032"/>
      <c r="BS83" s="406">
        <v>30</v>
      </c>
      <c r="BT83" s="1012">
        <f>+BR80*BS83</f>
        <v>152.30333333333331</v>
      </c>
      <c r="BU83" s="1033" t="s">
        <v>42</v>
      </c>
      <c r="BV83" s="1032"/>
      <c r="BW83" s="1019">
        <v>31</v>
      </c>
      <c r="BX83" s="1012">
        <f>+BV80*BW83</f>
        <v>115.37333333333333</v>
      </c>
      <c r="BY83" s="1027" t="s">
        <v>42</v>
      </c>
      <c r="BZ83" s="1023"/>
      <c r="CA83" s="1018">
        <v>31</v>
      </c>
      <c r="CB83" s="1016">
        <f>+BZ80*CA83</f>
        <v>250.86399999999998</v>
      </c>
      <c r="CC83" s="1027" t="s">
        <v>42</v>
      </c>
      <c r="CD83" s="1023"/>
      <c r="CE83" s="1018">
        <v>30</v>
      </c>
      <c r="CF83" s="1016">
        <f>+CD80*CE83</f>
        <v>249.80666666666664</v>
      </c>
      <c r="CG83" s="1027" t="s">
        <v>42</v>
      </c>
      <c r="CH83" s="1023"/>
      <c r="CI83" s="1018">
        <v>31</v>
      </c>
      <c r="CJ83" s="1016">
        <f>+CH80*CI83</f>
        <v>247.44666666666666</v>
      </c>
      <c r="CK83" s="1027" t="s">
        <v>42</v>
      </c>
      <c r="CL83" s="1023"/>
      <c r="CM83" s="1018">
        <v>30</v>
      </c>
      <c r="CN83" s="1016">
        <f>+CL80*CM83</f>
        <v>177.77999999999997</v>
      </c>
      <c r="CO83" s="1027" t="s">
        <v>42</v>
      </c>
      <c r="CP83" s="1023"/>
      <c r="CQ83" s="1018">
        <v>31</v>
      </c>
      <c r="CR83" s="1016">
        <f>+CP80*CQ83</f>
        <v>44.964999999999989</v>
      </c>
      <c r="CS83" s="1027" t="s">
        <v>42</v>
      </c>
      <c r="CT83" s="1023"/>
      <c r="CU83" s="1018">
        <v>31</v>
      </c>
      <c r="CV83" s="1016">
        <f>+CT80*CU83</f>
        <v>61.083333333333343</v>
      </c>
      <c r="CW83" s="1027" t="s">
        <v>42</v>
      </c>
      <c r="CX83" s="1023"/>
      <c r="CY83" s="1018">
        <v>28</v>
      </c>
      <c r="CZ83" s="1016">
        <f>+CX80*CY83</f>
        <v>56.708333333333336</v>
      </c>
      <c r="DA83" s="1027" t="s">
        <v>42</v>
      </c>
      <c r="DB83" s="1023"/>
      <c r="DC83" s="1018">
        <v>31</v>
      </c>
      <c r="DD83" s="1016">
        <f>+DB80*DC83</f>
        <v>107.86666666666667</v>
      </c>
      <c r="DE83" s="1027" t="s">
        <v>42</v>
      </c>
      <c r="DF83" s="1018">
        <v>31</v>
      </c>
      <c r="DG83" s="1016">
        <f>+DF80*DF83</f>
        <v>0.78571428571428581</v>
      </c>
      <c r="DK83" s="1027" t="s">
        <v>42</v>
      </c>
      <c r="DL83" s="1018">
        <v>31</v>
      </c>
      <c r="DM83" s="1016">
        <f>+DL80*DL83</f>
        <v>-4.8999999999999995</v>
      </c>
      <c r="DT83" s="1027" t="s">
        <v>42</v>
      </c>
      <c r="DU83" s="1018">
        <v>31</v>
      </c>
      <c r="DV83" s="1016">
        <f>+DU80*DU83</f>
        <v>0</v>
      </c>
    </row>
    <row r="84" spans="1:127" ht="15.75" thickBot="1">
      <c r="A84" s="878" t="s">
        <v>17</v>
      </c>
      <c r="B84" s="901">
        <v>17</v>
      </c>
      <c r="C84" s="902">
        <f>+B76-B84</f>
        <v>14</v>
      </c>
      <c r="D84" s="903">
        <f>+B80*C84</f>
        <v>80.541525423728814</v>
      </c>
      <c r="E84" s="878" t="s">
        <v>17</v>
      </c>
      <c r="F84" s="901">
        <v>8</v>
      </c>
      <c r="G84" s="902">
        <f>+F76-F84</f>
        <v>23</v>
      </c>
      <c r="H84" s="903">
        <f>+F80*G84</f>
        <v>70.096333333333334</v>
      </c>
      <c r="I84" s="878" t="s">
        <v>17</v>
      </c>
      <c r="J84" s="901">
        <v>9</v>
      </c>
      <c r="K84" s="902">
        <f>+J76-J84</f>
        <v>22</v>
      </c>
      <c r="L84" s="903">
        <f>+J80*K84</f>
        <v>189.39904761904762</v>
      </c>
      <c r="M84" s="878" t="s">
        <v>17</v>
      </c>
      <c r="N84" s="901">
        <v>9</v>
      </c>
      <c r="O84" s="902">
        <f>+N76-N84</f>
        <v>21</v>
      </c>
      <c r="P84" s="903">
        <f>+N80*O84</f>
        <v>206.05235294117651</v>
      </c>
      <c r="Q84" s="881" t="s">
        <v>17</v>
      </c>
      <c r="R84" s="904">
        <v>9</v>
      </c>
      <c r="S84" s="905">
        <f>+R76-R84</f>
        <v>22</v>
      </c>
      <c r="T84" s="906">
        <f>+R80*S84</f>
        <v>166.23514285714288</v>
      </c>
      <c r="U84" s="881" t="s">
        <v>17</v>
      </c>
      <c r="V84" s="904">
        <v>10</v>
      </c>
      <c r="W84" s="905">
        <f>+V76-V84</f>
        <v>20</v>
      </c>
      <c r="X84" s="906">
        <f>+V80*W84</f>
        <v>154.54370370370373</v>
      </c>
      <c r="Y84" s="881" t="s">
        <v>17</v>
      </c>
      <c r="Z84" s="904">
        <v>18</v>
      </c>
      <c r="AA84" s="905">
        <f>+Z76-Z84</f>
        <v>12</v>
      </c>
      <c r="AB84" s="906">
        <f>+Z80*AA84</f>
        <v>82.758347107438027</v>
      </c>
      <c r="AC84" s="881" t="s">
        <v>17</v>
      </c>
      <c r="AD84" s="904">
        <v>9</v>
      </c>
      <c r="AE84" s="905">
        <f>+AD76-AD84</f>
        <v>22</v>
      </c>
      <c r="AF84" s="906">
        <f>+AD80*AE84</f>
        <v>95.526081081081074</v>
      </c>
      <c r="AG84" s="881" t="s">
        <v>17</v>
      </c>
      <c r="AH84" s="904"/>
      <c r="AI84" s="907">
        <f>+AH76-AH84</f>
        <v>30</v>
      </c>
      <c r="AJ84" s="906">
        <f>+AH80*AI84</f>
        <v>178.51375000000002</v>
      </c>
      <c r="AK84" s="881" t="s">
        <v>17</v>
      </c>
      <c r="AL84" s="904"/>
      <c r="AM84" s="905">
        <f>+AL76-AL84</f>
        <v>31</v>
      </c>
      <c r="AN84" s="906">
        <f>+AL80*AM84</f>
        <v>276.89499999999998</v>
      </c>
      <c r="AO84" s="881" t="s">
        <v>17</v>
      </c>
      <c r="AP84" s="904"/>
      <c r="AQ84" s="905">
        <f>+AP76-AP84</f>
        <v>30</v>
      </c>
      <c r="AR84" s="906">
        <f>+AP80*AQ84</f>
        <v>193.50166666666664</v>
      </c>
      <c r="AS84" s="881" t="s">
        <v>17</v>
      </c>
      <c r="AT84" s="904"/>
      <c r="AU84" s="905">
        <f>+AT76-AT84</f>
        <v>31</v>
      </c>
      <c r="AV84" s="906">
        <f>+AT80*AU84</f>
        <v>103.792</v>
      </c>
      <c r="AW84" s="881" t="s">
        <v>17</v>
      </c>
      <c r="AX84" s="904"/>
      <c r="AY84" s="905">
        <f>+AX76-AX84</f>
        <v>31</v>
      </c>
      <c r="AZ84" s="906">
        <f>+AX80*AY84</f>
        <v>70.035999999999987</v>
      </c>
      <c r="BA84" s="881" t="s">
        <v>17</v>
      </c>
      <c r="BB84" s="904"/>
      <c r="BC84" s="905">
        <f>+BB76-BB84</f>
        <v>29</v>
      </c>
      <c r="BD84" s="899">
        <v>150</v>
      </c>
      <c r="BE84" s="881" t="s">
        <v>17</v>
      </c>
      <c r="BF84" s="904"/>
      <c r="BG84" s="905">
        <f>+BF76-BF84</f>
        <v>31</v>
      </c>
      <c r="BH84" s="906">
        <f>+BF80*BG84</f>
        <v>161.31666666666666</v>
      </c>
      <c r="BI84" s="881" t="s">
        <v>17</v>
      </c>
      <c r="BJ84" s="904"/>
      <c r="BK84" s="905">
        <f>+BJ76-BJ84</f>
        <v>30</v>
      </c>
      <c r="BL84" s="906">
        <f>+BJ80*BK84</f>
        <v>80</v>
      </c>
      <c r="BM84" s="881" t="s">
        <v>17</v>
      </c>
      <c r="BN84" s="904"/>
      <c r="BO84" s="905">
        <f>+BN76-BN84</f>
        <v>31</v>
      </c>
      <c r="BP84" s="906">
        <f>+BN80*BO84</f>
        <v>195.5616666666667</v>
      </c>
      <c r="BQ84" s="1028" t="s">
        <v>17</v>
      </c>
      <c r="BR84" s="1024"/>
      <c r="BS84" s="1019">
        <v>30</v>
      </c>
      <c r="BT84" s="1013">
        <f>+BR80*BS84</f>
        <v>152.30333333333331</v>
      </c>
      <c r="BU84" s="1028" t="s">
        <v>17</v>
      </c>
      <c r="BV84" s="1024"/>
      <c r="BW84" s="1019">
        <v>31</v>
      </c>
      <c r="BX84" s="1013">
        <f>+BV80*BW84</f>
        <v>115.37333333333333</v>
      </c>
      <c r="BY84" s="1028" t="s">
        <v>17</v>
      </c>
      <c r="BZ84" s="1024"/>
      <c r="CA84" s="1019">
        <v>31</v>
      </c>
      <c r="CB84" s="1013">
        <f>+BZ80*CA84</f>
        <v>250.86399999999998</v>
      </c>
      <c r="CC84" s="1028" t="s">
        <v>17</v>
      </c>
      <c r="CD84" s="1024"/>
      <c r="CE84" s="1018">
        <v>30</v>
      </c>
      <c r="CF84" s="1013">
        <f>+CD80*CE84</f>
        <v>249.80666666666664</v>
      </c>
      <c r="CG84" s="1028" t="s">
        <v>17</v>
      </c>
      <c r="CH84" s="1024"/>
      <c r="CI84" s="1018">
        <v>31</v>
      </c>
      <c r="CJ84" s="1013">
        <f>+CH80*CI84</f>
        <v>247.44666666666666</v>
      </c>
      <c r="CK84" s="1028" t="s">
        <v>17</v>
      </c>
      <c r="CL84" s="1024"/>
      <c r="CM84" s="1018">
        <v>30</v>
      </c>
      <c r="CN84" s="1013">
        <f>+CL80*CM84</f>
        <v>177.77999999999997</v>
      </c>
      <c r="CO84" s="1028" t="s">
        <v>17</v>
      </c>
      <c r="CP84" s="1024"/>
      <c r="CQ84" s="1018">
        <v>31</v>
      </c>
      <c r="CR84" s="1013">
        <f>+CP80*CQ84</f>
        <v>44.964999999999989</v>
      </c>
      <c r="CS84" s="1028" t="s">
        <v>17</v>
      </c>
      <c r="CT84" s="1024"/>
      <c r="CU84" s="1018">
        <v>31</v>
      </c>
      <c r="CV84" s="1013">
        <f>+CT80*CU84</f>
        <v>61.083333333333343</v>
      </c>
      <c r="CW84" s="1028" t="s">
        <v>17</v>
      </c>
      <c r="CX84" s="1024"/>
      <c r="CY84" s="1018">
        <v>28</v>
      </c>
      <c r="CZ84" s="1013">
        <f>+CX80*CY84</f>
        <v>56.708333333333336</v>
      </c>
      <c r="DA84" s="1028" t="s">
        <v>17</v>
      </c>
      <c r="DB84" s="1024"/>
      <c r="DC84" s="1018">
        <v>31</v>
      </c>
      <c r="DD84" s="1013">
        <f>+DB80*DC84</f>
        <v>107.86666666666667</v>
      </c>
      <c r="DE84" s="1028" t="s">
        <v>2895</v>
      </c>
      <c r="DF84" s="1018">
        <v>31</v>
      </c>
      <c r="DG84" s="1013">
        <f>+DF80*DF84</f>
        <v>0.78571428571428581</v>
      </c>
      <c r="DK84" s="1028" t="s">
        <v>2895</v>
      </c>
      <c r="DL84" s="1018">
        <v>31</v>
      </c>
      <c r="DM84" s="1013">
        <f>+DL80*DL84</f>
        <v>-4.8999999999999995</v>
      </c>
      <c r="DT84" s="1028" t="s">
        <v>2895</v>
      </c>
      <c r="DU84" s="1018">
        <v>31</v>
      </c>
      <c r="DV84" s="1013">
        <f>+DU80*DU84</f>
        <v>0</v>
      </c>
    </row>
    <row r="85" spans="1:127" ht="15.75" thickBot="1">
      <c r="A85" s="878" t="s">
        <v>29</v>
      </c>
      <c r="B85" s="901">
        <v>10</v>
      </c>
      <c r="C85" s="902">
        <f>+B76-B85</f>
        <v>21</v>
      </c>
      <c r="D85" s="903">
        <f>+B80*C85</f>
        <v>120.81228813559322</v>
      </c>
      <c r="E85" s="878" t="s">
        <v>29</v>
      </c>
      <c r="F85" s="901">
        <v>12</v>
      </c>
      <c r="G85" s="902">
        <f>+F76-F85</f>
        <v>19</v>
      </c>
      <c r="H85" s="903">
        <f>+F80*G85</f>
        <v>57.905666666666669</v>
      </c>
      <c r="I85" s="878" t="s">
        <v>29</v>
      </c>
      <c r="J85" s="901">
        <v>9</v>
      </c>
      <c r="K85" s="902">
        <f>+J76-J85</f>
        <v>22</v>
      </c>
      <c r="L85" s="903">
        <f>+J80*K85</f>
        <v>189.39904761904762</v>
      </c>
      <c r="M85" s="878" t="s">
        <v>29</v>
      </c>
      <c r="N85" s="901">
        <v>10</v>
      </c>
      <c r="O85" s="902">
        <f>+N76-N85</f>
        <v>20</v>
      </c>
      <c r="P85" s="903">
        <f>+N80*O85</f>
        <v>196.2403361344538</v>
      </c>
      <c r="Q85" s="881" t="s">
        <v>29</v>
      </c>
      <c r="R85" s="904">
        <v>16</v>
      </c>
      <c r="S85" s="905">
        <f>+R76-R85</f>
        <v>15</v>
      </c>
      <c r="T85" s="906">
        <f>+R80*S85</f>
        <v>113.34214285714287</v>
      </c>
      <c r="U85" s="881" t="s">
        <v>29</v>
      </c>
      <c r="V85" s="904">
        <v>14</v>
      </c>
      <c r="W85" s="905">
        <f>+V76-V85</f>
        <v>16</v>
      </c>
      <c r="X85" s="906">
        <f>+V80*W85</f>
        <v>123.63496296296297</v>
      </c>
      <c r="Y85" s="881" t="s">
        <v>29</v>
      </c>
      <c r="Z85" s="904">
        <v>10</v>
      </c>
      <c r="AA85" s="905">
        <f>+Z76-Z85</f>
        <v>20</v>
      </c>
      <c r="AB85" s="906">
        <f>+Z80*AA85</f>
        <v>137.93057851239669</v>
      </c>
      <c r="AC85" s="881" t="s">
        <v>29</v>
      </c>
      <c r="AD85" s="904">
        <v>13</v>
      </c>
      <c r="AE85" s="905">
        <f>+AD76-AD85</f>
        <v>18</v>
      </c>
      <c r="AF85" s="906">
        <f>+AD80*AE85</f>
        <v>78.157702702702693</v>
      </c>
      <c r="AG85" s="881" t="s">
        <v>29</v>
      </c>
      <c r="AH85" s="904"/>
      <c r="AI85" s="907">
        <f>+AH76-AH85</f>
        <v>30</v>
      </c>
      <c r="AJ85" s="906">
        <f>+AH80*AI85</f>
        <v>178.51375000000002</v>
      </c>
      <c r="AK85" s="881" t="s">
        <v>29</v>
      </c>
      <c r="AL85" s="904"/>
      <c r="AM85" s="905">
        <f>+AL76-AL85</f>
        <v>31</v>
      </c>
      <c r="AN85" s="906">
        <f>+AL80*AM85</f>
        <v>276.89499999999998</v>
      </c>
      <c r="AO85" s="881" t="s">
        <v>29</v>
      </c>
      <c r="AP85" s="904"/>
      <c r="AQ85" s="905">
        <f>+AP76-AP85</f>
        <v>30</v>
      </c>
      <c r="AR85" s="906">
        <f>+AP80*AQ85</f>
        <v>193.50166666666664</v>
      </c>
      <c r="AS85" s="881" t="s">
        <v>29</v>
      </c>
      <c r="AT85" s="904"/>
      <c r="AU85" s="905">
        <f>+AT76-AT85</f>
        <v>31</v>
      </c>
      <c r="AV85" s="906">
        <f>+AT80*AU85</f>
        <v>103.792</v>
      </c>
      <c r="AW85" s="881" t="s">
        <v>29</v>
      </c>
      <c r="AX85" s="904"/>
      <c r="AY85" s="905">
        <f>+AX76-AX85</f>
        <v>31</v>
      </c>
      <c r="AZ85" s="906">
        <f>+AX80*AY85</f>
        <v>70.035999999999987</v>
      </c>
      <c r="BA85" s="881" t="s">
        <v>29</v>
      </c>
      <c r="BB85" s="904"/>
      <c r="BC85" s="905">
        <f>+BB76-BB85</f>
        <v>29</v>
      </c>
      <c r="BD85" s="899">
        <v>150</v>
      </c>
      <c r="BE85" s="881" t="s">
        <v>29</v>
      </c>
      <c r="BF85" s="904"/>
      <c r="BG85" s="905">
        <f>+BF76-BF85</f>
        <v>31</v>
      </c>
      <c r="BH85" s="906">
        <f>+BF80*BG85</f>
        <v>161.31666666666666</v>
      </c>
      <c r="BI85" s="881" t="s">
        <v>29</v>
      </c>
      <c r="BJ85" s="904"/>
      <c r="BK85" s="905">
        <f>+BJ76-BJ85</f>
        <v>30</v>
      </c>
      <c r="BL85" s="906">
        <f>+BJ80*BK85</f>
        <v>80</v>
      </c>
      <c r="BM85" s="881" t="s">
        <v>29</v>
      </c>
      <c r="BN85" s="904"/>
      <c r="BO85" s="905">
        <f>+BN76-BN85</f>
        <v>31</v>
      </c>
      <c r="BP85" s="906">
        <f>+BN80*BO85</f>
        <v>195.5616666666667</v>
      </c>
      <c r="BQ85" s="1028" t="s">
        <v>29</v>
      </c>
      <c r="BR85" s="1024"/>
      <c r="BS85" s="1019">
        <v>30</v>
      </c>
      <c r="BT85" s="1013">
        <f>+BR80*BS85</f>
        <v>152.30333333333331</v>
      </c>
      <c r="BU85" s="1028" t="s">
        <v>29</v>
      </c>
      <c r="BV85" s="1024"/>
      <c r="BW85" s="1019">
        <v>31</v>
      </c>
      <c r="BX85" s="1013">
        <f>+BV80*BW85</f>
        <v>115.37333333333333</v>
      </c>
      <c r="BY85" s="1028" t="s">
        <v>29</v>
      </c>
      <c r="BZ85" s="1024"/>
      <c r="CA85" s="1019">
        <v>31</v>
      </c>
      <c r="CB85" s="1013">
        <f>+BZ80*CA85</f>
        <v>250.86399999999998</v>
      </c>
      <c r="CC85" s="1028" t="s">
        <v>29</v>
      </c>
      <c r="CD85" s="1024"/>
      <c r="CE85" s="1018">
        <v>30</v>
      </c>
      <c r="CF85" s="1013">
        <f>+CD80*CE85</f>
        <v>249.80666666666664</v>
      </c>
      <c r="CG85" s="1028" t="s">
        <v>29</v>
      </c>
      <c r="CH85" s="1024"/>
      <c r="CI85" s="1018">
        <v>31</v>
      </c>
      <c r="CJ85" s="1013">
        <f>+CH80*CI85</f>
        <v>247.44666666666666</v>
      </c>
      <c r="CK85" s="1028" t="s">
        <v>29</v>
      </c>
      <c r="CL85" s="1024"/>
      <c r="CM85" s="1018">
        <v>30</v>
      </c>
      <c r="CN85" s="1013">
        <f>+CL80*CM85</f>
        <v>177.77999999999997</v>
      </c>
      <c r="CO85" s="1028" t="s">
        <v>29</v>
      </c>
      <c r="CP85" s="1024"/>
      <c r="CQ85" s="1018">
        <v>31</v>
      </c>
      <c r="CR85" s="1013">
        <f>+CP80*CQ85</f>
        <v>44.964999999999989</v>
      </c>
      <c r="CS85" s="1028" t="s">
        <v>29</v>
      </c>
      <c r="CT85" s="1024"/>
      <c r="CU85" s="1018">
        <v>31</v>
      </c>
      <c r="CV85" s="1013">
        <f>+CT80*CU85</f>
        <v>61.083333333333343</v>
      </c>
      <c r="CW85" s="1028" t="s">
        <v>29</v>
      </c>
      <c r="CX85" s="1024"/>
      <c r="CY85" s="1018">
        <v>28</v>
      </c>
      <c r="CZ85" s="1013">
        <f>+CX80*CY85</f>
        <v>56.708333333333336</v>
      </c>
      <c r="DA85" s="1028" t="s">
        <v>2824</v>
      </c>
      <c r="DB85" s="1024"/>
      <c r="DC85" s="1018">
        <v>31</v>
      </c>
      <c r="DD85" s="1013">
        <f>+DB80*DC85</f>
        <v>107.86666666666667</v>
      </c>
      <c r="DE85" s="1028" t="s">
        <v>2896</v>
      </c>
      <c r="DF85" s="1018">
        <v>31</v>
      </c>
      <c r="DG85" s="1013">
        <f>+DF80*DF85</f>
        <v>0.78571428571428581</v>
      </c>
      <c r="DK85" s="1028" t="s">
        <v>2896</v>
      </c>
      <c r="DL85" s="1018">
        <v>31</v>
      </c>
      <c r="DM85" s="1013">
        <f>+DL80*DL85</f>
        <v>-4.8999999999999995</v>
      </c>
      <c r="DT85" s="1028" t="s">
        <v>2896</v>
      </c>
      <c r="DU85" s="1018">
        <v>31</v>
      </c>
      <c r="DV85" s="1013">
        <f>+DU80*DU85</f>
        <v>0</v>
      </c>
    </row>
    <row r="86" spans="1:127" ht="15.75" thickBot="1">
      <c r="A86" s="878" t="s">
        <v>155</v>
      </c>
      <c r="B86" s="901">
        <v>10</v>
      </c>
      <c r="C86" s="902">
        <f>+B76-B86</f>
        <v>21</v>
      </c>
      <c r="D86" s="903">
        <f>+B80*C86</f>
        <v>120.81228813559322</v>
      </c>
      <c r="E86" s="878" t="s">
        <v>155</v>
      </c>
      <c r="F86" s="901">
        <v>14</v>
      </c>
      <c r="G86" s="902">
        <f>+F76-F86</f>
        <v>17</v>
      </c>
      <c r="H86" s="903">
        <f>+F80*G86</f>
        <v>51.810333333333332</v>
      </c>
      <c r="I86" s="878"/>
      <c r="J86" s="901"/>
      <c r="K86" s="902"/>
      <c r="L86" s="903">
        <f>+J80*K86</f>
        <v>0</v>
      </c>
      <c r="M86" s="878" t="s">
        <v>156</v>
      </c>
      <c r="N86" s="901">
        <v>9</v>
      </c>
      <c r="O86" s="902">
        <f>+N76-N86</f>
        <v>21</v>
      </c>
      <c r="P86" s="903">
        <f>+N80*O86</f>
        <v>206.05235294117651</v>
      </c>
      <c r="Q86" s="881" t="s">
        <v>156</v>
      </c>
      <c r="R86" s="904">
        <v>9</v>
      </c>
      <c r="S86" s="905">
        <f>+R76-R86</f>
        <v>22</v>
      </c>
      <c r="T86" s="906">
        <f>+R80*S86</f>
        <v>166.23514285714288</v>
      </c>
      <c r="U86" s="881" t="s">
        <v>156</v>
      </c>
      <c r="V86" s="904">
        <v>8</v>
      </c>
      <c r="W86" s="905">
        <f>+V76-V86</f>
        <v>22</v>
      </c>
      <c r="X86" s="906">
        <f>+V80*W86</f>
        <v>169.99807407407408</v>
      </c>
      <c r="Y86" s="881" t="s">
        <v>156</v>
      </c>
      <c r="Z86" s="904">
        <v>10</v>
      </c>
      <c r="AA86" s="905">
        <f>+Z76-Z86</f>
        <v>20</v>
      </c>
      <c r="AB86" s="906">
        <f>+Z80*AA86</f>
        <v>137.93057851239669</v>
      </c>
      <c r="AC86" s="881" t="s">
        <v>156</v>
      </c>
      <c r="AD86" s="904">
        <v>9</v>
      </c>
      <c r="AE86" s="905">
        <f>+AD76-AD86</f>
        <v>22</v>
      </c>
      <c r="AF86" s="906">
        <f>+AD80*AE86</f>
        <v>95.526081081081074</v>
      </c>
      <c r="AG86" s="881" t="s">
        <v>156</v>
      </c>
      <c r="AH86" s="904"/>
      <c r="AI86" s="907">
        <f>+AH76-AH86</f>
        <v>30</v>
      </c>
      <c r="AJ86" s="906">
        <f>+AH80*AI86</f>
        <v>178.51375000000002</v>
      </c>
      <c r="AK86" s="881" t="s">
        <v>156</v>
      </c>
      <c r="AL86" s="904"/>
      <c r="AM86" s="905">
        <f>+AL76-AL86</f>
        <v>31</v>
      </c>
      <c r="AN86" s="906">
        <f>+AL80*AM86</f>
        <v>276.89499999999998</v>
      </c>
      <c r="AO86" s="881" t="s">
        <v>156</v>
      </c>
      <c r="AP86" s="904"/>
      <c r="AQ86" s="905">
        <f>+AP76-AP86</f>
        <v>30</v>
      </c>
      <c r="AR86" s="906">
        <f>+AP80*AQ86</f>
        <v>193.50166666666664</v>
      </c>
      <c r="AS86" s="881" t="s">
        <v>156</v>
      </c>
      <c r="AT86" s="904"/>
      <c r="AU86" s="905">
        <f>+AT76-AT86</f>
        <v>31</v>
      </c>
      <c r="AV86" s="906">
        <f>+AT80*AU86</f>
        <v>103.792</v>
      </c>
      <c r="AW86" s="881" t="s">
        <v>156</v>
      </c>
      <c r="AX86" s="904"/>
      <c r="AY86" s="905">
        <f>+AX76-AX86</f>
        <v>31</v>
      </c>
      <c r="AZ86" s="906">
        <f>+AX80*AY86</f>
        <v>70.035999999999987</v>
      </c>
      <c r="BA86" s="881" t="s">
        <v>156</v>
      </c>
      <c r="BB86" s="904"/>
      <c r="BC86" s="905">
        <f>+BB76-BB86</f>
        <v>29</v>
      </c>
      <c r="BD86" s="899">
        <v>150</v>
      </c>
      <c r="BE86" s="881" t="s">
        <v>156</v>
      </c>
      <c r="BF86" s="904"/>
      <c r="BG86" s="905">
        <f>+BF76-BF86</f>
        <v>31</v>
      </c>
      <c r="BH86" s="906">
        <f>+BF80*BG86</f>
        <v>161.31666666666666</v>
      </c>
      <c r="BI86" s="881" t="s">
        <v>156</v>
      </c>
      <c r="BJ86" s="904"/>
      <c r="BK86" s="905">
        <f>+BJ76-BJ86</f>
        <v>30</v>
      </c>
      <c r="BL86" s="906">
        <f>+BJ80*BK86</f>
        <v>80</v>
      </c>
      <c r="BM86" s="881" t="s">
        <v>156</v>
      </c>
      <c r="BN86" s="904"/>
      <c r="BO86" s="905">
        <f>+BN76-BN86</f>
        <v>31</v>
      </c>
      <c r="BP86" s="906">
        <f>+BN80*BO86</f>
        <v>195.5616666666667</v>
      </c>
      <c r="BQ86" s="1028" t="s">
        <v>156</v>
      </c>
      <c r="BR86" s="1024"/>
      <c r="BS86" s="1019">
        <v>30</v>
      </c>
      <c r="BT86" s="1013">
        <f>+BR80*BS86</f>
        <v>152.30333333333331</v>
      </c>
      <c r="BU86" s="1028" t="s">
        <v>156</v>
      </c>
      <c r="BV86" s="1024"/>
      <c r="BW86" s="1019">
        <v>31</v>
      </c>
      <c r="BX86" s="1013">
        <f>+BV80*BW86</f>
        <v>115.37333333333333</v>
      </c>
      <c r="BY86" s="1028" t="s">
        <v>2237</v>
      </c>
      <c r="BZ86" s="1024"/>
      <c r="CA86" s="1019"/>
      <c r="CB86" s="1013">
        <v>0</v>
      </c>
      <c r="CC86" s="1028" t="s">
        <v>2400</v>
      </c>
      <c r="CD86" s="1024"/>
      <c r="CE86" s="1018">
        <v>30</v>
      </c>
      <c r="CF86" s="1013">
        <f>+CD80*CE86</f>
        <v>249.80666666666664</v>
      </c>
      <c r="CG86" s="1028" t="s">
        <v>2400</v>
      </c>
      <c r="CH86" s="1024"/>
      <c r="CI86" s="1018">
        <v>31</v>
      </c>
      <c r="CJ86" s="1013">
        <f>+CH80*CI86</f>
        <v>247.44666666666666</v>
      </c>
      <c r="CK86" s="1028" t="s">
        <v>2400</v>
      </c>
      <c r="CL86" s="1024"/>
      <c r="CM86" s="1018">
        <v>30</v>
      </c>
      <c r="CN86" s="1013">
        <f>+CL80*CM86</f>
        <v>177.77999999999997</v>
      </c>
      <c r="CO86" s="1028" t="s">
        <v>2400</v>
      </c>
      <c r="CP86" s="1024"/>
      <c r="CQ86" s="1018">
        <v>31</v>
      </c>
      <c r="CR86" s="1013">
        <f>+CP80*CQ86</f>
        <v>44.964999999999989</v>
      </c>
      <c r="CS86" s="1028" t="s">
        <v>2400</v>
      </c>
      <c r="CT86" s="1024"/>
      <c r="CU86" s="1018">
        <v>31</v>
      </c>
      <c r="CV86" s="1013">
        <f>+CT80*CU86</f>
        <v>61.083333333333343</v>
      </c>
      <c r="CW86" s="1028" t="s">
        <v>2400</v>
      </c>
      <c r="CX86" s="1024"/>
      <c r="CY86" s="1018">
        <v>28</v>
      </c>
      <c r="CZ86" s="1013">
        <f>+CX80*CY86</f>
        <v>56.708333333333336</v>
      </c>
      <c r="DA86" s="1028" t="s">
        <v>2400</v>
      </c>
      <c r="DB86" s="1024"/>
      <c r="DC86" s="1018">
        <v>31</v>
      </c>
      <c r="DD86" s="1013">
        <f>+DB80*DC86</f>
        <v>107.86666666666667</v>
      </c>
      <c r="DE86" s="1028" t="s">
        <v>2898</v>
      </c>
      <c r="DF86" s="1018">
        <v>31</v>
      </c>
      <c r="DG86" s="1013">
        <f>+DF80*DF86</f>
        <v>0.78571428571428581</v>
      </c>
      <c r="DK86" s="1028" t="s">
        <v>2898</v>
      </c>
      <c r="DL86" s="1018">
        <v>31</v>
      </c>
      <c r="DM86" s="1013">
        <f>+DL80*DL86</f>
        <v>-4.8999999999999995</v>
      </c>
      <c r="DT86" s="1028" t="s">
        <v>2898</v>
      </c>
      <c r="DU86" s="1018">
        <v>31</v>
      </c>
      <c r="DV86" s="1013">
        <f>+DU80*DU86</f>
        <v>0</v>
      </c>
    </row>
    <row r="87" spans="1:127">
      <c r="A87" s="878" t="s">
        <v>64</v>
      </c>
      <c r="B87" s="901">
        <v>9</v>
      </c>
      <c r="C87" s="902">
        <f>+B76-B87</f>
        <v>22</v>
      </c>
      <c r="D87" s="903">
        <f>+B80*C87</f>
        <v>126.56525423728814</v>
      </c>
      <c r="E87" s="878" t="s">
        <v>64</v>
      </c>
      <c r="F87" s="901">
        <v>9</v>
      </c>
      <c r="G87" s="902">
        <f>+F76-F87</f>
        <v>22</v>
      </c>
      <c r="H87" s="903">
        <f>+F80*G87</f>
        <v>67.048666666666662</v>
      </c>
      <c r="I87" s="878" t="s">
        <v>64</v>
      </c>
      <c r="J87" s="901">
        <v>14</v>
      </c>
      <c r="K87" s="902">
        <v>17</v>
      </c>
      <c r="L87" s="903">
        <f>+J80*K87</f>
        <v>146.35380952380953</v>
      </c>
      <c r="M87" s="878" t="s">
        <v>64</v>
      </c>
      <c r="N87" s="901">
        <v>15</v>
      </c>
      <c r="O87" s="902">
        <f>+N76-N87</f>
        <v>15</v>
      </c>
      <c r="P87" s="903">
        <f>+N80*O87</f>
        <v>147.18025210084036</v>
      </c>
      <c r="Q87" s="881" t="s">
        <v>64</v>
      </c>
      <c r="R87" s="904">
        <v>11</v>
      </c>
      <c r="S87" s="905">
        <f>+R76-R87</f>
        <v>20</v>
      </c>
      <c r="T87" s="906">
        <f>+R80*S87</f>
        <v>151.12285714285716</v>
      </c>
      <c r="U87" s="881" t="s">
        <v>64</v>
      </c>
      <c r="V87" s="904">
        <v>14</v>
      </c>
      <c r="W87" s="905">
        <f>+V76-V87</f>
        <v>16</v>
      </c>
      <c r="X87" s="906">
        <f>+V80*W87</f>
        <v>123.63496296296297</v>
      </c>
      <c r="Y87" s="881" t="s">
        <v>64</v>
      </c>
      <c r="Z87" s="904">
        <v>15</v>
      </c>
      <c r="AA87" s="905">
        <f>+Z76-Z87</f>
        <v>15</v>
      </c>
      <c r="AB87" s="906">
        <f>+Z80*AA87</f>
        <v>103.44793388429753</v>
      </c>
      <c r="AC87" s="881" t="s">
        <v>1209</v>
      </c>
      <c r="AD87" s="904">
        <v>9</v>
      </c>
      <c r="AE87" s="905">
        <f>+AD76-AD87</f>
        <v>22</v>
      </c>
      <c r="AF87" s="906">
        <f>+AD80*AE87</f>
        <v>95.526081081081074</v>
      </c>
      <c r="AG87" s="881" t="s">
        <v>1209</v>
      </c>
      <c r="AH87" s="904"/>
      <c r="AI87" s="907">
        <f>+AH76-AH87</f>
        <v>30</v>
      </c>
      <c r="AJ87" s="906">
        <f>+AH80*AI87</f>
        <v>178.51375000000002</v>
      </c>
      <c r="AK87" s="881" t="s">
        <v>1252</v>
      </c>
      <c r="AL87" s="904"/>
      <c r="AM87" s="905">
        <f>+AL76-AL87</f>
        <v>31</v>
      </c>
      <c r="AN87" s="906">
        <f>+AL80*AM87</f>
        <v>276.89499999999998</v>
      </c>
      <c r="AO87" s="881" t="s">
        <v>1252</v>
      </c>
      <c r="AP87" s="904"/>
      <c r="AQ87" s="905">
        <f>+AP76-AP87</f>
        <v>30</v>
      </c>
      <c r="AR87" s="906">
        <f>+AP80*AQ87</f>
        <v>193.50166666666664</v>
      </c>
      <c r="AS87" s="881" t="s">
        <v>1252</v>
      </c>
      <c r="AT87" s="904"/>
      <c r="AU87" s="905">
        <f>+AT76-AT87</f>
        <v>31</v>
      </c>
      <c r="AV87" s="906">
        <f>+AT80*AU87</f>
        <v>103.792</v>
      </c>
      <c r="AW87" s="881" t="s">
        <v>1252</v>
      </c>
      <c r="AX87" s="904"/>
      <c r="AY87" s="905">
        <f>+AX76-AX87</f>
        <v>31</v>
      </c>
      <c r="AZ87" s="906">
        <f>+AX80*AY87</f>
        <v>70.035999999999987</v>
      </c>
      <c r="BA87" s="881" t="s">
        <v>1252</v>
      </c>
      <c r="BB87" s="904"/>
      <c r="BC87" s="905">
        <v>29</v>
      </c>
      <c r="BD87" s="899">
        <v>150</v>
      </c>
      <c r="BE87" s="881" t="s">
        <v>1252</v>
      </c>
      <c r="BF87" s="904"/>
      <c r="BG87" s="905">
        <v>31</v>
      </c>
      <c r="BH87" s="906">
        <f>+BF80*BG87</f>
        <v>161.31666666666666</v>
      </c>
      <c r="BI87" s="881" t="s">
        <v>1252</v>
      </c>
      <c r="BJ87" s="904"/>
      <c r="BK87" s="905">
        <v>30</v>
      </c>
      <c r="BL87" s="906">
        <f>+BJ80*BK87</f>
        <v>80</v>
      </c>
      <c r="BM87" s="881" t="s">
        <v>1252</v>
      </c>
      <c r="BN87" s="904"/>
      <c r="BO87" s="905">
        <v>31</v>
      </c>
      <c r="BP87" s="906">
        <f>+BN80*BO87</f>
        <v>195.5616666666667</v>
      </c>
      <c r="BQ87" s="1028" t="s">
        <v>1252</v>
      </c>
      <c r="BR87" s="1024"/>
      <c r="BS87" s="1019">
        <v>30</v>
      </c>
      <c r="BT87" s="1013">
        <f>+BR80*BS87</f>
        <v>152.30333333333331</v>
      </c>
      <c r="BU87" s="1028" t="s">
        <v>1252</v>
      </c>
      <c r="BV87" s="1024"/>
      <c r="BW87" s="1019">
        <v>31</v>
      </c>
      <c r="BX87" s="1013">
        <f>+BV80*BW87</f>
        <v>115.37333333333333</v>
      </c>
      <c r="BY87" s="1028" t="s">
        <v>1252</v>
      </c>
      <c r="BZ87" s="1024"/>
      <c r="CA87" s="1019">
        <v>31</v>
      </c>
      <c r="CB87" s="1013">
        <f>+BZ80*CA87</f>
        <v>250.86399999999998</v>
      </c>
      <c r="CC87" s="1028" t="s">
        <v>1252</v>
      </c>
      <c r="CD87" s="1024"/>
      <c r="CE87" s="1018">
        <v>30</v>
      </c>
      <c r="CF87" s="1013">
        <f>+CD80*CE87</f>
        <v>249.80666666666664</v>
      </c>
      <c r="CG87" s="1028" t="s">
        <v>1252</v>
      </c>
      <c r="CH87" s="1024"/>
      <c r="CI87" s="1018">
        <v>31</v>
      </c>
      <c r="CJ87" s="1013">
        <f>+CH80*CI87</f>
        <v>247.44666666666666</v>
      </c>
      <c r="CK87" s="1028" t="s">
        <v>1252</v>
      </c>
      <c r="CL87" s="1024"/>
      <c r="CM87" s="1018">
        <v>30</v>
      </c>
      <c r="CN87" s="1013">
        <f>+CL80*CM87</f>
        <v>177.77999999999997</v>
      </c>
      <c r="CO87" s="1028" t="s">
        <v>1252</v>
      </c>
      <c r="CP87" s="1024"/>
      <c r="CQ87" s="1018">
        <v>31</v>
      </c>
      <c r="CR87" s="1013">
        <f>+CP80*CQ87</f>
        <v>44.964999999999989</v>
      </c>
      <c r="CS87" s="1028" t="s">
        <v>1252</v>
      </c>
      <c r="CT87" s="1024"/>
      <c r="CU87" s="1018">
        <v>31</v>
      </c>
      <c r="CV87" s="1013">
        <f>+CT80*CU87</f>
        <v>61.083333333333343</v>
      </c>
      <c r="CW87" s="1028" t="s">
        <v>1252</v>
      </c>
      <c r="CX87" s="1024"/>
      <c r="CY87" s="1018">
        <v>28</v>
      </c>
      <c r="CZ87" s="1013">
        <f>+CX80*CY87</f>
        <v>56.708333333333336</v>
      </c>
      <c r="DA87" s="1028" t="s">
        <v>1252</v>
      </c>
      <c r="DB87" s="1024"/>
      <c r="DC87" s="1018">
        <v>31</v>
      </c>
      <c r="DD87" s="1013">
        <f>+DB80*DC87</f>
        <v>107.86666666666667</v>
      </c>
      <c r="DE87" s="1028" t="s">
        <v>2899</v>
      </c>
      <c r="DF87" s="1018">
        <v>31</v>
      </c>
      <c r="DG87" s="1013">
        <f>+DF80*DF87</f>
        <v>0.78571428571428581</v>
      </c>
      <c r="DK87" s="1028" t="s">
        <v>2899</v>
      </c>
      <c r="DL87" s="1018">
        <v>31</v>
      </c>
      <c r="DM87" s="1013">
        <f>+DL80*DL87</f>
        <v>-4.8999999999999995</v>
      </c>
      <c r="DT87" s="1028" t="s">
        <v>2899</v>
      </c>
      <c r="DU87" s="1018">
        <v>31</v>
      </c>
      <c r="DV87" s="1013">
        <f>+DU80*DU87</f>
        <v>0</v>
      </c>
    </row>
    <row r="88" spans="1:127">
      <c r="A88" s="908"/>
      <c r="B88" s="909"/>
      <c r="C88" s="910"/>
      <c r="D88" s="911"/>
      <c r="E88" s="908"/>
      <c r="F88" s="909"/>
      <c r="G88" s="910"/>
      <c r="H88" s="911"/>
      <c r="I88" s="908"/>
      <c r="J88" s="909"/>
      <c r="K88" s="910"/>
      <c r="L88" s="911"/>
      <c r="M88" s="908" t="s">
        <v>100</v>
      </c>
      <c r="N88" s="909">
        <v>25</v>
      </c>
      <c r="O88" s="902">
        <f>+N76-N88</f>
        <v>5</v>
      </c>
      <c r="P88" s="903">
        <f>+N80*O88</f>
        <v>49.06008403361345</v>
      </c>
      <c r="Q88" s="912" t="s">
        <v>100</v>
      </c>
      <c r="R88" s="913">
        <v>9</v>
      </c>
      <c r="S88" s="905">
        <f>+R76-R88</f>
        <v>22</v>
      </c>
      <c r="T88" s="906">
        <f>+R80*S88</f>
        <v>166.23514285714288</v>
      </c>
      <c r="U88" s="912" t="s">
        <v>100</v>
      </c>
      <c r="V88" s="913">
        <v>10</v>
      </c>
      <c r="W88" s="905">
        <v>20</v>
      </c>
      <c r="X88" s="906">
        <f>+V80*W88</f>
        <v>154.54370370370373</v>
      </c>
      <c r="Y88" s="912" t="s">
        <v>100</v>
      </c>
      <c r="Z88" s="913">
        <v>10</v>
      </c>
      <c r="AA88" s="905">
        <v>20</v>
      </c>
      <c r="AB88" s="906">
        <f>+Z80*AA88</f>
        <v>137.93057851239669</v>
      </c>
      <c r="AC88" s="912" t="s">
        <v>100</v>
      </c>
      <c r="AD88" s="913">
        <v>9</v>
      </c>
      <c r="AE88" s="905">
        <v>22</v>
      </c>
      <c r="AF88" s="906">
        <f>+AD80*AE88</f>
        <v>95.526081081081074</v>
      </c>
      <c r="AG88" s="912" t="s">
        <v>100</v>
      </c>
      <c r="AH88" s="904"/>
      <c r="AI88" s="907">
        <v>30</v>
      </c>
      <c r="AJ88" s="906">
        <f>+AH80*AI88</f>
        <v>178.51375000000002</v>
      </c>
      <c r="AK88" s="912" t="s">
        <v>100</v>
      </c>
      <c r="AL88" s="913"/>
      <c r="AM88" s="905">
        <f>+AL76-AL88</f>
        <v>31</v>
      </c>
      <c r="AN88" s="906">
        <f>+AL80*AM88</f>
        <v>276.89499999999998</v>
      </c>
      <c r="AO88" s="912" t="s">
        <v>100</v>
      </c>
      <c r="AP88" s="913"/>
      <c r="AQ88" s="905">
        <f>+AP76-AP88</f>
        <v>30</v>
      </c>
      <c r="AR88" s="906">
        <f>+AP80*AQ88</f>
        <v>193.50166666666664</v>
      </c>
      <c r="AS88" s="912"/>
      <c r="AT88" s="913"/>
      <c r="AU88" s="905"/>
      <c r="AV88" s="906"/>
      <c r="AW88" s="912"/>
      <c r="AX88" s="913"/>
      <c r="AY88" s="905"/>
      <c r="AZ88" s="906"/>
      <c r="BA88" s="912" t="s">
        <v>1742</v>
      </c>
      <c r="BB88" s="913"/>
      <c r="BC88" s="905">
        <v>29</v>
      </c>
      <c r="BD88" s="906">
        <v>75</v>
      </c>
      <c r="BE88" s="912" t="s">
        <v>1742</v>
      </c>
      <c r="BF88" s="913"/>
      <c r="BG88" s="905">
        <v>31</v>
      </c>
      <c r="BH88" s="906">
        <f>+BF80*BG88</f>
        <v>161.31666666666666</v>
      </c>
      <c r="BI88" s="912" t="s">
        <v>1742</v>
      </c>
      <c r="BJ88" s="913"/>
      <c r="BK88" s="905">
        <v>30</v>
      </c>
      <c r="BL88" s="906">
        <f>+BJ80*BK88</f>
        <v>80</v>
      </c>
      <c r="BM88" s="912" t="s">
        <v>1742</v>
      </c>
      <c r="BN88" s="913"/>
      <c r="BO88" s="905">
        <v>31</v>
      </c>
      <c r="BP88" s="906">
        <f>+BN80*BO88</f>
        <v>195.5616666666667</v>
      </c>
      <c r="BQ88" s="1029" t="s">
        <v>1742</v>
      </c>
      <c r="BR88" s="1025"/>
      <c r="BS88" s="1019">
        <v>30</v>
      </c>
      <c r="BT88" s="1013">
        <f>+BR80*BS88</f>
        <v>152.30333333333331</v>
      </c>
      <c r="BU88" s="1029" t="s">
        <v>1742</v>
      </c>
      <c r="BV88" s="1025"/>
      <c r="BW88" s="1019">
        <v>31</v>
      </c>
      <c r="BX88" s="1013">
        <f>+BV80*BW88</f>
        <v>115.37333333333333</v>
      </c>
      <c r="BY88" s="1029" t="s">
        <v>1742</v>
      </c>
      <c r="BZ88" s="1025"/>
      <c r="CA88" s="1019">
        <v>31</v>
      </c>
      <c r="CB88" s="1013">
        <f>+BZ80*CA88</f>
        <v>250.86399999999998</v>
      </c>
      <c r="CC88" s="1029" t="s">
        <v>1742</v>
      </c>
      <c r="CD88" s="1025"/>
      <c r="CE88" s="1018">
        <v>30</v>
      </c>
      <c r="CF88" s="1013">
        <f>+CD80*CE88</f>
        <v>249.80666666666664</v>
      </c>
      <c r="CG88" s="1029" t="s">
        <v>1742</v>
      </c>
      <c r="CH88" s="1025"/>
      <c r="CI88" s="1018">
        <v>31</v>
      </c>
      <c r="CJ88" s="1013">
        <f>+CH80*CI88</f>
        <v>247.44666666666666</v>
      </c>
      <c r="CK88" s="1029" t="s">
        <v>1742</v>
      </c>
      <c r="CL88" s="1025"/>
      <c r="CM88" s="1018">
        <v>30</v>
      </c>
      <c r="CN88" s="1013">
        <f>+CL80*CM88</f>
        <v>177.77999999999997</v>
      </c>
      <c r="CO88" s="1029" t="s">
        <v>1742</v>
      </c>
      <c r="CP88" s="1025"/>
      <c r="CQ88" s="1018">
        <v>31</v>
      </c>
      <c r="CR88" s="1013">
        <f>+CP80*CQ88</f>
        <v>44.964999999999989</v>
      </c>
      <c r="CS88" s="1029" t="s">
        <v>1742</v>
      </c>
      <c r="CT88" s="1025"/>
      <c r="CU88" s="1018">
        <v>31</v>
      </c>
      <c r="CV88" s="1013">
        <f>+CT80*CU88</f>
        <v>61.083333333333343</v>
      </c>
      <c r="CW88" s="1029" t="s">
        <v>1742</v>
      </c>
      <c r="CX88" s="1025"/>
      <c r="CY88" s="1018">
        <v>28</v>
      </c>
      <c r="CZ88" s="1013">
        <f>+CX80*CY88</f>
        <v>56.708333333333336</v>
      </c>
      <c r="DA88" s="1029" t="s">
        <v>1742</v>
      </c>
      <c r="DB88" s="1025"/>
      <c r="DC88" s="1018">
        <v>31</v>
      </c>
      <c r="DD88" s="1013">
        <f>+DB80*DC88</f>
        <v>107.86666666666667</v>
      </c>
      <c r="DE88" s="1029" t="s">
        <v>2897</v>
      </c>
      <c r="DF88" s="1018">
        <v>31</v>
      </c>
      <c r="DG88" s="1013">
        <f>+DF80*DF88</f>
        <v>0.78571428571428581</v>
      </c>
      <c r="DK88" s="1029" t="s">
        <v>2897</v>
      </c>
      <c r="DL88" s="1018">
        <v>31</v>
      </c>
      <c r="DM88" s="1013">
        <f>+DL80*DL88</f>
        <v>-4.8999999999999995</v>
      </c>
      <c r="DT88" s="1029" t="s">
        <v>2897</v>
      </c>
      <c r="DU88" s="1018">
        <v>31</v>
      </c>
      <c r="DV88" s="1013">
        <f>+DU80*DU88</f>
        <v>0</v>
      </c>
    </row>
    <row r="89" spans="1:127">
      <c r="A89" s="908"/>
      <c r="B89" s="909"/>
      <c r="C89" s="910"/>
      <c r="D89" s="911"/>
      <c r="E89" s="908"/>
      <c r="F89" s="909"/>
      <c r="G89" s="910"/>
      <c r="H89" s="911"/>
      <c r="I89" s="908"/>
      <c r="J89" s="909"/>
      <c r="K89" s="910"/>
      <c r="L89" s="911"/>
      <c r="M89" s="908"/>
      <c r="N89" s="909"/>
      <c r="O89" s="910"/>
      <c r="P89" s="911"/>
      <c r="Q89" s="912"/>
      <c r="R89" s="913"/>
      <c r="S89" s="914"/>
      <c r="T89" s="915"/>
      <c r="U89" s="912"/>
      <c r="V89" s="913"/>
      <c r="W89" s="914"/>
      <c r="X89" s="915"/>
      <c r="Y89" s="912"/>
      <c r="Z89" s="913"/>
      <c r="AA89" s="914"/>
      <c r="AB89" s="915"/>
      <c r="AC89" s="912"/>
      <c r="AD89" s="913"/>
      <c r="AE89" s="914"/>
      <c r="AF89" s="915"/>
      <c r="AG89" s="912"/>
      <c r="AH89" s="904"/>
      <c r="AI89" s="907"/>
      <c r="AJ89" s="906"/>
      <c r="AK89" s="912"/>
      <c r="AL89" s="913"/>
      <c r="AM89" s="914"/>
      <c r="AN89" s="915"/>
      <c r="AO89" s="912"/>
      <c r="AP89" s="913"/>
      <c r="AQ89" s="914"/>
      <c r="AR89" s="915"/>
      <c r="AS89" s="912"/>
      <c r="AT89" s="913"/>
      <c r="AU89" s="914"/>
      <c r="AV89" s="915"/>
      <c r="AW89" s="912"/>
      <c r="AX89" s="913"/>
      <c r="AY89" s="914"/>
      <c r="AZ89" s="915"/>
      <c r="BA89" s="912"/>
      <c r="BB89" s="913"/>
      <c r="BC89" s="914"/>
      <c r="BD89" s="915"/>
      <c r="BE89" s="912"/>
      <c r="BF89" s="913"/>
      <c r="BG89" s="914"/>
      <c r="BH89" s="915"/>
      <c r="BI89" s="912"/>
      <c r="BJ89" s="913"/>
      <c r="BK89" s="914"/>
      <c r="BL89" s="915"/>
      <c r="BM89" s="912"/>
      <c r="BN89" s="913"/>
      <c r="BO89" s="914"/>
      <c r="BP89" s="915"/>
      <c r="BQ89" s="1029"/>
      <c r="BR89" s="1025"/>
      <c r="BS89" s="1019"/>
      <c r="BT89" s="1014"/>
      <c r="BU89" s="1029"/>
      <c r="BV89" s="1025"/>
      <c r="BW89" s="1019"/>
      <c r="BX89" s="1014"/>
      <c r="BY89" s="1029"/>
      <c r="BZ89" s="1025"/>
      <c r="CA89" s="1019"/>
      <c r="CB89" s="1014"/>
      <c r="CC89" s="1029"/>
      <c r="CD89" s="1025"/>
      <c r="CE89" s="1018"/>
      <c r="CF89" s="1014"/>
      <c r="CG89" s="1029"/>
      <c r="CH89" s="1025"/>
      <c r="CI89" s="1018"/>
      <c r="CJ89" s="1014"/>
      <c r="CK89" s="1029"/>
      <c r="CL89" s="1025"/>
      <c r="CM89" s="1018"/>
      <c r="CN89" s="1014"/>
      <c r="CO89" s="1029"/>
      <c r="CP89" s="1025"/>
      <c r="CQ89" s="1018"/>
      <c r="CR89" s="1014"/>
      <c r="CS89" s="1029"/>
      <c r="CT89" s="1025"/>
      <c r="CU89" s="1018"/>
      <c r="CV89" s="1014"/>
      <c r="CW89" s="1029"/>
      <c r="CX89" s="1025"/>
      <c r="CY89" s="1018"/>
      <c r="CZ89" s="1014"/>
      <c r="DA89" s="1029"/>
      <c r="DB89" s="1025"/>
      <c r="DC89" s="1018"/>
      <c r="DD89" s="1014"/>
      <c r="DE89" s="1029" t="s">
        <v>2901</v>
      </c>
      <c r="DF89" s="1018">
        <v>31</v>
      </c>
      <c r="DG89" s="1013">
        <f>+DF80*DF89</f>
        <v>0.78571428571428581</v>
      </c>
      <c r="DK89" s="1029" t="s">
        <v>2901</v>
      </c>
      <c r="DL89" s="1018">
        <v>31</v>
      </c>
      <c r="DM89" s="1013">
        <f>+DL80*DL89</f>
        <v>-4.8999999999999995</v>
      </c>
      <c r="DN89" s="1276">
        <v>-20</v>
      </c>
      <c r="DT89" s="1029" t="s">
        <v>2901</v>
      </c>
      <c r="DU89" s="1018">
        <v>31</v>
      </c>
      <c r="DV89" s="1013">
        <f>+DU80*DU89</f>
        <v>0</v>
      </c>
    </row>
    <row r="90" spans="1:127">
      <c r="A90" s="908"/>
      <c r="B90" s="909"/>
      <c r="C90" s="910"/>
      <c r="D90" s="911"/>
      <c r="E90" s="908"/>
      <c r="F90" s="909"/>
      <c r="G90" s="910"/>
      <c r="H90" s="911"/>
      <c r="I90" s="908"/>
      <c r="J90" s="909"/>
      <c r="K90" s="910"/>
      <c r="L90" s="911"/>
      <c r="M90" s="908"/>
      <c r="N90" s="909"/>
      <c r="O90" s="910"/>
      <c r="P90" s="911"/>
      <c r="Q90" s="912"/>
      <c r="R90" s="913"/>
      <c r="S90" s="914"/>
      <c r="T90" s="915"/>
      <c r="U90" s="912"/>
      <c r="V90" s="913"/>
      <c r="W90" s="914"/>
      <c r="X90" s="915"/>
      <c r="Y90" s="912"/>
      <c r="Z90" s="913"/>
      <c r="AA90" s="914"/>
      <c r="AB90" s="915"/>
      <c r="AC90" s="912"/>
      <c r="AD90" s="913"/>
      <c r="AE90" s="914"/>
      <c r="AF90" s="915"/>
      <c r="AG90" s="912" t="s">
        <v>1252</v>
      </c>
      <c r="AH90" s="904"/>
      <c r="AI90" s="907">
        <f>+AH76-AH90</f>
        <v>30</v>
      </c>
      <c r="AJ90" s="906">
        <f>+AH80*AI90</f>
        <v>178.51375000000002</v>
      </c>
      <c r="AK90" s="912"/>
      <c r="AL90" s="913"/>
      <c r="AM90" s="914"/>
      <c r="AN90" s="915"/>
      <c r="AO90" s="912"/>
      <c r="AP90" s="913"/>
      <c r="AQ90" s="914"/>
      <c r="AR90" s="915"/>
      <c r="AS90" s="912"/>
      <c r="AT90" s="913"/>
      <c r="AU90" s="914"/>
      <c r="AV90" s="915"/>
      <c r="AW90" s="912"/>
      <c r="AX90" s="913"/>
      <c r="AY90" s="914"/>
      <c r="AZ90" s="915"/>
      <c r="BA90" s="912"/>
      <c r="BB90" s="913"/>
      <c r="BC90" s="914"/>
      <c r="BD90" s="915"/>
      <c r="BE90" s="912"/>
      <c r="BF90" s="913"/>
      <c r="BG90" s="914"/>
      <c r="BH90" s="915"/>
      <c r="BI90" s="912"/>
      <c r="BJ90" s="913"/>
      <c r="BK90" s="914"/>
      <c r="BL90" s="915"/>
      <c r="BM90" s="912"/>
      <c r="BN90" s="913"/>
      <c r="BO90" s="914"/>
      <c r="BP90" s="915"/>
      <c r="BQ90" s="1029"/>
      <c r="BR90" s="1025"/>
      <c r="BS90" s="1019"/>
      <c r="BT90" s="1014"/>
      <c r="BU90" s="1029"/>
      <c r="BV90" s="1025"/>
      <c r="BW90" s="1019"/>
      <c r="BX90" s="1014"/>
      <c r="BY90" s="1029"/>
      <c r="BZ90" s="1025"/>
      <c r="CA90" s="1019"/>
      <c r="CB90" s="1014"/>
      <c r="CC90" s="1029"/>
      <c r="CD90" s="1025"/>
      <c r="CE90" s="1019"/>
      <c r="CF90" s="1014"/>
      <c r="CG90" s="1029"/>
      <c r="CH90" s="1025"/>
      <c r="CI90" s="1019"/>
      <c r="CJ90" s="1014"/>
      <c r="CK90" s="1029"/>
      <c r="CL90" s="1025"/>
      <c r="CM90" s="1019"/>
      <c r="CN90" s="1014"/>
      <c r="CO90" s="1029"/>
      <c r="CP90" s="1025"/>
      <c r="CQ90" s="1019"/>
      <c r="CR90" s="1014"/>
      <c r="CS90" s="1029"/>
      <c r="CT90" s="1025"/>
      <c r="CU90" s="1019"/>
      <c r="CV90" s="1014"/>
      <c r="CW90" s="1029"/>
      <c r="CX90" s="1025"/>
      <c r="CY90" s="1019"/>
      <c r="CZ90" s="1014"/>
      <c r="DA90" s="1029"/>
      <c r="DB90" s="1025"/>
      <c r="DC90" s="1019"/>
      <c r="DD90" s="1014"/>
      <c r="DE90" s="1029"/>
      <c r="DF90" s="1019"/>
      <c r="DG90" s="1014"/>
      <c r="DK90" s="1029"/>
      <c r="DL90" s="1019"/>
      <c r="DM90" s="1014"/>
      <c r="DT90" s="1029"/>
      <c r="DU90" s="1019"/>
      <c r="DV90" s="1014"/>
    </row>
    <row r="91" spans="1:127" ht="15.75" thickBot="1">
      <c r="A91" s="916" t="s">
        <v>19</v>
      </c>
      <c r="B91" s="917">
        <v>11</v>
      </c>
      <c r="C91" s="918">
        <f>+B76-B91</f>
        <v>20</v>
      </c>
      <c r="D91" s="919">
        <f>+B80*C91</f>
        <v>115.05932203389831</v>
      </c>
      <c r="E91" s="916" t="s">
        <v>19</v>
      </c>
      <c r="F91" s="917">
        <v>11</v>
      </c>
      <c r="G91" s="918">
        <f>+F76-F91</f>
        <v>20</v>
      </c>
      <c r="H91" s="919">
        <f>+F80*G91</f>
        <v>60.953333333333333</v>
      </c>
      <c r="I91" s="916" t="s">
        <v>19</v>
      </c>
      <c r="J91" s="917">
        <v>8</v>
      </c>
      <c r="K91" s="918">
        <f>+J76-J91</f>
        <v>23</v>
      </c>
      <c r="L91" s="919">
        <f>+J80*K91</f>
        <v>198.00809523809522</v>
      </c>
      <c r="M91" s="916" t="s">
        <v>19</v>
      </c>
      <c r="N91" s="917">
        <v>13</v>
      </c>
      <c r="O91" s="918">
        <f>+N76-N91</f>
        <v>17</v>
      </c>
      <c r="P91" s="919">
        <f>+N80*O91</f>
        <v>166.80428571428573</v>
      </c>
      <c r="Q91" s="920" t="s">
        <v>19</v>
      </c>
      <c r="R91" s="921">
        <v>10</v>
      </c>
      <c r="S91" s="922">
        <f>+R76-R91</f>
        <v>21</v>
      </c>
      <c r="T91" s="923">
        <f>+R80*S91</f>
        <v>158.67900000000003</v>
      </c>
      <c r="U91" s="920" t="s">
        <v>19</v>
      </c>
      <c r="V91" s="921">
        <v>10</v>
      </c>
      <c r="W91" s="922">
        <f>+V76-V91</f>
        <v>20</v>
      </c>
      <c r="X91" s="923">
        <f>+V80*W91</f>
        <v>154.54370370370373</v>
      </c>
      <c r="Y91" s="920" t="s">
        <v>19</v>
      </c>
      <c r="Z91" s="921">
        <v>13</v>
      </c>
      <c r="AA91" s="922">
        <f>+Z76-Z91</f>
        <v>17</v>
      </c>
      <c r="AB91" s="923">
        <f>+Z80*AA91</f>
        <v>117.24099173553719</v>
      </c>
      <c r="AC91" s="920" t="s">
        <v>19</v>
      </c>
      <c r="AD91" s="921">
        <v>10</v>
      </c>
      <c r="AE91" s="922">
        <f>+AD76-AD91</f>
        <v>21</v>
      </c>
      <c r="AF91" s="923">
        <f>+AD80*AE91</f>
        <v>91.183986486486475</v>
      </c>
      <c r="AG91" s="920" t="s">
        <v>19</v>
      </c>
      <c r="AH91" s="921"/>
      <c r="AI91" s="924">
        <f>+AH76-AH91</f>
        <v>30</v>
      </c>
      <c r="AJ91" s="923">
        <f>+AH80*AI91</f>
        <v>178.51375000000002</v>
      </c>
      <c r="AK91" s="920"/>
      <c r="AL91" s="921"/>
      <c r="AM91" s="922"/>
      <c r="AN91" s="923">
        <f>+AL80*AM91</f>
        <v>0</v>
      </c>
      <c r="AO91" s="920"/>
      <c r="AP91" s="921"/>
      <c r="AQ91" s="922"/>
      <c r="AR91" s="923">
        <f>+AP80*AQ91</f>
        <v>0</v>
      </c>
      <c r="AS91" s="920"/>
      <c r="AT91" s="921"/>
      <c r="AU91" s="922"/>
      <c r="AV91" s="923">
        <f>+AT80*AU91</f>
        <v>0</v>
      </c>
      <c r="AW91" s="920"/>
      <c r="AX91" s="921"/>
      <c r="AY91" s="922"/>
      <c r="AZ91" s="923">
        <f>+AX80*AY91</f>
        <v>0</v>
      </c>
      <c r="BA91" s="920"/>
      <c r="BB91" s="921"/>
      <c r="BC91" s="922"/>
      <c r="BD91" s="923">
        <f>+BB80*BC91</f>
        <v>0</v>
      </c>
      <c r="BE91" s="920"/>
      <c r="BF91" s="921"/>
      <c r="BG91" s="922"/>
      <c r="BH91" s="923">
        <f>+BF80*BG91</f>
        <v>0</v>
      </c>
      <c r="BI91" s="920"/>
      <c r="BJ91" s="921"/>
      <c r="BK91" s="922"/>
      <c r="BL91" s="923">
        <f>+BJ80*BK91</f>
        <v>0</v>
      </c>
      <c r="BM91" s="920"/>
      <c r="BN91" s="921"/>
      <c r="BO91" s="922"/>
      <c r="BP91" s="923">
        <f>+BN80*BO91</f>
        <v>0</v>
      </c>
      <c r="BQ91" s="1030"/>
      <c r="BR91" s="1026"/>
      <c r="BS91" s="1020"/>
      <c r="BT91" s="1015">
        <f>+BR80*BS91</f>
        <v>0</v>
      </c>
      <c r="BU91" s="1030"/>
      <c r="BV91" s="1026"/>
      <c r="BW91" s="1020"/>
      <c r="BX91" s="1015">
        <f>+BV80*BW91</f>
        <v>0</v>
      </c>
      <c r="BY91" s="1030"/>
      <c r="BZ91" s="1026"/>
      <c r="CA91" s="1020"/>
      <c r="CB91" s="1015">
        <f>+BZ80*CA91</f>
        <v>0</v>
      </c>
      <c r="CC91" s="1030"/>
      <c r="CD91" s="1026"/>
      <c r="CE91" s="1020"/>
      <c r="CF91" s="1015">
        <f>+CD80*CE91</f>
        <v>0</v>
      </c>
      <c r="CG91" s="1030"/>
      <c r="CH91" s="1026"/>
      <c r="CI91" s="1020"/>
      <c r="CJ91" s="1015">
        <f>+CH80*CI91</f>
        <v>0</v>
      </c>
      <c r="CK91" s="1030"/>
      <c r="CL91" s="1026"/>
      <c r="CM91" s="1020"/>
      <c r="CN91" s="1015">
        <f>+CL80*CM91</f>
        <v>0</v>
      </c>
      <c r="CO91" s="1030"/>
      <c r="CP91" s="1026"/>
      <c r="CQ91" s="1020"/>
      <c r="CR91" s="1015">
        <f>+CP80*CQ91</f>
        <v>0</v>
      </c>
      <c r="CS91" s="1030"/>
      <c r="CT91" s="1026"/>
      <c r="CU91" s="1020"/>
      <c r="CV91" s="1015">
        <f>+CT80*CU91</f>
        <v>0</v>
      </c>
      <c r="CW91" s="1030"/>
      <c r="CX91" s="1026"/>
      <c r="CY91" s="1020"/>
      <c r="CZ91" s="1015">
        <f>+CX80*CY91</f>
        <v>0</v>
      </c>
      <c r="DA91" s="1030"/>
      <c r="DB91" s="1026"/>
      <c r="DC91" s="1020"/>
      <c r="DD91" s="1015">
        <f>+DB80*DC91</f>
        <v>0</v>
      </c>
      <c r="DE91" s="1030"/>
      <c r="DF91" s="1020"/>
      <c r="DG91" s="1015">
        <f>+DF80*DF91</f>
        <v>0</v>
      </c>
      <c r="DK91" s="1030"/>
      <c r="DL91" s="1020"/>
      <c r="DM91" s="1015">
        <f>+DL80*DL91</f>
        <v>0</v>
      </c>
      <c r="DT91" s="1030"/>
      <c r="DU91" s="1020"/>
      <c r="DV91" s="1015">
        <f>+DU80*DU91</f>
        <v>0</v>
      </c>
    </row>
    <row r="92" spans="1:127" ht="15.75" thickBot="1">
      <c r="A92" s="925"/>
      <c r="B92" s="925"/>
      <c r="C92" s="925"/>
      <c r="D92" s="926">
        <f>SUM(D83:D91)</f>
        <v>678.85</v>
      </c>
      <c r="E92" s="925"/>
      <c r="F92" s="925"/>
      <c r="G92" s="925"/>
      <c r="H92" s="927">
        <f>SUM(H83:H91)</f>
        <v>365.71999999999997</v>
      </c>
      <c r="I92" s="925" t="s">
        <v>143</v>
      </c>
      <c r="J92" s="925"/>
      <c r="K92" s="925"/>
      <c r="L92" s="927">
        <f>SUM(L83:L91)</f>
        <v>903.95</v>
      </c>
      <c r="M92" s="925"/>
      <c r="N92" s="925"/>
      <c r="O92" s="925"/>
      <c r="P92" s="927">
        <f>SUM(P83:P91)</f>
        <v>1167.6300000000001</v>
      </c>
      <c r="Q92" s="928"/>
      <c r="R92" s="928"/>
      <c r="S92" s="928"/>
      <c r="T92" s="929">
        <f>SUM(T83:T91)</f>
        <v>1057.8600000000001</v>
      </c>
      <c r="U92" s="928"/>
      <c r="V92" s="928"/>
      <c r="W92" s="928"/>
      <c r="X92" s="930">
        <f>SUM(X83:X91)</f>
        <v>1043.17</v>
      </c>
      <c r="Y92" s="928"/>
      <c r="Z92" s="928"/>
      <c r="AA92" s="928"/>
      <c r="AB92" s="929">
        <f>SUM(AB83:AB91)</f>
        <v>834.48</v>
      </c>
      <c r="AC92" s="928"/>
      <c r="AD92" s="928"/>
      <c r="AE92" s="928"/>
      <c r="AF92" s="929">
        <f>SUM(AF83:AF91)</f>
        <v>642.62999999999988</v>
      </c>
      <c r="AG92" s="928"/>
      <c r="AH92" s="928"/>
      <c r="AI92" s="928"/>
      <c r="AJ92" s="929">
        <f>SUM(AJ83:AJ91)</f>
        <v>1428.1100000000004</v>
      </c>
      <c r="AK92" s="928"/>
      <c r="AL92" s="928"/>
      <c r="AM92" s="928"/>
      <c r="AN92" s="929">
        <f>SUM(AN83:AN91)</f>
        <v>1661.37</v>
      </c>
      <c r="AO92" s="928"/>
      <c r="AP92" s="928"/>
      <c r="AQ92" s="928"/>
      <c r="AR92" s="929">
        <f>SUM(AR83:AR91)</f>
        <v>1161.0099999999998</v>
      </c>
      <c r="AS92" s="928"/>
      <c r="AT92" s="928"/>
      <c r="AU92" s="928"/>
      <c r="AV92" s="929">
        <f>SUM(AV83:AV91)</f>
        <v>518.96</v>
      </c>
      <c r="AW92" s="928"/>
      <c r="AX92" s="928"/>
      <c r="AY92" s="928"/>
      <c r="AZ92" s="929">
        <f>SUM(AZ83:AZ91)</f>
        <v>350.17999999999995</v>
      </c>
      <c r="BA92" s="928"/>
      <c r="BB92" s="928"/>
      <c r="BC92" s="928"/>
      <c r="BD92" s="929">
        <f>SUM(BD83:BD91)</f>
        <v>825</v>
      </c>
      <c r="BE92" s="928"/>
      <c r="BF92" s="928"/>
      <c r="BG92" s="928"/>
      <c r="BH92" s="929">
        <f>SUM(BH83:BH91)</f>
        <v>967.89999999999986</v>
      </c>
      <c r="BI92" s="928"/>
      <c r="BJ92" s="928"/>
      <c r="BK92" s="928"/>
      <c r="BL92" s="929">
        <f>SUM(BL83:BL91)</f>
        <v>480</v>
      </c>
      <c r="BM92" s="928"/>
      <c r="BN92" s="928"/>
      <c r="BO92" s="928"/>
      <c r="BP92" s="929">
        <f>SUM(BP83:BP91)</f>
        <v>1173.3700000000001</v>
      </c>
      <c r="BQ92" s="928"/>
      <c r="BR92" s="928"/>
      <c r="BS92" s="928"/>
      <c r="BT92" s="1055">
        <f>SUM(BT83:BT91)</f>
        <v>913.81999999999982</v>
      </c>
      <c r="BU92" s="928"/>
      <c r="BV92" s="928"/>
      <c r="BW92" s="928"/>
      <c r="BX92" s="1055">
        <f>SUM(BX83:BX91)</f>
        <v>692.24</v>
      </c>
      <c r="BY92" s="928"/>
      <c r="BZ92" s="928"/>
      <c r="CA92" s="928"/>
      <c r="CB92" s="1055">
        <f>SUM(CB83:CB91)</f>
        <v>1254.32</v>
      </c>
      <c r="CC92" s="928"/>
      <c r="CD92" s="928"/>
      <c r="CE92" s="928"/>
      <c r="CF92" s="1055">
        <f>SUM(CF83:CF91)</f>
        <v>1498.84</v>
      </c>
      <c r="CG92" s="928"/>
      <c r="CH92" s="928"/>
      <c r="CI92" s="928"/>
      <c r="CJ92" s="1055">
        <f>SUM(CJ83:CJ91)</f>
        <v>1484.68</v>
      </c>
      <c r="CK92" s="928"/>
      <c r="CL92" s="928"/>
      <c r="CM92" s="928"/>
      <c r="CN92" s="1055">
        <f>SUM(CN83:CN91)</f>
        <v>1066.6799999999998</v>
      </c>
      <c r="CO92" s="928"/>
      <c r="CP92" s="928"/>
      <c r="CQ92" s="928"/>
      <c r="CR92" s="1055">
        <f>SUM(CR83:CR91)</f>
        <v>269.78999999999991</v>
      </c>
      <c r="CS92" s="928"/>
      <c r="CT92" s="928"/>
      <c r="CU92" s="928"/>
      <c r="CV92" s="1055">
        <f>SUM(CV83:CV91)</f>
        <v>366.50000000000011</v>
      </c>
      <c r="CW92" s="928"/>
      <c r="CX92" s="928"/>
      <c r="CY92" s="928"/>
      <c r="CZ92" s="1055">
        <f>SUM(CZ83:CZ91)</f>
        <v>340.25</v>
      </c>
      <c r="DA92" s="928"/>
      <c r="DB92" s="928"/>
      <c r="DC92" s="928"/>
      <c r="DD92" s="1055">
        <f>SUM(DD83:DD91)</f>
        <v>647.20000000000005</v>
      </c>
      <c r="DE92" s="928"/>
      <c r="DF92" s="928"/>
      <c r="DG92" s="928"/>
      <c r="DH92" s="1055">
        <f>SUM(DG83:DG91)</f>
        <v>5.5</v>
      </c>
      <c r="DK92" s="928"/>
      <c r="DL92" s="928"/>
      <c r="DM92" s="928"/>
      <c r="DN92" s="1055">
        <f>SUM(DM83:DM91)</f>
        <v>-34.299999999999997</v>
      </c>
      <c r="DT92" s="928"/>
      <c r="DU92" s="928"/>
      <c r="DV92" s="928"/>
      <c r="DW92" s="1055">
        <f>SUM(DV83:DV91)</f>
        <v>0</v>
      </c>
    </row>
    <row r="93" spans="1:127" ht="15.75" thickBot="1">
      <c r="A93" s="194" t="s">
        <v>152</v>
      </c>
      <c r="B93" s="931" t="s">
        <v>14</v>
      </c>
      <c r="C93" s="931" t="s">
        <v>157</v>
      </c>
      <c r="D93" s="932"/>
      <c r="E93" s="194" t="s">
        <v>152</v>
      </c>
      <c r="F93" s="931" t="s">
        <v>14</v>
      </c>
      <c r="G93" s="931" t="s">
        <v>157</v>
      </c>
      <c r="H93" s="932"/>
      <c r="I93" s="194" t="s">
        <v>152</v>
      </c>
      <c r="J93" s="931" t="s">
        <v>14</v>
      </c>
      <c r="K93" s="931" t="s">
        <v>157</v>
      </c>
      <c r="L93" s="932"/>
      <c r="M93" s="194" t="s">
        <v>152</v>
      </c>
      <c r="N93" s="931" t="s">
        <v>14</v>
      </c>
      <c r="O93" s="931" t="s">
        <v>157</v>
      </c>
      <c r="P93" s="932"/>
      <c r="Q93" s="355" t="s">
        <v>152</v>
      </c>
      <c r="R93" s="933" t="s">
        <v>14</v>
      </c>
      <c r="S93" s="933" t="s">
        <v>157</v>
      </c>
      <c r="T93" s="934"/>
      <c r="U93" s="352" t="s">
        <v>152</v>
      </c>
      <c r="V93" s="935" t="s">
        <v>14</v>
      </c>
      <c r="W93" s="935" t="s">
        <v>157</v>
      </c>
      <c r="X93" s="936"/>
      <c r="Y93" s="355" t="s">
        <v>152</v>
      </c>
      <c r="Z93" s="933" t="s">
        <v>14</v>
      </c>
      <c r="AA93" s="933" t="s">
        <v>157</v>
      </c>
      <c r="AB93" s="857"/>
      <c r="AC93" s="355" t="s">
        <v>152</v>
      </c>
      <c r="AD93" s="933" t="s">
        <v>14</v>
      </c>
      <c r="AE93" s="933" t="s">
        <v>157</v>
      </c>
      <c r="AF93" s="345"/>
      <c r="AG93" s="540" t="s">
        <v>152</v>
      </c>
      <c r="AH93" s="937" t="s">
        <v>14</v>
      </c>
      <c r="AI93" s="937" t="s">
        <v>157</v>
      </c>
      <c r="AJ93" s="345"/>
      <c r="AK93" s="540" t="s">
        <v>152</v>
      </c>
      <c r="AL93" s="937" t="s">
        <v>14</v>
      </c>
      <c r="AM93" s="937" t="s">
        <v>157</v>
      </c>
      <c r="AN93" s="345"/>
      <c r="AO93" s="540" t="s">
        <v>152</v>
      </c>
      <c r="AP93" s="937" t="s">
        <v>14</v>
      </c>
      <c r="AQ93" s="937" t="s">
        <v>157</v>
      </c>
      <c r="AR93" s="345"/>
      <c r="AS93" s="540" t="s">
        <v>152</v>
      </c>
      <c r="AT93" s="937" t="s">
        <v>14</v>
      </c>
      <c r="AU93" s="937" t="s">
        <v>157</v>
      </c>
      <c r="AV93" s="345"/>
      <c r="AW93" s="540" t="s">
        <v>152</v>
      </c>
      <c r="AX93" s="937" t="s">
        <v>14</v>
      </c>
      <c r="AY93" s="937" t="s">
        <v>157</v>
      </c>
      <c r="AZ93" s="345"/>
      <c r="BA93" s="540" t="s">
        <v>152</v>
      </c>
      <c r="BB93" s="937" t="s">
        <v>14</v>
      </c>
      <c r="BC93" s="937" t="s">
        <v>157</v>
      </c>
      <c r="BD93" s="345"/>
      <c r="BE93" s="540" t="s">
        <v>152</v>
      </c>
      <c r="BF93" s="937" t="s">
        <v>14</v>
      </c>
      <c r="BG93" s="937" t="s">
        <v>157</v>
      </c>
      <c r="BH93" s="345"/>
      <c r="BI93" s="540" t="s">
        <v>152</v>
      </c>
      <c r="BJ93" s="937" t="s">
        <v>14</v>
      </c>
      <c r="BK93" s="937" t="s">
        <v>157</v>
      </c>
      <c r="BL93" s="345"/>
      <c r="BM93" s="540" t="s">
        <v>152</v>
      </c>
      <c r="BN93" s="937" t="s">
        <v>14</v>
      </c>
      <c r="BO93" s="937" t="s">
        <v>157</v>
      </c>
      <c r="BP93" s="345"/>
      <c r="BQ93" s="1006" t="s">
        <v>152</v>
      </c>
      <c r="BR93" s="1007" t="s">
        <v>14</v>
      </c>
      <c r="BS93" s="1017" t="s">
        <v>157</v>
      </c>
      <c r="BT93" s="345"/>
      <c r="BU93" s="1017" t="s">
        <v>152</v>
      </c>
      <c r="BV93" s="1017" t="s">
        <v>14</v>
      </c>
      <c r="BW93" s="1003" t="s">
        <v>157</v>
      </c>
      <c r="BX93" s="345"/>
      <c r="BY93" s="1010" t="s">
        <v>152</v>
      </c>
      <c r="BZ93" s="1011" t="s">
        <v>14</v>
      </c>
      <c r="CA93" s="1011" t="s">
        <v>157</v>
      </c>
      <c r="CB93" s="345"/>
      <c r="CC93" s="1010" t="s">
        <v>152</v>
      </c>
      <c r="CD93" s="1011" t="s">
        <v>14</v>
      </c>
      <c r="CE93" s="1011" t="s">
        <v>157</v>
      </c>
      <c r="CF93" s="345"/>
      <c r="CG93" s="1010" t="s">
        <v>152</v>
      </c>
      <c r="CH93" s="1011" t="s">
        <v>14</v>
      </c>
      <c r="CI93" s="1011" t="s">
        <v>157</v>
      </c>
      <c r="CJ93" s="345"/>
      <c r="CK93" s="1010" t="s">
        <v>152</v>
      </c>
      <c r="CL93" s="1011" t="s">
        <v>14</v>
      </c>
      <c r="CM93" s="1011" t="s">
        <v>157</v>
      </c>
      <c r="CN93" s="345"/>
      <c r="CO93" s="1010" t="s">
        <v>152</v>
      </c>
      <c r="CP93" s="1011" t="s">
        <v>14</v>
      </c>
      <c r="CQ93" s="1011" t="s">
        <v>157</v>
      </c>
      <c r="CR93" s="345"/>
      <c r="CS93" s="1010" t="s">
        <v>152</v>
      </c>
      <c r="CT93" s="1011" t="s">
        <v>14</v>
      </c>
      <c r="CU93" s="1011" t="s">
        <v>157</v>
      </c>
      <c r="CV93" s="345"/>
      <c r="CW93" s="1010" t="s">
        <v>152</v>
      </c>
      <c r="CX93" s="1011" t="s">
        <v>14</v>
      </c>
      <c r="CY93" s="1011" t="s">
        <v>157</v>
      </c>
      <c r="CZ93" s="345"/>
      <c r="DA93" s="1010" t="s">
        <v>152</v>
      </c>
      <c r="DB93" s="1011" t="s">
        <v>14</v>
      </c>
      <c r="DC93" s="1011" t="s">
        <v>157</v>
      </c>
      <c r="DD93" s="345"/>
      <c r="DE93" s="1251" t="s">
        <v>152</v>
      </c>
      <c r="DF93" s="1252" t="s">
        <v>14</v>
      </c>
      <c r="DG93" s="1252" t="s">
        <v>157</v>
      </c>
      <c r="DH93" s="345"/>
      <c r="DJ93" s="345"/>
      <c r="DK93" s="1251" t="s">
        <v>152</v>
      </c>
      <c r="DL93" s="1252" t="s">
        <v>14</v>
      </c>
      <c r="DM93" s="1252" t="s">
        <v>157</v>
      </c>
      <c r="DN93" s="345"/>
      <c r="DT93" s="1251" t="s">
        <v>152</v>
      </c>
      <c r="DU93" s="1252" t="s">
        <v>14</v>
      </c>
      <c r="DV93" s="1252" t="s">
        <v>157</v>
      </c>
      <c r="DW93" s="345"/>
    </row>
    <row r="94" spans="1:127" ht="15.75" thickBot="1">
      <c r="A94" s="878" t="s">
        <v>42</v>
      </c>
      <c r="B94" s="938">
        <f>+D83</f>
        <v>115.05932203389831</v>
      </c>
      <c r="C94" s="939">
        <v>115</v>
      </c>
      <c r="D94" s="940"/>
      <c r="E94" s="878" t="s">
        <v>42</v>
      </c>
      <c r="F94" s="938">
        <f>+H83</f>
        <v>57.905666666666669</v>
      </c>
      <c r="G94" s="939">
        <v>58</v>
      </c>
      <c r="H94" s="940"/>
      <c r="I94" s="878" t="s">
        <v>42</v>
      </c>
      <c r="J94" s="938">
        <f>+L83</f>
        <v>180.79</v>
      </c>
      <c r="K94" s="939">
        <v>180</v>
      </c>
      <c r="L94" s="940"/>
      <c r="M94" s="878" t="s">
        <v>42</v>
      </c>
      <c r="N94" s="938">
        <f t="shared" ref="N94:N99" si="2">+P83</f>
        <v>196.2403361344538</v>
      </c>
      <c r="O94" s="939">
        <v>196</v>
      </c>
      <c r="P94" s="940"/>
      <c r="Q94" s="881" t="s">
        <v>42</v>
      </c>
      <c r="R94" s="941">
        <f t="shared" ref="R94:R99" si="3">+T83</f>
        <v>136.01057142857144</v>
      </c>
      <c r="S94" s="942">
        <v>147</v>
      </c>
      <c r="T94" s="857"/>
      <c r="U94" s="881" t="s">
        <v>42</v>
      </c>
      <c r="V94" s="941">
        <f t="shared" ref="V94:V99" si="4">+X83</f>
        <v>162.27088888888889</v>
      </c>
      <c r="W94" s="942">
        <v>165</v>
      </c>
      <c r="X94" s="943"/>
      <c r="Y94" s="881" t="s">
        <v>42</v>
      </c>
      <c r="Z94" s="941">
        <f t="shared" ref="Z94:Z99" si="5">+AB83</f>
        <v>117.24099173553719</v>
      </c>
      <c r="AA94" s="942">
        <v>130</v>
      </c>
      <c r="AB94" s="857"/>
      <c r="AC94" s="881" t="s">
        <v>42</v>
      </c>
      <c r="AD94" s="941">
        <f t="shared" ref="AD94:AD99" si="6">+AF83</f>
        <v>91.183986486486475</v>
      </c>
      <c r="AE94" s="942">
        <v>91</v>
      </c>
      <c r="AF94" s="857"/>
      <c r="AG94" s="896" t="s">
        <v>42</v>
      </c>
      <c r="AH94" s="944">
        <f t="shared" ref="AH94:AH99" si="7">+AJ83</f>
        <v>178.51375000000002</v>
      </c>
      <c r="AI94" s="945">
        <v>190</v>
      </c>
      <c r="AJ94" s="857"/>
      <c r="AK94" s="896" t="s">
        <v>42</v>
      </c>
      <c r="AL94" s="944">
        <f t="shared" ref="AL94:AL99" si="8">+AN83</f>
        <v>276.89499999999998</v>
      </c>
      <c r="AM94" s="945">
        <v>280</v>
      </c>
      <c r="AN94" s="857"/>
      <c r="AO94" s="896" t="s">
        <v>42</v>
      </c>
      <c r="AP94" s="944">
        <f t="shared" ref="AP94:AP99" si="9">+AR83</f>
        <v>193.50166666666664</v>
      </c>
      <c r="AQ94" s="945">
        <v>200</v>
      </c>
      <c r="AR94" s="857"/>
      <c r="AS94" s="896" t="s">
        <v>42</v>
      </c>
      <c r="AT94" s="944">
        <f>+AV83</f>
        <v>103.792</v>
      </c>
      <c r="AU94" s="945">
        <v>165</v>
      </c>
      <c r="AV94" s="857"/>
      <c r="AW94" s="896" t="s">
        <v>42</v>
      </c>
      <c r="AX94" s="944">
        <f>+AZ83</f>
        <v>70.035999999999987</v>
      </c>
      <c r="AY94" s="945">
        <v>70</v>
      </c>
      <c r="AZ94" s="857"/>
      <c r="BA94" s="896" t="s">
        <v>42</v>
      </c>
      <c r="BB94" s="944">
        <f>+BD83</f>
        <v>150</v>
      </c>
      <c r="BC94" s="945">
        <v>150</v>
      </c>
      <c r="BD94" s="857"/>
      <c r="BE94" s="896" t="s">
        <v>42</v>
      </c>
      <c r="BF94" s="944">
        <f>+BH83</f>
        <v>161.31666666666666</v>
      </c>
      <c r="BG94" s="945">
        <v>165</v>
      </c>
      <c r="BH94" s="857"/>
      <c r="BI94" s="896" t="s">
        <v>42</v>
      </c>
      <c r="BJ94" s="944">
        <f t="shared" ref="BJ94:BJ99" si="10">+BL83</f>
        <v>80</v>
      </c>
      <c r="BK94" s="945">
        <v>210</v>
      </c>
      <c r="BL94" s="857"/>
      <c r="BM94" s="896" t="s">
        <v>42</v>
      </c>
      <c r="BN94" s="944">
        <f>+BP83</f>
        <v>195.5616666666667</v>
      </c>
      <c r="BO94" s="945">
        <v>200</v>
      </c>
      <c r="BP94" s="857"/>
      <c r="BQ94" s="1033" t="s">
        <v>42</v>
      </c>
      <c r="BR94" s="1034">
        <f>+BT83</f>
        <v>152.30333333333331</v>
      </c>
      <c r="BS94" s="1040">
        <v>160</v>
      </c>
      <c r="BT94" s="857"/>
      <c r="BU94" s="1027" t="s">
        <v>42</v>
      </c>
      <c r="BV94" s="1041">
        <f>+BX83</f>
        <v>115.37333333333333</v>
      </c>
      <c r="BW94" s="1042">
        <v>120</v>
      </c>
      <c r="BX94" s="857"/>
      <c r="BY94" s="1033" t="s">
        <v>42</v>
      </c>
      <c r="BZ94" s="1043">
        <f>+CB83</f>
        <v>250.86399999999998</v>
      </c>
      <c r="CA94" s="1042">
        <v>250</v>
      </c>
      <c r="CB94" s="857"/>
      <c r="CC94" s="1033" t="s">
        <v>42</v>
      </c>
      <c r="CD94" s="1043">
        <f>+CF83</f>
        <v>249.80666666666664</v>
      </c>
      <c r="CE94" s="1042">
        <v>220</v>
      </c>
      <c r="CF94" s="857"/>
      <c r="CG94" s="1033" t="s">
        <v>42</v>
      </c>
      <c r="CH94" s="1043">
        <f>+CJ83</f>
        <v>247.44666666666666</v>
      </c>
      <c r="CI94" s="1042">
        <v>255</v>
      </c>
      <c r="CJ94" s="857"/>
      <c r="CK94" s="1033" t="s">
        <v>42</v>
      </c>
      <c r="CL94" s="1043">
        <f>+CN83</f>
        <v>177.77999999999997</v>
      </c>
      <c r="CM94" s="1042">
        <v>184</v>
      </c>
      <c r="CN94" s="857"/>
      <c r="CO94" s="1033" t="s">
        <v>42</v>
      </c>
      <c r="CP94" s="1043">
        <f>+CR83</f>
        <v>44.964999999999989</v>
      </c>
      <c r="CQ94" s="1042">
        <v>100</v>
      </c>
      <c r="CR94" s="857"/>
      <c r="CS94" s="1033" t="s">
        <v>42</v>
      </c>
      <c r="CT94" s="1043">
        <f>+CV83</f>
        <v>61.083333333333343</v>
      </c>
      <c r="CU94" s="1042">
        <v>71.5</v>
      </c>
      <c r="CV94" s="857"/>
      <c r="CW94" s="1033" t="s">
        <v>42</v>
      </c>
      <c r="CX94" s="1043">
        <f>+CZ83</f>
        <v>56.708333333333336</v>
      </c>
      <c r="CY94" s="1042">
        <v>65</v>
      </c>
      <c r="CZ94" s="857"/>
      <c r="DA94" s="1033" t="s">
        <v>42</v>
      </c>
      <c r="DB94" s="1043">
        <f>+DD83</f>
        <v>107.86666666666667</v>
      </c>
      <c r="DC94" s="1042">
        <v>139</v>
      </c>
      <c r="DD94" s="345"/>
      <c r="DE94" s="1027" t="s">
        <v>42</v>
      </c>
      <c r="DF94" s="1043">
        <f t="shared" ref="DF94:DF99" si="11">+DG83</f>
        <v>0.78571428571428581</v>
      </c>
      <c r="DG94" s="1047"/>
      <c r="DH94" s="857"/>
      <c r="DI94" s="47"/>
      <c r="DJ94" s="857"/>
      <c r="DK94" s="1027" t="s">
        <v>42</v>
      </c>
      <c r="DL94" s="1043">
        <f t="shared" ref="DL94:DL99" si="12">+DM83</f>
        <v>-4.8999999999999995</v>
      </c>
      <c r="DM94" s="1042"/>
      <c r="DN94" s="857"/>
      <c r="DT94" s="1027" t="s">
        <v>42</v>
      </c>
      <c r="DU94" s="1043">
        <f t="shared" ref="DU94:DU99" si="13">+DV83</f>
        <v>0</v>
      </c>
      <c r="DV94" s="1047"/>
      <c r="DW94" s="857"/>
    </row>
    <row r="95" spans="1:127" ht="15.75" thickBot="1">
      <c r="A95" s="878" t="s">
        <v>17</v>
      </c>
      <c r="B95" s="938">
        <f>+D84</f>
        <v>80.541525423728814</v>
      </c>
      <c r="C95" s="939">
        <v>81</v>
      </c>
      <c r="D95" s="940"/>
      <c r="E95" s="878" t="s">
        <v>17</v>
      </c>
      <c r="F95" s="938">
        <f>+H84</f>
        <v>70.096333333333334</v>
      </c>
      <c r="G95" s="939">
        <v>70</v>
      </c>
      <c r="H95" s="940"/>
      <c r="I95" s="878" t="s">
        <v>17</v>
      </c>
      <c r="J95" s="938">
        <f>+L84</f>
        <v>189.39904761904762</v>
      </c>
      <c r="K95" s="939">
        <v>190</v>
      </c>
      <c r="L95" s="940"/>
      <c r="M95" s="878" t="s">
        <v>17</v>
      </c>
      <c r="N95" s="938">
        <f t="shared" si="2"/>
        <v>206.05235294117651</v>
      </c>
      <c r="O95" s="939">
        <v>206</v>
      </c>
      <c r="P95" s="940"/>
      <c r="Q95" s="881" t="s">
        <v>17</v>
      </c>
      <c r="R95" s="941">
        <f t="shared" si="3"/>
        <v>166.23514285714288</v>
      </c>
      <c r="S95" s="942">
        <v>179</v>
      </c>
      <c r="T95" s="857"/>
      <c r="U95" s="881" t="s">
        <v>17</v>
      </c>
      <c r="V95" s="941">
        <f t="shared" si="4"/>
        <v>154.54370370370373</v>
      </c>
      <c r="W95" s="942">
        <v>155</v>
      </c>
      <c r="X95" s="943"/>
      <c r="Y95" s="881" t="s">
        <v>17</v>
      </c>
      <c r="Z95" s="941">
        <f t="shared" si="5"/>
        <v>82.758347107438027</v>
      </c>
      <c r="AA95" s="942">
        <v>92</v>
      </c>
      <c r="AB95" s="857"/>
      <c r="AC95" s="881" t="s">
        <v>17</v>
      </c>
      <c r="AD95" s="941">
        <f t="shared" si="6"/>
        <v>95.526081081081074</v>
      </c>
      <c r="AE95" s="942">
        <v>95</v>
      </c>
      <c r="AF95" s="857"/>
      <c r="AG95" s="881" t="s">
        <v>17</v>
      </c>
      <c r="AH95" s="941">
        <f t="shared" si="7"/>
        <v>178.51375000000002</v>
      </c>
      <c r="AI95" s="943">
        <v>190</v>
      </c>
      <c r="AJ95" s="857"/>
      <c r="AK95" s="881" t="s">
        <v>17</v>
      </c>
      <c r="AL95" s="941">
        <f t="shared" si="8"/>
        <v>276.89499999999998</v>
      </c>
      <c r="AM95" s="945">
        <v>280</v>
      </c>
      <c r="AN95" s="857"/>
      <c r="AO95" s="881" t="s">
        <v>17</v>
      </c>
      <c r="AP95" s="941">
        <f t="shared" si="9"/>
        <v>193.50166666666664</v>
      </c>
      <c r="AQ95" s="945">
        <v>200</v>
      </c>
      <c r="AR95" s="857"/>
      <c r="AS95" s="881" t="s">
        <v>17</v>
      </c>
      <c r="AT95" s="941">
        <f>+AV84</f>
        <v>103.792</v>
      </c>
      <c r="AU95" s="945">
        <v>165</v>
      </c>
      <c r="AV95" s="857"/>
      <c r="AW95" s="881" t="s">
        <v>17</v>
      </c>
      <c r="AX95" s="941">
        <f>+AZ84</f>
        <v>70.035999999999987</v>
      </c>
      <c r="AY95" s="945">
        <v>70</v>
      </c>
      <c r="AZ95" s="857"/>
      <c r="BA95" s="881" t="s">
        <v>17</v>
      </c>
      <c r="BB95" s="941">
        <f>+BD84</f>
        <v>150</v>
      </c>
      <c r="BC95" s="945">
        <v>150</v>
      </c>
      <c r="BD95" s="857"/>
      <c r="BE95" s="881" t="s">
        <v>17</v>
      </c>
      <c r="BF95" s="941">
        <f>+BH84</f>
        <v>161.31666666666666</v>
      </c>
      <c r="BG95" s="945">
        <v>165</v>
      </c>
      <c r="BH95" s="857"/>
      <c r="BI95" s="881" t="s">
        <v>17</v>
      </c>
      <c r="BJ95" s="941">
        <f t="shared" si="10"/>
        <v>80</v>
      </c>
      <c r="BK95" s="945">
        <v>210</v>
      </c>
      <c r="BL95" s="857"/>
      <c r="BM95" s="881" t="s">
        <v>17</v>
      </c>
      <c r="BN95" s="941">
        <f>+BP84</f>
        <v>195.5616666666667</v>
      </c>
      <c r="BO95" s="945">
        <v>200</v>
      </c>
      <c r="BP95" s="857"/>
      <c r="BQ95" s="1028" t="s">
        <v>17</v>
      </c>
      <c r="BR95" s="1035">
        <f>+BT84</f>
        <v>152.30333333333331</v>
      </c>
      <c r="BS95" s="1038">
        <v>160</v>
      </c>
      <c r="BT95" s="857"/>
      <c r="BU95" s="1028" t="s">
        <v>17</v>
      </c>
      <c r="BV95" s="1035">
        <f>+BX84</f>
        <v>115.37333333333333</v>
      </c>
      <c r="BW95" s="1038">
        <v>120</v>
      </c>
      <c r="BX95" s="857"/>
      <c r="BY95" s="1028" t="s">
        <v>17</v>
      </c>
      <c r="BZ95" s="1044">
        <f>+CB84</f>
        <v>250.86399999999998</v>
      </c>
      <c r="CA95" s="1042">
        <v>250</v>
      </c>
      <c r="CB95" s="857"/>
      <c r="CC95" s="1028" t="s">
        <v>17</v>
      </c>
      <c r="CD95" s="1044">
        <f>+CF84</f>
        <v>249.80666666666664</v>
      </c>
      <c r="CE95" s="1038">
        <v>220</v>
      </c>
      <c r="CF95" s="857"/>
      <c r="CG95" s="1028" t="s">
        <v>17</v>
      </c>
      <c r="CH95" s="1044">
        <f>+CJ84</f>
        <v>247.44666666666666</v>
      </c>
      <c r="CI95" s="1038">
        <f>255-CI70</f>
        <v>105</v>
      </c>
      <c r="CJ95" s="857"/>
      <c r="CK95" s="1028" t="s">
        <v>17</v>
      </c>
      <c r="CL95" s="1044">
        <f>+CN84</f>
        <v>177.77999999999997</v>
      </c>
      <c r="CM95" s="1038">
        <v>4</v>
      </c>
      <c r="CN95" s="857"/>
      <c r="CO95" s="1028" t="s">
        <v>17</v>
      </c>
      <c r="CP95" s="1044">
        <f>+CR84</f>
        <v>44.964999999999989</v>
      </c>
      <c r="CQ95" s="1038">
        <v>90.4</v>
      </c>
      <c r="CR95" s="857"/>
      <c r="CS95" s="1028" t="s">
        <v>17</v>
      </c>
      <c r="CT95" s="1044">
        <f>+CV84</f>
        <v>61.083333333333343</v>
      </c>
      <c r="CU95" s="1042">
        <v>72</v>
      </c>
      <c r="CV95" s="857"/>
      <c r="CW95" s="1028" t="s">
        <v>17</v>
      </c>
      <c r="CX95" s="1044">
        <f>+CZ84</f>
        <v>56.708333333333336</v>
      </c>
      <c r="CY95" s="1038">
        <v>60</v>
      </c>
      <c r="CZ95" s="857"/>
      <c r="DA95" s="1028" t="s">
        <v>17</v>
      </c>
      <c r="DB95" s="1044">
        <f>+DD84</f>
        <v>107.86666666666667</v>
      </c>
      <c r="DC95" s="1038">
        <v>108</v>
      </c>
      <c r="DD95" s="345"/>
      <c r="DE95" s="1028" t="s">
        <v>2895</v>
      </c>
      <c r="DF95" s="1044">
        <f t="shared" si="11"/>
        <v>0.78571428571428581</v>
      </c>
      <c r="DG95" s="1047"/>
      <c r="DH95" s="857"/>
      <c r="DJ95" s="857"/>
      <c r="DK95" s="1028" t="s">
        <v>2895</v>
      </c>
      <c r="DL95" s="1044">
        <f t="shared" si="12"/>
        <v>-4.8999999999999995</v>
      </c>
      <c r="DM95" s="1038"/>
      <c r="DN95" s="857"/>
      <c r="DT95" s="1028" t="s">
        <v>2895</v>
      </c>
      <c r="DU95" s="1044">
        <f t="shared" si="13"/>
        <v>0</v>
      </c>
      <c r="DV95" s="1047"/>
      <c r="DW95" s="857"/>
    </row>
    <row r="96" spans="1:127" ht="15.75" thickBot="1">
      <c r="A96" s="878" t="s">
        <v>29</v>
      </c>
      <c r="B96" s="938">
        <f>+D85</f>
        <v>120.81228813559322</v>
      </c>
      <c r="C96" s="939">
        <v>120</v>
      </c>
      <c r="D96" s="940"/>
      <c r="E96" s="878" t="s">
        <v>29</v>
      </c>
      <c r="F96" s="938">
        <f>+H85</f>
        <v>57.905666666666669</v>
      </c>
      <c r="G96" s="939">
        <v>58</v>
      </c>
      <c r="H96" s="940"/>
      <c r="I96" s="878" t="s">
        <v>29</v>
      </c>
      <c r="J96" s="938">
        <f>+L85</f>
        <v>189.39904761904762</v>
      </c>
      <c r="K96" s="939">
        <v>190</v>
      </c>
      <c r="L96" s="940"/>
      <c r="M96" s="878" t="s">
        <v>29</v>
      </c>
      <c r="N96" s="938">
        <f t="shared" si="2"/>
        <v>196.2403361344538</v>
      </c>
      <c r="O96" s="939">
        <v>196</v>
      </c>
      <c r="P96" s="940"/>
      <c r="Q96" s="881" t="s">
        <v>29</v>
      </c>
      <c r="R96" s="941">
        <f t="shared" si="3"/>
        <v>113.34214285714287</v>
      </c>
      <c r="S96" s="942">
        <v>122</v>
      </c>
      <c r="T96" s="857"/>
      <c r="U96" s="881" t="s">
        <v>29</v>
      </c>
      <c r="V96" s="941">
        <f t="shared" si="4"/>
        <v>123.63496296296297</v>
      </c>
      <c r="W96" s="942">
        <v>125</v>
      </c>
      <c r="X96" s="943"/>
      <c r="Y96" s="881" t="s">
        <v>29</v>
      </c>
      <c r="Z96" s="941">
        <f t="shared" si="5"/>
        <v>137.93057851239669</v>
      </c>
      <c r="AA96" s="942">
        <v>152</v>
      </c>
      <c r="AB96" s="857"/>
      <c r="AC96" s="881" t="s">
        <v>29</v>
      </c>
      <c r="AD96" s="941">
        <f t="shared" si="6"/>
        <v>78.157702702702693</v>
      </c>
      <c r="AE96" s="942">
        <v>78</v>
      </c>
      <c r="AF96" s="857"/>
      <c r="AG96" s="881" t="s">
        <v>29</v>
      </c>
      <c r="AH96" s="941">
        <f t="shared" si="7"/>
        <v>178.51375000000002</v>
      </c>
      <c r="AI96" s="943">
        <v>190</v>
      </c>
      <c r="AJ96" s="857"/>
      <c r="AK96" s="881" t="s">
        <v>29</v>
      </c>
      <c r="AL96" s="941">
        <f t="shared" si="8"/>
        <v>276.89499999999998</v>
      </c>
      <c r="AM96" s="945">
        <v>280</v>
      </c>
      <c r="AN96" s="857"/>
      <c r="AO96" s="881" t="s">
        <v>29</v>
      </c>
      <c r="AP96" s="941">
        <f t="shared" si="9"/>
        <v>193.50166666666664</v>
      </c>
      <c r="AQ96" s="945">
        <v>200</v>
      </c>
      <c r="AR96" s="857"/>
      <c r="AS96" s="881" t="s">
        <v>29</v>
      </c>
      <c r="AT96" s="941">
        <f>+AV85</f>
        <v>103.792</v>
      </c>
      <c r="AU96" s="945">
        <v>165</v>
      </c>
      <c r="AV96" s="857"/>
      <c r="AW96" s="881" t="s">
        <v>29</v>
      </c>
      <c r="AX96" s="941">
        <f>+AZ85</f>
        <v>70.035999999999987</v>
      </c>
      <c r="AY96" s="945">
        <v>70</v>
      </c>
      <c r="AZ96" s="857"/>
      <c r="BA96" s="881" t="s">
        <v>29</v>
      </c>
      <c r="BB96" s="941">
        <f>+BD85</f>
        <v>150</v>
      </c>
      <c r="BC96" s="945">
        <v>150</v>
      </c>
      <c r="BD96" s="857"/>
      <c r="BE96" s="881" t="s">
        <v>29</v>
      </c>
      <c r="BF96" s="941">
        <f>+BH85</f>
        <v>161.31666666666666</v>
      </c>
      <c r="BG96" s="945">
        <v>165</v>
      </c>
      <c r="BH96" s="857"/>
      <c r="BI96" s="881" t="s">
        <v>29</v>
      </c>
      <c r="BJ96" s="941">
        <f t="shared" si="10"/>
        <v>80</v>
      </c>
      <c r="BK96" s="945">
        <v>210</v>
      </c>
      <c r="BL96" s="857"/>
      <c r="BM96" s="881" t="s">
        <v>29</v>
      </c>
      <c r="BN96" s="941">
        <f>+BP85</f>
        <v>195.5616666666667</v>
      </c>
      <c r="BO96" s="945">
        <v>200</v>
      </c>
      <c r="BP96" s="857"/>
      <c r="BQ96" s="1028" t="s">
        <v>29</v>
      </c>
      <c r="BR96" s="1035">
        <f>+BT85</f>
        <v>152.30333333333331</v>
      </c>
      <c r="BS96" s="1038">
        <v>160</v>
      </c>
      <c r="BT96" s="857"/>
      <c r="BU96" s="1028" t="s">
        <v>29</v>
      </c>
      <c r="BV96" s="1035">
        <f>+BX85</f>
        <v>115.37333333333333</v>
      </c>
      <c r="BW96" s="1038">
        <v>120</v>
      </c>
      <c r="BX96" s="857"/>
      <c r="BY96" s="1028" t="s">
        <v>29</v>
      </c>
      <c r="BZ96" s="1044">
        <f>+CB85</f>
        <v>250.86399999999998</v>
      </c>
      <c r="CA96" s="1042">
        <v>250</v>
      </c>
      <c r="CB96" s="857"/>
      <c r="CC96" s="1028" t="s">
        <v>29</v>
      </c>
      <c r="CD96" s="1044">
        <f>+CF85</f>
        <v>249.80666666666664</v>
      </c>
      <c r="CE96" s="1038">
        <v>220</v>
      </c>
      <c r="CF96" s="857"/>
      <c r="CG96" s="1028" t="s">
        <v>29</v>
      </c>
      <c r="CH96" s="1044">
        <f>+CJ85</f>
        <v>247.44666666666666</v>
      </c>
      <c r="CI96" s="1038">
        <v>255</v>
      </c>
      <c r="CJ96" s="857"/>
      <c r="CK96" s="1028" t="s">
        <v>29</v>
      </c>
      <c r="CL96" s="1044">
        <f>+CN85</f>
        <v>177.77999999999997</v>
      </c>
      <c r="CM96" s="1038">
        <v>184</v>
      </c>
      <c r="CN96" s="857"/>
      <c r="CO96" s="1028" t="s">
        <v>29</v>
      </c>
      <c r="CP96" s="1044">
        <f>+CR85</f>
        <v>44.964999999999989</v>
      </c>
      <c r="CQ96" s="1038">
        <v>100</v>
      </c>
      <c r="CR96" s="857"/>
      <c r="CS96" s="1028" t="s">
        <v>29</v>
      </c>
      <c r="CT96" s="1044">
        <f>+CV85</f>
        <v>61.083333333333343</v>
      </c>
      <c r="CU96" s="1042">
        <v>72</v>
      </c>
      <c r="CV96" s="857"/>
      <c r="CW96" s="1028" t="s">
        <v>29</v>
      </c>
      <c r="CX96" s="1044">
        <f>+CZ85</f>
        <v>56.708333333333336</v>
      </c>
      <c r="CY96" s="1038">
        <v>70</v>
      </c>
      <c r="CZ96" s="857"/>
      <c r="DA96" s="1028" t="s">
        <v>2824</v>
      </c>
      <c r="DB96" s="1044">
        <f>+DD85</f>
        <v>107.86666666666667</v>
      </c>
      <c r="DC96" s="1038">
        <v>138</v>
      </c>
      <c r="DD96" s="345"/>
      <c r="DE96" s="1028" t="s">
        <v>2896</v>
      </c>
      <c r="DF96" s="1044">
        <f t="shared" si="11"/>
        <v>0.78571428571428581</v>
      </c>
      <c r="DG96" s="1047"/>
      <c r="DH96" s="857"/>
      <c r="DJ96" s="857"/>
      <c r="DK96" s="1028" t="s">
        <v>2896</v>
      </c>
      <c r="DL96" s="1044">
        <f t="shared" si="12"/>
        <v>-4.8999999999999995</v>
      </c>
      <c r="DM96" s="1038"/>
      <c r="DN96" s="857"/>
      <c r="DT96" s="1028" t="s">
        <v>2896</v>
      </c>
      <c r="DU96" s="1044">
        <f t="shared" si="13"/>
        <v>0</v>
      </c>
      <c r="DV96" s="1047"/>
      <c r="DW96" s="857"/>
    </row>
    <row r="97" spans="1:127" ht="15.75" thickBot="1">
      <c r="A97" s="878" t="s">
        <v>155</v>
      </c>
      <c r="B97" s="938">
        <f>+D86</f>
        <v>120.81228813559322</v>
      </c>
      <c r="C97" s="939">
        <v>120</v>
      </c>
      <c r="D97" s="940"/>
      <c r="E97" s="878" t="s">
        <v>155</v>
      </c>
      <c r="F97" s="938">
        <f>+H86</f>
        <v>51.810333333333332</v>
      </c>
      <c r="G97" s="939">
        <v>51</v>
      </c>
      <c r="H97" s="940"/>
      <c r="I97" s="878" t="s">
        <v>155</v>
      </c>
      <c r="J97" s="938">
        <f>+L86</f>
        <v>0</v>
      </c>
      <c r="K97" s="939"/>
      <c r="L97" s="940"/>
      <c r="M97" s="878" t="s">
        <v>156</v>
      </c>
      <c r="N97" s="938">
        <f t="shared" si="2"/>
        <v>206.05235294117651</v>
      </c>
      <c r="O97" s="939">
        <v>206</v>
      </c>
      <c r="P97" s="940"/>
      <c r="Q97" s="881" t="s">
        <v>156</v>
      </c>
      <c r="R97" s="941">
        <f t="shared" si="3"/>
        <v>166.23514285714288</v>
      </c>
      <c r="S97" s="942">
        <v>179</v>
      </c>
      <c r="T97" s="857"/>
      <c r="U97" s="881" t="s">
        <v>156</v>
      </c>
      <c r="V97" s="941">
        <f t="shared" si="4"/>
        <v>169.99807407407408</v>
      </c>
      <c r="W97" s="942">
        <v>173</v>
      </c>
      <c r="X97" s="943"/>
      <c r="Y97" s="881" t="s">
        <v>156</v>
      </c>
      <c r="Z97" s="941">
        <f t="shared" si="5"/>
        <v>137.93057851239669</v>
      </c>
      <c r="AA97" s="942">
        <v>152</v>
      </c>
      <c r="AB97" s="857"/>
      <c r="AC97" s="881" t="s">
        <v>156</v>
      </c>
      <c r="AD97" s="941">
        <f t="shared" si="6"/>
        <v>95.526081081081074</v>
      </c>
      <c r="AE97" s="942">
        <v>95</v>
      </c>
      <c r="AF97" s="857"/>
      <c r="AG97" s="881" t="s">
        <v>156</v>
      </c>
      <c r="AH97" s="941">
        <f t="shared" si="7"/>
        <v>178.51375000000002</v>
      </c>
      <c r="AI97" s="943">
        <v>190</v>
      </c>
      <c r="AJ97" s="857"/>
      <c r="AK97" s="881" t="s">
        <v>156</v>
      </c>
      <c r="AL97" s="941">
        <f t="shared" si="8"/>
        <v>276.89499999999998</v>
      </c>
      <c r="AM97" s="945">
        <v>280</v>
      </c>
      <c r="AN97" s="857"/>
      <c r="AO97" s="881" t="s">
        <v>156</v>
      </c>
      <c r="AP97" s="941">
        <f t="shared" si="9"/>
        <v>193.50166666666664</v>
      </c>
      <c r="AQ97" s="945">
        <v>200</v>
      </c>
      <c r="AR97" s="857"/>
      <c r="AS97" s="881" t="s">
        <v>156</v>
      </c>
      <c r="AT97" s="941">
        <f>+AV86</f>
        <v>103.792</v>
      </c>
      <c r="AU97" s="945">
        <v>165</v>
      </c>
      <c r="AV97" s="857"/>
      <c r="AW97" s="881" t="s">
        <v>156</v>
      </c>
      <c r="AX97" s="941">
        <f>+AZ86</f>
        <v>70.035999999999987</v>
      </c>
      <c r="AY97" s="945">
        <v>70</v>
      </c>
      <c r="AZ97" s="857"/>
      <c r="BA97" s="881" t="s">
        <v>156</v>
      </c>
      <c r="BB97" s="941">
        <f>+BD86</f>
        <v>150</v>
      </c>
      <c r="BC97" s="945">
        <v>150</v>
      </c>
      <c r="BD97" s="857"/>
      <c r="BE97" s="881" t="s">
        <v>156</v>
      </c>
      <c r="BF97" s="941">
        <f>+BH86</f>
        <v>161.31666666666666</v>
      </c>
      <c r="BG97" s="945">
        <v>165</v>
      </c>
      <c r="BH97" s="857"/>
      <c r="BI97" s="881" t="s">
        <v>156</v>
      </c>
      <c r="BJ97" s="941">
        <f t="shared" si="10"/>
        <v>80</v>
      </c>
      <c r="BK97" s="945">
        <v>210</v>
      </c>
      <c r="BL97" s="857"/>
      <c r="BM97" s="881" t="s">
        <v>156</v>
      </c>
      <c r="BN97" s="941">
        <f>+BP86</f>
        <v>195.5616666666667</v>
      </c>
      <c r="BO97" s="945">
        <v>200</v>
      </c>
      <c r="BP97" s="857"/>
      <c r="BQ97" s="1028" t="s">
        <v>156</v>
      </c>
      <c r="BR97" s="1035">
        <f>+BT86</f>
        <v>152.30333333333331</v>
      </c>
      <c r="BS97" s="1038">
        <v>160</v>
      </c>
      <c r="BT97" s="857"/>
      <c r="BU97" s="1028" t="s">
        <v>156</v>
      </c>
      <c r="BV97" s="1035">
        <f>+BX86</f>
        <v>115.37333333333333</v>
      </c>
      <c r="BW97" s="1038">
        <v>120</v>
      </c>
      <c r="BX97" s="857"/>
      <c r="BY97" s="1028" t="s">
        <v>2400</v>
      </c>
      <c r="BZ97" s="1044">
        <f>+CB86</f>
        <v>0</v>
      </c>
      <c r="CA97" s="1042"/>
      <c r="CB97" s="857"/>
      <c r="CC97" s="1028" t="s">
        <v>2400</v>
      </c>
      <c r="CD97" s="1044">
        <f>+CF86</f>
        <v>249.80666666666664</v>
      </c>
      <c r="CE97" s="1038">
        <v>120</v>
      </c>
      <c r="CF97" s="857"/>
      <c r="CG97" s="1028" t="s">
        <v>2400</v>
      </c>
      <c r="CH97" s="1044">
        <f>+CJ86</f>
        <v>247.44666666666666</v>
      </c>
      <c r="CI97" s="1038">
        <v>100</v>
      </c>
      <c r="CJ97" s="857"/>
      <c r="CK97" s="1028" t="s">
        <v>2400</v>
      </c>
      <c r="CL97" s="1044">
        <f>+CN86</f>
        <v>177.77999999999997</v>
      </c>
      <c r="CM97" s="1038">
        <v>4</v>
      </c>
      <c r="CN97" s="857"/>
      <c r="CO97" s="1028" t="s">
        <v>2400</v>
      </c>
      <c r="CP97" s="1044">
        <f>+CR86</f>
        <v>44.964999999999989</v>
      </c>
      <c r="CQ97" s="1038">
        <v>40</v>
      </c>
      <c r="CR97" s="857"/>
      <c r="CS97" s="1028" t="s">
        <v>2400</v>
      </c>
      <c r="CT97" s="1044">
        <f>+CV86</f>
        <v>61.083333333333343</v>
      </c>
      <c r="CU97" s="1038">
        <v>7</v>
      </c>
      <c r="CV97" s="857"/>
      <c r="CW97" s="1028" t="s">
        <v>2400</v>
      </c>
      <c r="CX97" s="1044">
        <f>+CZ86</f>
        <v>56.708333333333336</v>
      </c>
      <c r="CY97" s="1038">
        <v>10</v>
      </c>
      <c r="CZ97" s="857"/>
      <c r="DA97" s="1028" t="s">
        <v>2400</v>
      </c>
      <c r="DB97" s="1044">
        <f>+DD86</f>
        <v>107.86666666666667</v>
      </c>
      <c r="DC97" s="1038">
        <v>74</v>
      </c>
      <c r="DD97" s="345"/>
      <c r="DE97" s="1028" t="s">
        <v>2898</v>
      </c>
      <c r="DF97" s="1044">
        <f t="shared" si="11"/>
        <v>0.78571428571428581</v>
      </c>
      <c r="DG97" s="1047"/>
      <c r="DH97" s="857"/>
      <c r="DJ97" s="857"/>
      <c r="DK97" s="1028" t="s">
        <v>2898</v>
      </c>
      <c r="DL97" s="1044">
        <f t="shared" si="12"/>
        <v>-4.8999999999999995</v>
      </c>
      <c r="DM97" s="1038"/>
      <c r="DN97" s="857"/>
      <c r="DT97" s="1028" t="s">
        <v>2898</v>
      </c>
      <c r="DU97" s="1044">
        <f t="shared" si="13"/>
        <v>0</v>
      </c>
      <c r="DV97" s="1047"/>
      <c r="DW97" s="857"/>
    </row>
    <row r="98" spans="1:127" ht="15.75" thickBot="1">
      <c r="A98" s="878" t="s">
        <v>64</v>
      </c>
      <c r="B98" s="938">
        <f>+D87</f>
        <v>126.56525423728814</v>
      </c>
      <c r="C98" s="939">
        <v>126</v>
      </c>
      <c r="D98" s="940"/>
      <c r="E98" s="878" t="s">
        <v>64</v>
      </c>
      <c r="F98" s="938">
        <f>+H87</f>
        <v>67.048666666666662</v>
      </c>
      <c r="G98" s="939">
        <v>67</v>
      </c>
      <c r="H98" s="940"/>
      <c r="I98" s="878" t="s">
        <v>64</v>
      </c>
      <c r="J98" s="938">
        <f>+L87</f>
        <v>146.35380952380953</v>
      </c>
      <c r="K98" s="939">
        <v>146</v>
      </c>
      <c r="L98" s="940"/>
      <c r="M98" s="878" t="s">
        <v>64</v>
      </c>
      <c r="N98" s="938">
        <f t="shared" si="2"/>
        <v>147.18025210084036</v>
      </c>
      <c r="O98" s="939">
        <v>147</v>
      </c>
      <c r="P98" s="940"/>
      <c r="Q98" s="881" t="s">
        <v>64</v>
      </c>
      <c r="R98" s="941">
        <f t="shared" si="3"/>
        <v>151.12285714285716</v>
      </c>
      <c r="S98" s="942">
        <v>163</v>
      </c>
      <c r="T98" s="857"/>
      <c r="U98" s="881" t="s">
        <v>64</v>
      </c>
      <c r="V98" s="941">
        <f t="shared" si="4"/>
        <v>123.63496296296297</v>
      </c>
      <c r="W98" s="942">
        <v>125</v>
      </c>
      <c r="X98" s="943"/>
      <c r="Y98" s="881" t="s">
        <v>64</v>
      </c>
      <c r="Z98" s="941">
        <f t="shared" si="5"/>
        <v>103.44793388429753</v>
      </c>
      <c r="AA98" s="942">
        <v>115</v>
      </c>
      <c r="AB98" s="857"/>
      <c r="AC98" s="881" t="s">
        <v>1209</v>
      </c>
      <c r="AD98" s="941">
        <f t="shared" si="6"/>
        <v>95.526081081081074</v>
      </c>
      <c r="AE98" s="942">
        <v>95</v>
      </c>
      <c r="AF98" s="857"/>
      <c r="AG98" s="881" t="s">
        <v>1209</v>
      </c>
      <c r="AH98" s="941">
        <f t="shared" si="7"/>
        <v>178.51375000000002</v>
      </c>
      <c r="AI98" s="943">
        <v>190</v>
      </c>
      <c r="AJ98" s="857"/>
      <c r="AK98" s="881" t="s">
        <v>1252</v>
      </c>
      <c r="AL98" s="941">
        <f t="shared" si="8"/>
        <v>276.89499999999998</v>
      </c>
      <c r="AM98" s="945">
        <v>280</v>
      </c>
      <c r="AN98" s="857"/>
      <c r="AO98" s="881" t="s">
        <v>1252</v>
      </c>
      <c r="AP98" s="941">
        <f t="shared" si="9"/>
        <v>193.50166666666664</v>
      </c>
      <c r="AQ98" s="945">
        <v>200</v>
      </c>
      <c r="AR98" s="857"/>
      <c r="AS98" s="881" t="s">
        <v>1252</v>
      </c>
      <c r="AT98" s="941">
        <f>+AV87</f>
        <v>103.792</v>
      </c>
      <c r="AU98" s="945">
        <v>165</v>
      </c>
      <c r="AV98" s="857"/>
      <c r="AW98" s="881" t="s">
        <v>1252</v>
      </c>
      <c r="AX98" s="941">
        <f>+AZ87</f>
        <v>70.035999999999987</v>
      </c>
      <c r="AY98" s="945">
        <v>70</v>
      </c>
      <c r="AZ98" s="857"/>
      <c r="BA98" s="881" t="s">
        <v>1252</v>
      </c>
      <c r="BB98" s="941">
        <f>+BD87</f>
        <v>150</v>
      </c>
      <c r="BC98" s="945">
        <v>150</v>
      </c>
      <c r="BD98" s="857"/>
      <c r="BE98" s="881" t="s">
        <v>1252</v>
      </c>
      <c r="BF98" s="941">
        <f>+BH87</f>
        <v>161.31666666666666</v>
      </c>
      <c r="BG98" s="945">
        <v>165</v>
      </c>
      <c r="BH98" s="857"/>
      <c r="BI98" s="881" t="s">
        <v>1252</v>
      </c>
      <c r="BJ98" s="941">
        <f t="shared" si="10"/>
        <v>80</v>
      </c>
      <c r="BK98" s="945">
        <v>210</v>
      </c>
      <c r="BL98" s="857"/>
      <c r="BM98" s="881" t="s">
        <v>1252</v>
      </c>
      <c r="BN98" s="941">
        <f>+BP87</f>
        <v>195.5616666666667</v>
      </c>
      <c r="BO98" s="945">
        <v>200</v>
      </c>
      <c r="BP98" s="857"/>
      <c r="BQ98" s="1028" t="s">
        <v>1252</v>
      </c>
      <c r="BR98" s="1035">
        <f>+BT87</f>
        <v>152.30333333333331</v>
      </c>
      <c r="BS98" s="1038">
        <v>160</v>
      </c>
      <c r="BT98" s="857"/>
      <c r="BU98" s="1028" t="s">
        <v>1252</v>
      </c>
      <c r="BV98" s="1035">
        <f>+BX87</f>
        <v>115.37333333333333</v>
      </c>
      <c r="BW98" s="1038">
        <v>120</v>
      </c>
      <c r="BX98" s="857"/>
      <c r="BY98" s="1028" t="s">
        <v>1252</v>
      </c>
      <c r="BZ98" s="1044">
        <f>+CB87</f>
        <v>250.86399999999998</v>
      </c>
      <c r="CA98" s="1042">
        <v>250</v>
      </c>
      <c r="CB98" s="857"/>
      <c r="CC98" s="1028" t="s">
        <v>1252</v>
      </c>
      <c r="CD98" s="1044">
        <f>+CF87</f>
        <v>249.80666666666664</v>
      </c>
      <c r="CE98" s="1038">
        <v>220</v>
      </c>
      <c r="CF98" s="857"/>
      <c r="CG98" s="1028" t="s">
        <v>1252</v>
      </c>
      <c r="CH98" s="1044">
        <f>+CJ87</f>
        <v>247.44666666666666</v>
      </c>
      <c r="CI98" s="1038">
        <v>255</v>
      </c>
      <c r="CJ98" s="857"/>
      <c r="CK98" s="1028" t="s">
        <v>1252</v>
      </c>
      <c r="CL98" s="1044">
        <f>+CN87</f>
        <v>177.77999999999997</v>
      </c>
      <c r="CM98" s="1038">
        <v>184</v>
      </c>
      <c r="CN98" s="857"/>
      <c r="CO98" s="1028" t="s">
        <v>1252</v>
      </c>
      <c r="CP98" s="1044">
        <f>+CR87</f>
        <v>44.964999999999989</v>
      </c>
      <c r="CQ98" s="1038">
        <v>100</v>
      </c>
      <c r="CR98" s="857"/>
      <c r="CS98" s="1028" t="s">
        <v>1252</v>
      </c>
      <c r="CT98" s="1044">
        <f>+CV87</f>
        <v>61.083333333333343</v>
      </c>
      <c r="CU98" s="1042">
        <v>72</v>
      </c>
      <c r="CV98" s="857"/>
      <c r="CW98" s="1028" t="s">
        <v>1252</v>
      </c>
      <c r="CX98" s="1044">
        <f>+CZ87</f>
        <v>56.708333333333336</v>
      </c>
      <c r="CY98" s="1038">
        <v>70</v>
      </c>
      <c r="CZ98" s="857"/>
      <c r="DA98" s="1028" t="s">
        <v>1252</v>
      </c>
      <c r="DB98" s="1044">
        <f>+DD87</f>
        <v>107.86666666666667</v>
      </c>
      <c r="DC98" s="1038">
        <v>133.5</v>
      </c>
      <c r="DD98" s="345"/>
      <c r="DE98" s="1028" t="s">
        <v>2899</v>
      </c>
      <c r="DF98" s="1044">
        <f t="shared" si="11"/>
        <v>0.78571428571428581</v>
      </c>
      <c r="DG98" s="1047"/>
      <c r="DH98" s="857"/>
      <c r="DJ98" s="857"/>
      <c r="DK98" s="1028" t="s">
        <v>2899</v>
      </c>
      <c r="DL98" s="1044">
        <f t="shared" si="12"/>
        <v>-4.8999999999999995</v>
      </c>
      <c r="DM98" s="1038"/>
      <c r="DN98" s="857"/>
      <c r="DT98" s="1028" t="s">
        <v>2899</v>
      </c>
      <c r="DU98" s="1044">
        <f t="shared" si="13"/>
        <v>0</v>
      </c>
      <c r="DV98" s="1047"/>
      <c r="DW98" s="857"/>
    </row>
    <row r="99" spans="1:127">
      <c r="A99" s="908"/>
      <c r="B99" s="946"/>
      <c r="C99" s="947"/>
      <c r="D99" s="948"/>
      <c r="E99" s="908"/>
      <c r="F99" s="946"/>
      <c r="G99" s="947"/>
      <c r="H99" s="948"/>
      <c r="I99" s="908"/>
      <c r="J99" s="946"/>
      <c r="K99" s="947"/>
      <c r="L99" s="948"/>
      <c r="M99" s="908" t="s">
        <v>100</v>
      </c>
      <c r="N99" s="938">
        <f t="shared" si="2"/>
        <v>49.06008403361345</v>
      </c>
      <c r="O99" s="939">
        <v>50</v>
      </c>
      <c r="P99" s="940"/>
      <c r="Q99" s="912" t="s">
        <v>100</v>
      </c>
      <c r="R99" s="941">
        <f t="shared" si="3"/>
        <v>166.23514285714288</v>
      </c>
      <c r="S99" s="942">
        <v>179</v>
      </c>
      <c r="T99" s="857"/>
      <c r="U99" s="912" t="s">
        <v>100</v>
      </c>
      <c r="V99" s="941">
        <f t="shared" si="4"/>
        <v>154.54370370370373</v>
      </c>
      <c r="W99" s="942">
        <v>155</v>
      </c>
      <c r="X99" s="943"/>
      <c r="Y99" s="912" t="s">
        <v>100</v>
      </c>
      <c r="Z99" s="941">
        <f t="shared" si="5"/>
        <v>137.93057851239669</v>
      </c>
      <c r="AA99" s="942">
        <v>152</v>
      </c>
      <c r="AB99" s="857"/>
      <c r="AC99" s="912" t="s">
        <v>100</v>
      </c>
      <c r="AD99" s="941">
        <f t="shared" si="6"/>
        <v>95.526081081081074</v>
      </c>
      <c r="AE99" s="942">
        <v>95</v>
      </c>
      <c r="AF99" s="857"/>
      <c r="AG99" s="912" t="s">
        <v>100</v>
      </c>
      <c r="AH99" s="941">
        <f t="shared" si="7"/>
        <v>178.51375000000002</v>
      </c>
      <c r="AI99" s="943">
        <v>190</v>
      </c>
      <c r="AJ99" s="857"/>
      <c r="AK99" s="912" t="s">
        <v>100</v>
      </c>
      <c r="AL99" s="941">
        <f t="shared" si="8"/>
        <v>276.89499999999998</v>
      </c>
      <c r="AM99" s="945">
        <v>280</v>
      </c>
      <c r="AN99" s="857"/>
      <c r="AO99" s="912" t="s">
        <v>100</v>
      </c>
      <c r="AP99" s="941">
        <f t="shared" si="9"/>
        <v>193.50166666666664</v>
      </c>
      <c r="AQ99" s="945">
        <v>200</v>
      </c>
      <c r="AR99" s="857"/>
      <c r="AS99" s="912"/>
      <c r="AT99" s="941"/>
      <c r="AU99" s="943"/>
      <c r="AV99" s="857"/>
      <c r="AW99" s="912"/>
      <c r="AX99" s="941"/>
      <c r="AY99" s="943"/>
      <c r="AZ99" s="857"/>
      <c r="BA99" s="912" t="s">
        <v>1742</v>
      </c>
      <c r="BB99" s="941">
        <v>70</v>
      </c>
      <c r="BC99" s="943">
        <v>75</v>
      </c>
      <c r="BD99" s="857"/>
      <c r="BE99" s="912" t="s">
        <v>1742</v>
      </c>
      <c r="BF99" s="941">
        <f>BH88</f>
        <v>161.31666666666666</v>
      </c>
      <c r="BG99" s="945">
        <v>165</v>
      </c>
      <c r="BH99" s="857"/>
      <c r="BI99" s="912" t="s">
        <v>1742</v>
      </c>
      <c r="BJ99" s="941">
        <f t="shared" si="10"/>
        <v>80</v>
      </c>
      <c r="BK99" s="945">
        <v>210</v>
      </c>
      <c r="BL99" s="857"/>
      <c r="BM99" s="912" t="s">
        <v>1742</v>
      </c>
      <c r="BN99" s="941">
        <f>BP88</f>
        <v>195.5616666666667</v>
      </c>
      <c r="BO99" s="945">
        <v>200</v>
      </c>
      <c r="BP99" s="857"/>
      <c r="BQ99" s="1029" t="s">
        <v>1742</v>
      </c>
      <c r="BR99" s="1035">
        <f>BT88</f>
        <v>152.30333333333331</v>
      </c>
      <c r="BS99" s="1038">
        <v>160</v>
      </c>
      <c r="BT99" s="857"/>
      <c r="BU99" s="1029" t="s">
        <v>1742</v>
      </c>
      <c r="BV99" s="1035">
        <f>BX88</f>
        <v>115.37333333333333</v>
      </c>
      <c r="BW99" s="1038">
        <v>112</v>
      </c>
      <c r="BX99" s="857"/>
      <c r="BY99" s="1029" t="s">
        <v>1742</v>
      </c>
      <c r="BZ99" s="1044">
        <f>CB88</f>
        <v>250.86399999999998</v>
      </c>
      <c r="CA99" s="1042">
        <v>250</v>
      </c>
      <c r="CB99" s="857"/>
      <c r="CC99" s="1029" t="s">
        <v>1742</v>
      </c>
      <c r="CD99" s="1044">
        <f>CF88</f>
        <v>249.80666666666664</v>
      </c>
      <c r="CE99" s="1038">
        <v>215</v>
      </c>
      <c r="CF99" s="857"/>
      <c r="CG99" s="1029" t="s">
        <v>1742</v>
      </c>
      <c r="CH99" s="1044">
        <f>CJ88</f>
        <v>247.44666666666666</v>
      </c>
      <c r="CI99" s="1038">
        <f>255-CI71</f>
        <v>246</v>
      </c>
      <c r="CJ99" s="857"/>
      <c r="CK99" s="1029" t="s">
        <v>1742</v>
      </c>
      <c r="CL99" s="1044">
        <f>CN88</f>
        <v>177.77999999999997</v>
      </c>
      <c r="CM99" s="1038">
        <v>174</v>
      </c>
      <c r="CN99" s="857"/>
      <c r="CO99" s="1029" t="s">
        <v>1742</v>
      </c>
      <c r="CP99" s="1044">
        <f>CR88</f>
        <v>44.964999999999989</v>
      </c>
      <c r="CQ99" s="1038">
        <v>90</v>
      </c>
      <c r="CR99" s="857"/>
      <c r="CS99" s="1029" t="s">
        <v>1742</v>
      </c>
      <c r="CT99" s="1044">
        <f>CV88</f>
        <v>61.083333333333343</v>
      </c>
      <c r="CU99" s="1042">
        <v>72</v>
      </c>
      <c r="CV99" s="857"/>
      <c r="CW99" s="1029" t="s">
        <v>1742</v>
      </c>
      <c r="CX99" s="1044">
        <f>CZ88</f>
        <v>56.708333333333336</v>
      </c>
      <c r="CY99" s="1038">
        <v>70</v>
      </c>
      <c r="CZ99" s="857"/>
      <c r="DA99" s="1029" t="s">
        <v>1742</v>
      </c>
      <c r="DB99" s="1044">
        <f>DD88</f>
        <v>107.86666666666667</v>
      </c>
      <c r="DC99" s="1038">
        <v>139</v>
      </c>
      <c r="DD99" s="345"/>
      <c r="DE99" s="1029" t="s">
        <v>2897</v>
      </c>
      <c r="DF99" s="1044">
        <f t="shared" si="11"/>
        <v>0.78571428571428581</v>
      </c>
      <c r="DG99" s="1047"/>
      <c r="DH99" s="857"/>
      <c r="DJ99" s="857"/>
      <c r="DK99" s="1029" t="s">
        <v>2897</v>
      </c>
      <c r="DL99" s="1044">
        <f t="shared" si="12"/>
        <v>-4.8999999999999995</v>
      </c>
      <c r="DM99" s="1038"/>
      <c r="DN99" s="857"/>
      <c r="DT99" s="1029" t="s">
        <v>2897</v>
      </c>
      <c r="DU99" s="1044">
        <f t="shared" si="13"/>
        <v>0</v>
      </c>
      <c r="DV99" s="1047"/>
      <c r="DW99" s="857"/>
    </row>
    <row r="100" spans="1:127">
      <c r="A100" s="908"/>
      <c r="B100" s="946"/>
      <c r="C100" s="947"/>
      <c r="D100" s="948"/>
      <c r="E100" s="908"/>
      <c r="F100" s="946"/>
      <c r="G100" s="947"/>
      <c r="H100" s="948"/>
      <c r="I100" s="908"/>
      <c r="J100" s="946"/>
      <c r="K100" s="947"/>
      <c r="L100" s="948"/>
      <c r="M100" s="908"/>
      <c r="N100" s="946"/>
      <c r="O100" s="947"/>
      <c r="P100" s="948"/>
      <c r="Q100" s="912"/>
      <c r="R100" s="949"/>
      <c r="S100" s="950"/>
      <c r="T100" s="857"/>
      <c r="U100" s="912"/>
      <c r="V100" s="949"/>
      <c r="W100" s="950"/>
      <c r="X100" s="951"/>
      <c r="Y100" s="912"/>
      <c r="Z100" s="949"/>
      <c r="AA100" s="950"/>
      <c r="AB100" s="857"/>
      <c r="AC100" s="912"/>
      <c r="AD100" s="949"/>
      <c r="AE100" s="950"/>
      <c r="AF100" s="857"/>
      <c r="AG100" s="912"/>
      <c r="AH100" s="941"/>
      <c r="AI100" s="951"/>
      <c r="AJ100" s="857"/>
      <c r="AK100" s="912"/>
      <c r="AL100" s="949"/>
      <c r="AM100" s="1253"/>
      <c r="AN100" s="857"/>
      <c r="AO100" s="912"/>
      <c r="AP100" s="949"/>
      <c r="AQ100" s="1253"/>
      <c r="AR100" s="857"/>
      <c r="AS100" s="912"/>
      <c r="AT100" s="949"/>
      <c r="AU100" s="951"/>
      <c r="AV100" s="857"/>
      <c r="AW100" s="912"/>
      <c r="AX100" s="949"/>
      <c r="AY100" s="951"/>
      <c r="AZ100" s="857"/>
      <c r="BA100" s="912"/>
      <c r="BB100" s="949"/>
      <c r="BC100" s="951"/>
      <c r="BD100" s="857"/>
      <c r="BE100" s="912"/>
      <c r="BF100" s="949"/>
      <c r="BG100" s="1253"/>
      <c r="BH100" s="857"/>
      <c r="BI100" s="912"/>
      <c r="BJ100" s="949"/>
      <c r="BK100" s="1253"/>
      <c r="BL100" s="857"/>
      <c r="BM100" s="912"/>
      <c r="BN100" s="949"/>
      <c r="BO100" s="1253"/>
      <c r="BP100" s="857"/>
      <c r="BQ100" s="1029"/>
      <c r="BR100" s="1036"/>
      <c r="BS100" s="1038"/>
      <c r="BT100" s="857"/>
      <c r="BU100" s="1029"/>
      <c r="BV100" s="1036"/>
      <c r="BW100" s="1038"/>
      <c r="BX100" s="857"/>
      <c r="BY100" s="1029"/>
      <c r="BZ100" s="1045"/>
      <c r="CA100" s="1254"/>
      <c r="CB100" s="857"/>
      <c r="CC100" s="1029"/>
      <c r="CD100" s="1045"/>
      <c r="CE100" s="1047"/>
      <c r="CF100" s="857"/>
      <c r="CG100" s="1029"/>
      <c r="CH100" s="1045"/>
      <c r="CI100" s="1047"/>
      <c r="CJ100" s="857"/>
      <c r="CK100" s="1029"/>
      <c r="CL100" s="1045"/>
      <c r="CM100" s="1047"/>
      <c r="CN100" s="857"/>
      <c r="CO100" s="1029"/>
      <c r="CP100" s="1045"/>
      <c r="CQ100" s="1047"/>
      <c r="CR100" s="857"/>
      <c r="CS100" s="1029"/>
      <c r="CT100" s="1045"/>
      <c r="CU100" s="1254"/>
      <c r="CV100" s="857"/>
      <c r="CW100" s="1029"/>
      <c r="CX100" s="1045"/>
      <c r="CY100" s="1047"/>
      <c r="CZ100" s="857"/>
      <c r="DA100" s="1029"/>
      <c r="DB100" s="1045"/>
      <c r="DC100" s="1047"/>
      <c r="DD100" s="345"/>
      <c r="DE100" s="1029" t="s">
        <v>2901</v>
      </c>
      <c r="DF100" s="1045">
        <f>DG89</f>
        <v>0.78571428571428581</v>
      </c>
      <c r="DG100" s="1047"/>
      <c r="DH100" s="857"/>
      <c r="DJ100" s="857"/>
      <c r="DK100" s="1029" t="s">
        <v>2901</v>
      </c>
      <c r="DL100" s="1045">
        <f>DM89</f>
        <v>-4.8999999999999995</v>
      </c>
      <c r="DM100" s="1047"/>
      <c r="DN100" s="857"/>
      <c r="DT100" s="1029" t="s">
        <v>2901</v>
      </c>
      <c r="DU100" s="1045">
        <f>DV89</f>
        <v>0</v>
      </c>
      <c r="DV100" s="1047"/>
      <c r="DW100" s="857"/>
    </row>
    <row r="101" spans="1:127">
      <c r="A101" s="908"/>
      <c r="B101" s="946"/>
      <c r="C101" s="947"/>
      <c r="D101" s="948"/>
      <c r="E101" s="908"/>
      <c r="F101" s="946"/>
      <c r="G101" s="947"/>
      <c r="H101" s="948"/>
      <c r="I101" s="908"/>
      <c r="J101" s="946"/>
      <c r="K101" s="947"/>
      <c r="L101" s="948"/>
      <c r="M101" s="908"/>
      <c r="N101" s="946"/>
      <c r="O101" s="947"/>
      <c r="P101" s="948"/>
      <c r="Q101" s="912"/>
      <c r="R101" s="949"/>
      <c r="S101" s="950"/>
      <c r="T101" s="857"/>
      <c r="U101" s="912"/>
      <c r="V101" s="949"/>
      <c r="W101" s="950"/>
      <c r="X101" s="951"/>
      <c r="Y101" s="912"/>
      <c r="Z101" s="949"/>
      <c r="AA101" s="950"/>
      <c r="AB101" s="857"/>
      <c r="AC101" s="912"/>
      <c r="AD101" s="949"/>
      <c r="AE101" s="950"/>
      <c r="AF101" s="857"/>
      <c r="AG101" s="912" t="s">
        <v>1252</v>
      </c>
      <c r="AH101" s="941">
        <f>+AJ90</f>
        <v>178.51375000000002</v>
      </c>
      <c r="AI101" s="951">
        <v>190</v>
      </c>
      <c r="AJ101" s="857"/>
      <c r="AK101" s="912"/>
      <c r="AL101" s="949"/>
      <c r="AM101" s="951"/>
      <c r="AN101" s="857"/>
      <c r="AO101" s="912"/>
      <c r="AP101" s="949"/>
      <c r="AQ101" s="951"/>
      <c r="AR101" s="857"/>
      <c r="AS101" s="912"/>
      <c r="AT101" s="949"/>
      <c r="AU101" s="951"/>
      <c r="AV101" s="857"/>
      <c r="AW101" s="912"/>
      <c r="AX101" s="949"/>
      <c r="AY101" s="951"/>
      <c r="AZ101" s="857"/>
      <c r="BA101" s="912"/>
      <c r="BB101" s="949"/>
      <c r="BC101" s="951"/>
      <c r="BD101" s="857"/>
      <c r="BE101" s="912"/>
      <c r="BF101" s="949"/>
      <c r="BG101" s="951"/>
      <c r="BH101" s="857"/>
      <c r="BI101" s="912"/>
      <c r="BJ101" s="949"/>
      <c r="BK101" s="951"/>
      <c r="BL101" s="857"/>
      <c r="BM101" s="912"/>
      <c r="BN101" s="949"/>
      <c r="BO101" s="951"/>
      <c r="BP101" s="857"/>
      <c r="BQ101" s="1029"/>
      <c r="BR101" s="1036"/>
      <c r="BS101" s="1038"/>
      <c r="BT101" s="857"/>
      <c r="BU101" s="1029"/>
      <c r="BV101" s="1036"/>
      <c r="BW101" s="1038"/>
      <c r="BX101" s="857"/>
      <c r="BY101" s="1029" t="s">
        <v>143</v>
      </c>
      <c r="BZ101" s="1045"/>
      <c r="CA101" s="1047"/>
      <c r="CB101" s="857"/>
      <c r="CC101" s="1029" t="s">
        <v>143</v>
      </c>
      <c r="CD101" s="1045"/>
      <c r="CE101" s="1047"/>
      <c r="CF101" s="857"/>
      <c r="CG101" s="1029" t="s">
        <v>143</v>
      </c>
      <c r="CH101" s="1045"/>
      <c r="CI101" s="1047"/>
      <c r="CJ101" s="857"/>
      <c r="CK101" s="1029" t="s">
        <v>143</v>
      </c>
      <c r="CL101" s="1045"/>
      <c r="CM101" s="1047"/>
      <c r="CN101" s="857"/>
      <c r="CO101" s="1029" t="s">
        <v>143</v>
      </c>
      <c r="CP101" s="1045"/>
      <c r="CQ101" s="1047"/>
      <c r="CR101" s="857"/>
      <c r="CS101" s="1029" t="s">
        <v>143</v>
      </c>
      <c r="CT101" s="1045"/>
      <c r="CU101" s="1047"/>
      <c r="CV101" s="857"/>
      <c r="CW101" s="1029" t="s">
        <v>143</v>
      </c>
      <c r="CX101" s="1045"/>
      <c r="CY101" s="1047"/>
      <c r="CZ101" s="857"/>
      <c r="DA101" s="1029" t="s">
        <v>143</v>
      </c>
      <c r="DB101" s="1045"/>
      <c r="DC101" s="1047"/>
      <c r="DD101" s="857"/>
      <c r="DE101" s="1029"/>
      <c r="DF101" s="1045"/>
      <c r="DG101" s="1047"/>
      <c r="DH101" s="857"/>
      <c r="DJ101" s="857"/>
      <c r="DK101" s="1029"/>
      <c r="DL101" s="1045"/>
      <c r="DM101" s="1047"/>
      <c r="DN101" s="857"/>
      <c r="DT101" s="1029"/>
      <c r="DU101" s="1045"/>
      <c r="DV101" s="1047"/>
      <c r="DW101" s="857"/>
    </row>
    <row r="102" spans="1:127" ht="15.75" thickBot="1">
      <c r="A102" s="916" t="s">
        <v>19</v>
      </c>
      <c r="B102" s="952">
        <f>+D91</f>
        <v>115.05932203389831</v>
      </c>
      <c r="C102" s="953">
        <v>115</v>
      </c>
      <c r="D102" s="954"/>
      <c r="E102" s="916" t="s">
        <v>19</v>
      </c>
      <c r="F102" s="952">
        <f>+H91</f>
        <v>60.953333333333333</v>
      </c>
      <c r="G102" s="953">
        <v>61</v>
      </c>
      <c r="H102" s="954"/>
      <c r="I102" s="916" t="s">
        <v>19</v>
      </c>
      <c r="J102" s="952">
        <f>+L91</f>
        <v>198.00809523809522</v>
      </c>
      <c r="K102" s="953">
        <v>197</v>
      </c>
      <c r="L102" s="954"/>
      <c r="M102" s="916" t="s">
        <v>19</v>
      </c>
      <c r="N102" s="952">
        <f>+P91</f>
        <v>166.80428571428573</v>
      </c>
      <c r="O102" s="953">
        <v>167</v>
      </c>
      <c r="P102" s="954"/>
      <c r="Q102" s="920" t="s">
        <v>19</v>
      </c>
      <c r="R102" s="955">
        <f>+T91</f>
        <v>158.67900000000003</v>
      </c>
      <c r="S102" s="956">
        <v>171</v>
      </c>
      <c r="T102" s="857"/>
      <c r="U102" s="920" t="s">
        <v>19</v>
      </c>
      <c r="V102" s="955">
        <f>+X91</f>
        <v>154.54370370370373</v>
      </c>
      <c r="W102" s="956">
        <v>155</v>
      </c>
      <c r="X102" s="957"/>
      <c r="Y102" s="920" t="s">
        <v>19</v>
      </c>
      <c r="Z102" s="955">
        <f>+AB91</f>
        <v>117.24099173553719</v>
      </c>
      <c r="AA102" s="956">
        <v>130</v>
      </c>
      <c r="AB102" s="857"/>
      <c r="AC102" s="920" t="s">
        <v>19</v>
      </c>
      <c r="AD102" s="955">
        <f>+AF91</f>
        <v>91.183986486486475</v>
      </c>
      <c r="AE102" s="956">
        <v>91</v>
      </c>
      <c r="AF102" s="857"/>
      <c r="AG102" s="920" t="s">
        <v>19</v>
      </c>
      <c r="AH102" s="955">
        <f>+AJ91</f>
        <v>178.51375000000002</v>
      </c>
      <c r="AI102" s="957">
        <v>190</v>
      </c>
      <c r="AJ102" s="857"/>
      <c r="AK102" s="920"/>
      <c r="AL102" s="955"/>
      <c r="AM102" s="957"/>
      <c r="AN102" s="857"/>
      <c r="AO102" s="920"/>
      <c r="AP102" s="955"/>
      <c r="AQ102" s="957"/>
      <c r="AR102" s="857"/>
      <c r="AS102" s="920"/>
      <c r="AT102" s="955"/>
      <c r="AU102" s="957"/>
      <c r="AV102" s="857"/>
      <c r="AW102" s="920"/>
      <c r="AX102" s="955"/>
      <c r="AY102" s="957"/>
      <c r="AZ102" s="857"/>
      <c r="BA102" s="920"/>
      <c r="BB102" s="955"/>
      <c r="BC102" s="957"/>
      <c r="BD102" s="857"/>
      <c r="BE102" s="920"/>
      <c r="BF102" s="955"/>
      <c r="BG102" s="957"/>
      <c r="BH102" s="857"/>
      <c r="BI102" s="920"/>
      <c r="BJ102" s="955"/>
      <c r="BK102" s="957"/>
      <c r="BL102" s="857"/>
      <c r="BM102" s="920"/>
      <c r="BN102" s="955"/>
      <c r="BO102" s="957"/>
      <c r="BP102" s="857"/>
      <c r="BQ102" s="1030"/>
      <c r="BR102" s="1037"/>
      <c r="BS102" s="1039"/>
      <c r="BT102" s="857"/>
      <c r="BU102" s="1030"/>
      <c r="BV102" s="1037"/>
      <c r="BW102" s="1039"/>
      <c r="BX102" s="857"/>
      <c r="BY102" s="1030"/>
      <c r="BZ102" s="1046"/>
      <c r="CA102" s="1039"/>
      <c r="CB102" s="857"/>
      <c r="CC102" s="1030"/>
      <c r="CD102" s="1046"/>
      <c r="CE102" s="1039"/>
      <c r="CF102" s="857"/>
      <c r="CG102" s="1030"/>
      <c r="CH102" s="1046"/>
      <c r="CI102" s="1039"/>
      <c r="CJ102" s="857"/>
      <c r="CK102" s="1030"/>
      <c r="CL102" s="1046"/>
      <c r="CM102" s="1039"/>
      <c r="CN102" s="857"/>
      <c r="CO102" s="1030"/>
      <c r="CP102" s="1046"/>
      <c r="CQ102" s="1039"/>
      <c r="CR102" s="857"/>
      <c r="CS102" s="1030"/>
      <c r="CT102" s="1046"/>
      <c r="CU102" s="1039"/>
      <c r="CV102" s="857"/>
      <c r="CW102" s="1030"/>
      <c r="CX102" s="1046"/>
      <c r="CY102" s="1039"/>
      <c r="CZ102" s="857"/>
      <c r="DA102" s="1030"/>
      <c r="DB102" s="1046"/>
      <c r="DC102" s="1039"/>
      <c r="DD102" s="857"/>
      <c r="DE102" s="1030"/>
      <c r="DF102" s="1046"/>
      <c r="DG102" s="1039"/>
      <c r="DH102" s="857"/>
      <c r="DJ102" s="857"/>
      <c r="DK102" s="1030"/>
      <c r="DL102" s="1046"/>
      <c r="DM102" s="1039"/>
      <c r="DN102" s="857"/>
      <c r="DT102" s="1030"/>
      <c r="DU102" s="1046"/>
      <c r="DV102" s="1039"/>
      <c r="DW102" s="857"/>
    </row>
    <row r="103" spans="1:127" ht="15.75" thickBot="1">
      <c r="A103" s="958"/>
      <c r="B103" s="958"/>
      <c r="C103" s="959">
        <f>SUM(C94:D102)</f>
        <v>677</v>
      </c>
      <c r="D103" s="960"/>
      <c r="E103" s="961"/>
      <c r="F103" s="857"/>
      <c r="G103" s="959">
        <f>SUM(G94:H102)</f>
        <v>365</v>
      </c>
      <c r="H103" s="960"/>
      <c r="I103" s="857"/>
      <c r="J103" s="857"/>
      <c r="K103" s="959">
        <f>SUM(K94:L102)</f>
        <v>903</v>
      </c>
      <c r="L103" s="960"/>
      <c r="M103" s="857"/>
      <c r="N103" s="857"/>
      <c r="O103" s="959">
        <f>SUM(O94:P102)</f>
        <v>1168</v>
      </c>
      <c r="P103" s="960"/>
      <c r="Q103" s="345"/>
      <c r="R103" s="345"/>
      <c r="S103" s="962">
        <f>SUM(S94:S102)</f>
        <v>1140</v>
      </c>
      <c r="T103" s="857"/>
      <c r="U103" s="345"/>
      <c r="V103" s="345"/>
      <c r="W103" s="963">
        <f>SUM(W94:X102)</f>
        <v>1053</v>
      </c>
      <c r="X103" s="964"/>
      <c r="Y103" s="345"/>
      <c r="Z103" s="345"/>
      <c r="AA103" s="962">
        <f>SUM(AA94:AA102)</f>
        <v>923</v>
      </c>
      <c r="AB103" s="857"/>
      <c r="AC103" s="345"/>
      <c r="AD103" s="345"/>
      <c r="AE103" s="962">
        <f>SUM(AE94:AE102)</f>
        <v>640</v>
      </c>
      <c r="AF103" s="857"/>
      <c r="AG103" s="345"/>
      <c r="AH103" s="345"/>
      <c r="AI103" s="965">
        <f>SUM(AI94:AI102)</f>
        <v>1520</v>
      </c>
      <c r="AJ103" s="857"/>
      <c r="AK103" s="345"/>
      <c r="AL103" s="345"/>
      <c r="AM103" s="962">
        <f>SUM(AM94:AM102)</f>
        <v>1680</v>
      </c>
      <c r="AN103" s="857"/>
      <c r="AO103" s="345"/>
      <c r="AP103" s="345"/>
      <c r="AQ103" s="962">
        <f>SUM(AQ94:AQ102)</f>
        <v>1200</v>
      </c>
      <c r="AR103" s="857"/>
      <c r="AS103" s="345"/>
      <c r="AT103" s="345"/>
      <c r="AU103" s="962">
        <f>SUM(AU94:AU102)</f>
        <v>825</v>
      </c>
      <c r="AV103" s="857"/>
      <c r="AW103" s="345"/>
      <c r="AX103" s="345"/>
      <c r="AY103" s="962">
        <f>SUM(AY94:AY102)</f>
        <v>350</v>
      </c>
      <c r="AZ103" s="857"/>
      <c r="BA103" s="345"/>
      <c r="BB103" s="345"/>
      <c r="BC103" s="962">
        <f>SUM(BC94:BC102)</f>
        <v>825</v>
      </c>
      <c r="BD103" s="857"/>
      <c r="BE103" s="345"/>
      <c r="BF103" s="345"/>
      <c r="BG103" s="962">
        <f>SUM(BG94:BG102)</f>
        <v>990</v>
      </c>
      <c r="BH103" s="857"/>
      <c r="BI103" s="345"/>
      <c r="BJ103" s="345"/>
      <c r="BK103" s="962">
        <f>SUM(BK94:BK102)</f>
        <v>1260</v>
      </c>
      <c r="BL103" s="857"/>
      <c r="BM103" s="345"/>
      <c r="BN103" s="345"/>
      <c r="BO103" s="962">
        <f>SUM(BO94:BO102)</f>
        <v>1200</v>
      </c>
      <c r="BP103" s="857"/>
      <c r="BQ103" s="345"/>
      <c r="BR103" s="345"/>
      <c r="BS103" s="1056">
        <f>SUM(BS94:BS102)</f>
        <v>960</v>
      </c>
      <c r="BT103" s="857"/>
      <c r="BU103" s="345"/>
      <c r="BV103" s="345"/>
      <c r="BW103" s="1056">
        <f>SUM(BW94:BW102)</f>
        <v>712</v>
      </c>
      <c r="BX103" s="857"/>
      <c r="BY103" s="345"/>
      <c r="BZ103" s="345"/>
      <c r="CA103" s="1057">
        <f>SUM(CA94:CA102)</f>
        <v>1250</v>
      </c>
      <c r="CB103" s="857"/>
      <c r="CC103" s="345"/>
      <c r="CD103" s="345"/>
      <c r="CE103" s="1057">
        <f>SUM(CE94:CE102)</f>
        <v>1215</v>
      </c>
      <c r="CF103" s="857"/>
      <c r="CG103" s="345"/>
      <c r="CH103" s="345"/>
      <c r="CI103" s="1057">
        <f>SUM(CI94:CI102)</f>
        <v>1216</v>
      </c>
      <c r="CJ103" s="857"/>
      <c r="CK103" s="345"/>
      <c r="CL103" s="345"/>
      <c r="CM103" s="1057">
        <f>SUM(CM94:CM102)</f>
        <v>734</v>
      </c>
      <c r="CN103" s="857"/>
      <c r="CO103" s="345"/>
      <c r="CP103" s="345"/>
      <c r="CQ103" s="1057">
        <f>SUM(CQ94:CQ102)</f>
        <v>520.4</v>
      </c>
      <c r="CR103" s="857"/>
      <c r="CS103" s="345"/>
      <c r="CT103" s="345"/>
      <c r="CU103" s="1057">
        <f>SUM(CU94:CU102)</f>
        <v>366.5</v>
      </c>
      <c r="CV103" s="857"/>
      <c r="CW103" s="345"/>
      <c r="CX103" s="345"/>
      <c r="CY103" s="1057">
        <f>SUM(CY94:CY102)</f>
        <v>345</v>
      </c>
      <c r="CZ103" s="857"/>
      <c r="DA103" s="345"/>
      <c r="DB103" s="345"/>
      <c r="DC103" s="1057">
        <f>SUM(DC94:DC102)</f>
        <v>731.5</v>
      </c>
      <c r="DD103" s="857"/>
      <c r="DE103" s="345"/>
      <c r="DF103" s="345"/>
      <c r="DG103" s="1057">
        <f>SUM(DG94:DG102)</f>
        <v>0</v>
      </c>
      <c r="DH103" s="857"/>
      <c r="DJ103" s="857"/>
      <c r="DK103" s="345"/>
      <c r="DL103" s="345"/>
      <c r="DM103" s="1057">
        <f>SUM(DM94:DM102)</f>
        <v>0</v>
      </c>
      <c r="DN103" s="857"/>
      <c r="DT103" s="345"/>
      <c r="DU103" s="345"/>
      <c r="DV103" s="1057">
        <f>SUM(DV94:DV102)</f>
        <v>0</v>
      </c>
      <c r="DW103" s="857"/>
    </row>
    <row r="104" spans="1:127">
      <c r="A104" s="141"/>
      <c r="B104" s="141"/>
      <c r="C104" s="141"/>
      <c r="D104" s="195"/>
      <c r="AC104" s="345"/>
      <c r="AD104" s="345"/>
      <c r="AE104" s="345"/>
      <c r="AG104" s="345"/>
      <c r="AH104" s="345"/>
      <c r="AI104" s="345"/>
      <c r="AK104" s="345"/>
      <c r="AL104" s="345"/>
      <c r="AM104" s="345"/>
      <c r="AO104" s="345"/>
      <c r="AP104" s="345"/>
      <c r="AQ104" s="345"/>
      <c r="AS104" s="345"/>
      <c r="AT104" s="345"/>
      <c r="AU104" s="345"/>
      <c r="AW104" s="345"/>
      <c r="AX104" s="345"/>
      <c r="AY104" s="345"/>
      <c r="BA104" s="345"/>
      <c r="BB104" s="345"/>
      <c r="BC104" s="345"/>
      <c r="BE104" s="345"/>
      <c r="BF104" s="345"/>
      <c r="BG104" s="345"/>
      <c r="BI104" s="345"/>
      <c r="BJ104" s="345"/>
      <c r="BK104" s="345"/>
    </row>
    <row r="105" spans="1:127">
      <c r="A105" s="141"/>
      <c r="B105" s="141"/>
      <c r="C105" s="141"/>
      <c r="D105" s="141"/>
      <c r="AN105" s="47">
        <f>AN92-AM103</f>
        <v>-18.630000000000109</v>
      </c>
    </row>
    <row r="106" spans="1:127">
      <c r="A106" s="141"/>
      <c r="B106" s="141"/>
      <c r="C106" s="141"/>
      <c r="D106" s="141"/>
    </row>
    <row r="107" spans="1:127">
      <c r="A107" s="141"/>
      <c r="B107" s="141"/>
      <c r="C107" s="141"/>
      <c r="D107" s="141"/>
    </row>
    <row r="108" spans="1:127">
      <c r="A108" s="141"/>
      <c r="B108" s="141"/>
      <c r="C108" s="141"/>
      <c r="D108" s="141"/>
      <c r="DJ108" s="47"/>
    </row>
    <row r="109" spans="1:127">
      <c r="DJ109" s="47"/>
    </row>
  </sheetData>
  <sheetProtection formatCells="0" autoFilter="0" pivotTables="0"/>
  <sortState xmlns:xlrd2="http://schemas.microsoft.com/office/spreadsheetml/2017/richdata2" ref="DJ3:DR12">
    <sortCondition ref="DO3:DO12"/>
  </sortState>
  <mergeCells count="34">
    <mergeCell ref="DT1:DV1"/>
    <mergeCell ref="DT73:DU73"/>
    <mergeCell ref="BI74:BJ74"/>
    <mergeCell ref="BA74:BB74"/>
    <mergeCell ref="BE74:BF74"/>
    <mergeCell ref="CG74:CH74"/>
    <mergeCell ref="DE73:DF73"/>
    <mergeCell ref="CS74:CT74"/>
    <mergeCell ref="Q74:R74"/>
    <mergeCell ref="Y74:Z74"/>
    <mergeCell ref="AC74:AD74"/>
    <mergeCell ref="AG74:AH74"/>
    <mergeCell ref="AK74:AL74"/>
    <mergeCell ref="AO74:AP74"/>
    <mergeCell ref="AS74:AT74"/>
    <mergeCell ref="AW74:AX74"/>
    <mergeCell ref="DE1:DG1"/>
    <mergeCell ref="DJ1:DR1"/>
    <mergeCell ref="BM74:BN74"/>
    <mergeCell ref="DA74:DB74"/>
    <mergeCell ref="BU74:BV74"/>
    <mergeCell ref="CC74:CD74"/>
    <mergeCell ref="CO74:CP74"/>
    <mergeCell ref="CW74:CX74"/>
    <mergeCell ref="BY74:BZ74"/>
    <mergeCell ref="BQ74:BR74"/>
    <mergeCell ref="DK73:DL73"/>
    <mergeCell ref="CK74:CL74"/>
    <mergeCell ref="DX32:DY32"/>
    <mergeCell ref="DX12:DZ12"/>
    <mergeCell ref="DX13:DZ13"/>
    <mergeCell ref="DX21:DY21"/>
    <mergeCell ref="DX22:DZ22"/>
    <mergeCell ref="DX31:DY31"/>
  </mergeCells>
  <pageMargins left="0.7" right="0.7" top="0.75" bottom="0.75" header="0.3" footer="0.3"/>
  <pageSetup paperSize="9" orientation="portrait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lha14"/>
  <dimension ref="B1:I42"/>
  <sheetViews>
    <sheetView zoomScale="85" zoomScaleNormal="85" workbookViewId="0">
      <selection activeCell="D11" sqref="B3:D11"/>
    </sheetView>
  </sheetViews>
  <sheetFormatPr defaultColWidth="9" defaultRowHeight="15"/>
  <cols>
    <col min="1" max="1" width="3.42578125" customWidth="1"/>
    <col min="2" max="2" width="19.28515625" style="1" customWidth="1"/>
    <col min="3" max="3" width="26.7109375" style="1" customWidth="1"/>
    <col min="4" max="4" width="19.85546875" style="798" customWidth="1"/>
    <col min="5" max="5" width="18.5703125" style="1" customWidth="1"/>
    <col min="6" max="6" width="26.85546875" customWidth="1"/>
    <col min="7" max="7" width="48" customWidth="1"/>
    <col min="8" max="8" width="68.42578125" customWidth="1"/>
    <col min="9" max="9" width="64.5703125" customWidth="1"/>
  </cols>
  <sheetData>
    <row r="1" spans="2:9" ht="15.75" thickBot="1"/>
    <row r="2" spans="2:9" ht="16.5" thickBot="1">
      <c r="B2" s="979" t="s">
        <v>12</v>
      </c>
      <c r="C2" s="980" t="s">
        <v>843</v>
      </c>
      <c r="D2" s="981" t="s">
        <v>14</v>
      </c>
      <c r="E2" s="982" t="s">
        <v>203</v>
      </c>
      <c r="F2" s="345"/>
      <c r="G2" s="1739" t="s">
        <v>844</v>
      </c>
      <c r="H2" s="1740"/>
      <c r="I2" s="1740"/>
    </row>
    <row r="3" spans="2:9" ht="16.5" thickBot="1">
      <c r="B3" s="802">
        <v>45730</v>
      </c>
      <c r="C3" s="542" t="s">
        <v>2856</v>
      </c>
      <c r="D3" s="803">
        <v>70</v>
      </c>
      <c r="E3" s="804">
        <f t="shared" ref="E3:E37" si="0">D3*25%</f>
        <v>17.5</v>
      </c>
      <c r="F3" s="345"/>
      <c r="G3" s="753"/>
      <c r="H3" s="753"/>
      <c r="I3" s="753"/>
    </row>
    <row r="4" spans="2:9" ht="16.5" thickBot="1">
      <c r="B4" s="701">
        <v>45739</v>
      </c>
      <c r="C4" s="542" t="s">
        <v>2873</v>
      </c>
      <c r="D4" s="799">
        <v>32</v>
      </c>
      <c r="E4" s="804">
        <f t="shared" si="0"/>
        <v>8</v>
      </c>
      <c r="F4" s="345"/>
      <c r="G4" s="985" t="s">
        <v>1087</v>
      </c>
      <c r="H4" s="985"/>
      <c r="I4" s="985" t="s">
        <v>845</v>
      </c>
    </row>
    <row r="5" spans="2:9" ht="15.75" thickBot="1">
      <c r="B5" s="701">
        <v>45745</v>
      </c>
      <c r="C5" s="542" t="s">
        <v>2885</v>
      </c>
      <c r="D5" s="799">
        <v>64</v>
      </c>
      <c r="E5" s="804">
        <f t="shared" si="0"/>
        <v>16</v>
      </c>
      <c r="F5" s="345"/>
      <c r="G5" s="345"/>
      <c r="H5" s="345"/>
      <c r="I5" s="345"/>
    </row>
    <row r="6" spans="2:9" ht="16.5" thickBot="1">
      <c r="B6" s="701">
        <v>45750</v>
      </c>
      <c r="C6" s="1234" t="s">
        <v>2890</v>
      </c>
      <c r="D6" s="799">
        <v>66</v>
      </c>
      <c r="E6" s="804">
        <f t="shared" si="0"/>
        <v>16.5</v>
      </c>
      <c r="F6" s="345"/>
      <c r="G6" s="985" t="s">
        <v>846</v>
      </c>
      <c r="H6" s="985" t="s">
        <v>848</v>
      </c>
      <c r="I6" s="985" t="s">
        <v>847</v>
      </c>
    </row>
    <row r="7" spans="2:9" ht="16.5" thickBot="1">
      <c r="B7" s="701">
        <v>45755</v>
      </c>
      <c r="C7" s="362" t="s">
        <v>2893</v>
      </c>
      <c r="D7" s="799">
        <v>66</v>
      </c>
      <c r="E7" s="804">
        <f t="shared" si="0"/>
        <v>16.5</v>
      </c>
      <c r="F7" s="345"/>
      <c r="G7" s="781">
        <v>32</v>
      </c>
      <c r="H7" s="781">
        <v>10</v>
      </c>
      <c r="I7" s="782" t="s">
        <v>1904</v>
      </c>
    </row>
    <row r="8" spans="2:9" ht="16.5" thickBot="1">
      <c r="B8" s="701">
        <v>45755</v>
      </c>
      <c r="C8" s="1235" t="s">
        <v>2894</v>
      </c>
      <c r="D8" s="799">
        <v>72</v>
      </c>
      <c r="E8" s="804">
        <f t="shared" si="0"/>
        <v>18</v>
      </c>
      <c r="F8" s="345"/>
      <c r="G8" s="783" t="s">
        <v>849</v>
      </c>
      <c r="H8" s="784"/>
      <c r="I8" s="785" t="s">
        <v>850</v>
      </c>
    </row>
    <row r="9" spans="2:9" ht="15.75" thickBot="1">
      <c r="B9" s="701"/>
      <c r="C9" s="542"/>
      <c r="D9" s="799"/>
      <c r="E9" s="804">
        <f t="shared" si="0"/>
        <v>0</v>
      </c>
      <c r="F9" s="345"/>
      <c r="G9" s="689"/>
      <c r="H9" s="689"/>
      <c r="I9" s="360"/>
    </row>
    <row r="10" spans="2:9" ht="16.5" thickBot="1">
      <c r="B10" s="701"/>
      <c r="C10" s="542"/>
      <c r="D10" s="799"/>
      <c r="E10" s="804">
        <f t="shared" si="0"/>
        <v>0</v>
      </c>
      <c r="F10" s="345"/>
      <c r="G10" s="985" t="s">
        <v>1905</v>
      </c>
      <c r="H10" s="985" t="s">
        <v>1906</v>
      </c>
      <c r="I10" s="985" t="s">
        <v>851</v>
      </c>
    </row>
    <row r="11" spans="2:9" ht="15.75">
      <c r="B11" s="701"/>
      <c r="C11" s="542"/>
      <c r="D11" s="799"/>
      <c r="E11" s="804">
        <f t="shared" si="0"/>
        <v>0</v>
      </c>
      <c r="F11" s="345"/>
      <c r="G11" s="403" t="s">
        <v>1907</v>
      </c>
      <c r="H11" s="688" t="s">
        <v>1908</v>
      </c>
      <c r="I11" s="401" t="s">
        <v>1913</v>
      </c>
    </row>
    <row r="12" spans="2:9" ht="15.75">
      <c r="B12" s="701"/>
      <c r="C12" s="542"/>
      <c r="D12" s="799"/>
      <c r="E12" s="804">
        <f t="shared" si="0"/>
        <v>0</v>
      </c>
      <c r="F12" s="345"/>
      <c r="G12" s="986" t="s">
        <v>1911</v>
      </c>
      <c r="H12" s="987" t="s">
        <v>1912</v>
      </c>
      <c r="I12" s="401" t="s">
        <v>1913</v>
      </c>
    </row>
    <row r="13" spans="2:9" ht="16.5" thickBot="1">
      <c r="B13" s="701"/>
      <c r="C13" s="542"/>
      <c r="D13" s="799"/>
      <c r="E13" s="804">
        <f t="shared" si="0"/>
        <v>0</v>
      </c>
      <c r="F13" s="345"/>
      <c r="G13" s="778" t="s">
        <v>1909</v>
      </c>
      <c r="H13" s="779" t="s">
        <v>1910</v>
      </c>
      <c r="I13" s="402" t="s">
        <v>1914</v>
      </c>
    </row>
    <row r="14" spans="2:9" ht="16.5" thickBot="1">
      <c r="B14" s="701"/>
      <c r="C14" s="542"/>
      <c r="D14" s="799"/>
      <c r="E14" s="804">
        <f t="shared" si="0"/>
        <v>0</v>
      </c>
      <c r="F14" s="345"/>
      <c r="G14" s="690"/>
      <c r="H14" s="690"/>
      <c r="I14" s="691"/>
    </row>
    <row r="15" spans="2:9" ht="15.75">
      <c r="B15" s="701"/>
      <c r="C15" s="542"/>
      <c r="D15" s="799"/>
      <c r="E15" s="804">
        <f t="shared" si="0"/>
        <v>0</v>
      </c>
      <c r="F15" s="345"/>
      <c r="G15" s="1732" t="s">
        <v>1230</v>
      </c>
      <c r="H15" s="786" t="s">
        <v>852</v>
      </c>
      <c r="I15" s="360"/>
    </row>
    <row r="16" spans="2:9" ht="16.5" thickBot="1">
      <c r="B16" s="701"/>
      <c r="C16" s="542"/>
      <c r="D16" s="799"/>
      <c r="E16" s="804">
        <f t="shared" si="0"/>
        <v>0</v>
      </c>
      <c r="F16" s="345"/>
      <c r="G16" s="1733"/>
      <c r="H16" s="787" t="s">
        <v>853</v>
      </c>
      <c r="I16" s="360"/>
    </row>
    <row r="17" spans="2:9" ht="16.5" thickBot="1">
      <c r="B17" s="701"/>
      <c r="C17" s="542"/>
      <c r="D17" s="799"/>
      <c r="E17" s="804">
        <f t="shared" si="0"/>
        <v>0</v>
      </c>
      <c r="F17" s="345"/>
      <c r="G17" s="686"/>
      <c r="H17" s="686"/>
      <c r="I17" s="687"/>
    </row>
    <row r="18" spans="2:9" ht="15.75">
      <c r="B18" s="701"/>
      <c r="C18" s="542"/>
      <c r="D18" s="799"/>
      <c r="E18" s="804">
        <f t="shared" si="0"/>
        <v>0</v>
      </c>
      <c r="F18" s="345"/>
      <c r="G18" s="1732" t="s">
        <v>1231</v>
      </c>
      <c r="H18" s="1735" t="s">
        <v>2537</v>
      </c>
      <c r="I18" s="687"/>
    </row>
    <row r="19" spans="2:9">
      <c r="B19" s="701"/>
      <c r="C19" s="542"/>
      <c r="D19" s="799"/>
      <c r="E19" s="804">
        <f t="shared" si="0"/>
        <v>0</v>
      </c>
      <c r="F19" s="345"/>
      <c r="G19" s="1734"/>
      <c r="H19" s="1736"/>
      <c r="I19" s="345"/>
    </row>
    <row r="20" spans="2:9">
      <c r="B20" s="701"/>
      <c r="C20" s="542"/>
      <c r="D20" s="799"/>
      <c r="E20" s="804">
        <f t="shared" si="0"/>
        <v>0</v>
      </c>
      <c r="F20" s="345"/>
      <c r="G20" s="1734"/>
      <c r="H20" s="1736"/>
      <c r="I20" s="360"/>
    </row>
    <row r="21" spans="2:9" ht="15.75" thickBot="1">
      <c r="B21" s="701"/>
      <c r="C21" s="542"/>
      <c r="D21" s="799"/>
      <c r="E21" s="804">
        <f t="shared" si="0"/>
        <v>0</v>
      </c>
      <c r="F21" s="365"/>
      <c r="G21" s="1733"/>
      <c r="H21" s="1668"/>
      <c r="I21" s="360"/>
    </row>
    <row r="22" spans="2:9" ht="16.5" thickBot="1">
      <c r="B22" s="701"/>
      <c r="C22" s="542"/>
      <c r="D22" s="799"/>
      <c r="E22" s="804">
        <f t="shared" si="0"/>
        <v>0</v>
      </c>
      <c r="F22" s="345"/>
      <c r="G22" s="692"/>
      <c r="H22" s="693"/>
      <c r="I22" s="360"/>
    </row>
    <row r="23" spans="2:9">
      <c r="B23" s="702"/>
      <c r="C23" s="542"/>
      <c r="D23" s="800"/>
      <c r="E23" s="804">
        <f t="shared" si="0"/>
        <v>0</v>
      </c>
      <c r="F23" s="471"/>
      <c r="G23" s="1737" t="s">
        <v>1090</v>
      </c>
      <c r="H23" s="406" t="s">
        <v>1091</v>
      </c>
      <c r="I23" s="360"/>
    </row>
    <row r="24" spans="2:9" ht="15.75" thickBot="1">
      <c r="B24" s="702"/>
      <c r="C24" s="542"/>
      <c r="D24" s="800"/>
      <c r="E24" s="804">
        <f t="shared" si="0"/>
        <v>0</v>
      </c>
      <c r="F24" s="471"/>
      <c r="G24" s="1738"/>
      <c r="H24" s="780" t="s">
        <v>1092</v>
      </c>
    </row>
    <row r="25" spans="2:9" ht="15.75">
      <c r="B25" s="702"/>
      <c r="C25" s="542"/>
      <c r="D25" s="800"/>
      <c r="E25" s="804">
        <f t="shared" si="0"/>
        <v>0</v>
      </c>
      <c r="F25" s="471"/>
      <c r="G25" s="693"/>
      <c r="H25" s="345"/>
    </row>
    <row r="26" spans="2:9" ht="15.75" customHeight="1">
      <c r="B26" s="702"/>
      <c r="C26" s="542"/>
      <c r="D26" s="800"/>
      <c r="E26" s="804">
        <f t="shared" si="0"/>
        <v>0</v>
      </c>
      <c r="F26" s="471"/>
      <c r="G26" s="693"/>
      <c r="H26" s="345"/>
    </row>
    <row r="27" spans="2:9" ht="15" customHeight="1">
      <c r="B27" s="702"/>
      <c r="C27" s="542"/>
      <c r="D27" s="800"/>
      <c r="E27" s="804">
        <f t="shared" si="0"/>
        <v>0</v>
      </c>
      <c r="F27" s="471"/>
      <c r="G27" s="693"/>
      <c r="H27" s="345"/>
    </row>
    <row r="28" spans="2:9" ht="15" customHeight="1">
      <c r="B28" s="702"/>
      <c r="C28" s="542"/>
      <c r="D28" s="800"/>
      <c r="E28" s="804">
        <f t="shared" si="0"/>
        <v>0</v>
      </c>
      <c r="F28" s="471"/>
      <c r="G28" s="693"/>
      <c r="H28" s="345"/>
    </row>
    <row r="29" spans="2:9" ht="15" customHeight="1">
      <c r="B29" s="702"/>
      <c r="C29" s="542"/>
      <c r="D29" s="800"/>
      <c r="E29" s="804">
        <f t="shared" si="0"/>
        <v>0</v>
      </c>
      <c r="F29" s="471"/>
      <c r="G29" s="345"/>
      <c r="H29" s="345"/>
      <c r="I29" s="365"/>
    </row>
    <row r="30" spans="2:9">
      <c r="B30" s="702"/>
      <c r="C30" s="362"/>
      <c r="D30" s="800"/>
      <c r="E30" s="804">
        <f t="shared" si="0"/>
        <v>0</v>
      </c>
      <c r="F30" s="345"/>
      <c r="G30" s="345"/>
    </row>
    <row r="31" spans="2:9">
      <c r="B31" s="702"/>
      <c r="C31" s="362"/>
      <c r="D31" s="800"/>
      <c r="E31" s="804">
        <f t="shared" si="0"/>
        <v>0</v>
      </c>
      <c r="F31" s="345"/>
      <c r="G31" s="345"/>
    </row>
    <row r="32" spans="2:9" ht="15" customHeight="1">
      <c r="B32" s="702"/>
      <c r="C32" s="484"/>
      <c r="D32" s="800"/>
      <c r="E32" s="804">
        <f t="shared" si="0"/>
        <v>0</v>
      </c>
      <c r="G32" s="345"/>
    </row>
    <row r="33" spans="2:9" ht="15" customHeight="1">
      <c r="B33" s="702"/>
      <c r="C33" s="484"/>
      <c r="D33" s="800"/>
      <c r="E33" s="804">
        <f t="shared" si="0"/>
        <v>0</v>
      </c>
      <c r="F33" s="345"/>
      <c r="G33" s="345"/>
      <c r="H33" s="345"/>
      <c r="I33" s="345"/>
    </row>
    <row r="34" spans="2:9" ht="15" customHeight="1">
      <c r="B34" s="702"/>
      <c r="C34" s="362"/>
      <c r="D34" s="800"/>
      <c r="E34" s="804">
        <f t="shared" si="0"/>
        <v>0</v>
      </c>
      <c r="F34" s="345"/>
      <c r="G34" s="345"/>
      <c r="H34" s="345"/>
      <c r="I34" s="345"/>
    </row>
    <row r="35" spans="2:9">
      <c r="B35" s="702"/>
      <c r="C35" s="362"/>
      <c r="D35" s="800"/>
      <c r="E35" s="804">
        <f t="shared" si="0"/>
        <v>0</v>
      </c>
      <c r="F35" s="345"/>
      <c r="G35" s="502"/>
      <c r="H35" s="345"/>
      <c r="I35" s="345"/>
    </row>
    <row r="36" spans="2:9">
      <c r="B36" s="702"/>
      <c r="C36" s="801"/>
      <c r="D36" s="800"/>
      <c r="E36" s="804">
        <f t="shared" si="0"/>
        <v>0</v>
      </c>
      <c r="F36" s="345"/>
      <c r="G36" s="502"/>
      <c r="H36" s="345"/>
      <c r="I36" s="345"/>
    </row>
    <row r="37" spans="2:9" ht="15.75" thickBot="1">
      <c r="B37" s="707"/>
      <c r="C37" s="373"/>
      <c r="D37" s="791"/>
      <c r="E37" s="804">
        <f t="shared" si="0"/>
        <v>0</v>
      </c>
      <c r="G37" s="345"/>
      <c r="H37" s="345"/>
      <c r="I37" s="345"/>
    </row>
    <row r="38" spans="2:9" ht="16.5" thickBot="1">
      <c r="B38" s="365"/>
      <c r="C38" s="777" t="s">
        <v>1576</v>
      </c>
      <c r="D38" s="777">
        <f>SUM(D3:D37)</f>
        <v>370</v>
      </c>
      <c r="E38" s="983">
        <f>SUM(E3:E37)</f>
        <v>92.5</v>
      </c>
      <c r="F38" s="984" t="s">
        <v>1330</v>
      </c>
      <c r="G38" s="345"/>
      <c r="H38" s="345"/>
      <c r="I38" s="345"/>
    </row>
    <row r="39" spans="2:9">
      <c r="F39" s="345"/>
    </row>
    <row r="40" spans="2:9" ht="21" customHeight="1">
      <c r="F40" s="345"/>
    </row>
    <row r="41" spans="2:9" ht="15" customHeight="1">
      <c r="F41" s="345"/>
    </row>
    <row r="42" spans="2:9" ht="15.75" customHeight="1"/>
  </sheetData>
  <mergeCells count="5">
    <mergeCell ref="G15:G16"/>
    <mergeCell ref="G18:G21"/>
    <mergeCell ref="H18:H21"/>
    <mergeCell ref="G23:G24"/>
    <mergeCell ref="G2:I2"/>
  </mergeCells>
  <phoneticPr fontId="137" type="noConversion"/>
  <pageMargins left="0.25" right="0.25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8F9B-608D-4568-BD50-BCD1CBBE2980}">
  <sheetPr codeName="Folha29"/>
  <dimension ref="A1:Y117"/>
  <sheetViews>
    <sheetView topLeftCell="A30" zoomScale="84" zoomScaleNormal="84" workbookViewId="0">
      <selection activeCell="H65" sqref="H6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31" customWidth="1"/>
    <col min="6" max="6" width="31.28515625" customWidth="1"/>
    <col min="7" max="7" width="19.28515625" customWidth="1"/>
    <col min="8" max="8" width="14" style="538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2336</v>
      </c>
      <c r="C1" s="1744"/>
      <c r="D1" s="1744"/>
      <c r="E1" s="1744"/>
      <c r="F1" s="1744"/>
      <c r="G1" s="1744"/>
      <c r="H1" s="53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728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1124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1" t="s">
        <v>14</v>
      </c>
      <c r="I4" s="989" t="s">
        <v>203</v>
      </c>
      <c r="J4" s="990" t="s">
        <v>204</v>
      </c>
      <c r="K4" s="360"/>
    </row>
    <row r="5" spans="2:25" s="481" customFormat="1">
      <c r="B5" s="1158">
        <v>45597</v>
      </c>
      <c r="C5" s="1159" t="s">
        <v>255</v>
      </c>
      <c r="D5" s="1160" t="s">
        <v>2636</v>
      </c>
      <c r="E5" s="1160">
        <v>401</v>
      </c>
      <c r="F5" s="1160" t="s">
        <v>219</v>
      </c>
      <c r="G5" s="1161" t="s">
        <v>208</v>
      </c>
      <c r="H5" s="1162">
        <v>25</v>
      </c>
      <c r="I5" s="1163">
        <v>7</v>
      </c>
      <c r="J5" s="1164">
        <v>1</v>
      </c>
      <c r="K5" s="480" t="s">
        <v>2637</v>
      </c>
    </row>
    <row r="6" spans="2:25" s="345" customFormat="1">
      <c r="B6" s="1165">
        <v>45597</v>
      </c>
      <c r="C6" s="1166" t="s">
        <v>350</v>
      </c>
      <c r="D6" s="1167" t="s">
        <v>2364</v>
      </c>
      <c r="E6" s="1168"/>
      <c r="F6" s="1161" t="s">
        <v>207</v>
      </c>
      <c r="G6" s="1161" t="s">
        <v>208</v>
      </c>
      <c r="H6" s="1169">
        <v>35</v>
      </c>
      <c r="I6" s="1170">
        <v>5</v>
      </c>
      <c r="J6" s="1171">
        <v>1</v>
      </c>
      <c r="K6" s="480" t="s">
        <v>1778</v>
      </c>
      <c r="L6" s="481"/>
    </row>
    <row r="7" spans="2:25" s="345" customFormat="1">
      <c r="B7" s="1165">
        <v>45597</v>
      </c>
      <c r="C7" s="1166" t="s">
        <v>486</v>
      </c>
      <c r="D7" s="1167" t="s">
        <v>2616</v>
      </c>
      <c r="E7" s="1168"/>
      <c r="F7" s="1154" t="s">
        <v>207</v>
      </c>
      <c r="G7" s="1154" t="s">
        <v>208</v>
      </c>
      <c r="H7" s="1155">
        <v>35</v>
      </c>
      <c r="I7" s="1155">
        <v>5</v>
      </c>
      <c r="J7" s="1157">
        <v>2</v>
      </c>
      <c r="K7" s="480" t="s">
        <v>169</v>
      </c>
      <c r="L7" s="480"/>
    </row>
    <row r="8" spans="2:25" s="345" customFormat="1">
      <c r="B8" s="1165">
        <v>45598</v>
      </c>
      <c r="C8" s="1166" t="s">
        <v>372</v>
      </c>
      <c r="D8" s="1167" t="s">
        <v>2639</v>
      </c>
      <c r="E8" s="1168">
        <v>311</v>
      </c>
      <c r="F8" s="1154" t="s">
        <v>219</v>
      </c>
      <c r="G8" s="1154" t="s">
        <v>208</v>
      </c>
      <c r="H8" s="1155">
        <v>25</v>
      </c>
      <c r="I8" s="1155">
        <v>7</v>
      </c>
      <c r="J8" s="1157">
        <v>2</v>
      </c>
      <c r="K8" s="480" t="s">
        <v>189</v>
      </c>
    </row>
    <row r="9" spans="2:25" s="345" customFormat="1">
      <c r="B9" s="1165">
        <v>45599</v>
      </c>
      <c r="C9" s="1178" t="s">
        <v>217</v>
      </c>
      <c r="D9" s="1167" t="s">
        <v>2643</v>
      </c>
      <c r="E9" s="1168" t="s">
        <v>2663</v>
      </c>
      <c r="F9" s="1154" t="s">
        <v>219</v>
      </c>
      <c r="G9" s="1154" t="s">
        <v>208</v>
      </c>
      <c r="H9" s="1155">
        <v>80</v>
      </c>
      <c r="I9" s="1155">
        <v>20</v>
      </c>
      <c r="J9" s="1157">
        <v>7</v>
      </c>
      <c r="K9" s="480" t="s">
        <v>2347</v>
      </c>
    </row>
    <row r="10" spans="2:25" s="345" customFormat="1">
      <c r="B10" s="1152">
        <v>45599</v>
      </c>
      <c r="C10" s="1153" t="s">
        <v>323</v>
      </c>
      <c r="D10" s="1154" t="s">
        <v>2640</v>
      </c>
      <c r="E10" s="1154" t="s">
        <v>2641</v>
      </c>
      <c r="F10" s="1154" t="s">
        <v>2642</v>
      </c>
      <c r="G10" s="1154" t="s">
        <v>208</v>
      </c>
      <c r="H10" s="1155">
        <v>200</v>
      </c>
      <c r="I10" s="1156">
        <v>40</v>
      </c>
      <c r="J10" s="1157">
        <v>6</v>
      </c>
      <c r="K10" s="360" t="s">
        <v>169</v>
      </c>
    </row>
    <row r="11" spans="2:25" s="345" customFormat="1">
      <c r="B11" s="1152">
        <v>45600</v>
      </c>
      <c r="C11" s="1153" t="s">
        <v>265</v>
      </c>
      <c r="D11" s="1154" t="s">
        <v>2645</v>
      </c>
      <c r="E11" s="1154">
        <v>304</v>
      </c>
      <c r="F11" s="1154" t="s">
        <v>219</v>
      </c>
      <c r="G11" s="1154" t="s">
        <v>208</v>
      </c>
      <c r="H11" s="1155">
        <v>25</v>
      </c>
      <c r="I11" s="1156">
        <v>7</v>
      </c>
      <c r="J11" s="1157">
        <v>2</v>
      </c>
      <c r="K11" s="360" t="s">
        <v>1064</v>
      </c>
    </row>
    <row r="12" spans="2:25" s="345" customFormat="1">
      <c r="B12" s="1152">
        <v>45602</v>
      </c>
      <c r="C12" s="1153" t="s">
        <v>418</v>
      </c>
      <c r="D12" s="1154" t="s">
        <v>2619</v>
      </c>
      <c r="E12" s="1154"/>
      <c r="F12" s="1154" t="s">
        <v>207</v>
      </c>
      <c r="G12" s="1154" t="s">
        <v>208</v>
      </c>
      <c r="H12" s="1155">
        <v>35</v>
      </c>
      <c r="I12" s="1156">
        <v>5</v>
      </c>
      <c r="J12" s="1157">
        <v>1</v>
      </c>
      <c r="K12" s="480" t="s">
        <v>169</v>
      </c>
      <c r="U12" s="365"/>
    </row>
    <row r="13" spans="2:25" s="345" customFormat="1">
      <c r="B13" s="1152">
        <v>45602</v>
      </c>
      <c r="C13" s="1153" t="s">
        <v>931</v>
      </c>
      <c r="D13" s="1154" t="s">
        <v>2626</v>
      </c>
      <c r="E13" s="1154"/>
      <c r="F13" s="1154" t="s">
        <v>207</v>
      </c>
      <c r="G13" s="1154" t="s">
        <v>208</v>
      </c>
      <c r="H13" s="1155">
        <v>35</v>
      </c>
      <c r="I13" s="1156">
        <v>5</v>
      </c>
      <c r="J13" s="1157">
        <v>1</v>
      </c>
      <c r="K13" s="360" t="s">
        <v>1064</v>
      </c>
      <c r="U13" s="365"/>
    </row>
    <row r="14" spans="2:25" s="345" customFormat="1">
      <c r="B14" s="1152">
        <v>45602</v>
      </c>
      <c r="C14" s="1153" t="s">
        <v>1021</v>
      </c>
      <c r="D14" s="1154" t="s">
        <v>2617</v>
      </c>
      <c r="E14" s="1154"/>
      <c r="F14" s="1154" t="s">
        <v>207</v>
      </c>
      <c r="G14" s="1154" t="s">
        <v>208</v>
      </c>
      <c r="H14" s="1155">
        <v>35</v>
      </c>
      <c r="I14" s="1156">
        <v>5</v>
      </c>
      <c r="J14" s="1157">
        <v>1</v>
      </c>
      <c r="K14" s="480" t="s">
        <v>169</v>
      </c>
      <c r="U14" s="365"/>
    </row>
    <row r="15" spans="2:25" s="345" customFormat="1">
      <c r="B15" s="1152">
        <v>45602</v>
      </c>
      <c r="C15" s="1153" t="s">
        <v>459</v>
      </c>
      <c r="D15" s="1154" t="s">
        <v>2630</v>
      </c>
      <c r="E15" s="1154"/>
      <c r="F15" s="1154" t="s">
        <v>207</v>
      </c>
      <c r="G15" s="1154" t="s">
        <v>208</v>
      </c>
      <c r="H15" s="1155">
        <v>35</v>
      </c>
      <c r="I15" s="1156">
        <v>5</v>
      </c>
      <c r="J15" s="1157">
        <v>2</v>
      </c>
      <c r="K15" s="480" t="s">
        <v>189</v>
      </c>
      <c r="U15" s="365"/>
    </row>
    <row r="16" spans="2:25" s="345" customFormat="1">
      <c r="B16" s="1152">
        <v>45603</v>
      </c>
      <c r="C16" s="1153" t="s">
        <v>1414</v>
      </c>
      <c r="D16" s="1154" t="s">
        <v>2617</v>
      </c>
      <c r="E16" s="1154">
        <v>201</v>
      </c>
      <c r="F16" s="1154" t="s">
        <v>1265</v>
      </c>
      <c r="G16" s="1154" t="s">
        <v>208</v>
      </c>
      <c r="H16" s="1155">
        <v>30</v>
      </c>
      <c r="I16" s="1156">
        <v>7.5</v>
      </c>
      <c r="J16" s="1157">
        <v>2</v>
      </c>
      <c r="K16" s="480" t="s">
        <v>240</v>
      </c>
      <c r="U16" s="365"/>
    </row>
    <row r="17" spans="2:21" s="345" customFormat="1">
      <c r="B17" s="1152">
        <v>45604</v>
      </c>
      <c r="C17" s="1153" t="s">
        <v>235</v>
      </c>
      <c r="D17" s="1154" t="s">
        <v>2653</v>
      </c>
      <c r="E17" s="1154">
        <v>408</v>
      </c>
      <c r="F17" s="1154" t="s">
        <v>219</v>
      </c>
      <c r="G17" s="1154" t="s">
        <v>208</v>
      </c>
      <c r="H17" s="1155">
        <v>25</v>
      </c>
      <c r="I17" s="1156">
        <v>7</v>
      </c>
      <c r="J17" s="1157">
        <v>2</v>
      </c>
      <c r="K17" s="480" t="s">
        <v>169</v>
      </c>
      <c r="U17" s="365"/>
    </row>
    <row r="18" spans="2:21" s="345" customFormat="1">
      <c r="B18" s="1152">
        <v>45604</v>
      </c>
      <c r="C18" s="1153" t="s">
        <v>249</v>
      </c>
      <c r="D18" s="1154" t="s">
        <v>2649</v>
      </c>
      <c r="E18" s="1154">
        <v>410</v>
      </c>
      <c r="F18" s="1154" t="s">
        <v>219</v>
      </c>
      <c r="G18" s="1154" t="s">
        <v>208</v>
      </c>
      <c r="H18" s="1155">
        <v>25</v>
      </c>
      <c r="I18" s="1156">
        <v>7</v>
      </c>
      <c r="J18" s="1157">
        <v>2</v>
      </c>
      <c r="K18" s="480" t="s">
        <v>240</v>
      </c>
      <c r="U18" s="365"/>
    </row>
    <row r="19" spans="2:21" s="345" customFormat="1">
      <c r="B19" s="1152">
        <v>45604</v>
      </c>
      <c r="C19" s="1153" t="s">
        <v>372</v>
      </c>
      <c r="D19" s="1154" t="s">
        <v>2652</v>
      </c>
      <c r="E19" s="1154" t="s">
        <v>2654</v>
      </c>
      <c r="F19" s="1154" t="s">
        <v>219</v>
      </c>
      <c r="G19" s="1154" t="s">
        <v>208</v>
      </c>
      <c r="H19" s="1155">
        <v>40</v>
      </c>
      <c r="I19" s="1156">
        <v>10</v>
      </c>
      <c r="J19" s="1157">
        <v>4</v>
      </c>
      <c r="K19" s="480" t="s">
        <v>240</v>
      </c>
      <c r="U19" s="365"/>
    </row>
    <row r="20" spans="2:21" s="345" customFormat="1">
      <c r="B20" s="1152">
        <v>45604</v>
      </c>
      <c r="C20" s="1153" t="s">
        <v>372</v>
      </c>
      <c r="D20" s="1154" t="s">
        <v>2646</v>
      </c>
      <c r="E20" s="1154">
        <v>212</v>
      </c>
      <c r="F20" s="1154" t="s">
        <v>219</v>
      </c>
      <c r="G20" s="1154" t="s">
        <v>208</v>
      </c>
      <c r="H20" s="1155">
        <v>25</v>
      </c>
      <c r="I20" s="1155">
        <v>7</v>
      </c>
      <c r="J20" s="1157">
        <v>1</v>
      </c>
      <c r="K20" s="480" t="s">
        <v>189</v>
      </c>
      <c r="U20" s="365"/>
    </row>
    <row r="21" spans="2:21" s="345" customFormat="1">
      <c r="B21" s="1152">
        <v>45604</v>
      </c>
      <c r="C21" s="1153" t="s">
        <v>389</v>
      </c>
      <c r="D21" s="1154" t="s">
        <v>2563</v>
      </c>
      <c r="E21" s="1154"/>
      <c r="F21" s="1154" t="s">
        <v>2564</v>
      </c>
      <c r="G21" s="1154" t="s">
        <v>208</v>
      </c>
      <c r="H21" s="1155">
        <v>70</v>
      </c>
      <c r="I21" s="1156">
        <v>15</v>
      </c>
      <c r="J21" s="1157">
        <v>4</v>
      </c>
      <c r="K21" s="360" t="s">
        <v>169</v>
      </c>
      <c r="L21" s="1747" t="s">
        <v>2565</v>
      </c>
      <c r="U21" s="365"/>
    </row>
    <row r="22" spans="2:21" s="345" customFormat="1" ht="14.25" customHeight="1">
      <c r="B22" s="1152">
        <v>45604</v>
      </c>
      <c r="C22" s="1153" t="s">
        <v>389</v>
      </c>
      <c r="D22" s="1154" t="s">
        <v>2563</v>
      </c>
      <c r="E22" s="1154"/>
      <c r="F22" s="1154" t="s">
        <v>2564</v>
      </c>
      <c r="G22" s="1154" t="s">
        <v>208</v>
      </c>
      <c r="H22" s="1155">
        <v>70</v>
      </c>
      <c r="I22" s="1156">
        <v>15</v>
      </c>
      <c r="J22" s="1157">
        <v>4</v>
      </c>
      <c r="K22" s="360" t="s">
        <v>169</v>
      </c>
      <c r="L22" s="1747"/>
      <c r="M22"/>
      <c r="N22"/>
      <c r="O22"/>
      <c r="P22"/>
      <c r="Q22"/>
      <c r="R22"/>
      <c r="S22"/>
      <c r="T22"/>
      <c r="U22" s="365"/>
    </row>
    <row r="23" spans="2:21" s="345" customFormat="1" ht="14.25" customHeight="1">
      <c r="B23" s="1152">
        <v>45604</v>
      </c>
      <c r="C23" s="1153" t="s">
        <v>220</v>
      </c>
      <c r="D23" s="1154" t="s">
        <v>2630</v>
      </c>
      <c r="E23" s="1154">
        <v>204</v>
      </c>
      <c r="F23" s="1154" t="s">
        <v>1265</v>
      </c>
      <c r="G23" s="1154" t="s">
        <v>208</v>
      </c>
      <c r="H23" s="1155">
        <v>25</v>
      </c>
      <c r="I23" s="1156">
        <v>7</v>
      </c>
      <c r="J23" s="1157">
        <v>2</v>
      </c>
      <c r="K23" s="360" t="s">
        <v>240</v>
      </c>
      <c r="L23" s="370"/>
      <c r="M23"/>
      <c r="N23"/>
      <c r="O23"/>
      <c r="P23"/>
      <c r="Q23"/>
      <c r="R23"/>
      <c r="S23"/>
      <c r="T23"/>
      <c r="U23" s="365"/>
    </row>
    <row r="24" spans="2:21" s="345" customFormat="1" ht="14.25" customHeight="1">
      <c r="B24" s="1152">
        <v>45604</v>
      </c>
      <c r="C24" s="1153" t="s">
        <v>168</v>
      </c>
      <c r="D24" s="1154" t="s">
        <v>2655</v>
      </c>
      <c r="E24" s="1154"/>
      <c r="F24" s="1154" t="s">
        <v>207</v>
      </c>
      <c r="G24" s="1154" t="s">
        <v>208</v>
      </c>
      <c r="H24" s="1155">
        <v>35</v>
      </c>
      <c r="I24" s="1156">
        <v>5</v>
      </c>
      <c r="J24" s="1157">
        <v>2</v>
      </c>
      <c r="K24" s="360" t="s">
        <v>189</v>
      </c>
      <c r="L24" s="370"/>
      <c r="M24"/>
      <c r="N24"/>
      <c r="O24"/>
      <c r="P24"/>
      <c r="Q24"/>
      <c r="R24"/>
      <c r="S24"/>
      <c r="T24"/>
      <c r="U24" s="365"/>
    </row>
    <row r="25" spans="2:21" s="345" customFormat="1" ht="14.25" customHeight="1">
      <c r="B25" s="1152">
        <v>45605</v>
      </c>
      <c r="C25" s="1153" t="s">
        <v>295</v>
      </c>
      <c r="D25" s="1154" t="s">
        <v>2644</v>
      </c>
      <c r="E25" s="1154"/>
      <c r="F25" s="1154" t="s">
        <v>2651</v>
      </c>
      <c r="G25" s="1154" t="s">
        <v>208</v>
      </c>
      <c r="H25" s="1155">
        <v>35</v>
      </c>
      <c r="I25" s="1156">
        <v>5</v>
      </c>
      <c r="J25" s="1157">
        <v>1</v>
      </c>
      <c r="K25" s="360" t="s">
        <v>1778</v>
      </c>
      <c r="M25"/>
      <c r="N25"/>
      <c r="O25"/>
      <c r="P25"/>
      <c r="Q25"/>
      <c r="R25"/>
      <c r="S25"/>
      <c r="T25"/>
      <c r="U25" s="365"/>
    </row>
    <row r="26" spans="2:21" s="345" customFormat="1" ht="14.25" customHeight="1">
      <c r="B26" s="1152">
        <v>45606</v>
      </c>
      <c r="C26" s="1153" t="s">
        <v>364</v>
      </c>
      <c r="D26" s="1154" t="s">
        <v>2662</v>
      </c>
      <c r="E26" s="1154"/>
      <c r="F26" s="1154" t="s">
        <v>219</v>
      </c>
      <c r="G26" s="1154" t="s">
        <v>208</v>
      </c>
      <c r="H26" s="1155">
        <v>25</v>
      </c>
      <c r="I26" s="1156">
        <v>7</v>
      </c>
      <c r="J26" s="1157">
        <v>1</v>
      </c>
      <c r="K26" s="360" t="s">
        <v>1064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1152">
        <v>45606</v>
      </c>
      <c r="C27" s="1153" t="s">
        <v>252</v>
      </c>
      <c r="D27" s="1154" t="s">
        <v>2656</v>
      </c>
      <c r="E27" s="1154">
        <v>401</v>
      </c>
      <c r="F27" s="1154" t="s">
        <v>207</v>
      </c>
      <c r="G27" s="1154" t="s">
        <v>208</v>
      </c>
      <c r="H27" s="1155">
        <v>25</v>
      </c>
      <c r="I27" s="1156">
        <v>7</v>
      </c>
      <c r="J27" s="1157">
        <v>2</v>
      </c>
      <c r="K27" s="360" t="s">
        <v>1064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1152">
        <v>45607</v>
      </c>
      <c r="C28" s="1153" t="s">
        <v>265</v>
      </c>
      <c r="D28" s="1153" t="s">
        <v>2664</v>
      </c>
      <c r="E28" s="1154">
        <v>215</v>
      </c>
      <c r="F28" s="1154" t="s">
        <v>219</v>
      </c>
      <c r="G28" s="1154" t="s">
        <v>208</v>
      </c>
      <c r="H28" s="1155">
        <v>40</v>
      </c>
      <c r="I28" s="1156">
        <v>10</v>
      </c>
      <c r="J28" s="1157">
        <v>3</v>
      </c>
      <c r="K28" s="365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1152">
        <v>45608</v>
      </c>
      <c r="C29" s="1153" t="s">
        <v>249</v>
      </c>
      <c r="D29" s="1153" t="s">
        <v>2563</v>
      </c>
      <c r="E29" s="1748" t="s">
        <v>2667</v>
      </c>
      <c r="F29" s="1154" t="s">
        <v>219</v>
      </c>
      <c r="G29" s="1154" t="s">
        <v>208</v>
      </c>
      <c r="H29" s="1155">
        <v>40</v>
      </c>
      <c r="I29" s="1156">
        <v>10</v>
      </c>
      <c r="J29" s="1741">
        <v>8</v>
      </c>
      <c r="K29" s="365" t="s">
        <v>189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1152">
        <v>45608</v>
      </c>
      <c r="C30" s="1153" t="s">
        <v>249</v>
      </c>
      <c r="D30" s="1153" t="s">
        <v>2563</v>
      </c>
      <c r="E30" s="1749"/>
      <c r="F30" s="1154" t="s">
        <v>219</v>
      </c>
      <c r="G30" s="1154" t="s">
        <v>208</v>
      </c>
      <c r="H30" s="1155">
        <v>40</v>
      </c>
      <c r="I30" s="1156">
        <v>10</v>
      </c>
      <c r="J30" s="1742"/>
      <c r="K30" s="360" t="s">
        <v>189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1152">
        <v>45608</v>
      </c>
      <c r="C31" s="1153"/>
      <c r="D31" s="1154" t="s">
        <v>2626</v>
      </c>
      <c r="E31" s="1154"/>
      <c r="F31" s="1179" t="s">
        <v>2702</v>
      </c>
      <c r="G31" s="1154" t="s">
        <v>208</v>
      </c>
      <c r="H31" s="1155">
        <v>220</v>
      </c>
      <c r="I31" s="1155">
        <f>H31*20%</f>
        <v>44</v>
      </c>
      <c r="J31" s="1157">
        <v>2</v>
      </c>
      <c r="K31" s="365" t="s">
        <v>189</v>
      </c>
      <c r="L31" s="1143" t="s">
        <v>2703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1152">
        <v>45609</v>
      </c>
      <c r="C32" s="1153" t="s">
        <v>217</v>
      </c>
      <c r="D32" s="1154" t="s">
        <v>2638</v>
      </c>
      <c r="E32" s="1154"/>
      <c r="F32" s="1154" t="s">
        <v>207</v>
      </c>
      <c r="G32" s="1154" t="s">
        <v>65</v>
      </c>
      <c r="H32" s="1155">
        <v>35</v>
      </c>
      <c r="I32" s="1156">
        <v>5</v>
      </c>
      <c r="J32" s="1157">
        <v>1</v>
      </c>
      <c r="K32" s="360" t="s">
        <v>1064</v>
      </c>
      <c r="M32"/>
      <c r="N32"/>
      <c r="O32"/>
      <c r="P32"/>
      <c r="Q32"/>
      <c r="R32"/>
      <c r="S32"/>
      <c r="T32"/>
      <c r="U32" s="365"/>
    </row>
    <row r="33" spans="1:21" s="345" customFormat="1">
      <c r="A33" s="497">
        <v>45611</v>
      </c>
      <c r="B33" s="1152">
        <v>45611</v>
      </c>
      <c r="C33" s="1153" t="s">
        <v>418</v>
      </c>
      <c r="D33" s="1154" t="s">
        <v>2669</v>
      </c>
      <c r="E33" s="1154"/>
      <c r="F33" s="1154" t="s">
        <v>207</v>
      </c>
      <c r="G33" s="1154" t="s">
        <v>65</v>
      </c>
      <c r="H33" s="1155">
        <v>35</v>
      </c>
      <c r="I33" s="1156">
        <v>5</v>
      </c>
      <c r="J33" s="1157">
        <v>2</v>
      </c>
      <c r="K33" s="360" t="s">
        <v>2347</v>
      </c>
      <c r="M33"/>
      <c r="N33"/>
      <c r="O33"/>
      <c r="P33"/>
      <c r="Q33"/>
      <c r="R33"/>
      <c r="S33"/>
      <c r="T33"/>
      <c r="U33" s="365"/>
    </row>
    <row r="34" spans="1:21" s="345" customFormat="1">
      <c r="A34" s="497"/>
      <c r="B34" s="1152">
        <v>45612</v>
      </c>
      <c r="C34" s="1153" t="s">
        <v>225</v>
      </c>
      <c r="D34" s="1154" t="s">
        <v>2670</v>
      </c>
      <c r="E34" s="1154">
        <v>101</v>
      </c>
      <c r="F34" s="1154" t="s">
        <v>783</v>
      </c>
      <c r="G34" s="1154" t="s">
        <v>65</v>
      </c>
      <c r="H34" s="1155">
        <v>25</v>
      </c>
      <c r="I34" s="1156">
        <v>7</v>
      </c>
      <c r="J34" s="1157">
        <v>2</v>
      </c>
      <c r="K34" s="360" t="s">
        <v>2347</v>
      </c>
      <c r="M34"/>
      <c r="N34"/>
      <c r="O34"/>
      <c r="P34"/>
      <c r="Q34"/>
      <c r="R34"/>
      <c r="S34"/>
      <c r="T34"/>
      <c r="U34" s="365"/>
    </row>
    <row r="35" spans="1:21" s="345" customFormat="1">
      <c r="A35" s="497"/>
      <c r="B35" s="1152">
        <v>45612</v>
      </c>
      <c r="C35" s="1153" t="s">
        <v>548</v>
      </c>
      <c r="D35" s="1154"/>
      <c r="E35" s="1154">
        <v>303</v>
      </c>
      <c r="F35" s="1154" t="s">
        <v>1265</v>
      </c>
      <c r="G35" s="1154" t="s">
        <v>65</v>
      </c>
      <c r="H35" s="1155">
        <v>40</v>
      </c>
      <c r="I35" s="1156">
        <v>10</v>
      </c>
      <c r="J35" s="1157">
        <v>2</v>
      </c>
      <c r="K35" s="360" t="s">
        <v>189</v>
      </c>
      <c r="M35"/>
      <c r="N35"/>
      <c r="O35"/>
      <c r="P35"/>
      <c r="Q35"/>
      <c r="R35"/>
      <c r="S35"/>
      <c r="T35"/>
      <c r="U35" s="365"/>
    </row>
    <row r="36" spans="1:21" s="345" customFormat="1">
      <c r="A36" s="497"/>
      <c r="B36" s="1152">
        <v>45612</v>
      </c>
      <c r="C36" s="1153" t="s">
        <v>508</v>
      </c>
      <c r="D36" s="1154"/>
      <c r="E36" s="1154">
        <v>207</v>
      </c>
      <c r="F36" s="1154" t="s">
        <v>1265</v>
      </c>
      <c r="G36" s="1154" t="s">
        <v>65</v>
      </c>
      <c r="H36" s="1155">
        <v>25</v>
      </c>
      <c r="I36" s="1156">
        <v>7</v>
      </c>
      <c r="J36" s="1157">
        <v>2</v>
      </c>
      <c r="K36" s="360" t="s">
        <v>189</v>
      </c>
      <c r="M36"/>
      <c r="N36"/>
      <c r="O36"/>
      <c r="P36"/>
      <c r="Q36"/>
      <c r="R36"/>
      <c r="S36"/>
      <c r="T36"/>
      <c r="U36" s="365"/>
    </row>
    <row r="37" spans="1:21" s="345" customFormat="1">
      <c r="B37" s="1152">
        <v>45612</v>
      </c>
      <c r="C37" s="1153" t="s">
        <v>264</v>
      </c>
      <c r="D37" s="1154" t="s">
        <v>2661</v>
      </c>
      <c r="E37" s="1154"/>
      <c r="F37" s="1154" t="s">
        <v>207</v>
      </c>
      <c r="G37" s="1154" t="s">
        <v>208</v>
      </c>
      <c r="H37" s="1155">
        <v>35</v>
      </c>
      <c r="I37" s="1156">
        <v>5</v>
      </c>
      <c r="J37" s="1157">
        <v>2</v>
      </c>
      <c r="K37" s="360" t="s">
        <v>1064</v>
      </c>
      <c r="M37"/>
      <c r="N37"/>
      <c r="O37"/>
      <c r="P37"/>
      <c r="Q37"/>
      <c r="R37"/>
      <c r="S37"/>
      <c r="T37"/>
      <c r="U37" s="365"/>
    </row>
    <row r="38" spans="1:21" s="345" customFormat="1">
      <c r="B38" s="1152">
        <v>45582</v>
      </c>
      <c r="C38" s="1153" t="s">
        <v>418</v>
      </c>
      <c r="D38" s="1154" t="s">
        <v>2615</v>
      </c>
      <c r="E38" s="1154"/>
      <c r="F38" s="1154" t="s">
        <v>207</v>
      </c>
      <c r="G38" s="1154" t="s">
        <v>208</v>
      </c>
      <c r="H38" s="1155">
        <v>35</v>
      </c>
      <c r="I38" s="1156">
        <v>5</v>
      </c>
      <c r="J38" s="1157">
        <v>2</v>
      </c>
      <c r="K38" s="360" t="s">
        <v>240</v>
      </c>
      <c r="M38"/>
      <c r="N38"/>
      <c r="O38"/>
      <c r="P38"/>
      <c r="Q38"/>
      <c r="R38"/>
      <c r="S38"/>
      <c r="T38"/>
      <c r="U38" s="365"/>
    </row>
    <row r="39" spans="1:21" s="345" customFormat="1">
      <c r="B39" s="1152">
        <v>45614</v>
      </c>
      <c r="C39" s="1153" t="s">
        <v>519</v>
      </c>
      <c r="D39" s="1154" t="s">
        <v>2672</v>
      </c>
      <c r="E39" s="1154">
        <v>205</v>
      </c>
      <c r="F39" s="1154" t="s">
        <v>219</v>
      </c>
      <c r="G39" s="1154" t="s">
        <v>208</v>
      </c>
      <c r="H39" s="1155">
        <v>25</v>
      </c>
      <c r="I39" s="1156">
        <v>7</v>
      </c>
      <c r="J39" s="1157">
        <v>2</v>
      </c>
      <c r="K39" s="480" t="s">
        <v>1064</v>
      </c>
      <c r="M39"/>
      <c r="N39"/>
      <c r="O39"/>
      <c r="P39"/>
      <c r="Q39"/>
      <c r="R39"/>
      <c r="S39"/>
      <c r="T39"/>
      <c r="U39" s="365"/>
    </row>
    <row r="40" spans="1:21" s="345" customFormat="1">
      <c r="B40" s="1152">
        <v>45615</v>
      </c>
      <c r="C40" s="1153" t="s">
        <v>355</v>
      </c>
      <c r="D40" s="1154" t="s">
        <v>2675</v>
      </c>
      <c r="E40" s="1154">
        <v>415</v>
      </c>
      <c r="F40" s="1154" t="s">
        <v>219</v>
      </c>
      <c r="G40" s="1154" t="s">
        <v>208</v>
      </c>
      <c r="H40" s="1155">
        <v>25</v>
      </c>
      <c r="I40" s="1156">
        <v>7</v>
      </c>
      <c r="J40" s="1157">
        <v>2</v>
      </c>
      <c r="K40" s="360" t="s">
        <v>2347</v>
      </c>
      <c r="M40"/>
      <c r="N40"/>
      <c r="O40"/>
      <c r="P40"/>
      <c r="Q40"/>
      <c r="R40"/>
      <c r="S40"/>
      <c r="T40"/>
      <c r="U40" s="365"/>
    </row>
    <row r="41" spans="1:21" s="345" customFormat="1">
      <c r="B41" s="1152">
        <v>45616</v>
      </c>
      <c r="C41" s="1153" t="s">
        <v>398</v>
      </c>
      <c r="D41" s="1154" t="s">
        <v>2676</v>
      </c>
      <c r="E41" s="1154">
        <v>215</v>
      </c>
      <c r="F41" s="1154" t="s">
        <v>219</v>
      </c>
      <c r="G41" s="1154" t="s">
        <v>208</v>
      </c>
      <c r="H41" s="1155">
        <v>30</v>
      </c>
      <c r="I41" s="1156">
        <v>7.5</v>
      </c>
      <c r="J41" s="1157">
        <v>3</v>
      </c>
      <c r="K41" s="360" t="s">
        <v>169</v>
      </c>
      <c r="M41"/>
      <c r="N41"/>
      <c r="O41"/>
      <c r="P41"/>
      <c r="Q41"/>
      <c r="R41"/>
      <c r="S41"/>
      <c r="T41"/>
      <c r="U41" s="365"/>
    </row>
    <row r="42" spans="1:21" s="345" customFormat="1">
      <c r="B42" s="1152">
        <v>45617</v>
      </c>
      <c r="C42" s="1153" t="s">
        <v>451</v>
      </c>
      <c r="D42" s="1154" t="s">
        <v>2337</v>
      </c>
      <c r="E42" s="1154"/>
      <c r="F42" s="1154" t="s">
        <v>1318</v>
      </c>
      <c r="G42" s="1154" t="s">
        <v>208</v>
      </c>
      <c r="H42" s="1155">
        <v>35</v>
      </c>
      <c r="I42" s="1156">
        <v>5</v>
      </c>
      <c r="J42" s="1157">
        <v>2</v>
      </c>
      <c r="K42" s="360" t="s">
        <v>240</v>
      </c>
      <c r="M42"/>
      <c r="N42"/>
      <c r="O42"/>
      <c r="P42"/>
      <c r="Q42"/>
      <c r="R42"/>
      <c r="S42"/>
      <c r="T42"/>
    </row>
    <row r="43" spans="1:21" s="345" customFormat="1">
      <c r="B43" s="1152">
        <v>45617</v>
      </c>
      <c r="C43" s="1153" t="s">
        <v>514</v>
      </c>
      <c r="D43" s="1154" t="s">
        <v>2678</v>
      </c>
      <c r="E43" s="1154">
        <v>404</v>
      </c>
      <c r="F43" s="1154" t="s">
        <v>219</v>
      </c>
      <c r="G43" s="1154" t="s">
        <v>208</v>
      </c>
      <c r="H43" s="1155">
        <v>25</v>
      </c>
      <c r="I43" s="1156">
        <v>7</v>
      </c>
      <c r="J43" s="1157">
        <v>2</v>
      </c>
      <c r="K43" s="360" t="s">
        <v>189</v>
      </c>
      <c r="M43"/>
      <c r="N43"/>
      <c r="O43"/>
      <c r="P43"/>
      <c r="Q43"/>
      <c r="R43"/>
      <c r="S43"/>
      <c r="T43"/>
    </row>
    <row r="44" spans="1:21" s="345" customFormat="1">
      <c r="B44" s="1172">
        <v>45617</v>
      </c>
      <c r="C44" s="1173" t="s">
        <v>1553</v>
      </c>
      <c r="D44" s="1174"/>
      <c r="E44" s="1174">
        <v>202</v>
      </c>
      <c r="F44" s="1174" t="s">
        <v>1070</v>
      </c>
      <c r="G44" s="1174" t="s">
        <v>208</v>
      </c>
      <c r="H44" s="1175">
        <v>25</v>
      </c>
      <c r="I44" s="1176">
        <v>7</v>
      </c>
      <c r="J44" s="1177">
        <v>2</v>
      </c>
      <c r="K44" s="360"/>
      <c r="L44" s="345" t="s">
        <v>2718</v>
      </c>
      <c r="M44"/>
      <c r="N44"/>
      <c r="O44"/>
      <c r="P44"/>
      <c r="Q44"/>
      <c r="R44"/>
      <c r="S44"/>
      <c r="T44"/>
    </row>
    <row r="45" spans="1:21" s="345" customFormat="1">
      <c r="B45" s="1152">
        <v>45618</v>
      </c>
      <c r="C45" s="1153" t="s">
        <v>585</v>
      </c>
      <c r="D45" s="1154" t="s">
        <v>2681</v>
      </c>
      <c r="E45" s="1154">
        <v>307</v>
      </c>
      <c r="F45" s="1154" t="s">
        <v>219</v>
      </c>
      <c r="G45" s="1154" t="s">
        <v>208</v>
      </c>
      <c r="H45" s="1155">
        <v>25</v>
      </c>
      <c r="I45" s="1156">
        <v>7</v>
      </c>
      <c r="J45" s="1157">
        <v>2</v>
      </c>
      <c r="K45" s="360" t="s">
        <v>189</v>
      </c>
      <c r="M45"/>
      <c r="N45"/>
      <c r="O45"/>
      <c r="P45"/>
      <c r="Q45"/>
      <c r="R45"/>
      <c r="S45"/>
      <c r="T45"/>
    </row>
    <row r="46" spans="1:21" s="345" customFormat="1">
      <c r="B46" s="1152">
        <v>45618</v>
      </c>
      <c r="C46" s="1153" t="s">
        <v>2677</v>
      </c>
      <c r="D46" s="1154" t="s">
        <v>2668</v>
      </c>
      <c r="E46" s="1154"/>
      <c r="F46" s="1154" t="s">
        <v>207</v>
      </c>
      <c r="G46" s="1154" t="s">
        <v>208</v>
      </c>
      <c r="H46" s="1155">
        <v>35</v>
      </c>
      <c r="I46" s="1156">
        <v>5</v>
      </c>
      <c r="J46" s="1157">
        <v>1</v>
      </c>
      <c r="K46" s="360" t="s">
        <v>2347</v>
      </c>
      <c r="M46"/>
      <c r="N46"/>
      <c r="O46"/>
      <c r="P46"/>
      <c r="Q46"/>
      <c r="R46"/>
      <c r="S46"/>
      <c r="T46"/>
    </row>
    <row r="47" spans="1:21" s="345" customFormat="1">
      <c r="B47" s="1152">
        <v>45618</v>
      </c>
      <c r="C47" s="1153" t="s">
        <v>600</v>
      </c>
      <c r="D47" s="1154" t="s">
        <v>2682</v>
      </c>
      <c r="E47" s="1154" t="s">
        <v>2688</v>
      </c>
      <c r="F47" s="1154" t="s">
        <v>219</v>
      </c>
      <c r="G47" s="1154" t="s">
        <v>208</v>
      </c>
      <c r="H47" s="1155">
        <v>40</v>
      </c>
      <c r="I47" s="1156">
        <v>10</v>
      </c>
      <c r="J47" s="1157">
        <v>5</v>
      </c>
      <c r="K47" s="360" t="s">
        <v>240</v>
      </c>
      <c r="M47"/>
      <c r="N47"/>
      <c r="O47"/>
      <c r="P47"/>
      <c r="Q47"/>
      <c r="R47"/>
      <c r="S47"/>
      <c r="T47"/>
    </row>
    <row r="48" spans="1:21" s="345" customFormat="1">
      <c r="B48" s="1152">
        <v>45619</v>
      </c>
      <c r="C48" s="1153" t="s">
        <v>249</v>
      </c>
      <c r="D48" s="1154" t="s">
        <v>2683</v>
      </c>
      <c r="E48" s="1154">
        <v>203</v>
      </c>
      <c r="F48" s="1154" t="s">
        <v>219</v>
      </c>
      <c r="G48" s="1154" t="s">
        <v>208</v>
      </c>
      <c r="H48" s="1155">
        <v>25</v>
      </c>
      <c r="I48" s="1156">
        <v>7</v>
      </c>
      <c r="J48" s="1157">
        <v>2</v>
      </c>
      <c r="K48" s="360" t="s">
        <v>1064</v>
      </c>
      <c r="M48"/>
      <c r="N48"/>
      <c r="O48"/>
      <c r="P48"/>
      <c r="Q48"/>
      <c r="R48"/>
      <c r="S48"/>
      <c r="T48"/>
    </row>
    <row r="49" spans="2:20" s="345" customFormat="1">
      <c r="B49" s="1152">
        <v>45619</v>
      </c>
      <c r="C49" s="1153" t="s">
        <v>420</v>
      </c>
      <c r="D49" s="1154" t="s">
        <v>2668</v>
      </c>
      <c r="E49" s="1154">
        <v>401</v>
      </c>
      <c r="F49" s="1154" t="s">
        <v>219</v>
      </c>
      <c r="G49" s="1154" t="s">
        <v>208</v>
      </c>
      <c r="H49" s="1155">
        <v>25</v>
      </c>
      <c r="I49" s="1156">
        <v>7</v>
      </c>
      <c r="J49" s="1157">
        <v>1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1152">
        <v>45619</v>
      </c>
      <c r="C50" s="1153" t="s">
        <v>211</v>
      </c>
      <c r="D50" s="1154" t="s">
        <v>2666</v>
      </c>
      <c r="E50" s="1154"/>
      <c r="F50" s="1154" t="s">
        <v>207</v>
      </c>
      <c r="G50" s="1154" t="s">
        <v>208</v>
      </c>
      <c r="H50" s="1155">
        <v>35</v>
      </c>
      <c r="I50" s="1156">
        <v>5</v>
      </c>
      <c r="J50" s="1157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1152">
        <v>45619</v>
      </c>
      <c r="C51" s="1153" t="s">
        <v>451</v>
      </c>
      <c r="D51" s="1154" t="s">
        <v>2671</v>
      </c>
      <c r="E51" s="1154"/>
      <c r="F51" s="1154" t="s">
        <v>207</v>
      </c>
      <c r="G51" s="1154" t="s">
        <v>208</v>
      </c>
      <c r="H51" s="1155">
        <v>70</v>
      </c>
      <c r="I51" s="1156">
        <v>15</v>
      </c>
      <c r="J51" s="1157">
        <v>5</v>
      </c>
      <c r="K51" s="360" t="s">
        <v>1064</v>
      </c>
      <c r="M51"/>
      <c r="N51"/>
      <c r="O51"/>
      <c r="P51"/>
      <c r="Q51"/>
      <c r="R51"/>
      <c r="S51"/>
      <c r="T51"/>
    </row>
    <row r="52" spans="2:20" s="345" customFormat="1">
      <c r="B52" s="1152">
        <v>45620</v>
      </c>
      <c r="C52" s="1153" t="s">
        <v>205</v>
      </c>
      <c r="D52" s="1154" t="s">
        <v>2687</v>
      </c>
      <c r="E52" s="1154">
        <v>205</v>
      </c>
      <c r="F52" s="1154" t="s">
        <v>219</v>
      </c>
      <c r="G52" s="1154" t="s">
        <v>208</v>
      </c>
      <c r="H52" s="1155">
        <v>25</v>
      </c>
      <c r="I52" s="1156">
        <v>7</v>
      </c>
      <c r="J52" s="1157">
        <v>1</v>
      </c>
      <c r="K52" s="360" t="s">
        <v>169</v>
      </c>
      <c r="M52"/>
      <c r="N52"/>
      <c r="O52"/>
      <c r="P52"/>
      <c r="Q52"/>
      <c r="R52"/>
      <c r="S52"/>
      <c r="T52"/>
    </row>
    <row r="53" spans="2:20" s="345" customFormat="1">
      <c r="B53" s="1152">
        <v>45620</v>
      </c>
      <c r="C53" s="1153" t="s">
        <v>217</v>
      </c>
      <c r="D53" s="1154" t="s">
        <v>2684</v>
      </c>
      <c r="E53" s="1154">
        <v>301</v>
      </c>
      <c r="F53" s="1154" t="s">
        <v>219</v>
      </c>
      <c r="G53" s="1154" t="s">
        <v>208</v>
      </c>
      <c r="H53" s="1155">
        <v>25</v>
      </c>
      <c r="I53" s="1156">
        <v>7</v>
      </c>
      <c r="J53" s="1157">
        <v>2</v>
      </c>
      <c r="K53" s="360" t="s">
        <v>1064</v>
      </c>
      <c r="M53"/>
      <c r="N53"/>
      <c r="O53"/>
      <c r="P53"/>
      <c r="Q53"/>
      <c r="R53"/>
      <c r="S53"/>
      <c r="T53"/>
    </row>
    <row r="54" spans="2:20" s="345" customFormat="1">
      <c r="B54" s="1152">
        <v>45621</v>
      </c>
      <c r="C54" s="1153" t="s">
        <v>418</v>
      </c>
      <c r="D54" s="1154" t="s">
        <v>2685</v>
      </c>
      <c r="E54" s="1154">
        <v>205</v>
      </c>
      <c r="F54" s="1154" t="s">
        <v>219</v>
      </c>
      <c r="G54" s="1154" t="s">
        <v>208</v>
      </c>
      <c r="H54" s="1155">
        <v>25</v>
      </c>
      <c r="I54" s="1156">
        <v>7</v>
      </c>
      <c r="J54" s="1157">
        <v>2</v>
      </c>
      <c r="K54" s="360" t="s">
        <v>240</v>
      </c>
      <c r="M54"/>
      <c r="N54"/>
      <c r="O54"/>
      <c r="P54"/>
      <c r="Q54"/>
      <c r="R54"/>
      <c r="S54"/>
      <c r="T54"/>
    </row>
    <row r="55" spans="2:20" s="345" customFormat="1">
      <c r="B55" s="1152">
        <v>45621</v>
      </c>
      <c r="C55" s="1153" t="s">
        <v>360</v>
      </c>
      <c r="D55" s="1154" t="s">
        <v>2650</v>
      </c>
      <c r="E55" s="1154"/>
      <c r="F55" s="1154" t="s">
        <v>207</v>
      </c>
      <c r="G55" s="1154" t="s">
        <v>208</v>
      </c>
      <c r="H55" s="1155">
        <v>35</v>
      </c>
      <c r="I55" s="1156">
        <v>5</v>
      </c>
      <c r="J55" s="1157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1152">
        <v>45622</v>
      </c>
      <c r="C56" s="1153" t="s">
        <v>396</v>
      </c>
      <c r="D56" s="1154" t="s">
        <v>2693</v>
      </c>
      <c r="E56" s="1154">
        <v>307</v>
      </c>
      <c r="F56" s="1154" t="s">
        <v>219</v>
      </c>
      <c r="G56" s="1154" t="s">
        <v>208</v>
      </c>
      <c r="H56" s="1155">
        <v>25</v>
      </c>
      <c r="I56" s="1156">
        <v>7</v>
      </c>
      <c r="J56" s="1157">
        <v>2</v>
      </c>
      <c r="K56" s="360" t="s">
        <v>169</v>
      </c>
      <c r="M56"/>
      <c r="N56"/>
      <c r="O56"/>
      <c r="P56"/>
      <c r="Q56"/>
      <c r="R56"/>
      <c r="S56"/>
      <c r="T56"/>
    </row>
    <row r="57" spans="2:20" s="345" customFormat="1">
      <c r="B57" s="1172">
        <v>45622</v>
      </c>
      <c r="C57" s="1173" t="s">
        <v>355</v>
      </c>
      <c r="D57" s="1174" t="s">
        <v>2691</v>
      </c>
      <c r="E57" s="1174">
        <v>310</v>
      </c>
      <c r="F57" s="1174" t="s">
        <v>219</v>
      </c>
      <c r="G57" s="1174" t="s">
        <v>208</v>
      </c>
      <c r="H57" s="1175">
        <v>30</v>
      </c>
      <c r="I57" s="1176">
        <v>7.5</v>
      </c>
      <c r="J57" s="1177">
        <v>4</v>
      </c>
      <c r="K57" s="360" t="s">
        <v>169</v>
      </c>
      <c r="L57" s="345" t="s">
        <v>2717</v>
      </c>
      <c r="M57"/>
      <c r="N57"/>
      <c r="O57"/>
      <c r="P57"/>
      <c r="Q57"/>
      <c r="R57"/>
      <c r="S57"/>
      <c r="T57"/>
    </row>
    <row r="58" spans="2:20" s="345" customFormat="1">
      <c r="B58" s="1152">
        <v>45622</v>
      </c>
      <c r="C58" s="1153" t="s">
        <v>528</v>
      </c>
      <c r="D58" s="1154" t="s">
        <v>2690</v>
      </c>
      <c r="E58" s="1154"/>
      <c r="F58" s="1154" t="s">
        <v>207</v>
      </c>
      <c r="G58" s="1154" t="s">
        <v>208</v>
      </c>
      <c r="H58" s="1155">
        <v>35</v>
      </c>
      <c r="I58" s="1156">
        <v>5</v>
      </c>
      <c r="J58" s="1157">
        <v>2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1152">
        <v>45623</v>
      </c>
      <c r="C59" s="1153" t="s">
        <v>235</v>
      </c>
      <c r="D59" s="1154" t="s">
        <v>2674</v>
      </c>
      <c r="E59" s="1154"/>
      <c r="F59" s="1154" t="s">
        <v>207</v>
      </c>
      <c r="G59" s="1154" t="s">
        <v>208</v>
      </c>
      <c r="H59" s="1155">
        <v>35</v>
      </c>
      <c r="I59" s="1156">
        <v>5</v>
      </c>
      <c r="J59" s="1157">
        <v>2</v>
      </c>
      <c r="K59" s="360" t="s">
        <v>1778</v>
      </c>
      <c r="M59"/>
      <c r="N59"/>
      <c r="O59"/>
      <c r="P59"/>
      <c r="Q59"/>
      <c r="R59"/>
      <c r="S59"/>
      <c r="T59"/>
    </row>
    <row r="60" spans="2:20" s="345" customFormat="1">
      <c r="B60" s="1152">
        <v>45624</v>
      </c>
      <c r="C60" s="1153" t="s">
        <v>514</v>
      </c>
      <c r="D60" s="1154" t="s">
        <v>2697</v>
      </c>
      <c r="E60" s="1154"/>
      <c r="F60" s="1154" t="s">
        <v>207</v>
      </c>
      <c r="G60" s="1154" t="s">
        <v>208</v>
      </c>
      <c r="H60" s="1155">
        <v>35</v>
      </c>
      <c r="I60" s="1156">
        <v>5</v>
      </c>
      <c r="J60" s="1157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1152">
        <v>45625</v>
      </c>
      <c r="C61" s="1153" t="s">
        <v>271</v>
      </c>
      <c r="D61" s="1154" t="s">
        <v>2700</v>
      </c>
      <c r="E61" s="1154">
        <v>208</v>
      </c>
      <c r="F61" s="1154" t="s">
        <v>219</v>
      </c>
      <c r="G61" s="1154" t="s">
        <v>208</v>
      </c>
      <c r="H61" s="1155">
        <v>25</v>
      </c>
      <c r="I61" s="1156">
        <v>7</v>
      </c>
      <c r="J61" s="1157">
        <v>2</v>
      </c>
      <c r="K61" s="360" t="s">
        <v>240</v>
      </c>
      <c r="M61"/>
      <c r="N61"/>
      <c r="O61"/>
      <c r="P61"/>
      <c r="Q61"/>
      <c r="R61"/>
      <c r="S61"/>
      <c r="T61"/>
    </row>
    <row r="62" spans="2:20" s="345" customFormat="1">
      <c r="B62" s="1152">
        <v>45594</v>
      </c>
      <c r="C62" s="1153" t="s">
        <v>323</v>
      </c>
      <c r="D62" s="1154" t="s">
        <v>2699</v>
      </c>
      <c r="E62" s="1154">
        <v>411</v>
      </c>
      <c r="F62" s="1154" t="s">
        <v>1265</v>
      </c>
      <c r="G62" s="1154" t="s">
        <v>208</v>
      </c>
      <c r="H62" s="1155">
        <v>25</v>
      </c>
      <c r="I62" s="1156">
        <v>7</v>
      </c>
      <c r="J62" s="1157">
        <v>2</v>
      </c>
      <c r="K62" s="360" t="s">
        <v>240</v>
      </c>
      <c r="M62"/>
      <c r="N62"/>
      <c r="O62"/>
      <c r="P62"/>
      <c r="Q62"/>
      <c r="R62"/>
      <c r="S62"/>
      <c r="T62"/>
    </row>
    <row r="63" spans="2:20" s="345" customFormat="1">
      <c r="B63" s="1152">
        <v>45594</v>
      </c>
      <c r="C63" s="1153" t="s">
        <v>323</v>
      </c>
      <c r="D63" s="1154" t="s">
        <v>2696</v>
      </c>
      <c r="E63" s="1154">
        <v>212</v>
      </c>
      <c r="F63" s="1154" t="s">
        <v>1265</v>
      </c>
      <c r="G63" s="1154" t="s">
        <v>208</v>
      </c>
      <c r="H63" s="1155">
        <v>25</v>
      </c>
      <c r="I63" s="1156">
        <v>7</v>
      </c>
      <c r="J63" s="1157">
        <v>2</v>
      </c>
      <c r="K63" s="360" t="s">
        <v>240</v>
      </c>
      <c r="M63"/>
      <c r="N63"/>
      <c r="O63"/>
      <c r="P63"/>
      <c r="Q63"/>
      <c r="R63"/>
      <c r="S63"/>
      <c r="T63"/>
    </row>
    <row r="64" spans="2:20" s="345" customFormat="1">
      <c r="B64" s="1152">
        <v>45625</v>
      </c>
      <c r="C64" s="1153" t="s">
        <v>590</v>
      </c>
      <c r="D64" s="1154" t="s">
        <v>2704</v>
      </c>
      <c r="E64" s="1154">
        <v>405</v>
      </c>
      <c r="F64" s="1154" t="s">
        <v>1265</v>
      </c>
      <c r="G64" s="1154" t="s">
        <v>208</v>
      </c>
      <c r="H64" s="1155">
        <v>40</v>
      </c>
      <c r="I64" s="1156">
        <v>10</v>
      </c>
      <c r="J64" s="1157">
        <v>5</v>
      </c>
      <c r="K64" s="360" t="s">
        <v>169</v>
      </c>
      <c r="M64"/>
      <c r="N64"/>
      <c r="O64"/>
      <c r="P64"/>
      <c r="Q64"/>
      <c r="R64"/>
      <c r="S64"/>
      <c r="T64"/>
    </row>
    <row r="65" spans="2:21" s="345" customFormat="1">
      <c r="B65" s="1152">
        <v>45625</v>
      </c>
      <c r="C65" s="1153" t="s">
        <v>264</v>
      </c>
      <c r="D65" s="1154" t="s">
        <v>2701</v>
      </c>
      <c r="E65" s="1154">
        <v>203</v>
      </c>
      <c r="F65" s="1154" t="s">
        <v>1265</v>
      </c>
      <c r="G65" s="1154" t="s">
        <v>208</v>
      </c>
      <c r="H65" s="1155">
        <v>25</v>
      </c>
      <c r="I65" s="1156">
        <v>7</v>
      </c>
      <c r="J65" s="1157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 ht="15.75" thickBot="1">
      <c r="B66" s="1146">
        <v>45565</v>
      </c>
      <c r="C66" s="1147" t="s">
        <v>265</v>
      </c>
      <c r="D66" s="1148" t="s">
        <v>2707</v>
      </c>
      <c r="E66" s="1148">
        <v>216</v>
      </c>
      <c r="F66" s="1148" t="s">
        <v>1070</v>
      </c>
      <c r="G66" s="1148" t="s">
        <v>208</v>
      </c>
      <c r="H66" s="1149">
        <v>25</v>
      </c>
      <c r="I66" s="1150">
        <v>7</v>
      </c>
      <c r="J66" s="1151">
        <v>2</v>
      </c>
      <c r="K66" s="360"/>
      <c r="M66"/>
      <c r="N66"/>
      <c r="O66"/>
      <c r="P66"/>
      <c r="Q66"/>
      <c r="R66"/>
      <c r="S66"/>
      <c r="T66"/>
    </row>
    <row r="67" spans="2:21" s="345" customFormat="1">
      <c r="H67" s="534"/>
      <c r="I67" s="534"/>
      <c r="K67" s="360"/>
      <c r="M67"/>
      <c r="N67"/>
      <c r="O67"/>
      <c r="P67"/>
      <c r="Q67"/>
      <c r="R67"/>
      <c r="S67"/>
      <c r="T67"/>
    </row>
    <row r="68" spans="2:21" s="345" customFormat="1">
      <c r="H68" s="534">
        <f>SUM(H6:H66)</f>
        <v>2395</v>
      </c>
      <c r="I68" s="534">
        <f>SUM(I6:I66)</f>
        <v>518.5</v>
      </c>
      <c r="K68" s="360"/>
      <c r="M68"/>
      <c r="N68"/>
      <c r="O68"/>
      <c r="P68"/>
      <c r="Q68"/>
      <c r="R68"/>
      <c r="S68"/>
      <c r="T68"/>
    </row>
    <row r="69" spans="2:21" s="345" customFormat="1">
      <c r="H69" s="534"/>
      <c r="I69" s="534"/>
      <c r="K69" s="360"/>
      <c r="M69"/>
      <c r="N69"/>
      <c r="O69"/>
      <c r="P69"/>
      <c r="Q69"/>
      <c r="R69"/>
      <c r="S69"/>
      <c r="T69"/>
    </row>
    <row r="70" spans="2:21" s="345" customFormat="1">
      <c r="H70" s="534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991" t="s">
        <v>1444</v>
      </c>
      <c r="C71" s="992"/>
      <c r="D71" s="992"/>
      <c r="E71" s="992"/>
      <c r="F71" s="992"/>
      <c r="G71" s="992"/>
      <c r="H71" s="993"/>
      <c r="I71" s="993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378"/>
      <c r="H72" s="534"/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503" t="s">
        <v>311</v>
      </c>
      <c r="H73" s="534"/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 ht="15.75">
      <c r="B74" s="503"/>
      <c r="H74" s="534"/>
      <c r="I74" s="534"/>
      <c r="K74" s="360"/>
      <c r="M74"/>
      <c r="N74"/>
      <c r="O74"/>
      <c r="P74"/>
      <c r="Q74"/>
      <c r="R74"/>
      <c r="S74"/>
      <c r="T74"/>
      <c r="U74" s="365"/>
    </row>
    <row r="75" spans="2:21" s="345" customFormat="1" ht="15.75">
      <c r="B75" s="503" t="s">
        <v>312</v>
      </c>
      <c r="H75" s="534"/>
      <c r="I75" s="534"/>
      <c r="K75" s="360"/>
      <c r="M75"/>
      <c r="N75"/>
      <c r="O75"/>
      <c r="P75"/>
      <c r="Q75"/>
      <c r="R75"/>
      <c r="S75"/>
      <c r="T75"/>
      <c r="U75" s="365"/>
    </row>
    <row r="76" spans="2:21" s="345" customFormat="1" ht="15.75">
      <c r="B76" s="503"/>
      <c r="H76" s="534"/>
      <c r="I76" s="534"/>
      <c r="K76" s="360"/>
      <c r="M76"/>
      <c r="N76"/>
      <c r="O76"/>
      <c r="P76"/>
      <c r="Q76"/>
      <c r="R76"/>
      <c r="S76"/>
      <c r="T76"/>
      <c r="U76" s="365"/>
    </row>
    <row r="77" spans="2:21" s="345" customFormat="1" ht="15.75">
      <c r="B77" s="994" t="s">
        <v>313</v>
      </c>
      <c r="H77" s="534"/>
      <c r="I77" s="534"/>
      <c r="K77" s="360"/>
      <c r="M77"/>
      <c r="N77"/>
      <c r="O77"/>
      <c r="P77"/>
      <c r="Q77"/>
      <c r="R77"/>
      <c r="S77"/>
      <c r="T77"/>
      <c r="U77" s="365"/>
    </row>
    <row r="78" spans="2:21" s="345" customFormat="1" ht="15.75">
      <c r="B78" s="503"/>
      <c r="H78" s="534"/>
      <c r="I78" s="534"/>
      <c r="K78" s="360"/>
      <c r="M78"/>
      <c r="N78"/>
      <c r="O78"/>
      <c r="P78"/>
      <c r="Q78"/>
      <c r="R78"/>
      <c r="S78"/>
      <c r="T78"/>
      <c r="U78" s="365"/>
    </row>
    <row r="79" spans="2:21" s="345" customFormat="1" ht="15.75">
      <c r="B79" s="378" t="s">
        <v>1618</v>
      </c>
      <c r="H79" s="534"/>
      <c r="I79" s="534"/>
      <c r="K79" s="360"/>
      <c r="M79"/>
      <c r="N79"/>
      <c r="O79"/>
      <c r="P79"/>
      <c r="Q79"/>
      <c r="R79"/>
      <c r="S79"/>
      <c r="T79"/>
      <c r="U79" s="365"/>
    </row>
    <row r="80" spans="2:21" s="345" customFormat="1" ht="15.75">
      <c r="B80" s="503"/>
      <c r="H80" s="534"/>
      <c r="I80" s="534"/>
      <c r="K80" s="360"/>
      <c r="M80"/>
      <c r="N80"/>
      <c r="O80"/>
      <c r="P80"/>
      <c r="Q80"/>
      <c r="R80"/>
      <c r="S80"/>
      <c r="T80"/>
      <c r="U80" s="365"/>
    </row>
    <row r="81" spans="2:21" s="345" customFormat="1" ht="15.75">
      <c r="B81" s="378" t="s">
        <v>1617</v>
      </c>
      <c r="H81" s="534"/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H82" s="534"/>
      <c r="I82" s="534"/>
      <c r="K82" s="360"/>
      <c r="M82"/>
      <c r="N82"/>
      <c r="O82"/>
      <c r="P82"/>
      <c r="Q82"/>
      <c r="R82"/>
      <c r="S82"/>
      <c r="T82"/>
      <c r="U82" s="365"/>
    </row>
    <row r="83" spans="2:21" s="345" customFormat="1">
      <c r="H83" s="534"/>
      <c r="I83" s="534"/>
      <c r="K83" s="365"/>
      <c r="M83"/>
      <c r="N83"/>
      <c r="O83"/>
      <c r="P83"/>
      <c r="Q83"/>
      <c r="R83"/>
      <c r="S83"/>
      <c r="T83"/>
      <c r="U83" s="365"/>
    </row>
    <row r="84" spans="2:21" s="345" customFormat="1">
      <c r="B84"/>
      <c r="C84"/>
      <c r="D84"/>
      <c r="E84"/>
      <c r="F84"/>
      <c r="G84"/>
      <c r="H84" s="538"/>
      <c r="I84" s="538"/>
      <c r="J84"/>
      <c r="K84" s="365"/>
      <c r="M84"/>
      <c r="N84"/>
      <c r="O84"/>
      <c r="P84"/>
      <c r="Q84"/>
      <c r="R84"/>
      <c r="S84"/>
      <c r="T84"/>
      <c r="U84" s="365"/>
    </row>
    <row r="85" spans="2:21" s="345" customFormat="1">
      <c r="B85"/>
      <c r="C85"/>
      <c r="D85"/>
      <c r="E85"/>
      <c r="F85"/>
      <c r="G85"/>
      <c r="H85" s="538"/>
      <c r="I85" s="538"/>
      <c r="J85"/>
      <c r="K85" s="365"/>
      <c r="M85"/>
      <c r="N85"/>
      <c r="O85"/>
      <c r="P85"/>
      <c r="Q85"/>
      <c r="R85"/>
      <c r="S85"/>
      <c r="T85"/>
      <c r="U85" s="365"/>
    </row>
    <row r="86" spans="2:21" s="345" customFormat="1">
      <c r="B86"/>
      <c r="C86"/>
      <c r="D86"/>
      <c r="E86"/>
      <c r="F86"/>
      <c r="G86"/>
      <c r="H86" s="538"/>
      <c r="I86" s="538"/>
      <c r="J86"/>
      <c r="K86" s="365"/>
      <c r="M86"/>
      <c r="N86"/>
      <c r="O86"/>
      <c r="P86"/>
      <c r="Q86"/>
      <c r="R86"/>
      <c r="S86"/>
      <c r="T86"/>
      <c r="U86" s="365"/>
    </row>
    <row r="87" spans="2:21" s="345" customFormat="1">
      <c r="B87"/>
      <c r="C87"/>
      <c r="D87"/>
      <c r="E87"/>
      <c r="F87"/>
      <c r="G87"/>
      <c r="H87" s="538"/>
      <c r="I87" s="538"/>
      <c r="J87"/>
      <c r="K87" s="365"/>
      <c r="M87"/>
      <c r="N87"/>
      <c r="O87"/>
      <c r="P87"/>
      <c r="Q87"/>
      <c r="R87"/>
      <c r="S87"/>
      <c r="T87"/>
    </row>
    <row r="88" spans="2:21" s="345" customFormat="1">
      <c r="B88"/>
      <c r="C88"/>
      <c r="D88"/>
      <c r="E88"/>
      <c r="F88"/>
      <c r="G88"/>
      <c r="H88" s="538"/>
      <c r="I88" s="538"/>
      <c r="J88"/>
      <c r="K88" s="365"/>
      <c r="M88"/>
      <c r="N88"/>
      <c r="O88"/>
      <c r="P88"/>
      <c r="Q88"/>
      <c r="R88"/>
      <c r="S88"/>
      <c r="T88"/>
    </row>
    <row r="89" spans="2:21" s="345" customFormat="1">
      <c r="B89"/>
      <c r="C89"/>
      <c r="D89"/>
      <c r="E89"/>
      <c r="F89"/>
      <c r="G89"/>
      <c r="H89" s="538"/>
      <c r="I89" s="538"/>
      <c r="J89"/>
      <c r="K89" s="365"/>
      <c r="M89"/>
      <c r="N89"/>
      <c r="O89"/>
      <c r="P89"/>
      <c r="Q89"/>
      <c r="R89"/>
      <c r="S89"/>
      <c r="T89"/>
    </row>
    <row r="90" spans="2:21" s="345" customFormat="1">
      <c r="B90"/>
      <c r="C90"/>
      <c r="D90"/>
      <c r="E90"/>
      <c r="F90"/>
      <c r="G90"/>
      <c r="H90" s="538"/>
      <c r="I90" s="538"/>
      <c r="J90"/>
      <c r="K90" s="365"/>
      <c r="M90"/>
      <c r="N90"/>
      <c r="O90"/>
      <c r="P90"/>
      <c r="Q90"/>
      <c r="R90"/>
      <c r="S90"/>
      <c r="T90"/>
    </row>
    <row r="91" spans="2:21" s="345" customFormat="1">
      <c r="B91"/>
      <c r="C91"/>
      <c r="D91"/>
      <c r="E91"/>
      <c r="F91"/>
      <c r="G91"/>
      <c r="H91" s="538"/>
      <c r="I91" s="538"/>
      <c r="J91"/>
      <c r="K91" s="365"/>
      <c r="M91"/>
      <c r="N91"/>
      <c r="O91"/>
      <c r="P91"/>
      <c r="Q91"/>
      <c r="R91"/>
      <c r="S91"/>
      <c r="T91"/>
    </row>
    <row r="92" spans="2:21" s="345" customFormat="1">
      <c r="B92"/>
      <c r="C92"/>
      <c r="D92"/>
      <c r="E92"/>
      <c r="F92"/>
      <c r="G92"/>
      <c r="H92" s="538"/>
      <c r="I92" s="538"/>
      <c r="J92"/>
      <c r="K92" s="365"/>
      <c r="M92"/>
      <c r="N92"/>
      <c r="O92"/>
      <c r="P92"/>
      <c r="Q92"/>
      <c r="R92"/>
      <c r="S92"/>
      <c r="T92"/>
    </row>
    <row r="93" spans="2:21" s="345" customFormat="1">
      <c r="B93"/>
      <c r="C93"/>
      <c r="D93"/>
      <c r="E93"/>
      <c r="F93"/>
      <c r="G93"/>
      <c r="H93" s="538"/>
      <c r="I93" s="538"/>
      <c r="J93"/>
      <c r="K93" s="365"/>
      <c r="M93"/>
      <c r="N93"/>
      <c r="O93"/>
      <c r="P93"/>
      <c r="Q93"/>
      <c r="R93"/>
      <c r="S93"/>
      <c r="T93"/>
    </row>
    <row r="94" spans="2:21" s="345" customFormat="1">
      <c r="B94"/>
      <c r="C94"/>
      <c r="D94"/>
      <c r="E94"/>
      <c r="F94"/>
      <c r="G94"/>
      <c r="H94" s="538"/>
      <c r="I94" s="538"/>
      <c r="J94"/>
      <c r="K94" s="365"/>
      <c r="M94"/>
      <c r="N94"/>
      <c r="O94"/>
      <c r="P94"/>
      <c r="Q94"/>
      <c r="R94"/>
      <c r="S94"/>
      <c r="T94"/>
    </row>
    <row r="95" spans="2:21" s="345" customFormat="1">
      <c r="B95"/>
      <c r="C95"/>
      <c r="D95"/>
      <c r="E95"/>
      <c r="F95"/>
      <c r="G95"/>
      <c r="H95" s="538"/>
      <c r="I95" s="538"/>
      <c r="J95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 s="538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 s="538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 s="53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 s="538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 s="538"/>
      <c r="I100" s="538"/>
      <c r="J100"/>
      <c r="K100" s="365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 s="538"/>
      <c r="I101" s="538"/>
      <c r="J101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 s="538"/>
      <c r="I102" s="538"/>
      <c r="J102"/>
      <c r="M102"/>
      <c r="N102"/>
      <c r="O102"/>
      <c r="P102"/>
      <c r="Q102"/>
      <c r="R102"/>
      <c r="S102"/>
      <c r="T102"/>
    </row>
    <row r="103" spans="1:20" s="345" customFormat="1">
      <c r="A103"/>
      <c r="B103"/>
      <c r="C103"/>
      <c r="D103"/>
      <c r="E103"/>
      <c r="F103"/>
      <c r="G103"/>
      <c r="H103" s="538"/>
      <c r="I103" s="538"/>
      <c r="J103"/>
      <c r="M103"/>
      <c r="N103"/>
      <c r="O103"/>
      <c r="P103"/>
      <c r="Q103"/>
      <c r="R103"/>
      <c r="S103"/>
      <c r="T103"/>
    </row>
    <row r="104" spans="1:20">
      <c r="K104" s="345"/>
    </row>
    <row r="105" spans="1:20">
      <c r="K105" s="345"/>
    </row>
    <row r="106" spans="1:20">
      <c r="K106" s="345"/>
    </row>
    <row r="107" spans="1:20">
      <c r="K107" s="345"/>
    </row>
    <row r="108" spans="1:20">
      <c r="K108" s="345"/>
    </row>
    <row r="109" spans="1:20">
      <c r="K109" s="345"/>
    </row>
    <row r="110" spans="1:20">
      <c r="K110" s="34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</sheetData>
  <mergeCells count="7">
    <mergeCell ref="J29:J30"/>
    <mergeCell ref="B1:G1"/>
    <mergeCell ref="W1:X1"/>
    <mergeCell ref="C2:G2"/>
    <mergeCell ref="B3:D3"/>
    <mergeCell ref="L21:L22"/>
    <mergeCell ref="E29:E30"/>
  </mergeCells>
  <conditionalFormatting sqref="U15:U19">
    <cfRule type="top10" dxfId="38" priority="1" percent="1" rank="10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lha9"/>
  <dimension ref="A1:U110"/>
  <sheetViews>
    <sheetView topLeftCell="A58" zoomScale="90" zoomScaleNormal="90" workbookViewId="0">
      <selection activeCell="M26" sqref="M26"/>
    </sheetView>
  </sheetViews>
  <sheetFormatPr defaultColWidth="9" defaultRowHeight="15"/>
  <cols>
    <col min="1" max="1" width="1.7109375" customWidth="1"/>
    <col min="2" max="2" width="7" customWidth="1"/>
    <col min="3" max="3" width="7.140625" customWidth="1"/>
    <col min="4" max="4" width="25.28515625" customWidth="1"/>
    <col min="5" max="5" width="10.85546875" customWidth="1"/>
    <col min="6" max="6" width="20.5703125" customWidth="1"/>
    <col min="7" max="7" width="11.28515625" customWidth="1"/>
    <col min="8" max="8" width="11.5703125" customWidth="1"/>
    <col min="9" max="9" width="10.140625" customWidth="1"/>
    <col min="10" max="10" width="7.140625" customWidth="1"/>
    <col min="11" max="11" width="5.28515625" customWidth="1"/>
    <col min="12" max="12" width="18.5703125" customWidth="1"/>
    <col min="13" max="13" width="7.85546875" customWidth="1"/>
    <col min="14" max="14" width="7.140625" customWidth="1"/>
    <col min="15" max="15" width="24" customWidth="1"/>
    <col min="16" max="16" width="14.85546875" customWidth="1"/>
    <col min="17" max="17" width="15.7109375" customWidth="1"/>
    <col min="18" max="18" width="11.28515625" customWidth="1"/>
    <col min="19" max="19" width="9.42578125" customWidth="1"/>
    <col min="20" max="20" width="7" customWidth="1"/>
  </cols>
  <sheetData>
    <row r="1" spans="2:21" ht="35.450000000000003" customHeight="1">
      <c r="B1" s="1692" t="s">
        <v>854</v>
      </c>
      <c r="C1" s="1695"/>
      <c r="D1" s="1695"/>
      <c r="E1" s="1695"/>
      <c r="F1" s="1695"/>
      <c r="G1" s="1695"/>
    </row>
    <row r="2" spans="2:21" ht="21.6" customHeight="1">
      <c r="C2" s="1750" t="s">
        <v>194</v>
      </c>
      <c r="D2" s="1750"/>
      <c r="E2" s="1750"/>
      <c r="F2" s="1750"/>
      <c r="G2" s="1750"/>
      <c r="H2" s="3"/>
    </row>
    <row r="3" spans="2:21" ht="29.45" customHeight="1">
      <c r="B3" s="1694" t="s">
        <v>195</v>
      </c>
      <c r="C3" s="1694"/>
      <c r="D3" s="169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94" t="s">
        <v>197</v>
      </c>
      <c r="N3" s="1694"/>
      <c r="O3" s="1694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>
      <c r="B5" s="5" t="s">
        <v>12</v>
      </c>
      <c r="C5" s="6" t="s">
        <v>199</v>
      </c>
      <c r="D5" s="7" t="s">
        <v>200</v>
      </c>
      <c r="E5" s="7" t="s">
        <v>163</v>
      </c>
      <c r="F5" s="7" t="s">
        <v>201</v>
      </c>
      <c r="G5" s="7" t="s">
        <v>202</v>
      </c>
      <c r="H5" s="7" t="s">
        <v>14</v>
      </c>
      <c r="I5" s="17" t="s">
        <v>203</v>
      </c>
      <c r="J5" s="18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8">
        <v>45078</v>
      </c>
      <c r="C6" s="9" t="s">
        <v>389</v>
      </c>
      <c r="D6" s="10" t="s">
        <v>855</v>
      </c>
      <c r="E6" s="10"/>
      <c r="F6" s="10" t="s">
        <v>207</v>
      </c>
      <c r="G6" s="10" t="s">
        <v>208</v>
      </c>
      <c r="H6" s="11">
        <v>50</v>
      </c>
      <c r="I6" s="15">
        <v>10</v>
      </c>
      <c r="J6" s="19">
        <v>4</v>
      </c>
      <c r="K6" s="2" t="s">
        <v>606</v>
      </c>
      <c r="M6" s="20">
        <v>45078</v>
      </c>
      <c r="N6" s="21" t="s">
        <v>856</v>
      </c>
      <c r="O6" s="10" t="s">
        <v>857</v>
      </c>
      <c r="P6" s="22"/>
      <c r="Q6" s="10" t="s">
        <v>207</v>
      </c>
      <c r="R6" s="22" t="s">
        <v>197</v>
      </c>
      <c r="S6" s="15">
        <v>39</v>
      </c>
      <c r="T6" s="19">
        <v>2</v>
      </c>
    </row>
    <row r="7" spans="2:21">
      <c r="B7" s="8">
        <v>45078</v>
      </c>
      <c r="C7" s="9" t="s">
        <v>235</v>
      </c>
      <c r="D7" s="10" t="s">
        <v>858</v>
      </c>
      <c r="E7" s="10">
        <v>311</v>
      </c>
      <c r="F7" s="10" t="s">
        <v>219</v>
      </c>
      <c r="G7" s="10" t="s">
        <v>208</v>
      </c>
      <c r="H7" s="11">
        <v>25</v>
      </c>
      <c r="I7" s="15">
        <v>7</v>
      </c>
      <c r="J7" s="19">
        <v>2</v>
      </c>
      <c r="K7" s="2" t="s">
        <v>606</v>
      </c>
      <c r="M7" s="20">
        <v>45079</v>
      </c>
      <c r="N7" s="21" t="s">
        <v>217</v>
      </c>
      <c r="O7" s="10" t="s">
        <v>859</v>
      </c>
      <c r="P7" s="22">
        <v>410</v>
      </c>
      <c r="Q7" s="10" t="s">
        <v>219</v>
      </c>
      <c r="R7" s="22" t="s">
        <v>197</v>
      </c>
      <c r="S7" s="15">
        <v>22</v>
      </c>
      <c r="T7" s="19">
        <v>2</v>
      </c>
    </row>
    <row r="8" spans="2:21">
      <c r="B8" s="8">
        <v>45078</v>
      </c>
      <c r="C8" s="9" t="s">
        <v>590</v>
      </c>
      <c r="D8" s="10" t="s">
        <v>860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861</v>
      </c>
      <c r="M8" s="20">
        <v>45081</v>
      </c>
      <c r="N8" s="21" t="s">
        <v>244</v>
      </c>
      <c r="O8" s="10" t="s">
        <v>862</v>
      </c>
      <c r="P8" s="22"/>
      <c r="Q8" s="10" t="s">
        <v>207</v>
      </c>
      <c r="R8" s="22" t="s">
        <v>197</v>
      </c>
      <c r="S8" s="15">
        <v>39</v>
      </c>
      <c r="T8" s="19">
        <v>3</v>
      </c>
      <c r="U8" s="1"/>
    </row>
    <row r="9" spans="2:21">
      <c r="B9" s="8">
        <v>45079</v>
      </c>
      <c r="C9" s="9" t="s">
        <v>264</v>
      </c>
      <c r="D9" s="61" t="s">
        <v>863</v>
      </c>
      <c r="E9" s="10">
        <v>216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606</v>
      </c>
      <c r="M9" s="20">
        <v>45081</v>
      </c>
      <c r="N9" s="21" t="s">
        <v>575</v>
      </c>
      <c r="O9" s="10" t="s">
        <v>864</v>
      </c>
      <c r="P9" s="22"/>
      <c r="Q9" s="10" t="s">
        <v>207</v>
      </c>
      <c r="R9" s="22" t="s">
        <v>197</v>
      </c>
      <c r="S9" s="15">
        <v>39</v>
      </c>
      <c r="T9" s="19">
        <v>2</v>
      </c>
      <c r="U9" s="1"/>
    </row>
    <row r="10" spans="2:21">
      <c r="B10" s="8">
        <v>45080</v>
      </c>
      <c r="C10" s="9" t="s">
        <v>213</v>
      </c>
      <c r="D10" s="61" t="s">
        <v>865</v>
      </c>
      <c r="E10" s="10">
        <v>315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2</v>
      </c>
      <c r="K10" s="2" t="s">
        <v>606</v>
      </c>
      <c r="M10" s="20">
        <v>45082</v>
      </c>
      <c r="N10" s="21" t="s">
        <v>600</v>
      </c>
      <c r="O10" s="10" t="s">
        <v>864</v>
      </c>
      <c r="P10" s="22">
        <v>302</v>
      </c>
      <c r="Q10" s="10" t="s">
        <v>219</v>
      </c>
      <c r="R10" s="22" t="s">
        <v>197</v>
      </c>
      <c r="S10" s="15">
        <v>22</v>
      </c>
      <c r="T10" s="19">
        <v>2</v>
      </c>
      <c r="U10" s="1"/>
    </row>
    <row r="11" spans="2:21">
      <c r="B11" s="8">
        <v>45080</v>
      </c>
      <c r="C11" s="9" t="s">
        <v>249</v>
      </c>
      <c r="D11" s="61" t="s">
        <v>866</v>
      </c>
      <c r="E11" s="10">
        <v>415</v>
      </c>
      <c r="F11" s="10" t="s">
        <v>219</v>
      </c>
      <c r="G11" s="10" t="s">
        <v>208</v>
      </c>
      <c r="H11" s="11">
        <v>40</v>
      </c>
      <c r="I11" s="15">
        <v>10</v>
      </c>
      <c r="J11" s="19">
        <v>5</v>
      </c>
      <c r="K11" s="2" t="s">
        <v>189</v>
      </c>
      <c r="M11" s="8">
        <v>45083</v>
      </c>
      <c r="N11" s="14" t="s">
        <v>514</v>
      </c>
      <c r="O11" s="23" t="s">
        <v>867</v>
      </c>
      <c r="P11" s="10"/>
      <c r="Q11" s="10" t="s">
        <v>207</v>
      </c>
      <c r="R11" s="22" t="s">
        <v>197</v>
      </c>
      <c r="S11" s="34">
        <v>39</v>
      </c>
      <c r="T11" s="19">
        <v>2</v>
      </c>
      <c r="U11" s="1"/>
    </row>
    <row r="12" spans="2:21">
      <c r="B12" s="8">
        <v>45080</v>
      </c>
      <c r="C12" s="9" t="s">
        <v>463</v>
      </c>
      <c r="D12" s="61" t="s">
        <v>868</v>
      </c>
      <c r="E12" s="10">
        <v>308</v>
      </c>
      <c r="F12" s="10" t="s">
        <v>869</v>
      </c>
      <c r="G12" s="10" t="s">
        <v>208</v>
      </c>
      <c r="H12" s="11">
        <v>25</v>
      </c>
      <c r="I12" s="15">
        <v>7</v>
      </c>
      <c r="J12" s="19">
        <v>2</v>
      </c>
      <c r="K12" s="2" t="s">
        <v>189</v>
      </c>
      <c r="M12" s="20">
        <v>45083</v>
      </c>
      <c r="N12" s="70" t="s">
        <v>358</v>
      </c>
      <c r="O12" s="10" t="s">
        <v>870</v>
      </c>
      <c r="P12" s="22"/>
      <c r="Q12" s="10" t="s">
        <v>207</v>
      </c>
      <c r="R12" s="22" t="s">
        <v>197</v>
      </c>
      <c r="S12" s="34">
        <v>39</v>
      </c>
      <c r="T12" s="19">
        <v>2</v>
      </c>
      <c r="U12" s="1"/>
    </row>
    <row r="13" spans="2:21">
      <c r="B13" s="8">
        <v>45080</v>
      </c>
      <c r="C13" s="9" t="s">
        <v>871</v>
      </c>
      <c r="D13" s="61" t="s">
        <v>872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258</v>
      </c>
      <c r="M13" s="20">
        <v>45085</v>
      </c>
      <c r="N13" s="21" t="s">
        <v>569</v>
      </c>
      <c r="O13" s="23" t="s">
        <v>873</v>
      </c>
      <c r="P13" s="22"/>
      <c r="Q13" s="22" t="s">
        <v>207</v>
      </c>
      <c r="R13" s="22" t="s">
        <v>197</v>
      </c>
      <c r="S13" s="36">
        <v>39</v>
      </c>
      <c r="T13" s="71">
        <v>2</v>
      </c>
      <c r="U13" s="1"/>
    </row>
    <row r="14" spans="2:21">
      <c r="B14" s="8">
        <v>45081</v>
      </c>
      <c r="C14" s="9" t="s">
        <v>271</v>
      </c>
      <c r="D14" s="61" t="s">
        <v>874</v>
      </c>
      <c r="E14" s="10">
        <v>401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606</v>
      </c>
      <c r="M14" s="20">
        <v>45085</v>
      </c>
      <c r="N14" s="21" t="s">
        <v>348</v>
      </c>
      <c r="O14" s="23" t="s">
        <v>875</v>
      </c>
      <c r="P14" s="22"/>
      <c r="Q14" s="22" t="s">
        <v>207</v>
      </c>
      <c r="R14" s="22" t="s">
        <v>197</v>
      </c>
      <c r="S14" s="36">
        <v>39</v>
      </c>
      <c r="T14" s="71">
        <v>2</v>
      </c>
      <c r="U14" s="1"/>
    </row>
    <row r="15" spans="2:21">
      <c r="B15" s="8">
        <v>45081</v>
      </c>
      <c r="C15" s="9" t="s">
        <v>235</v>
      </c>
      <c r="D15" s="61" t="s">
        <v>876</v>
      </c>
      <c r="E15" s="10"/>
      <c r="F15" s="10" t="s">
        <v>207</v>
      </c>
      <c r="G15" s="10" t="s">
        <v>208</v>
      </c>
      <c r="H15" s="11">
        <v>35</v>
      </c>
      <c r="I15" s="15">
        <v>5</v>
      </c>
      <c r="J15" s="19">
        <v>1</v>
      </c>
      <c r="K15" s="2" t="s">
        <v>169</v>
      </c>
      <c r="M15" s="20">
        <v>45087</v>
      </c>
      <c r="N15" s="21" t="s">
        <v>265</v>
      </c>
      <c r="O15" s="23" t="s">
        <v>877</v>
      </c>
      <c r="P15" s="22">
        <v>416</v>
      </c>
      <c r="Q15" s="10" t="s">
        <v>219</v>
      </c>
      <c r="R15" s="22" t="s">
        <v>197</v>
      </c>
      <c r="S15" s="15">
        <v>22</v>
      </c>
      <c r="T15" s="19">
        <v>2</v>
      </c>
      <c r="U15" s="1"/>
    </row>
    <row r="16" spans="2:21">
      <c r="B16" s="8">
        <v>45081</v>
      </c>
      <c r="C16" s="9" t="s">
        <v>644</v>
      </c>
      <c r="D16" s="10" t="s">
        <v>860</v>
      </c>
      <c r="E16" s="10">
        <v>404</v>
      </c>
      <c r="F16" s="10" t="s">
        <v>219</v>
      </c>
      <c r="G16" s="10" t="s">
        <v>208</v>
      </c>
      <c r="H16" s="11">
        <v>25</v>
      </c>
      <c r="I16" s="15">
        <v>7</v>
      </c>
      <c r="J16" s="19">
        <v>2</v>
      </c>
      <c r="K16" s="2" t="s">
        <v>189</v>
      </c>
      <c r="M16" s="20">
        <v>45088</v>
      </c>
      <c r="N16" s="21" t="s">
        <v>217</v>
      </c>
      <c r="O16" s="23" t="s">
        <v>878</v>
      </c>
      <c r="P16" s="22" t="s">
        <v>879</v>
      </c>
      <c r="Q16" s="22" t="s">
        <v>219</v>
      </c>
      <c r="R16" s="22" t="s">
        <v>197</v>
      </c>
      <c r="S16" s="72">
        <v>44</v>
      </c>
      <c r="T16" s="71">
        <v>2</v>
      </c>
      <c r="U16" s="1"/>
    </row>
    <row r="17" spans="2:21">
      <c r="B17" s="8">
        <v>45081</v>
      </c>
      <c r="C17" s="9" t="s">
        <v>272</v>
      </c>
      <c r="D17" s="10" t="s">
        <v>880</v>
      </c>
      <c r="E17" s="10">
        <v>310</v>
      </c>
      <c r="F17" s="10" t="s">
        <v>881</v>
      </c>
      <c r="G17" s="10" t="s">
        <v>208</v>
      </c>
      <c r="H17" s="11">
        <v>30</v>
      </c>
      <c r="I17" s="15">
        <v>7.5</v>
      </c>
      <c r="J17" s="19">
        <v>4</v>
      </c>
      <c r="K17" s="2" t="s">
        <v>606</v>
      </c>
      <c r="M17" s="20">
        <v>45089</v>
      </c>
      <c r="N17" s="21" t="s">
        <v>882</v>
      </c>
      <c r="O17" s="23" t="s">
        <v>883</v>
      </c>
      <c r="P17" s="25"/>
      <c r="Q17" s="22" t="s">
        <v>207</v>
      </c>
      <c r="R17" s="22" t="s">
        <v>197</v>
      </c>
      <c r="S17" s="36">
        <v>39</v>
      </c>
      <c r="T17" s="71">
        <v>2</v>
      </c>
      <c r="U17" s="1"/>
    </row>
    <row r="18" spans="2:21">
      <c r="B18" s="8">
        <v>45081</v>
      </c>
      <c r="C18" s="9" t="s">
        <v>323</v>
      </c>
      <c r="D18" s="10" t="s">
        <v>884</v>
      </c>
      <c r="E18" s="10"/>
      <c r="F18" s="10" t="s">
        <v>207</v>
      </c>
      <c r="G18" s="10" t="s">
        <v>208</v>
      </c>
      <c r="H18" s="11">
        <v>35</v>
      </c>
      <c r="I18" s="15">
        <v>5</v>
      </c>
      <c r="J18" s="19">
        <v>1</v>
      </c>
      <c r="K18" s="2" t="s">
        <v>169</v>
      </c>
      <c r="M18" s="20">
        <v>45089</v>
      </c>
      <c r="N18" s="21" t="s">
        <v>295</v>
      </c>
      <c r="O18" s="23" t="s">
        <v>885</v>
      </c>
      <c r="P18" s="22">
        <v>415</v>
      </c>
      <c r="Q18" s="10" t="s">
        <v>219</v>
      </c>
      <c r="R18" s="22" t="s">
        <v>197</v>
      </c>
      <c r="S18" s="15">
        <v>22</v>
      </c>
      <c r="T18" s="19">
        <v>2</v>
      </c>
      <c r="U18" s="1"/>
    </row>
    <row r="19" spans="2:21">
      <c r="B19" s="8">
        <v>45082</v>
      </c>
      <c r="C19" s="9" t="s">
        <v>389</v>
      </c>
      <c r="D19" s="10" t="s">
        <v>886</v>
      </c>
      <c r="E19" s="10">
        <v>303</v>
      </c>
      <c r="F19" s="10" t="s">
        <v>219</v>
      </c>
      <c r="G19" s="10" t="s">
        <v>208</v>
      </c>
      <c r="H19" s="11">
        <v>25</v>
      </c>
      <c r="I19" s="15">
        <v>7</v>
      </c>
      <c r="J19" s="19">
        <v>2</v>
      </c>
      <c r="K19" s="2" t="s">
        <v>169</v>
      </c>
      <c r="M19" s="20">
        <v>45092</v>
      </c>
      <c r="N19" s="21" t="s">
        <v>463</v>
      </c>
      <c r="O19" s="23" t="s">
        <v>887</v>
      </c>
      <c r="P19" s="22">
        <v>308</v>
      </c>
      <c r="Q19" s="22" t="s">
        <v>219</v>
      </c>
      <c r="R19" s="22" t="s">
        <v>197</v>
      </c>
      <c r="S19" s="36">
        <v>22</v>
      </c>
      <c r="T19" s="71">
        <v>2</v>
      </c>
    </row>
    <row r="20" spans="2:21">
      <c r="B20" s="8">
        <v>45082</v>
      </c>
      <c r="C20" s="9" t="s">
        <v>569</v>
      </c>
      <c r="D20" s="10" t="s">
        <v>888</v>
      </c>
      <c r="E20" s="10"/>
      <c r="F20" s="10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606</v>
      </c>
      <c r="M20" s="20">
        <v>45095</v>
      </c>
      <c r="N20" s="21" t="s">
        <v>272</v>
      </c>
      <c r="O20" s="23" t="s">
        <v>889</v>
      </c>
      <c r="P20" s="22">
        <v>408</v>
      </c>
      <c r="Q20" s="22" t="s">
        <v>219</v>
      </c>
      <c r="R20" s="22" t="s">
        <v>197</v>
      </c>
      <c r="S20" s="36">
        <v>22</v>
      </c>
      <c r="T20" s="71">
        <v>2</v>
      </c>
    </row>
    <row r="21" spans="2:21">
      <c r="B21" s="8">
        <v>45082</v>
      </c>
      <c r="C21" s="9" t="s">
        <v>501</v>
      </c>
      <c r="D21" s="10" t="s">
        <v>890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1</v>
      </c>
      <c r="K21" s="2" t="s">
        <v>606</v>
      </c>
      <c r="M21" s="20">
        <v>45096</v>
      </c>
      <c r="N21" s="21" t="s">
        <v>225</v>
      </c>
      <c r="O21" s="23" t="s">
        <v>891</v>
      </c>
      <c r="P21" s="22">
        <v>209</v>
      </c>
      <c r="Q21" s="22" t="s">
        <v>219</v>
      </c>
      <c r="R21" s="22" t="s">
        <v>197</v>
      </c>
      <c r="S21" s="36">
        <v>22</v>
      </c>
      <c r="T21" s="71">
        <v>1</v>
      </c>
    </row>
    <row r="22" spans="2:21">
      <c r="B22" s="8">
        <v>45083</v>
      </c>
      <c r="C22" s="9" t="s">
        <v>217</v>
      </c>
      <c r="D22" s="61" t="s">
        <v>872</v>
      </c>
      <c r="E22" s="10">
        <v>206</v>
      </c>
      <c r="F22" s="10" t="s">
        <v>219</v>
      </c>
      <c r="G22" s="10" t="s">
        <v>208</v>
      </c>
      <c r="H22" s="11">
        <v>25</v>
      </c>
      <c r="I22" s="15">
        <v>7</v>
      </c>
      <c r="J22" s="19">
        <v>2</v>
      </c>
      <c r="K22" s="2" t="s">
        <v>189</v>
      </c>
      <c r="M22" s="20">
        <v>45096</v>
      </c>
      <c r="N22" s="21" t="s">
        <v>264</v>
      </c>
      <c r="O22" s="23" t="s">
        <v>892</v>
      </c>
      <c r="P22" s="22">
        <v>206</v>
      </c>
      <c r="Q22" s="22" t="s">
        <v>219</v>
      </c>
      <c r="R22" s="22" t="s">
        <v>197</v>
      </c>
      <c r="S22" s="36">
        <v>22</v>
      </c>
      <c r="T22" s="71">
        <v>2</v>
      </c>
    </row>
    <row r="23" spans="2:21">
      <c r="B23" s="8">
        <v>45084</v>
      </c>
      <c r="C23" s="9" t="s">
        <v>295</v>
      </c>
      <c r="D23" s="61" t="s">
        <v>893</v>
      </c>
      <c r="E23" s="10" t="s">
        <v>894</v>
      </c>
      <c r="F23" s="10" t="s">
        <v>219</v>
      </c>
      <c r="G23" s="10" t="s">
        <v>208</v>
      </c>
      <c r="H23" s="11">
        <v>30</v>
      </c>
      <c r="I23" s="15">
        <v>7.5</v>
      </c>
      <c r="J23" s="19">
        <v>4</v>
      </c>
      <c r="K23" s="2" t="s">
        <v>189</v>
      </c>
      <c r="M23" s="20">
        <v>45097</v>
      </c>
      <c r="N23" s="21" t="s">
        <v>528</v>
      </c>
      <c r="O23" s="23" t="s">
        <v>895</v>
      </c>
      <c r="P23" s="22"/>
      <c r="Q23" s="22" t="s">
        <v>207</v>
      </c>
      <c r="R23" s="22" t="s">
        <v>197</v>
      </c>
      <c r="S23" s="36">
        <v>39</v>
      </c>
      <c r="T23" s="71">
        <v>2</v>
      </c>
    </row>
    <row r="24" spans="2:21">
      <c r="B24" s="8">
        <v>45084</v>
      </c>
      <c r="C24" s="9" t="s">
        <v>418</v>
      </c>
      <c r="D24" s="10" t="s">
        <v>896</v>
      </c>
      <c r="E24" s="10">
        <v>203</v>
      </c>
      <c r="F24" s="10" t="s">
        <v>219</v>
      </c>
      <c r="G24" s="10" t="s">
        <v>208</v>
      </c>
      <c r="H24" s="11">
        <v>40</v>
      </c>
      <c r="I24" s="15">
        <v>10</v>
      </c>
      <c r="J24" s="19">
        <v>2</v>
      </c>
      <c r="K24" s="2" t="s">
        <v>167</v>
      </c>
      <c r="M24" s="8">
        <v>45097</v>
      </c>
      <c r="N24" s="9" t="s">
        <v>498</v>
      </c>
      <c r="O24" s="10" t="s">
        <v>883</v>
      </c>
      <c r="P24" s="10">
        <v>411</v>
      </c>
      <c r="Q24" s="22" t="s">
        <v>219</v>
      </c>
      <c r="R24" s="22" t="s">
        <v>197</v>
      </c>
      <c r="S24" s="36">
        <v>22</v>
      </c>
      <c r="T24" s="71">
        <v>2</v>
      </c>
    </row>
    <row r="25" spans="2:21">
      <c r="B25" s="8">
        <v>45084</v>
      </c>
      <c r="C25" s="9" t="s">
        <v>331</v>
      </c>
      <c r="D25" s="10" t="s">
        <v>897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189</v>
      </c>
      <c r="M25" s="8">
        <v>45100</v>
      </c>
      <c r="N25" s="9" t="s">
        <v>898</v>
      </c>
      <c r="O25" s="10" t="s">
        <v>899</v>
      </c>
      <c r="P25" s="10">
        <v>302</v>
      </c>
      <c r="Q25" s="10" t="s">
        <v>219</v>
      </c>
      <c r="R25" s="22" t="s">
        <v>197</v>
      </c>
      <c r="S25" s="36">
        <v>22</v>
      </c>
      <c r="T25" s="71">
        <v>2</v>
      </c>
    </row>
    <row r="26" spans="2:21">
      <c r="B26" s="8">
        <v>45085</v>
      </c>
      <c r="C26" s="9" t="s">
        <v>702</v>
      </c>
      <c r="D26" s="10" t="s">
        <v>900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169</v>
      </c>
      <c r="M26" s="20">
        <v>45100</v>
      </c>
      <c r="N26" s="21" t="s">
        <v>901</v>
      </c>
      <c r="O26" s="23" t="s">
        <v>902</v>
      </c>
      <c r="P26" s="25"/>
      <c r="Q26" s="22" t="s">
        <v>207</v>
      </c>
      <c r="R26" s="22" t="s">
        <v>197</v>
      </c>
      <c r="S26" s="36">
        <v>39</v>
      </c>
      <c r="T26" s="73">
        <v>3</v>
      </c>
    </row>
    <row r="27" spans="2:21">
      <c r="B27" s="8">
        <v>45085</v>
      </c>
      <c r="C27" s="9" t="s">
        <v>295</v>
      </c>
      <c r="D27" s="10" t="s">
        <v>903</v>
      </c>
      <c r="E27" s="10"/>
      <c r="F27" s="10" t="s">
        <v>207</v>
      </c>
      <c r="G27" s="10" t="s">
        <v>208</v>
      </c>
      <c r="H27" s="11">
        <v>35</v>
      </c>
      <c r="I27" s="15">
        <v>5</v>
      </c>
      <c r="J27" s="19">
        <v>2</v>
      </c>
      <c r="K27" s="2" t="s">
        <v>169</v>
      </c>
      <c r="M27" s="20">
        <v>45101</v>
      </c>
      <c r="N27" s="21" t="s">
        <v>418</v>
      </c>
      <c r="O27" s="23" t="s">
        <v>867</v>
      </c>
      <c r="P27" s="22"/>
      <c r="Q27" s="22" t="s">
        <v>219</v>
      </c>
      <c r="R27" s="22" t="s">
        <v>197</v>
      </c>
      <c r="S27" s="36">
        <v>22</v>
      </c>
      <c r="T27" s="71">
        <v>2</v>
      </c>
    </row>
    <row r="28" spans="2:21">
      <c r="B28" s="8">
        <v>45085</v>
      </c>
      <c r="C28" s="9" t="s">
        <v>418</v>
      </c>
      <c r="D28" s="10" t="s">
        <v>904</v>
      </c>
      <c r="E28" s="10">
        <v>310</v>
      </c>
      <c r="F28" s="10" t="s">
        <v>219</v>
      </c>
      <c r="G28" s="10" t="s">
        <v>208</v>
      </c>
      <c r="H28" s="11">
        <v>40</v>
      </c>
      <c r="I28" s="15">
        <v>10</v>
      </c>
      <c r="J28" s="19">
        <v>6</v>
      </c>
      <c r="K28" s="2" t="s">
        <v>758</v>
      </c>
      <c r="M28" s="8">
        <v>45101</v>
      </c>
      <c r="N28" s="9" t="s">
        <v>806</v>
      </c>
      <c r="O28" s="10" t="s">
        <v>905</v>
      </c>
      <c r="P28" s="10"/>
      <c r="Q28" s="10" t="s">
        <v>207</v>
      </c>
      <c r="R28" s="22" t="s">
        <v>197</v>
      </c>
      <c r="S28" s="36">
        <v>39</v>
      </c>
      <c r="T28" s="71">
        <v>3</v>
      </c>
    </row>
    <row r="29" spans="2:21">
      <c r="B29" s="8">
        <v>45086</v>
      </c>
      <c r="C29" s="9" t="s">
        <v>906</v>
      </c>
      <c r="D29" s="10" t="s">
        <v>907</v>
      </c>
      <c r="E29" s="10"/>
      <c r="F29" s="10" t="s">
        <v>207</v>
      </c>
      <c r="G29" s="10" t="s">
        <v>208</v>
      </c>
      <c r="H29" s="11">
        <v>35</v>
      </c>
      <c r="I29" s="15">
        <v>5</v>
      </c>
      <c r="J29" s="19">
        <v>1</v>
      </c>
      <c r="K29" s="2" t="s">
        <v>169</v>
      </c>
      <c r="M29" s="8">
        <v>45103</v>
      </c>
      <c r="N29" s="9" t="s">
        <v>264</v>
      </c>
      <c r="O29" s="10" t="s">
        <v>905</v>
      </c>
      <c r="P29" s="10">
        <v>207</v>
      </c>
      <c r="Q29" s="10" t="s">
        <v>219</v>
      </c>
      <c r="R29" s="22" t="s">
        <v>197</v>
      </c>
      <c r="S29" s="36">
        <v>22</v>
      </c>
      <c r="T29" s="71">
        <v>3</v>
      </c>
    </row>
    <row r="30" spans="2:21">
      <c r="B30" s="8">
        <v>45087</v>
      </c>
      <c r="C30" s="9" t="s">
        <v>297</v>
      </c>
      <c r="D30" s="1" t="s">
        <v>900</v>
      </c>
      <c r="E30" s="10">
        <v>205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2</v>
      </c>
      <c r="K30" s="2" t="s">
        <v>240</v>
      </c>
      <c r="M30" s="8">
        <v>45106</v>
      </c>
      <c r="N30" s="14" t="s">
        <v>287</v>
      </c>
      <c r="O30" s="23" t="s">
        <v>908</v>
      </c>
      <c r="P30" s="23">
        <v>306</v>
      </c>
      <c r="Q30" s="10" t="s">
        <v>219</v>
      </c>
      <c r="R30" s="22" t="s">
        <v>197</v>
      </c>
      <c r="S30" s="36">
        <v>22</v>
      </c>
      <c r="T30" s="71">
        <v>1</v>
      </c>
    </row>
    <row r="31" spans="2:21">
      <c r="B31" s="8">
        <v>45087</v>
      </c>
      <c r="C31" s="9" t="s">
        <v>909</v>
      </c>
      <c r="D31" s="10" t="s">
        <v>910</v>
      </c>
      <c r="E31" s="10"/>
      <c r="F31" s="10" t="s">
        <v>207</v>
      </c>
      <c r="G31" s="10" t="s">
        <v>208</v>
      </c>
      <c r="H31" s="11">
        <v>35</v>
      </c>
      <c r="I31" s="15">
        <v>5</v>
      </c>
      <c r="J31" s="19">
        <v>2</v>
      </c>
      <c r="K31" s="2" t="s">
        <v>911</v>
      </c>
      <c r="M31" s="8">
        <v>45107</v>
      </c>
      <c r="N31" s="14" t="s">
        <v>297</v>
      </c>
      <c r="O31" s="23" t="s">
        <v>912</v>
      </c>
      <c r="P31" s="23">
        <v>401</v>
      </c>
      <c r="Q31" s="10" t="s">
        <v>219</v>
      </c>
      <c r="R31" s="22" t="s">
        <v>197</v>
      </c>
      <c r="S31" s="36">
        <v>22</v>
      </c>
      <c r="T31" s="71">
        <v>2</v>
      </c>
    </row>
    <row r="32" spans="2:21">
      <c r="B32" s="8">
        <v>45088</v>
      </c>
      <c r="C32" s="9" t="s">
        <v>265</v>
      </c>
      <c r="D32" s="10" t="s">
        <v>903</v>
      </c>
      <c r="E32" s="10" t="s">
        <v>913</v>
      </c>
      <c r="F32" s="10" t="s">
        <v>219</v>
      </c>
      <c r="G32" s="10" t="s">
        <v>208</v>
      </c>
      <c r="H32" s="11">
        <v>25</v>
      </c>
      <c r="I32" s="15">
        <v>7</v>
      </c>
      <c r="J32" s="19">
        <v>2</v>
      </c>
      <c r="K32" s="2" t="s">
        <v>240</v>
      </c>
      <c r="M32" s="8"/>
      <c r="N32" s="14"/>
      <c r="O32" s="23"/>
      <c r="P32" s="23"/>
      <c r="Q32" s="10"/>
      <c r="R32" s="25"/>
      <c r="S32" s="34"/>
      <c r="T32" s="19"/>
    </row>
    <row r="33" spans="2:20">
      <c r="B33" s="8">
        <v>45088</v>
      </c>
      <c r="C33" s="9" t="s">
        <v>420</v>
      </c>
      <c r="D33" s="10" t="s">
        <v>914</v>
      </c>
      <c r="E33" s="10">
        <v>403</v>
      </c>
      <c r="F33" s="10" t="s">
        <v>219</v>
      </c>
      <c r="G33" s="10" t="s">
        <v>208</v>
      </c>
      <c r="H33" s="11">
        <v>25</v>
      </c>
      <c r="I33" s="15">
        <v>7</v>
      </c>
      <c r="J33" s="19">
        <v>1</v>
      </c>
      <c r="K33" s="2" t="s">
        <v>606</v>
      </c>
      <c r="M33" s="8"/>
      <c r="N33" s="14"/>
      <c r="O33" s="23"/>
      <c r="P33" s="23"/>
      <c r="Q33" s="10"/>
      <c r="R33" s="25"/>
      <c r="S33" s="34"/>
      <c r="T33" s="19"/>
    </row>
    <row r="34" spans="2:20">
      <c r="B34" s="8">
        <v>45088</v>
      </c>
      <c r="C34" s="9" t="s">
        <v>585</v>
      </c>
      <c r="D34" s="10" t="s">
        <v>915</v>
      </c>
      <c r="E34" s="10">
        <v>215</v>
      </c>
      <c r="F34" s="10" t="s">
        <v>219</v>
      </c>
      <c r="G34" s="10" t="s">
        <v>208</v>
      </c>
      <c r="H34" s="11">
        <v>25</v>
      </c>
      <c r="I34" s="15">
        <v>7</v>
      </c>
      <c r="J34" s="19">
        <v>2</v>
      </c>
      <c r="K34" s="2" t="s">
        <v>167</v>
      </c>
      <c r="M34" s="8"/>
      <c r="N34" s="14"/>
      <c r="O34" s="23"/>
      <c r="P34" s="23"/>
      <c r="Q34" s="10"/>
      <c r="R34" s="25"/>
      <c r="S34" s="34"/>
      <c r="T34" s="19"/>
    </row>
    <row r="35" spans="2:20">
      <c r="B35" s="8">
        <v>45088</v>
      </c>
      <c r="C35" s="9" t="s">
        <v>519</v>
      </c>
      <c r="D35" s="10" t="s">
        <v>916</v>
      </c>
      <c r="E35" s="10">
        <v>312</v>
      </c>
      <c r="F35" s="10" t="s">
        <v>219</v>
      </c>
      <c r="G35" s="10" t="s">
        <v>208</v>
      </c>
      <c r="H35" s="11">
        <v>40</v>
      </c>
      <c r="I35" s="15">
        <v>10</v>
      </c>
      <c r="J35" s="19">
        <v>7</v>
      </c>
      <c r="K35" s="2" t="s">
        <v>169</v>
      </c>
      <c r="M35" s="8"/>
      <c r="N35" s="14"/>
      <c r="O35" s="23"/>
      <c r="P35" s="23"/>
      <c r="Q35" s="10"/>
      <c r="R35" s="25"/>
      <c r="S35" s="34"/>
      <c r="T35" s="19"/>
    </row>
    <row r="36" spans="2:20">
      <c r="B36" s="8">
        <v>45088</v>
      </c>
      <c r="C36" s="9" t="s">
        <v>519</v>
      </c>
      <c r="D36" s="10" t="s">
        <v>916</v>
      </c>
      <c r="E36" s="10">
        <v>312</v>
      </c>
      <c r="F36" s="10" t="s">
        <v>219</v>
      </c>
      <c r="G36" s="10" t="s">
        <v>208</v>
      </c>
      <c r="H36" s="11">
        <v>25</v>
      </c>
      <c r="I36" s="15">
        <v>7</v>
      </c>
      <c r="J36" s="19">
        <v>2</v>
      </c>
      <c r="K36" s="2" t="s">
        <v>169</v>
      </c>
      <c r="M36" s="8"/>
      <c r="N36" s="14"/>
      <c r="O36" s="23"/>
      <c r="P36" s="23"/>
      <c r="Q36" s="10"/>
      <c r="R36" s="25"/>
      <c r="S36" s="34"/>
      <c r="T36" s="19"/>
    </row>
    <row r="37" spans="2:20">
      <c r="B37" s="8">
        <v>45088</v>
      </c>
      <c r="C37" s="9" t="s">
        <v>476</v>
      </c>
      <c r="D37" s="1" t="s">
        <v>914</v>
      </c>
      <c r="E37" s="10">
        <v>403</v>
      </c>
      <c r="F37" s="10" t="s">
        <v>219</v>
      </c>
      <c r="G37" s="10" t="s">
        <v>208</v>
      </c>
      <c r="H37" s="11">
        <v>25</v>
      </c>
      <c r="I37" s="15">
        <v>7</v>
      </c>
      <c r="J37" s="19">
        <v>1</v>
      </c>
      <c r="K37" s="2" t="s">
        <v>606</v>
      </c>
      <c r="M37" s="8"/>
      <c r="N37" s="14"/>
      <c r="O37" s="23"/>
      <c r="P37" s="23"/>
      <c r="Q37" s="10"/>
      <c r="R37" s="25"/>
      <c r="S37" s="34"/>
      <c r="T37" s="19"/>
    </row>
    <row r="38" spans="2:20">
      <c r="B38" s="8">
        <v>45089</v>
      </c>
      <c r="C38" s="9" t="s">
        <v>451</v>
      </c>
      <c r="D38" s="10" t="s">
        <v>917</v>
      </c>
      <c r="E38" s="10" t="s">
        <v>918</v>
      </c>
      <c r="F38" s="10" t="s">
        <v>219</v>
      </c>
      <c r="G38" s="10" t="s">
        <v>208</v>
      </c>
      <c r="H38" s="11">
        <v>25</v>
      </c>
      <c r="I38" s="13">
        <v>7</v>
      </c>
      <c r="J38" s="19">
        <v>3</v>
      </c>
      <c r="K38" s="2" t="s">
        <v>758</v>
      </c>
      <c r="M38" s="8"/>
      <c r="N38" s="14"/>
      <c r="O38" s="23"/>
      <c r="P38" s="23"/>
      <c r="Q38" s="10"/>
      <c r="R38" s="25"/>
      <c r="S38" s="34"/>
      <c r="T38" s="19"/>
    </row>
    <row r="39" spans="2:20">
      <c r="B39" s="8">
        <v>45090</v>
      </c>
      <c r="C39" s="9" t="s">
        <v>919</v>
      </c>
      <c r="D39" s="10" t="s">
        <v>920</v>
      </c>
      <c r="E39" s="10"/>
      <c r="F39" s="10" t="s">
        <v>207</v>
      </c>
      <c r="G39" s="10" t="s">
        <v>208</v>
      </c>
      <c r="H39" s="11">
        <v>35</v>
      </c>
      <c r="I39" s="15">
        <v>5</v>
      </c>
      <c r="J39" s="19">
        <v>2</v>
      </c>
      <c r="K39" s="2" t="s">
        <v>189</v>
      </c>
      <c r="M39" s="8"/>
      <c r="N39" s="14"/>
      <c r="O39" s="23"/>
      <c r="P39" s="23"/>
      <c r="Q39" s="10"/>
      <c r="R39" s="25"/>
      <c r="S39" s="34"/>
      <c r="T39" s="19"/>
    </row>
    <row r="40" spans="2:20">
      <c r="B40" s="8">
        <v>45090</v>
      </c>
      <c r="C40" s="9" t="s">
        <v>272</v>
      </c>
      <c r="D40" s="10" t="s">
        <v>921</v>
      </c>
      <c r="E40" s="10"/>
      <c r="F40" s="10" t="s">
        <v>207</v>
      </c>
      <c r="G40" s="10" t="s">
        <v>208</v>
      </c>
      <c r="H40" s="11">
        <v>35</v>
      </c>
      <c r="I40" s="15">
        <v>5</v>
      </c>
      <c r="J40" s="19">
        <v>2</v>
      </c>
      <c r="K40" s="2" t="s">
        <v>169</v>
      </c>
      <c r="M40" s="8"/>
      <c r="N40" s="14"/>
      <c r="O40" s="23"/>
      <c r="P40" s="23"/>
      <c r="Q40" s="10"/>
      <c r="R40" s="25"/>
      <c r="S40" s="34"/>
      <c r="T40" s="19"/>
    </row>
    <row r="41" spans="2:20">
      <c r="B41" s="8">
        <v>45090</v>
      </c>
      <c r="C41" s="9" t="s">
        <v>188</v>
      </c>
      <c r="D41" s="10" t="s">
        <v>922</v>
      </c>
      <c r="E41" s="10"/>
      <c r="F41" s="10" t="s">
        <v>207</v>
      </c>
      <c r="G41" s="10" t="s">
        <v>208</v>
      </c>
      <c r="H41" s="11">
        <v>35</v>
      </c>
      <c r="I41" s="15">
        <v>5</v>
      </c>
      <c r="J41" s="19">
        <v>2</v>
      </c>
      <c r="K41" s="2" t="s">
        <v>189</v>
      </c>
      <c r="M41" s="8"/>
      <c r="N41" s="14"/>
      <c r="O41" s="23"/>
      <c r="P41" s="23"/>
      <c r="Q41" s="10"/>
      <c r="R41" s="25"/>
      <c r="S41" s="34"/>
      <c r="T41" s="19"/>
    </row>
    <row r="42" spans="2:20">
      <c r="B42" s="8">
        <v>45091</v>
      </c>
      <c r="C42" s="9" t="s">
        <v>923</v>
      </c>
      <c r="D42" s="10" t="s">
        <v>924</v>
      </c>
      <c r="E42" s="10"/>
      <c r="F42" s="10" t="s">
        <v>207</v>
      </c>
      <c r="G42" s="10" t="s">
        <v>208</v>
      </c>
      <c r="H42" s="11">
        <v>35</v>
      </c>
      <c r="I42" s="15">
        <v>5</v>
      </c>
      <c r="J42" s="19">
        <v>2</v>
      </c>
      <c r="K42" s="2" t="s">
        <v>727</v>
      </c>
      <c r="M42" s="8"/>
      <c r="N42" s="14"/>
      <c r="O42" s="23"/>
      <c r="P42" s="10"/>
      <c r="Q42" s="10"/>
      <c r="R42" s="25"/>
      <c r="S42" s="34"/>
      <c r="T42" s="19"/>
    </row>
    <row r="43" spans="2:20">
      <c r="B43" s="8">
        <v>45091</v>
      </c>
      <c r="C43" s="9" t="s">
        <v>274</v>
      </c>
      <c r="D43" s="10" t="s">
        <v>925</v>
      </c>
      <c r="E43" s="10"/>
      <c r="F43" s="10" t="s">
        <v>207</v>
      </c>
      <c r="G43" s="10" t="s">
        <v>208</v>
      </c>
      <c r="H43" s="11">
        <v>50</v>
      </c>
      <c r="I43" s="15">
        <v>10</v>
      </c>
      <c r="J43" s="19">
        <v>4</v>
      </c>
      <c r="K43" s="2" t="s">
        <v>926</v>
      </c>
      <c r="M43" s="8"/>
      <c r="N43" s="14"/>
      <c r="O43" s="23"/>
      <c r="P43" s="10"/>
      <c r="Q43" s="10"/>
      <c r="R43" s="25"/>
      <c r="S43" s="34"/>
      <c r="T43" s="19"/>
    </row>
    <row r="44" spans="2:20">
      <c r="B44" s="8">
        <v>45092</v>
      </c>
      <c r="C44" s="9" t="s">
        <v>514</v>
      </c>
      <c r="D44" s="10" t="s">
        <v>927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240</v>
      </c>
      <c r="M44" s="8"/>
      <c r="N44" s="14"/>
      <c r="O44" s="23"/>
      <c r="P44" s="10"/>
      <c r="Q44" s="10"/>
      <c r="R44" s="25"/>
      <c r="S44" s="34"/>
      <c r="T44" s="19"/>
    </row>
    <row r="45" spans="2:20">
      <c r="B45" s="8">
        <v>45092</v>
      </c>
      <c r="C45" s="9" t="s">
        <v>345</v>
      </c>
      <c r="D45" s="10" t="s">
        <v>928</v>
      </c>
      <c r="E45" s="10"/>
      <c r="F45" s="10" t="s">
        <v>207</v>
      </c>
      <c r="G45" s="10" t="s">
        <v>208</v>
      </c>
      <c r="H45" s="11">
        <v>35</v>
      </c>
      <c r="I45" s="15">
        <v>5</v>
      </c>
      <c r="J45" s="19">
        <v>2</v>
      </c>
      <c r="K45" s="2" t="s">
        <v>240</v>
      </c>
      <c r="M45" s="8"/>
      <c r="N45" s="14"/>
      <c r="O45" s="23"/>
      <c r="P45" s="10"/>
      <c r="Q45" s="10"/>
      <c r="R45" s="25"/>
      <c r="S45" s="34"/>
      <c r="T45" s="19"/>
    </row>
    <row r="46" spans="2:20">
      <c r="B46" s="8">
        <v>45092</v>
      </c>
      <c r="C46" s="9" t="s">
        <v>308</v>
      </c>
      <c r="D46" s="10" t="s">
        <v>929</v>
      </c>
      <c r="E46" s="10">
        <v>205</v>
      </c>
      <c r="F46" s="10" t="s">
        <v>930</v>
      </c>
      <c r="G46" s="10" t="s">
        <v>208</v>
      </c>
      <c r="H46" s="11">
        <v>25</v>
      </c>
      <c r="I46" s="15">
        <v>7</v>
      </c>
      <c r="J46" s="19">
        <v>2</v>
      </c>
      <c r="K46" s="2" t="s">
        <v>169</v>
      </c>
      <c r="M46" s="8"/>
      <c r="N46" s="14"/>
      <c r="O46" s="23"/>
      <c r="P46" s="10"/>
      <c r="Q46" s="10"/>
      <c r="R46" s="25"/>
      <c r="S46" s="34"/>
      <c r="T46" s="19"/>
    </row>
    <row r="47" spans="2:20">
      <c r="B47" s="8">
        <v>167</v>
      </c>
      <c r="C47" s="9" t="s">
        <v>931</v>
      </c>
      <c r="D47" s="10" t="s">
        <v>932</v>
      </c>
      <c r="E47" s="10"/>
      <c r="F47" s="10" t="s">
        <v>207</v>
      </c>
      <c r="G47" s="10" t="s">
        <v>208</v>
      </c>
      <c r="H47" s="11">
        <v>35</v>
      </c>
      <c r="I47" s="15">
        <v>5</v>
      </c>
      <c r="J47" s="19">
        <v>2</v>
      </c>
      <c r="K47" s="2" t="s">
        <v>861</v>
      </c>
      <c r="M47" s="8"/>
      <c r="N47" s="14"/>
      <c r="O47" s="23"/>
      <c r="P47" s="10"/>
      <c r="Q47" s="10"/>
      <c r="R47" s="25"/>
      <c r="S47" s="34"/>
      <c r="T47" s="19"/>
    </row>
    <row r="48" spans="2:20">
      <c r="B48" s="8">
        <v>45092</v>
      </c>
      <c r="C48" s="9" t="s">
        <v>188</v>
      </c>
      <c r="D48" s="10" t="s">
        <v>933</v>
      </c>
      <c r="E48" s="10"/>
      <c r="F48" s="10" t="s">
        <v>207</v>
      </c>
      <c r="G48" s="10" t="s">
        <v>208</v>
      </c>
      <c r="H48" s="11">
        <v>50</v>
      </c>
      <c r="I48" s="15">
        <v>10</v>
      </c>
      <c r="J48" s="19">
        <v>4</v>
      </c>
      <c r="K48" s="2" t="s">
        <v>169</v>
      </c>
      <c r="M48" s="8"/>
      <c r="N48" s="14"/>
      <c r="O48" s="23"/>
      <c r="P48" s="10"/>
      <c r="Q48" s="10"/>
      <c r="R48" s="25"/>
      <c r="S48" s="34"/>
      <c r="T48" s="19"/>
    </row>
    <row r="49" spans="1:21">
      <c r="B49" s="8">
        <v>45092</v>
      </c>
      <c r="C49" s="9" t="s">
        <v>934</v>
      </c>
      <c r="D49" s="10" t="s">
        <v>935</v>
      </c>
      <c r="E49" s="10"/>
      <c r="F49" s="10" t="s">
        <v>207</v>
      </c>
      <c r="G49" s="10" t="s">
        <v>208</v>
      </c>
      <c r="H49" s="11">
        <v>35</v>
      </c>
      <c r="I49" s="15">
        <v>5</v>
      </c>
      <c r="J49" s="19">
        <v>2</v>
      </c>
      <c r="K49" s="2" t="s">
        <v>606</v>
      </c>
      <c r="M49" s="8"/>
      <c r="N49" s="14"/>
      <c r="O49" s="23"/>
      <c r="P49" s="10"/>
      <c r="Q49" s="10"/>
      <c r="R49" s="25"/>
      <c r="S49" s="34"/>
      <c r="T49" s="19"/>
    </row>
    <row r="50" spans="1:21">
      <c r="B50" s="8">
        <v>45092</v>
      </c>
      <c r="C50" s="9" t="s">
        <v>919</v>
      </c>
      <c r="D50" s="10" t="s">
        <v>936</v>
      </c>
      <c r="E50" s="10"/>
      <c r="F50" s="10" t="s">
        <v>207</v>
      </c>
      <c r="G50" s="10" t="s">
        <v>208</v>
      </c>
      <c r="H50" s="11">
        <v>35</v>
      </c>
      <c r="I50" s="15">
        <v>5</v>
      </c>
      <c r="J50" s="19">
        <v>2</v>
      </c>
      <c r="K50" s="2" t="s">
        <v>258</v>
      </c>
      <c r="M50" s="8"/>
      <c r="N50" s="14"/>
      <c r="O50" s="23"/>
      <c r="P50" s="10"/>
      <c r="Q50" s="10"/>
      <c r="R50" s="25"/>
      <c r="S50" s="34"/>
      <c r="T50" s="19"/>
    </row>
    <row r="51" spans="1:21">
      <c r="B51" s="8">
        <v>45092</v>
      </c>
      <c r="C51" s="9" t="s">
        <v>671</v>
      </c>
      <c r="D51" s="10" t="s">
        <v>937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258</v>
      </c>
      <c r="M51" s="8"/>
      <c r="N51" s="14"/>
      <c r="O51" s="23"/>
      <c r="P51" s="10"/>
      <c r="Q51" s="10"/>
      <c r="R51" s="25"/>
      <c r="S51" s="34"/>
      <c r="T51" s="19"/>
    </row>
    <row r="52" spans="1:21">
      <c r="B52" s="8">
        <v>45094</v>
      </c>
      <c r="C52" s="9" t="s">
        <v>255</v>
      </c>
      <c r="D52" s="10" t="s">
        <v>938</v>
      </c>
      <c r="E52" s="10">
        <v>101</v>
      </c>
      <c r="F52" s="61" t="s">
        <v>219</v>
      </c>
      <c r="G52" s="61" t="s">
        <v>208</v>
      </c>
      <c r="H52" s="62">
        <v>25</v>
      </c>
      <c r="I52" s="64">
        <v>7</v>
      </c>
      <c r="J52" s="65">
        <v>2</v>
      </c>
      <c r="K52" s="2" t="s">
        <v>189</v>
      </c>
      <c r="M52" s="8"/>
      <c r="N52" s="14"/>
      <c r="O52" s="23"/>
      <c r="P52" s="10"/>
      <c r="Q52" s="10"/>
      <c r="R52" s="25"/>
      <c r="S52" s="34"/>
      <c r="T52" s="19"/>
    </row>
    <row r="53" spans="1:21">
      <c r="B53" s="59">
        <v>45094</v>
      </c>
      <c r="C53" s="60" t="s">
        <v>213</v>
      </c>
      <c r="D53" s="61" t="s">
        <v>939</v>
      </c>
      <c r="E53" s="61">
        <v>407</v>
      </c>
      <c r="F53" s="61" t="s">
        <v>219</v>
      </c>
      <c r="G53" s="61" t="s">
        <v>208</v>
      </c>
      <c r="H53" s="62">
        <v>25</v>
      </c>
      <c r="I53" s="64">
        <v>7</v>
      </c>
      <c r="J53" s="65">
        <v>2</v>
      </c>
      <c r="K53" s="66" t="s">
        <v>758</v>
      </c>
      <c r="M53" s="8"/>
      <c r="N53" s="14"/>
      <c r="O53" s="10"/>
      <c r="P53" s="10"/>
      <c r="Q53" s="10"/>
      <c r="R53" s="25"/>
      <c r="S53" s="34"/>
      <c r="T53" s="19"/>
    </row>
    <row r="54" spans="1:21">
      <c r="B54" s="59">
        <v>45094</v>
      </c>
      <c r="C54" s="60" t="s">
        <v>295</v>
      </c>
      <c r="D54" s="61" t="s">
        <v>940</v>
      </c>
      <c r="E54" s="61">
        <v>410</v>
      </c>
      <c r="F54" s="61" t="s">
        <v>219</v>
      </c>
      <c r="G54" s="61" t="s">
        <v>208</v>
      </c>
      <c r="H54" s="62">
        <v>25</v>
      </c>
      <c r="I54" s="64">
        <v>7</v>
      </c>
      <c r="J54" s="65">
        <v>2</v>
      </c>
      <c r="K54" s="66" t="s">
        <v>758</v>
      </c>
      <c r="M54" s="8"/>
      <c r="N54" s="14"/>
      <c r="O54" s="10"/>
      <c r="P54" s="10"/>
      <c r="Q54" s="10"/>
      <c r="R54" s="25"/>
      <c r="S54" s="34"/>
      <c r="T54" s="19"/>
    </row>
    <row r="55" spans="1:21">
      <c r="B55" s="59">
        <v>45094</v>
      </c>
      <c r="C55" s="60" t="s">
        <v>418</v>
      </c>
      <c r="D55" s="61" t="s">
        <v>941</v>
      </c>
      <c r="E55" s="61">
        <v>208</v>
      </c>
      <c r="F55" s="61" t="s">
        <v>219</v>
      </c>
      <c r="G55" s="61" t="s">
        <v>208</v>
      </c>
      <c r="H55" s="62">
        <v>30</v>
      </c>
      <c r="I55" s="64">
        <v>7.5</v>
      </c>
      <c r="J55" s="65">
        <v>4</v>
      </c>
      <c r="K55" s="66" t="s">
        <v>606</v>
      </c>
      <c r="M55" s="8"/>
      <c r="N55" s="14"/>
      <c r="O55" s="10"/>
      <c r="P55" s="10"/>
      <c r="Q55" s="10"/>
      <c r="R55" s="25"/>
      <c r="S55" s="34"/>
      <c r="T55" s="19"/>
    </row>
    <row r="56" spans="1:21">
      <c r="B56" s="59">
        <v>45094</v>
      </c>
      <c r="C56" s="60" t="s">
        <v>274</v>
      </c>
      <c r="D56" s="61" t="s">
        <v>910</v>
      </c>
      <c r="E56" s="61">
        <v>211</v>
      </c>
      <c r="F56" s="61" t="s">
        <v>219</v>
      </c>
      <c r="G56" s="61" t="s">
        <v>208</v>
      </c>
      <c r="H56" s="62">
        <v>25</v>
      </c>
      <c r="I56" s="64">
        <v>7</v>
      </c>
      <c r="J56" s="65">
        <v>2</v>
      </c>
      <c r="K56" s="66" t="s">
        <v>167</v>
      </c>
      <c r="M56" s="8"/>
      <c r="N56" s="14"/>
      <c r="O56" s="10"/>
      <c r="P56" s="10"/>
      <c r="Q56" s="10"/>
      <c r="R56" s="25"/>
      <c r="S56" s="34"/>
      <c r="T56" s="19"/>
    </row>
    <row r="57" spans="1:21">
      <c r="B57" s="59">
        <v>45094</v>
      </c>
      <c r="C57" s="60" t="s">
        <v>398</v>
      </c>
      <c r="D57" s="61" t="s">
        <v>942</v>
      </c>
      <c r="E57" s="61">
        <v>212</v>
      </c>
      <c r="F57" s="61" t="s">
        <v>219</v>
      </c>
      <c r="G57" s="61" t="s">
        <v>208</v>
      </c>
      <c r="H57" s="62">
        <v>30</v>
      </c>
      <c r="I57" s="64">
        <v>7.5</v>
      </c>
      <c r="J57" s="65">
        <v>4</v>
      </c>
      <c r="K57" s="66" t="s">
        <v>606</v>
      </c>
      <c r="M57" s="8"/>
      <c r="N57" s="14"/>
      <c r="O57" s="10"/>
      <c r="P57" s="10"/>
      <c r="Q57" s="10"/>
      <c r="R57" s="25"/>
      <c r="S57" s="34"/>
      <c r="T57" s="19"/>
    </row>
    <row r="58" spans="1:21">
      <c r="B58" s="59">
        <v>45094</v>
      </c>
      <c r="C58" s="60" t="s">
        <v>514</v>
      </c>
      <c r="D58" s="61" t="s">
        <v>943</v>
      </c>
      <c r="E58" s="61">
        <v>207</v>
      </c>
      <c r="F58" s="61" t="s">
        <v>219</v>
      </c>
      <c r="G58" s="61" t="s">
        <v>208</v>
      </c>
      <c r="H58" s="62">
        <v>25</v>
      </c>
      <c r="I58" s="64">
        <v>7</v>
      </c>
      <c r="J58" s="65">
        <v>2</v>
      </c>
      <c r="K58" s="66" t="s">
        <v>606</v>
      </c>
      <c r="M58" s="8"/>
      <c r="N58" s="14"/>
      <c r="O58" s="10"/>
      <c r="P58" s="10"/>
      <c r="Q58" s="10"/>
      <c r="R58" s="25"/>
      <c r="S58" s="34"/>
      <c r="T58" s="19"/>
      <c r="U58" s="1"/>
    </row>
    <row r="59" spans="1:21">
      <c r="B59" s="8">
        <v>45095</v>
      </c>
      <c r="C59" s="9" t="s">
        <v>528</v>
      </c>
      <c r="D59" s="10" t="s">
        <v>944</v>
      </c>
      <c r="E59" s="10"/>
      <c r="F59" s="10" t="s">
        <v>207</v>
      </c>
      <c r="G59" s="10" t="s">
        <v>208</v>
      </c>
      <c r="H59" s="11">
        <v>50</v>
      </c>
      <c r="I59" s="15">
        <v>10</v>
      </c>
      <c r="J59" s="19">
        <v>4</v>
      </c>
      <c r="K59" s="2" t="s">
        <v>169</v>
      </c>
      <c r="M59" s="8"/>
      <c r="N59" s="14"/>
      <c r="O59" s="29"/>
      <c r="P59" s="10"/>
      <c r="Q59" s="10"/>
      <c r="R59" s="25"/>
      <c r="S59" s="34"/>
      <c r="T59" s="19"/>
      <c r="U59" s="1"/>
    </row>
    <row r="60" spans="1:21">
      <c r="A60" s="12"/>
      <c r="B60" s="8">
        <v>45095</v>
      </c>
      <c r="C60" s="9" t="s">
        <v>225</v>
      </c>
      <c r="D60" s="10" t="s">
        <v>928</v>
      </c>
      <c r="E60" s="10" t="s">
        <v>945</v>
      </c>
      <c r="F60" s="10" t="s">
        <v>869</v>
      </c>
      <c r="G60" s="10" t="s">
        <v>208</v>
      </c>
      <c r="H60" s="11">
        <v>40</v>
      </c>
      <c r="I60" s="15">
        <v>10</v>
      </c>
      <c r="J60" s="19">
        <v>4</v>
      </c>
      <c r="K60" s="2" t="s">
        <v>189</v>
      </c>
      <c r="M60" s="8"/>
      <c r="N60" s="14"/>
      <c r="O60" s="10"/>
      <c r="P60" s="10"/>
      <c r="Q60" s="10"/>
      <c r="R60" s="25"/>
      <c r="S60" s="34"/>
      <c r="T60" s="19"/>
      <c r="U60" s="1"/>
    </row>
    <row r="61" spans="1:21">
      <c r="B61" s="8">
        <v>45095</v>
      </c>
      <c r="C61" s="9" t="s">
        <v>343</v>
      </c>
      <c r="D61" s="10" t="s">
        <v>946</v>
      </c>
      <c r="E61" s="10">
        <v>309</v>
      </c>
      <c r="F61" s="61" t="s">
        <v>219</v>
      </c>
      <c r="G61" s="61" t="s">
        <v>208</v>
      </c>
      <c r="H61" s="62">
        <v>25</v>
      </c>
      <c r="I61" s="64">
        <v>7</v>
      </c>
      <c r="J61" s="65">
        <v>2</v>
      </c>
      <c r="K61" s="2" t="s">
        <v>189</v>
      </c>
      <c r="M61" s="8"/>
      <c r="N61" s="14"/>
      <c r="O61" s="10"/>
      <c r="P61" s="10"/>
      <c r="Q61" s="10"/>
      <c r="R61" s="10"/>
      <c r="S61" s="38"/>
      <c r="T61" s="19"/>
      <c r="U61" s="1"/>
    </row>
    <row r="62" spans="1:21">
      <c r="B62" s="8">
        <v>45096</v>
      </c>
      <c r="C62" s="9" t="s">
        <v>271</v>
      </c>
      <c r="D62" s="10" t="s">
        <v>935</v>
      </c>
      <c r="E62" s="10">
        <v>306</v>
      </c>
      <c r="F62" s="61" t="s">
        <v>219</v>
      </c>
      <c r="G62" s="61" t="s">
        <v>208</v>
      </c>
      <c r="H62" s="62">
        <v>25</v>
      </c>
      <c r="I62" s="64">
        <v>7</v>
      </c>
      <c r="J62" s="65">
        <v>2</v>
      </c>
      <c r="K62" s="2" t="s">
        <v>240</v>
      </c>
      <c r="M62" s="8"/>
      <c r="N62" s="14"/>
      <c r="O62" s="10"/>
      <c r="P62" s="10"/>
      <c r="Q62" s="10"/>
      <c r="R62" s="10"/>
      <c r="S62" s="38"/>
      <c r="T62" s="19"/>
      <c r="U62" s="1"/>
    </row>
    <row r="63" spans="1:21">
      <c r="B63" s="8">
        <v>45096</v>
      </c>
      <c r="C63" s="9" t="s">
        <v>244</v>
      </c>
      <c r="D63" s="10" t="s">
        <v>947</v>
      </c>
      <c r="E63" s="10"/>
      <c r="F63" s="10" t="s">
        <v>207</v>
      </c>
      <c r="G63" s="10" t="s">
        <v>208</v>
      </c>
      <c r="H63" s="11">
        <v>35</v>
      </c>
      <c r="I63" s="15">
        <v>5</v>
      </c>
      <c r="J63" s="19">
        <v>2</v>
      </c>
      <c r="K63" s="2" t="s">
        <v>606</v>
      </c>
      <c r="M63" s="8"/>
      <c r="N63" s="14"/>
      <c r="O63" s="10"/>
      <c r="P63" s="10"/>
      <c r="Q63" s="10"/>
      <c r="R63" s="10"/>
      <c r="S63" s="38"/>
      <c r="T63" s="19"/>
      <c r="U63" s="1"/>
    </row>
    <row r="64" spans="1:21">
      <c r="B64" s="8">
        <v>45097</v>
      </c>
      <c r="C64" s="9" t="s">
        <v>230</v>
      </c>
      <c r="D64" s="10" t="s">
        <v>948</v>
      </c>
      <c r="E64" s="10">
        <v>407</v>
      </c>
      <c r="F64" s="10" t="s">
        <v>219</v>
      </c>
      <c r="G64" s="10" t="s">
        <v>208</v>
      </c>
      <c r="H64" s="11">
        <v>25</v>
      </c>
      <c r="I64" s="15">
        <v>7</v>
      </c>
      <c r="J64" s="19">
        <v>2</v>
      </c>
      <c r="K64" s="2" t="s">
        <v>606</v>
      </c>
      <c r="M64" s="8"/>
      <c r="N64" s="14"/>
      <c r="O64" s="10"/>
      <c r="P64" s="10"/>
      <c r="Q64" s="10"/>
      <c r="R64" s="10"/>
      <c r="S64" s="38"/>
      <c r="T64" s="19"/>
      <c r="U64" s="1"/>
    </row>
    <row r="65" spans="2:21">
      <c r="B65" s="8">
        <v>45097</v>
      </c>
      <c r="C65" s="9" t="s">
        <v>641</v>
      </c>
      <c r="D65" s="10" t="s">
        <v>949</v>
      </c>
      <c r="E65" s="10"/>
      <c r="F65" s="10" t="s">
        <v>207</v>
      </c>
      <c r="G65" s="10" t="s">
        <v>208</v>
      </c>
      <c r="H65" s="11">
        <v>35</v>
      </c>
      <c r="I65" s="15">
        <v>5</v>
      </c>
      <c r="J65" s="19">
        <v>2</v>
      </c>
      <c r="K65" s="2" t="s">
        <v>727</v>
      </c>
      <c r="M65" s="8"/>
      <c r="N65" s="14"/>
      <c r="O65" s="10"/>
      <c r="P65" s="10"/>
      <c r="Q65" s="10"/>
      <c r="R65" s="10"/>
      <c r="S65" s="34"/>
      <c r="T65" s="19"/>
      <c r="U65" s="1"/>
    </row>
    <row r="66" spans="2:21">
      <c r="B66" s="8">
        <v>45097</v>
      </c>
      <c r="C66" s="9" t="s">
        <v>501</v>
      </c>
      <c r="D66" s="10" t="s">
        <v>950</v>
      </c>
      <c r="E66" s="10">
        <v>307</v>
      </c>
      <c r="F66" s="10" t="s">
        <v>219</v>
      </c>
      <c r="G66" s="10" t="s">
        <v>208</v>
      </c>
      <c r="H66" s="11">
        <v>25</v>
      </c>
      <c r="I66" s="15">
        <v>7</v>
      </c>
      <c r="J66" s="19">
        <v>2</v>
      </c>
      <c r="K66" s="2" t="s">
        <v>258</v>
      </c>
      <c r="M66" s="8"/>
      <c r="N66" s="14"/>
      <c r="O66" s="10"/>
      <c r="P66" s="10"/>
      <c r="Q66" s="10"/>
      <c r="R66" s="10"/>
      <c r="S66" s="34"/>
      <c r="T66" s="19"/>
      <c r="U66" s="1"/>
    </row>
    <row r="67" spans="2:21">
      <c r="B67" s="8">
        <v>45097</v>
      </c>
      <c r="C67" s="9" t="s">
        <v>501</v>
      </c>
      <c r="D67" s="10" t="s">
        <v>927</v>
      </c>
      <c r="E67" s="10">
        <v>305</v>
      </c>
      <c r="F67" s="10" t="s">
        <v>219</v>
      </c>
      <c r="G67" s="10" t="s">
        <v>208</v>
      </c>
      <c r="H67" s="11">
        <v>25</v>
      </c>
      <c r="I67" s="15">
        <v>7</v>
      </c>
      <c r="J67" s="19">
        <v>2</v>
      </c>
      <c r="K67" s="2" t="s">
        <v>167</v>
      </c>
      <c r="M67" s="8"/>
      <c r="N67" s="14"/>
      <c r="O67" s="10"/>
      <c r="P67" s="10"/>
      <c r="Q67" s="10"/>
      <c r="R67" s="10"/>
      <c r="S67" s="34"/>
      <c r="T67" s="19"/>
      <c r="U67" s="1"/>
    </row>
    <row r="68" spans="2:21">
      <c r="B68" s="8">
        <v>45097</v>
      </c>
      <c r="C68" s="9" t="s">
        <v>476</v>
      </c>
      <c r="D68" s="10" t="s">
        <v>951</v>
      </c>
      <c r="E68" s="10">
        <v>302</v>
      </c>
      <c r="F68" s="10" t="s">
        <v>219</v>
      </c>
      <c r="G68" s="10" t="s">
        <v>208</v>
      </c>
      <c r="H68" s="11">
        <v>25</v>
      </c>
      <c r="I68" s="15">
        <v>7</v>
      </c>
      <c r="J68" s="19">
        <v>2</v>
      </c>
      <c r="K68" s="2" t="s">
        <v>167</v>
      </c>
      <c r="M68" s="8"/>
      <c r="N68" s="14"/>
      <c r="O68" s="10"/>
      <c r="P68" s="10"/>
      <c r="Q68" s="10"/>
      <c r="R68" s="10"/>
      <c r="S68" s="34"/>
      <c r="T68" s="19"/>
      <c r="U68" s="1"/>
    </row>
    <row r="69" spans="2:21">
      <c r="B69" s="8">
        <v>45098</v>
      </c>
      <c r="C69" s="9" t="s">
        <v>396</v>
      </c>
      <c r="D69" s="10" t="s">
        <v>952</v>
      </c>
      <c r="E69" s="10">
        <v>211</v>
      </c>
      <c r="F69" s="10" t="s">
        <v>219</v>
      </c>
      <c r="G69" s="10" t="s">
        <v>208</v>
      </c>
      <c r="H69" s="11">
        <v>25</v>
      </c>
      <c r="I69" s="15">
        <v>7</v>
      </c>
      <c r="J69" s="19">
        <v>2</v>
      </c>
      <c r="K69" s="2" t="s">
        <v>258</v>
      </c>
      <c r="M69" s="8"/>
      <c r="N69" s="14"/>
      <c r="O69" s="10"/>
      <c r="P69" s="10"/>
      <c r="Q69" s="10"/>
      <c r="R69" s="10"/>
      <c r="S69" s="34"/>
      <c r="T69" s="19"/>
      <c r="U69" s="1"/>
    </row>
    <row r="70" spans="2:21">
      <c r="B70" s="8">
        <v>45098</v>
      </c>
      <c r="C70" s="9" t="s">
        <v>600</v>
      </c>
      <c r="D70" s="10" t="s">
        <v>953</v>
      </c>
      <c r="E70" s="10"/>
      <c r="F70" s="10" t="s">
        <v>207</v>
      </c>
      <c r="G70" s="10" t="s">
        <v>208</v>
      </c>
      <c r="H70" s="11">
        <v>35</v>
      </c>
      <c r="I70" s="15">
        <v>5</v>
      </c>
      <c r="J70" s="19">
        <v>2</v>
      </c>
      <c r="K70" s="2" t="s">
        <v>169</v>
      </c>
      <c r="M70" s="8"/>
      <c r="N70" s="14"/>
      <c r="O70" s="10"/>
      <c r="P70" s="10"/>
      <c r="Q70" s="10"/>
      <c r="R70" s="10"/>
      <c r="S70" s="34"/>
      <c r="T70" s="19"/>
      <c r="U70" s="1"/>
    </row>
    <row r="71" spans="2:21">
      <c r="B71" s="8">
        <v>45100</v>
      </c>
      <c r="C71" s="9" t="s">
        <v>249</v>
      </c>
      <c r="D71" s="10" t="s">
        <v>954</v>
      </c>
      <c r="E71" s="10">
        <v>101</v>
      </c>
      <c r="F71" s="10" t="s">
        <v>869</v>
      </c>
      <c r="G71" s="10" t="s">
        <v>208</v>
      </c>
      <c r="H71" s="11">
        <v>25</v>
      </c>
      <c r="I71" s="15">
        <v>7</v>
      </c>
      <c r="J71" s="19">
        <v>2</v>
      </c>
      <c r="K71" s="2" t="s">
        <v>240</v>
      </c>
      <c r="M71" s="74"/>
      <c r="N71" s="75"/>
      <c r="O71" s="76"/>
      <c r="P71" s="76"/>
      <c r="Q71" s="76"/>
      <c r="R71" s="76"/>
      <c r="S71" s="77"/>
      <c r="T71" s="78"/>
      <c r="U71" s="1"/>
    </row>
    <row r="72" spans="2:21">
      <c r="B72" s="8">
        <v>45100</v>
      </c>
      <c r="C72" s="9" t="s">
        <v>787</v>
      </c>
      <c r="D72" s="10" t="s">
        <v>955</v>
      </c>
      <c r="E72" s="10"/>
      <c r="F72" s="10" t="s">
        <v>207</v>
      </c>
      <c r="G72" s="10" t="s">
        <v>208</v>
      </c>
      <c r="H72" s="11">
        <v>35</v>
      </c>
      <c r="I72" s="15">
        <v>5</v>
      </c>
      <c r="J72" s="19">
        <v>1</v>
      </c>
      <c r="K72" s="2" t="s">
        <v>258</v>
      </c>
      <c r="M72" s="40"/>
      <c r="N72" s="41"/>
      <c r="O72" s="42"/>
      <c r="P72" s="42"/>
      <c r="Q72" s="42"/>
      <c r="R72" s="42"/>
      <c r="S72" s="54"/>
      <c r="T72" s="53"/>
      <c r="U72" s="1"/>
    </row>
    <row r="73" spans="2:21">
      <c r="B73" s="8">
        <v>45101</v>
      </c>
      <c r="C73" s="9" t="s">
        <v>255</v>
      </c>
      <c r="D73" s="10" t="s">
        <v>956</v>
      </c>
      <c r="E73" s="10">
        <v>208</v>
      </c>
      <c r="F73" s="61" t="s">
        <v>219</v>
      </c>
      <c r="G73" s="61" t="s">
        <v>208</v>
      </c>
      <c r="H73" s="62">
        <v>25</v>
      </c>
      <c r="I73" s="64">
        <v>7</v>
      </c>
      <c r="J73" s="65">
        <v>1</v>
      </c>
      <c r="K73" s="66" t="s">
        <v>606</v>
      </c>
      <c r="M73" s="1"/>
      <c r="N73" s="1"/>
      <c r="O73" s="1"/>
      <c r="P73" s="1"/>
      <c r="Q73" s="1"/>
      <c r="R73" s="1"/>
      <c r="S73" s="79"/>
      <c r="T73" s="1"/>
      <c r="U73" s="1"/>
    </row>
    <row r="74" spans="2:21">
      <c r="B74" s="8">
        <v>45101</v>
      </c>
      <c r="C74" s="9" t="s">
        <v>429</v>
      </c>
      <c r="D74" s="10" t="s">
        <v>957</v>
      </c>
      <c r="E74" s="10"/>
      <c r="F74" s="10" t="s">
        <v>207</v>
      </c>
      <c r="G74" s="10" t="s">
        <v>208</v>
      </c>
      <c r="H74" s="11">
        <v>35</v>
      </c>
      <c r="I74" s="15">
        <v>5</v>
      </c>
      <c r="J74" s="19">
        <v>1</v>
      </c>
      <c r="K74" s="2" t="s">
        <v>167</v>
      </c>
      <c r="M74" s="1"/>
      <c r="N74" s="1"/>
      <c r="O74" s="1"/>
      <c r="P74" s="1"/>
      <c r="Q74" s="1"/>
      <c r="R74" s="1"/>
      <c r="S74" s="79"/>
      <c r="T74" s="1"/>
      <c r="U74" s="1"/>
    </row>
    <row r="75" spans="2:21">
      <c r="B75" s="8">
        <v>45101</v>
      </c>
      <c r="C75" s="9" t="s">
        <v>958</v>
      </c>
      <c r="D75" s="10" t="s">
        <v>959</v>
      </c>
      <c r="E75" s="10"/>
      <c r="F75" s="10" t="s">
        <v>207</v>
      </c>
      <c r="G75" s="10" t="s">
        <v>208</v>
      </c>
      <c r="H75" s="11">
        <v>50</v>
      </c>
      <c r="I75" s="15">
        <v>10</v>
      </c>
      <c r="J75" s="19">
        <v>4</v>
      </c>
      <c r="K75" s="2" t="s">
        <v>169</v>
      </c>
      <c r="S75" s="55">
        <f>SUM(S41:S72)</f>
        <v>0</v>
      </c>
      <c r="U75" s="1"/>
    </row>
    <row r="76" spans="2:21">
      <c r="B76" s="8">
        <v>45103</v>
      </c>
      <c r="C76" s="9" t="s">
        <v>231</v>
      </c>
      <c r="D76" s="10" t="s">
        <v>960</v>
      </c>
      <c r="E76" s="10"/>
      <c r="F76" s="10" t="s">
        <v>207</v>
      </c>
      <c r="G76" s="10" t="s">
        <v>208</v>
      </c>
      <c r="H76" s="11">
        <v>35</v>
      </c>
      <c r="I76" s="15">
        <v>5</v>
      </c>
      <c r="J76" s="19">
        <v>2</v>
      </c>
      <c r="K76" s="2" t="s">
        <v>861</v>
      </c>
      <c r="U76" s="1"/>
    </row>
    <row r="77" spans="2:21">
      <c r="B77" s="8">
        <v>45104</v>
      </c>
      <c r="C77" s="9" t="s">
        <v>235</v>
      </c>
      <c r="D77" s="10" t="s">
        <v>961</v>
      </c>
      <c r="E77" s="10">
        <v>303</v>
      </c>
      <c r="F77" s="10" t="s">
        <v>219</v>
      </c>
      <c r="G77" s="10" t="s">
        <v>208</v>
      </c>
      <c r="H77" s="11">
        <v>25</v>
      </c>
      <c r="I77" s="15">
        <v>7</v>
      </c>
      <c r="J77" s="19">
        <v>2</v>
      </c>
      <c r="K77" s="2" t="s">
        <v>240</v>
      </c>
      <c r="U77" s="1"/>
    </row>
    <row r="78" spans="2:21">
      <c r="B78" s="8">
        <v>45104</v>
      </c>
      <c r="C78" s="9" t="s">
        <v>355</v>
      </c>
      <c r="D78" s="10" t="s">
        <v>962</v>
      </c>
      <c r="E78" s="10" t="s">
        <v>963</v>
      </c>
      <c r="F78" s="10" t="s">
        <v>219</v>
      </c>
      <c r="G78" s="10" t="s">
        <v>208</v>
      </c>
      <c r="H78" s="11">
        <v>30</v>
      </c>
      <c r="I78" s="15">
        <v>7.5</v>
      </c>
      <c r="J78" s="19">
        <v>3</v>
      </c>
      <c r="K78" s="2" t="s">
        <v>240</v>
      </c>
      <c r="U78" s="1"/>
    </row>
    <row r="79" spans="2:21">
      <c r="B79" s="8">
        <v>45104</v>
      </c>
      <c r="C79" s="9" t="s">
        <v>231</v>
      </c>
      <c r="D79" s="10" t="s">
        <v>964</v>
      </c>
      <c r="E79" s="10">
        <v>302</v>
      </c>
      <c r="F79" s="10" t="s">
        <v>219</v>
      </c>
      <c r="G79" s="10" t="s">
        <v>208</v>
      </c>
      <c r="H79" s="11">
        <v>25</v>
      </c>
      <c r="I79" s="15">
        <v>7</v>
      </c>
      <c r="J79" s="19">
        <v>2</v>
      </c>
      <c r="K79" s="2" t="s">
        <v>167</v>
      </c>
      <c r="U79" s="1"/>
    </row>
    <row r="80" spans="2:21">
      <c r="B80" s="8">
        <v>45105</v>
      </c>
      <c r="C80" s="9" t="s">
        <v>585</v>
      </c>
      <c r="D80" s="10" t="s">
        <v>965</v>
      </c>
      <c r="E80" s="10">
        <v>402</v>
      </c>
      <c r="F80" s="10" t="s">
        <v>219</v>
      </c>
      <c r="G80" s="10" t="s">
        <v>208</v>
      </c>
      <c r="H80" s="11">
        <v>25</v>
      </c>
      <c r="I80" s="15">
        <v>7</v>
      </c>
      <c r="J80" s="19">
        <v>2</v>
      </c>
      <c r="K80" s="2" t="s">
        <v>606</v>
      </c>
      <c r="U80" s="1"/>
    </row>
    <row r="81" spans="2:21">
      <c r="B81" s="8">
        <v>45105</v>
      </c>
      <c r="C81" s="9" t="s">
        <v>519</v>
      </c>
      <c r="D81" s="10" t="s">
        <v>966</v>
      </c>
      <c r="E81" s="10"/>
      <c r="F81" s="10" t="s">
        <v>207</v>
      </c>
      <c r="G81" s="10" t="s">
        <v>208</v>
      </c>
      <c r="H81" s="11">
        <v>35</v>
      </c>
      <c r="I81" s="15">
        <v>5</v>
      </c>
      <c r="J81" s="19">
        <v>2</v>
      </c>
      <c r="K81" s="2" t="s">
        <v>258</v>
      </c>
      <c r="U81" s="1"/>
    </row>
    <row r="82" spans="2:21">
      <c r="B82" s="8">
        <v>45105</v>
      </c>
      <c r="C82" s="9" t="s">
        <v>323</v>
      </c>
      <c r="D82" s="10" t="s">
        <v>967</v>
      </c>
      <c r="E82" s="10"/>
      <c r="F82" s="10" t="s">
        <v>207</v>
      </c>
      <c r="G82" s="10" t="s">
        <v>208</v>
      </c>
      <c r="H82" s="11">
        <v>35</v>
      </c>
      <c r="I82" s="15">
        <v>5</v>
      </c>
      <c r="J82" s="19">
        <v>2</v>
      </c>
      <c r="K82" s="2" t="s">
        <v>240</v>
      </c>
      <c r="U82" s="1"/>
    </row>
    <row r="83" spans="2:21">
      <c r="B83" s="8">
        <v>45105</v>
      </c>
      <c r="C83" s="9" t="s">
        <v>225</v>
      </c>
      <c r="D83" s="10" t="s">
        <v>968</v>
      </c>
      <c r="E83" s="10">
        <v>203</v>
      </c>
      <c r="F83" s="10" t="s">
        <v>219</v>
      </c>
      <c r="G83" s="10" t="s">
        <v>208</v>
      </c>
      <c r="H83" s="11">
        <v>25</v>
      </c>
      <c r="I83" s="15">
        <v>7</v>
      </c>
      <c r="J83" s="19">
        <v>2</v>
      </c>
      <c r="K83" s="2" t="s">
        <v>861</v>
      </c>
      <c r="U83" s="1"/>
    </row>
    <row r="84" spans="2:21" ht="14.25" customHeight="1">
      <c r="B84" s="8">
        <v>45106</v>
      </c>
      <c r="C84" s="9" t="s">
        <v>418</v>
      </c>
      <c r="D84" s="10" t="s">
        <v>969</v>
      </c>
      <c r="E84" s="10">
        <v>204</v>
      </c>
      <c r="F84" s="10" t="s">
        <v>219</v>
      </c>
      <c r="G84" s="10" t="s">
        <v>208</v>
      </c>
      <c r="H84" s="11">
        <v>25</v>
      </c>
      <c r="I84" s="15">
        <v>7</v>
      </c>
      <c r="J84" s="19">
        <v>2</v>
      </c>
      <c r="K84" s="2" t="s">
        <v>606</v>
      </c>
      <c r="U84" s="1"/>
    </row>
    <row r="85" spans="2:21">
      <c r="B85" s="44">
        <v>45107</v>
      </c>
      <c r="C85" s="45" t="s">
        <v>644</v>
      </c>
      <c r="D85" s="46" t="s">
        <v>970</v>
      </c>
      <c r="E85" s="46" t="s">
        <v>971</v>
      </c>
      <c r="F85" s="10" t="s">
        <v>219</v>
      </c>
      <c r="G85" s="10" t="s">
        <v>208</v>
      </c>
      <c r="H85" s="11">
        <v>40</v>
      </c>
      <c r="I85" s="15">
        <v>10</v>
      </c>
      <c r="J85" s="19">
        <v>2</v>
      </c>
      <c r="K85" s="2" t="s">
        <v>606</v>
      </c>
      <c r="U85" s="1"/>
    </row>
    <row r="86" spans="2:21">
      <c r="K86" s="2"/>
      <c r="U86" s="1"/>
    </row>
    <row r="87" spans="2:21">
      <c r="H87" s="47">
        <f>SUM(H6:H85)</f>
        <v>2530</v>
      </c>
      <c r="I87" s="47">
        <f>SUM(I6:I85)</f>
        <v>537.5</v>
      </c>
      <c r="K87" s="2"/>
      <c r="U87" s="1"/>
    </row>
    <row r="88" spans="2:21" ht="14.25" customHeight="1">
      <c r="K88" s="2"/>
      <c r="U88" s="1"/>
    </row>
    <row r="89" spans="2:21" ht="14.25" customHeight="1">
      <c r="K89" s="2"/>
      <c r="U89" s="1"/>
    </row>
    <row r="90" spans="2:21" ht="15.75">
      <c r="B90" s="48" t="s">
        <v>310</v>
      </c>
      <c r="C90" s="3"/>
      <c r="D90" s="3"/>
      <c r="E90" s="3"/>
      <c r="F90" s="3"/>
      <c r="G90" s="3"/>
      <c r="H90" s="3"/>
      <c r="I90" s="3"/>
      <c r="K90" s="2"/>
      <c r="U90" s="1"/>
    </row>
    <row r="91" spans="2:21" ht="15.75">
      <c r="B91" s="49"/>
      <c r="K91" s="2"/>
      <c r="U91" s="1"/>
    </row>
    <row r="92" spans="2:21" ht="15.75">
      <c r="B92" s="50" t="s">
        <v>311</v>
      </c>
      <c r="K92" s="2"/>
      <c r="U92" s="1"/>
    </row>
    <row r="93" spans="2:21" ht="15.75">
      <c r="B93" s="50"/>
      <c r="K93" s="1"/>
      <c r="U93" s="1"/>
    </row>
    <row r="94" spans="2:21" ht="15.75">
      <c r="B94" s="50" t="s">
        <v>312</v>
      </c>
      <c r="K94" s="1"/>
      <c r="U94" s="1"/>
    </row>
    <row r="95" spans="2:21" ht="15.75">
      <c r="B95" s="50"/>
      <c r="K95" s="1"/>
      <c r="U95" s="1"/>
    </row>
    <row r="96" spans="2:21" ht="15.75">
      <c r="B96" s="50" t="s">
        <v>313</v>
      </c>
      <c r="K96" s="1"/>
      <c r="U96" s="1"/>
    </row>
    <row r="97" spans="2:21" ht="15.75">
      <c r="B97" s="50"/>
      <c r="K97" s="1"/>
      <c r="U97" s="1"/>
    </row>
    <row r="98" spans="2:21" ht="15.75">
      <c r="B98" s="50" t="s">
        <v>314</v>
      </c>
      <c r="K98" s="1"/>
      <c r="U98" s="1"/>
    </row>
    <row r="99" spans="2:21" ht="15.75">
      <c r="B99" s="50"/>
      <c r="K99" s="1"/>
      <c r="U99" s="1"/>
    </row>
    <row r="100" spans="2:21" ht="15.75">
      <c r="B100" s="50" t="s">
        <v>315</v>
      </c>
      <c r="K100" s="1"/>
      <c r="U100" s="1"/>
    </row>
    <row r="101" spans="2:21">
      <c r="K101" s="1"/>
      <c r="U101" s="1"/>
    </row>
    <row r="102" spans="2:21">
      <c r="K102" s="1"/>
      <c r="U102" s="1"/>
    </row>
    <row r="103" spans="2:21">
      <c r="K103" s="1"/>
      <c r="U103" s="1"/>
    </row>
    <row r="104" spans="2:21">
      <c r="K104" s="1"/>
    </row>
    <row r="105" spans="2:21">
      <c r="K105" s="1"/>
    </row>
    <row r="106" spans="2:21">
      <c r="K106" s="1"/>
    </row>
    <row r="107" spans="2:21">
      <c r="K107" s="1"/>
    </row>
    <row r="108" spans="2:21">
      <c r="K108" s="1"/>
    </row>
    <row r="109" spans="2:21">
      <c r="K109" s="1"/>
    </row>
    <row r="110" spans="2:21">
      <c r="K110" s="1"/>
    </row>
  </sheetData>
  <mergeCells count="4">
    <mergeCell ref="B1:G1"/>
    <mergeCell ref="C2:G2"/>
    <mergeCell ref="B3:D3"/>
    <mergeCell ref="M3:O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lha10"/>
  <dimension ref="A1:U78"/>
  <sheetViews>
    <sheetView zoomScale="90" zoomScaleNormal="90" workbookViewId="0">
      <selection activeCell="F15" sqref="F15"/>
    </sheetView>
  </sheetViews>
  <sheetFormatPr defaultColWidth="9" defaultRowHeight="15"/>
  <cols>
    <col min="1" max="1" width="4.140625" customWidth="1"/>
    <col min="2" max="2" width="7.28515625" customWidth="1"/>
    <col min="3" max="3" width="6.85546875" customWidth="1"/>
    <col min="4" max="4" width="23.5703125" customWidth="1"/>
    <col min="5" max="5" width="14.5703125" customWidth="1"/>
    <col min="6" max="6" width="21.7109375" bestFit="1" customWidth="1"/>
    <col min="7" max="7" width="12.42578125" customWidth="1"/>
    <col min="8" max="8" width="11.5703125" customWidth="1"/>
    <col min="9" max="9" width="10.140625" customWidth="1"/>
    <col min="11" max="11" width="8.140625" customWidth="1"/>
    <col min="12" max="12" width="30" customWidth="1"/>
    <col min="13" max="13" width="7.42578125" customWidth="1"/>
    <col min="14" max="14" width="6.85546875" customWidth="1"/>
    <col min="15" max="15" width="23.42578125" customWidth="1"/>
    <col min="16" max="16" width="7.140625" customWidth="1"/>
    <col min="17" max="17" width="15.85546875" customWidth="1"/>
    <col min="18" max="18" width="11.85546875" customWidth="1"/>
    <col min="19" max="19" width="9" customWidth="1"/>
    <col min="20" max="20" width="8" customWidth="1"/>
  </cols>
  <sheetData>
    <row r="1" spans="2:21" ht="35.450000000000003" customHeight="1">
      <c r="B1" s="1692" t="s">
        <v>972</v>
      </c>
      <c r="C1" s="1695"/>
      <c r="D1" s="1695"/>
      <c r="E1" s="1695"/>
      <c r="F1" s="1695"/>
      <c r="G1" s="1695"/>
    </row>
    <row r="2" spans="2:21" ht="21.6" customHeight="1">
      <c r="C2" s="1693" t="s">
        <v>194</v>
      </c>
      <c r="D2" s="1693"/>
      <c r="E2" s="1693"/>
      <c r="F2" s="1693"/>
      <c r="G2" s="1693"/>
      <c r="H2" s="3"/>
    </row>
    <row r="3" spans="2:21" ht="29.45" customHeight="1">
      <c r="B3" s="1694" t="s">
        <v>195</v>
      </c>
      <c r="C3" s="1694"/>
      <c r="D3" s="169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94" t="s">
        <v>197</v>
      </c>
      <c r="N3" s="1694"/>
      <c r="O3" s="1694"/>
      <c r="P3" s="4"/>
      <c r="Q3" s="1" t="s">
        <v>198</v>
      </c>
      <c r="R3" s="1">
        <v>939660691</v>
      </c>
      <c r="S3" s="32"/>
    </row>
    <row r="4" spans="2:21" ht="8.4499999999999993" customHeight="1"/>
    <row r="5" spans="2:21" ht="15.75" thickBot="1">
      <c r="B5" s="110" t="s">
        <v>12</v>
      </c>
      <c r="C5" s="111" t="s">
        <v>199</v>
      </c>
      <c r="D5" s="112" t="s">
        <v>200</v>
      </c>
      <c r="E5" s="112" t="s">
        <v>163</v>
      </c>
      <c r="F5" s="112" t="s">
        <v>201</v>
      </c>
      <c r="G5" s="112" t="s">
        <v>202</v>
      </c>
      <c r="H5" s="112" t="s">
        <v>14</v>
      </c>
      <c r="I5" s="202" t="s">
        <v>203</v>
      </c>
      <c r="J5" s="203" t="s">
        <v>204</v>
      </c>
      <c r="K5" s="2"/>
      <c r="M5" s="5" t="s">
        <v>12</v>
      </c>
      <c r="N5" s="6" t="s">
        <v>199</v>
      </c>
      <c r="O5" s="7" t="s">
        <v>200</v>
      </c>
      <c r="P5" s="7" t="s">
        <v>163</v>
      </c>
      <c r="Q5" s="7" t="s">
        <v>201</v>
      </c>
      <c r="R5" s="7" t="s">
        <v>202</v>
      </c>
      <c r="S5" s="7" t="s">
        <v>14</v>
      </c>
      <c r="T5" s="33" t="s">
        <v>204</v>
      </c>
    </row>
    <row r="6" spans="2:21">
      <c r="B6" s="204">
        <v>45108</v>
      </c>
      <c r="C6" s="205" t="s">
        <v>973</v>
      </c>
      <c r="D6" s="206" t="s">
        <v>974</v>
      </c>
      <c r="E6" s="206"/>
      <c r="F6" s="206" t="s">
        <v>207</v>
      </c>
      <c r="G6" s="206" t="s">
        <v>208</v>
      </c>
      <c r="H6" s="207">
        <v>35</v>
      </c>
      <c r="I6" s="208">
        <v>5</v>
      </c>
      <c r="J6" s="209">
        <v>2</v>
      </c>
      <c r="K6" s="2" t="s">
        <v>169</v>
      </c>
      <c r="M6" s="20">
        <v>45108</v>
      </c>
      <c r="N6" s="21" t="s">
        <v>548</v>
      </c>
      <c r="O6" s="10" t="s">
        <v>975</v>
      </c>
      <c r="P6" s="22"/>
      <c r="Q6" s="10" t="s">
        <v>207</v>
      </c>
      <c r="R6" s="22" t="s">
        <v>197</v>
      </c>
      <c r="S6" s="15">
        <v>39</v>
      </c>
      <c r="T6" s="10">
        <v>2</v>
      </c>
    </row>
    <row r="7" spans="2:21">
      <c r="B7" s="8">
        <v>45108</v>
      </c>
      <c r="C7" s="9" t="s">
        <v>323</v>
      </c>
      <c r="D7" s="10" t="s">
        <v>976</v>
      </c>
      <c r="E7" s="10" t="s">
        <v>977</v>
      </c>
      <c r="F7" s="10" t="s">
        <v>219</v>
      </c>
      <c r="G7" s="10" t="s">
        <v>208</v>
      </c>
      <c r="H7" s="11">
        <v>30</v>
      </c>
      <c r="I7" s="15">
        <v>7.5</v>
      </c>
      <c r="J7" s="19">
        <v>4</v>
      </c>
      <c r="K7" s="2" t="s">
        <v>606</v>
      </c>
      <c r="M7" s="8">
        <v>45109</v>
      </c>
      <c r="N7" s="14" t="s">
        <v>418</v>
      </c>
      <c r="O7" s="23" t="s">
        <v>978</v>
      </c>
      <c r="P7" s="23"/>
      <c r="Q7" s="10" t="s">
        <v>207</v>
      </c>
      <c r="R7" s="22" t="s">
        <v>197</v>
      </c>
      <c r="S7" s="34">
        <v>39</v>
      </c>
      <c r="T7" s="10">
        <v>2</v>
      </c>
    </row>
    <row r="8" spans="2:21">
      <c r="B8" s="8">
        <v>45109</v>
      </c>
      <c r="C8" s="9" t="s">
        <v>463</v>
      </c>
      <c r="D8" s="10" t="s">
        <v>979</v>
      </c>
      <c r="E8" s="10"/>
      <c r="F8" s="10" t="s">
        <v>207</v>
      </c>
      <c r="G8" s="10" t="s">
        <v>208</v>
      </c>
      <c r="H8" s="11">
        <v>35</v>
      </c>
      <c r="I8" s="15">
        <v>5</v>
      </c>
      <c r="J8" s="19">
        <v>2</v>
      </c>
      <c r="K8" s="2" t="s">
        <v>258</v>
      </c>
      <c r="M8" s="8">
        <v>45109</v>
      </c>
      <c r="N8" s="14" t="s">
        <v>225</v>
      </c>
      <c r="O8" s="23" t="s">
        <v>980</v>
      </c>
      <c r="P8" s="10">
        <v>215</v>
      </c>
      <c r="Q8" s="10" t="s">
        <v>219</v>
      </c>
      <c r="R8" s="22" t="s">
        <v>197</v>
      </c>
      <c r="S8" s="34">
        <v>22</v>
      </c>
      <c r="T8" s="10">
        <v>3</v>
      </c>
      <c r="U8" s="1"/>
    </row>
    <row r="9" spans="2:21">
      <c r="B9" s="8">
        <v>45109</v>
      </c>
      <c r="C9" s="9" t="s">
        <v>775</v>
      </c>
      <c r="D9" s="10" t="s">
        <v>981</v>
      </c>
      <c r="E9" s="10">
        <v>301</v>
      </c>
      <c r="F9" s="10" t="s">
        <v>219</v>
      </c>
      <c r="G9" s="10" t="s">
        <v>208</v>
      </c>
      <c r="H9" s="11">
        <v>25</v>
      </c>
      <c r="I9" s="15">
        <v>7</v>
      </c>
      <c r="J9" s="19">
        <v>2</v>
      </c>
      <c r="K9" s="2" t="s">
        <v>189</v>
      </c>
      <c r="M9" s="20">
        <v>45110</v>
      </c>
      <c r="N9" s="24" t="s">
        <v>644</v>
      </c>
      <c r="O9" s="23" t="s">
        <v>982</v>
      </c>
      <c r="P9" s="22">
        <v>101</v>
      </c>
      <c r="Q9" s="22" t="s">
        <v>219</v>
      </c>
      <c r="R9" s="22" t="s">
        <v>197</v>
      </c>
      <c r="S9" s="35">
        <v>22</v>
      </c>
      <c r="T9" s="22">
        <v>1</v>
      </c>
      <c r="U9" s="1"/>
    </row>
    <row r="10" spans="2:21">
      <c r="B10" s="8">
        <v>45110</v>
      </c>
      <c r="C10" s="9" t="s">
        <v>255</v>
      </c>
      <c r="D10" s="10" t="s">
        <v>983</v>
      </c>
      <c r="E10" s="10">
        <v>411</v>
      </c>
      <c r="F10" s="10" t="s">
        <v>219</v>
      </c>
      <c r="G10" s="10" t="s">
        <v>208</v>
      </c>
      <c r="H10" s="11">
        <v>25</v>
      </c>
      <c r="I10" s="15">
        <v>7</v>
      </c>
      <c r="J10" s="19">
        <v>1</v>
      </c>
      <c r="K10" s="2" t="s">
        <v>189</v>
      </c>
      <c r="M10" s="196">
        <v>45112</v>
      </c>
      <c r="N10" s="197" t="s">
        <v>225</v>
      </c>
      <c r="O10" s="198" t="s">
        <v>984</v>
      </c>
      <c r="P10" s="199">
        <v>206</v>
      </c>
      <c r="Q10" s="199" t="s">
        <v>219</v>
      </c>
      <c r="R10" s="200" t="s">
        <v>985</v>
      </c>
      <c r="S10" s="201">
        <v>22</v>
      </c>
      <c r="T10" s="199">
        <v>2</v>
      </c>
      <c r="U10" s="1"/>
    </row>
    <row r="11" spans="2:21">
      <c r="B11" s="8">
        <v>45110</v>
      </c>
      <c r="C11" s="9" t="s">
        <v>355</v>
      </c>
      <c r="D11" s="10" t="s">
        <v>986</v>
      </c>
      <c r="E11" s="10">
        <v>102</v>
      </c>
      <c r="F11" s="10" t="s">
        <v>219</v>
      </c>
      <c r="G11" s="10" t="s">
        <v>208</v>
      </c>
      <c r="H11" s="11">
        <v>25</v>
      </c>
      <c r="I11" s="15">
        <v>7</v>
      </c>
      <c r="J11" s="19">
        <v>2</v>
      </c>
      <c r="K11" s="2" t="s">
        <v>169</v>
      </c>
      <c r="M11" s="8">
        <v>45113</v>
      </c>
      <c r="N11" s="9" t="s">
        <v>297</v>
      </c>
      <c r="O11" s="63" t="s">
        <v>987</v>
      </c>
      <c r="P11" s="10">
        <v>311</v>
      </c>
      <c r="Q11" s="211" t="s">
        <v>219</v>
      </c>
      <c r="R11" s="22" t="s">
        <v>197</v>
      </c>
      <c r="S11" s="35">
        <v>22</v>
      </c>
      <c r="T11" s="67">
        <v>2</v>
      </c>
      <c r="U11" s="19"/>
    </row>
    <row r="12" spans="2:21">
      <c r="B12" s="8">
        <v>45110</v>
      </c>
      <c r="C12" s="9" t="s">
        <v>372</v>
      </c>
      <c r="D12" s="10" t="s">
        <v>988</v>
      </c>
      <c r="E12" s="10">
        <v>412</v>
      </c>
      <c r="F12" s="10" t="s">
        <v>219</v>
      </c>
      <c r="G12" s="10" t="s">
        <v>208</v>
      </c>
      <c r="H12" s="11">
        <v>25</v>
      </c>
      <c r="I12" s="15">
        <v>7</v>
      </c>
      <c r="J12" s="19">
        <v>1</v>
      </c>
      <c r="K12" s="2" t="s">
        <v>189</v>
      </c>
      <c r="M12" s="214">
        <v>45113</v>
      </c>
      <c r="N12" s="210" t="s">
        <v>233</v>
      </c>
      <c r="O12" s="213" t="s">
        <v>1028</v>
      </c>
      <c r="P12" s="212"/>
      <c r="Q12" s="212" t="s">
        <v>207</v>
      </c>
      <c r="R12" s="212" t="s">
        <v>197</v>
      </c>
      <c r="S12" s="215">
        <v>39</v>
      </c>
      <c r="T12" s="212">
        <v>2</v>
      </c>
      <c r="U12" s="1"/>
    </row>
    <row r="13" spans="2:21">
      <c r="B13" s="8">
        <v>45110</v>
      </c>
      <c r="C13" s="9" t="s">
        <v>242</v>
      </c>
      <c r="D13" s="10" t="s">
        <v>989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169</v>
      </c>
      <c r="M13" s="20">
        <v>45115</v>
      </c>
      <c r="N13" s="21" t="s">
        <v>268</v>
      </c>
      <c r="O13" s="23" t="s">
        <v>992</v>
      </c>
      <c r="P13" s="25"/>
      <c r="Q13" s="10" t="s">
        <v>207</v>
      </c>
      <c r="R13" s="22" t="s">
        <v>197</v>
      </c>
      <c r="S13" s="36">
        <v>39</v>
      </c>
      <c r="T13" s="22">
        <v>2</v>
      </c>
      <c r="U13" s="1"/>
    </row>
    <row r="14" spans="2:21">
      <c r="B14" s="59">
        <v>45111</v>
      </c>
      <c r="C14" s="9" t="s">
        <v>297</v>
      </c>
      <c r="D14" s="10" t="s">
        <v>990</v>
      </c>
      <c r="E14" s="10">
        <v>402</v>
      </c>
      <c r="F14" s="10" t="s">
        <v>219</v>
      </c>
      <c r="G14" s="10" t="s">
        <v>208</v>
      </c>
      <c r="H14" s="11">
        <v>25</v>
      </c>
      <c r="I14" s="15">
        <v>7</v>
      </c>
      <c r="J14" s="19">
        <v>2</v>
      </c>
      <c r="K14" s="2" t="s">
        <v>606</v>
      </c>
      <c r="M14" s="217">
        <v>45117</v>
      </c>
      <c r="N14" s="218" t="s">
        <v>1030</v>
      </c>
      <c r="O14" s="213" t="s">
        <v>1008</v>
      </c>
      <c r="P14" s="219">
        <v>215</v>
      </c>
      <c r="Q14" s="219" t="s">
        <v>219</v>
      </c>
      <c r="R14" s="219" t="s">
        <v>197</v>
      </c>
      <c r="S14" s="220">
        <v>39</v>
      </c>
      <c r="T14" s="219">
        <v>2</v>
      </c>
      <c r="U14" s="1"/>
    </row>
    <row r="15" spans="2:21">
      <c r="B15" s="59">
        <v>45111</v>
      </c>
      <c r="C15" s="9" t="s">
        <v>355</v>
      </c>
      <c r="D15" s="10" t="s">
        <v>991</v>
      </c>
      <c r="E15" s="10">
        <v>102</v>
      </c>
      <c r="F15" s="10" t="s">
        <v>219</v>
      </c>
      <c r="G15" s="10" t="s">
        <v>208</v>
      </c>
      <c r="H15" s="11">
        <v>25</v>
      </c>
      <c r="I15" s="15">
        <v>7</v>
      </c>
      <c r="J15" s="19">
        <v>2</v>
      </c>
      <c r="K15" s="2" t="s">
        <v>606</v>
      </c>
      <c r="M15" s="217">
        <v>45117</v>
      </c>
      <c r="N15" s="218" t="s">
        <v>533</v>
      </c>
      <c r="O15" s="213" t="s">
        <v>1004</v>
      </c>
      <c r="P15" s="219"/>
      <c r="Q15" s="221" t="s">
        <v>207</v>
      </c>
      <c r="R15" s="219" t="s">
        <v>197</v>
      </c>
      <c r="S15" s="222">
        <v>39</v>
      </c>
      <c r="T15" s="221">
        <v>2</v>
      </c>
    </row>
    <row r="16" spans="2:21">
      <c r="B16" s="59">
        <v>45111</v>
      </c>
      <c r="C16" s="60" t="s">
        <v>993</v>
      </c>
      <c r="D16" s="61" t="s">
        <v>994</v>
      </c>
      <c r="E16" s="61"/>
      <c r="F16" s="61" t="s">
        <v>207</v>
      </c>
      <c r="G16" s="61" t="s">
        <v>208</v>
      </c>
      <c r="H16" s="62">
        <v>35</v>
      </c>
      <c r="I16" s="64">
        <v>5</v>
      </c>
      <c r="J16" s="65">
        <v>2</v>
      </c>
      <c r="K16" s="66" t="s">
        <v>169</v>
      </c>
      <c r="M16" s="217">
        <v>45118</v>
      </c>
      <c r="N16" s="227" t="s">
        <v>230</v>
      </c>
      <c r="O16" s="23" t="s">
        <v>1033</v>
      </c>
      <c r="P16" s="219"/>
      <c r="Q16" s="228" t="s">
        <v>207</v>
      </c>
      <c r="R16" s="229" t="s">
        <v>197</v>
      </c>
      <c r="S16" s="222">
        <v>39</v>
      </c>
      <c r="T16" s="221">
        <v>2</v>
      </c>
    </row>
    <row r="17" spans="2:21" ht="14.25" customHeight="1">
      <c r="B17" s="59">
        <v>45111</v>
      </c>
      <c r="C17" s="60" t="s">
        <v>249</v>
      </c>
      <c r="D17" s="61" t="s">
        <v>995</v>
      </c>
      <c r="E17" s="61">
        <v>309</v>
      </c>
      <c r="F17" s="61" t="s">
        <v>219</v>
      </c>
      <c r="G17" s="61" t="s">
        <v>208</v>
      </c>
      <c r="H17" s="62">
        <v>25</v>
      </c>
      <c r="I17" s="64">
        <v>7</v>
      </c>
      <c r="J17" s="65">
        <v>2</v>
      </c>
      <c r="K17" s="66" t="s">
        <v>606</v>
      </c>
      <c r="M17" s="20">
        <v>45118</v>
      </c>
      <c r="N17" s="21" t="s">
        <v>230</v>
      </c>
      <c r="O17" s="23" t="s">
        <v>1006</v>
      </c>
      <c r="P17" s="25"/>
      <c r="Q17" s="10" t="s">
        <v>207</v>
      </c>
      <c r="R17" s="22" t="s">
        <v>197</v>
      </c>
      <c r="S17" s="34">
        <v>39</v>
      </c>
      <c r="T17" s="10">
        <v>2</v>
      </c>
    </row>
    <row r="18" spans="2:21">
      <c r="B18" s="59">
        <v>45111</v>
      </c>
      <c r="C18" s="60" t="s">
        <v>225</v>
      </c>
      <c r="D18" s="61" t="s">
        <v>996</v>
      </c>
      <c r="E18" s="61">
        <v>403</v>
      </c>
      <c r="F18" s="61" t="s">
        <v>219</v>
      </c>
      <c r="G18" s="61" t="s">
        <v>208</v>
      </c>
      <c r="H18" s="62">
        <v>25</v>
      </c>
      <c r="I18" s="64">
        <v>7</v>
      </c>
      <c r="J18" s="65">
        <v>2</v>
      </c>
      <c r="K18" s="66" t="s">
        <v>758</v>
      </c>
      <c r="L18" s="216"/>
      <c r="M18" s="20">
        <v>45119</v>
      </c>
      <c r="N18" s="21" t="s">
        <v>323</v>
      </c>
      <c r="O18" s="23" t="s">
        <v>1027</v>
      </c>
      <c r="P18" s="25"/>
      <c r="Q18" s="22" t="s">
        <v>207</v>
      </c>
      <c r="R18" s="22" t="s">
        <v>197</v>
      </c>
      <c r="S18" s="35">
        <v>39</v>
      </c>
      <c r="T18" s="22">
        <v>2</v>
      </c>
      <c r="U18" s="216"/>
    </row>
    <row r="19" spans="2:21">
      <c r="B19" s="59">
        <v>45111</v>
      </c>
      <c r="C19" s="60" t="s">
        <v>389</v>
      </c>
      <c r="D19" s="61" t="s">
        <v>997</v>
      </c>
      <c r="E19" s="61" t="s">
        <v>998</v>
      </c>
      <c r="F19" s="61" t="s">
        <v>219</v>
      </c>
      <c r="G19" s="61" t="s">
        <v>208</v>
      </c>
      <c r="H19" s="62">
        <v>40</v>
      </c>
      <c r="I19" s="64">
        <v>10</v>
      </c>
      <c r="J19" s="65">
        <v>5</v>
      </c>
      <c r="K19" s="66" t="s">
        <v>169</v>
      </c>
      <c r="L19" s="216"/>
      <c r="M19" s="238">
        <v>45122</v>
      </c>
      <c r="N19" s="239" t="s">
        <v>451</v>
      </c>
      <c r="O19" s="23" t="s">
        <v>1055</v>
      </c>
      <c r="P19" s="240">
        <v>201</v>
      </c>
      <c r="Q19" s="240" t="s">
        <v>219</v>
      </c>
      <c r="R19" s="240" t="s">
        <v>1056</v>
      </c>
      <c r="S19" s="241">
        <v>22</v>
      </c>
      <c r="T19" s="240">
        <v>2</v>
      </c>
      <c r="U19" s="216"/>
    </row>
    <row r="20" spans="2:21" ht="14.25" customHeight="1">
      <c r="B20" s="59">
        <v>45111</v>
      </c>
      <c r="C20" s="60" t="s">
        <v>498</v>
      </c>
      <c r="D20" s="61" t="s">
        <v>999</v>
      </c>
      <c r="E20" s="61">
        <v>404</v>
      </c>
      <c r="F20" s="61" t="s">
        <v>1000</v>
      </c>
      <c r="G20" s="61" t="s">
        <v>208</v>
      </c>
      <c r="H20" s="62">
        <v>50</v>
      </c>
      <c r="I20" s="64">
        <v>7.5</v>
      </c>
      <c r="J20" s="65">
        <v>4</v>
      </c>
      <c r="K20" s="66" t="s">
        <v>240</v>
      </c>
      <c r="L20" s="216"/>
      <c r="M20" s="238">
        <v>45122</v>
      </c>
      <c r="N20" s="239" t="s">
        <v>389</v>
      </c>
      <c r="O20" s="23" t="s">
        <v>1050</v>
      </c>
      <c r="P20" s="240">
        <v>315</v>
      </c>
      <c r="Q20" s="240" t="s">
        <v>219</v>
      </c>
      <c r="R20" s="240" t="s">
        <v>197</v>
      </c>
      <c r="S20" s="241">
        <v>22</v>
      </c>
      <c r="T20" s="240">
        <v>2</v>
      </c>
      <c r="U20" s="216"/>
    </row>
    <row r="21" spans="2:21" ht="14.25" customHeight="1">
      <c r="B21" s="59">
        <v>45112</v>
      </c>
      <c r="C21" s="60" t="s">
        <v>370</v>
      </c>
      <c r="D21" s="61" t="s">
        <v>1001</v>
      </c>
      <c r="E21" s="61">
        <v>411</v>
      </c>
      <c r="F21" s="61" t="s">
        <v>219</v>
      </c>
      <c r="G21" s="61" t="s">
        <v>208</v>
      </c>
      <c r="H21" s="62">
        <v>25</v>
      </c>
      <c r="I21" s="64">
        <v>7</v>
      </c>
      <c r="J21" s="65">
        <v>2</v>
      </c>
      <c r="K21" s="66" t="s">
        <v>1002</v>
      </c>
      <c r="L21" s="216"/>
      <c r="M21" s="238">
        <v>45124</v>
      </c>
      <c r="N21" s="239" t="s">
        <v>297</v>
      </c>
      <c r="O21" s="23" t="s">
        <v>1085</v>
      </c>
      <c r="P21" s="240">
        <v>102</v>
      </c>
      <c r="Q21" s="240" t="s">
        <v>219</v>
      </c>
      <c r="R21" s="240" t="s">
        <v>197</v>
      </c>
      <c r="S21" s="241">
        <v>22</v>
      </c>
      <c r="T21" s="240">
        <v>2</v>
      </c>
      <c r="U21" s="216"/>
    </row>
    <row r="22" spans="2:21" ht="14.25" customHeight="1">
      <c r="B22" s="59">
        <v>45112</v>
      </c>
      <c r="C22" s="60" t="s">
        <v>806</v>
      </c>
      <c r="D22" s="61" t="s">
        <v>1003</v>
      </c>
      <c r="E22" s="61"/>
      <c r="F22" s="61" t="s">
        <v>207</v>
      </c>
      <c r="G22" s="61" t="s">
        <v>208</v>
      </c>
      <c r="H22" s="62">
        <v>35</v>
      </c>
      <c r="I22" s="64">
        <v>5</v>
      </c>
      <c r="J22" s="65">
        <v>2</v>
      </c>
      <c r="K22" s="66" t="s">
        <v>606</v>
      </c>
      <c r="L22" s="216"/>
      <c r="M22" s="238">
        <v>209</v>
      </c>
      <c r="N22" s="249" t="s">
        <v>567</v>
      </c>
      <c r="O22" s="23" t="s">
        <v>1094</v>
      </c>
      <c r="P22" s="240"/>
      <c r="Q22" s="248" t="s">
        <v>207</v>
      </c>
      <c r="R22" s="248" t="s">
        <v>197</v>
      </c>
      <c r="S22" s="241">
        <v>39</v>
      </c>
      <c r="T22" s="240">
        <v>2</v>
      </c>
      <c r="U22" s="216"/>
    </row>
    <row r="23" spans="2:21" ht="15.75" thickBot="1">
      <c r="B23" s="8">
        <v>45113</v>
      </c>
      <c r="C23" s="242" t="s">
        <v>923</v>
      </c>
      <c r="D23" s="23" t="s">
        <v>1025</v>
      </c>
      <c r="E23" s="10">
        <v>310</v>
      </c>
      <c r="F23" s="61" t="s">
        <v>219</v>
      </c>
      <c r="G23" s="61" t="s">
        <v>208</v>
      </c>
      <c r="H23" s="62">
        <v>25</v>
      </c>
      <c r="I23" s="64">
        <v>7</v>
      </c>
      <c r="J23" s="65">
        <v>2</v>
      </c>
      <c r="K23" s="2" t="s">
        <v>167</v>
      </c>
      <c r="L23" s="216"/>
      <c r="M23" s="251">
        <v>45135</v>
      </c>
      <c r="N23" s="252" t="s">
        <v>355</v>
      </c>
      <c r="O23" s="253" t="s">
        <v>1086</v>
      </c>
      <c r="P23" s="254">
        <v>401</v>
      </c>
      <c r="Q23" s="254" t="s">
        <v>219</v>
      </c>
      <c r="R23" s="254" t="s">
        <v>197</v>
      </c>
      <c r="S23" s="255">
        <v>22</v>
      </c>
      <c r="T23" s="254">
        <v>1</v>
      </c>
      <c r="U23" s="216"/>
    </row>
    <row r="24" spans="2:21">
      <c r="B24" s="8">
        <v>45113</v>
      </c>
      <c r="C24" s="9" t="s">
        <v>274</v>
      </c>
      <c r="D24" s="23" t="s">
        <v>1005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189</v>
      </c>
      <c r="U24" s="216"/>
    </row>
    <row r="25" spans="2:21">
      <c r="B25" s="8">
        <v>45113</v>
      </c>
      <c r="C25" s="9" t="s">
        <v>217</v>
      </c>
      <c r="D25" s="23" t="s">
        <v>1026</v>
      </c>
      <c r="E25" s="244" t="s">
        <v>1073</v>
      </c>
      <c r="F25" s="10" t="s">
        <v>219</v>
      </c>
      <c r="G25" s="10" t="s">
        <v>208</v>
      </c>
      <c r="H25" s="11">
        <v>30</v>
      </c>
      <c r="I25" s="15">
        <v>7.5</v>
      </c>
      <c r="J25" s="19">
        <v>4</v>
      </c>
      <c r="K25" s="243" t="s">
        <v>861</v>
      </c>
      <c r="S25" s="55"/>
    </row>
    <row r="26" spans="2:21">
      <c r="B26" s="8">
        <v>45113</v>
      </c>
      <c r="C26" s="9" t="s">
        <v>567</v>
      </c>
      <c r="D26" s="10" t="s">
        <v>1007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2</v>
      </c>
      <c r="K26" s="2" t="s">
        <v>861</v>
      </c>
    </row>
    <row r="27" spans="2:21">
      <c r="B27" s="8">
        <v>45115</v>
      </c>
      <c r="C27" s="9" t="s">
        <v>297</v>
      </c>
      <c r="D27" s="10" t="s">
        <v>999</v>
      </c>
      <c r="E27" s="10">
        <v>404</v>
      </c>
      <c r="F27" s="61" t="s">
        <v>219</v>
      </c>
      <c r="G27" s="61" t="s">
        <v>208</v>
      </c>
      <c r="H27" s="62">
        <v>25</v>
      </c>
      <c r="I27" s="64">
        <v>7</v>
      </c>
      <c r="J27" s="65">
        <v>2</v>
      </c>
      <c r="K27" s="2" t="s">
        <v>167</v>
      </c>
    </row>
    <row r="28" spans="2:21">
      <c r="B28" s="8">
        <v>45115</v>
      </c>
      <c r="C28" s="9" t="s">
        <v>412</v>
      </c>
      <c r="D28" s="10" t="s">
        <v>1009</v>
      </c>
      <c r="E28" s="10"/>
      <c r="F28" s="10" t="s">
        <v>207</v>
      </c>
      <c r="G28" s="10" t="s">
        <v>208</v>
      </c>
      <c r="H28" s="11">
        <v>35</v>
      </c>
      <c r="I28" s="15">
        <v>5</v>
      </c>
      <c r="J28" s="19">
        <v>3</v>
      </c>
      <c r="K28" s="2" t="s">
        <v>169</v>
      </c>
    </row>
    <row r="29" spans="2:21">
      <c r="B29" s="8">
        <v>45115</v>
      </c>
      <c r="C29" s="223" t="s">
        <v>476</v>
      </c>
      <c r="D29" s="221" t="s">
        <v>1031</v>
      </c>
      <c r="E29" s="10"/>
      <c r="F29" s="221" t="s">
        <v>207</v>
      </c>
      <c r="G29" s="221" t="s">
        <v>208</v>
      </c>
      <c r="H29" s="11">
        <v>35</v>
      </c>
      <c r="I29" s="15">
        <v>5</v>
      </c>
      <c r="J29" s="19">
        <v>2</v>
      </c>
      <c r="K29" s="224" t="s">
        <v>240</v>
      </c>
    </row>
    <row r="30" spans="2:21">
      <c r="B30" s="8">
        <v>45115</v>
      </c>
      <c r="C30" s="9" t="s">
        <v>567</v>
      </c>
      <c r="D30" s="225" t="s">
        <v>1010</v>
      </c>
      <c r="E30" s="10"/>
      <c r="F30" s="10" t="s">
        <v>207</v>
      </c>
      <c r="G30" s="10" t="s">
        <v>208</v>
      </c>
      <c r="H30" s="11">
        <v>35</v>
      </c>
      <c r="I30" s="15">
        <v>5</v>
      </c>
      <c r="J30" s="19">
        <v>1</v>
      </c>
      <c r="K30" s="2" t="s">
        <v>258</v>
      </c>
    </row>
    <row r="31" spans="2:21">
      <c r="B31" s="8">
        <v>45116</v>
      </c>
      <c r="C31" s="9" t="s">
        <v>225</v>
      </c>
      <c r="D31" s="226" t="s">
        <v>1032</v>
      </c>
      <c r="E31" s="10"/>
      <c r="F31" s="10" t="s">
        <v>783</v>
      </c>
      <c r="G31" s="10" t="s">
        <v>208</v>
      </c>
      <c r="H31" s="11">
        <v>25</v>
      </c>
      <c r="I31" s="15">
        <v>7</v>
      </c>
      <c r="J31" s="19">
        <v>2</v>
      </c>
      <c r="K31" s="2" t="s">
        <v>240</v>
      </c>
    </row>
    <row r="32" spans="2:21">
      <c r="B32" s="8">
        <v>45116</v>
      </c>
      <c r="C32" s="9" t="s">
        <v>274</v>
      </c>
      <c r="D32" s="10" t="s">
        <v>1011</v>
      </c>
      <c r="E32" s="10"/>
      <c r="F32" s="10" t="s">
        <v>219</v>
      </c>
      <c r="G32" s="10" t="s">
        <v>208</v>
      </c>
      <c r="H32" s="11">
        <v>25</v>
      </c>
      <c r="I32" s="15">
        <v>7</v>
      </c>
      <c r="J32" s="19">
        <v>2</v>
      </c>
      <c r="K32" s="2" t="s">
        <v>258</v>
      </c>
    </row>
    <row r="33" spans="1:21">
      <c r="B33" s="8">
        <v>45116</v>
      </c>
      <c r="C33" s="9" t="s">
        <v>555</v>
      </c>
      <c r="D33" s="10" t="s">
        <v>1029</v>
      </c>
      <c r="E33" s="10"/>
      <c r="F33" s="10" t="s">
        <v>207</v>
      </c>
      <c r="G33" s="10" t="s">
        <v>208</v>
      </c>
      <c r="H33" s="11">
        <v>35</v>
      </c>
      <c r="I33" s="15">
        <v>5</v>
      </c>
      <c r="J33" s="19">
        <v>2</v>
      </c>
      <c r="K33" s="2" t="s">
        <v>240</v>
      </c>
    </row>
    <row r="34" spans="1:21">
      <c r="B34" s="8">
        <v>45117</v>
      </c>
      <c r="C34" s="9" t="s">
        <v>420</v>
      </c>
      <c r="D34" s="10" t="s">
        <v>1037</v>
      </c>
      <c r="E34" s="10"/>
      <c r="F34" s="10" t="s">
        <v>207</v>
      </c>
      <c r="G34" s="10" t="s">
        <v>208</v>
      </c>
      <c r="H34" s="11">
        <v>35</v>
      </c>
      <c r="I34" s="15">
        <v>5</v>
      </c>
      <c r="J34" s="19">
        <v>2</v>
      </c>
      <c r="K34" s="2" t="s">
        <v>240</v>
      </c>
    </row>
    <row r="35" spans="1:21">
      <c r="B35" s="8">
        <v>45117</v>
      </c>
      <c r="C35" s="9" t="s">
        <v>220</v>
      </c>
      <c r="D35" s="10" t="s">
        <v>1081</v>
      </c>
      <c r="E35" s="10"/>
      <c r="F35" s="230" t="s">
        <v>207</v>
      </c>
      <c r="G35" s="230" t="s">
        <v>208</v>
      </c>
      <c r="H35" s="11">
        <v>35</v>
      </c>
      <c r="I35" s="15">
        <v>5</v>
      </c>
      <c r="J35" s="19">
        <v>2</v>
      </c>
      <c r="K35" s="231" t="s">
        <v>240</v>
      </c>
    </row>
    <row r="36" spans="1:21">
      <c r="B36" s="8">
        <v>45117</v>
      </c>
      <c r="C36" s="9" t="s">
        <v>188</v>
      </c>
      <c r="D36" s="10" t="s">
        <v>1034</v>
      </c>
      <c r="E36" s="10"/>
      <c r="F36" s="10" t="s">
        <v>207</v>
      </c>
      <c r="G36" s="10" t="s">
        <v>208</v>
      </c>
      <c r="H36" s="11">
        <v>35</v>
      </c>
      <c r="I36" s="15">
        <v>5</v>
      </c>
      <c r="J36" s="19">
        <v>2</v>
      </c>
      <c r="K36" s="2" t="s">
        <v>758</v>
      </c>
    </row>
    <row r="37" spans="1:21">
      <c r="B37" s="8">
        <v>45118</v>
      </c>
      <c r="C37" s="233" t="s">
        <v>265</v>
      </c>
      <c r="D37" s="10" t="s">
        <v>1038</v>
      </c>
      <c r="E37" s="10">
        <v>215</v>
      </c>
      <c r="F37" s="234" t="s">
        <v>1039</v>
      </c>
      <c r="G37" s="10" t="s">
        <v>208</v>
      </c>
      <c r="H37" s="11">
        <v>25</v>
      </c>
      <c r="I37" s="15">
        <v>7</v>
      </c>
      <c r="J37" s="19">
        <v>2</v>
      </c>
      <c r="K37" s="235" t="s">
        <v>758</v>
      </c>
    </row>
    <row r="38" spans="1:21">
      <c r="B38" s="8">
        <v>45118</v>
      </c>
      <c r="C38" s="232" t="s">
        <v>225</v>
      </c>
      <c r="D38" s="10" t="s">
        <v>1081</v>
      </c>
      <c r="E38" s="10">
        <v>209</v>
      </c>
      <c r="F38" s="230" t="s">
        <v>219</v>
      </c>
      <c r="G38" s="230" t="s">
        <v>208</v>
      </c>
      <c r="H38" s="11">
        <v>25</v>
      </c>
      <c r="I38" s="15">
        <v>7</v>
      </c>
      <c r="J38" s="19">
        <v>2</v>
      </c>
      <c r="K38" s="231" t="s">
        <v>240</v>
      </c>
    </row>
    <row r="39" spans="1:21">
      <c r="B39" s="59">
        <v>45118</v>
      </c>
      <c r="C39" s="60" t="s">
        <v>260</v>
      </c>
      <c r="D39" s="61" t="s">
        <v>1041</v>
      </c>
      <c r="E39" s="61"/>
      <c r="F39" s="61" t="s">
        <v>207</v>
      </c>
      <c r="G39" s="236" t="s">
        <v>208</v>
      </c>
      <c r="H39" s="62">
        <v>50</v>
      </c>
      <c r="I39" s="64">
        <v>7.5</v>
      </c>
      <c r="J39" s="65">
        <v>4</v>
      </c>
      <c r="K39" s="66" t="s">
        <v>606</v>
      </c>
    </row>
    <row r="40" spans="1:21">
      <c r="B40" s="8">
        <v>45119</v>
      </c>
      <c r="C40" s="9" t="s">
        <v>297</v>
      </c>
      <c r="D40" s="10" t="s">
        <v>1043</v>
      </c>
      <c r="E40" s="10">
        <v>212</v>
      </c>
      <c r="F40" s="230" t="s">
        <v>219</v>
      </c>
      <c r="G40" s="230" t="s">
        <v>208</v>
      </c>
      <c r="H40" s="11">
        <v>25</v>
      </c>
      <c r="I40" s="15">
        <v>7</v>
      </c>
      <c r="J40" s="19">
        <v>2</v>
      </c>
      <c r="K40" s="237" t="s">
        <v>758</v>
      </c>
    </row>
    <row r="41" spans="1:21">
      <c r="B41" s="8">
        <v>45120</v>
      </c>
      <c r="C41" s="242" t="s">
        <v>249</v>
      </c>
      <c r="D41" s="10" t="s">
        <v>1044</v>
      </c>
      <c r="E41" s="10" t="s">
        <v>1045</v>
      </c>
      <c r="F41" s="10" t="s">
        <v>1046</v>
      </c>
      <c r="G41" s="10" t="s">
        <v>208</v>
      </c>
      <c r="H41" s="11">
        <v>25</v>
      </c>
      <c r="I41" s="15">
        <v>7</v>
      </c>
      <c r="J41" s="19">
        <v>2</v>
      </c>
      <c r="K41" s="2" t="s">
        <v>240</v>
      </c>
    </row>
    <row r="42" spans="1:21">
      <c r="B42" s="8">
        <v>45121</v>
      </c>
      <c r="C42" s="242" t="s">
        <v>297</v>
      </c>
      <c r="D42" s="10" t="s">
        <v>1048</v>
      </c>
      <c r="E42" s="10">
        <v>407</v>
      </c>
      <c r="F42" s="10" t="s">
        <v>219</v>
      </c>
      <c r="G42" s="10" t="s">
        <v>208</v>
      </c>
      <c r="H42" s="11">
        <v>25</v>
      </c>
      <c r="I42" s="15">
        <v>7</v>
      </c>
      <c r="J42" s="19">
        <v>2</v>
      </c>
      <c r="K42" s="2" t="s">
        <v>240</v>
      </c>
    </row>
    <row r="43" spans="1:21">
      <c r="B43" s="8">
        <v>45121</v>
      </c>
      <c r="C43" s="9" t="s">
        <v>389</v>
      </c>
      <c r="D43" s="10" t="s">
        <v>1049</v>
      </c>
      <c r="E43" s="10" t="s">
        <v>340</v>
      </c>
      <c r="F43" s="10" t="s">
        <v>219</v>
      </c>
      <c r="G43" s="10" t="s">
        <v>208</v>
      </c>
      <c r="H43" s="11">
        <v>40</v>
      </c>
      <c r="I43" s="15">
        <v>10</v>
      </c>
      <c r="J43" s="19">
        <v>4</v>
      </c>
      <c r="K43" s="2" t="s">
        <v>240</v>
      </c>
    </row>
    <row r="44" spans="1:21">
      <c r="B44" s="8">
        <v>45121</v>
      </c>
      <c r="C44" s="9" t="s">
        <v>1012</v>
      </c>
      <c r="D44" s="10" t="s">
        <v>1013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606</v>
      </c>
    </row>
    <row r="45" spans="1:21">
      <c r="B45" s="8">
        <v>45122</v>
      </c>
      <c r="C45" s="9" t="s">
        <v>235</v>
      </c>
      <c r="D45" s="10" t="s">
        <v>1051</v>
      </c>
      <c r="E45" s="10">
        <v>405</v>
      </c>
      <c r="F45" s="10" t="s">
        <v>219</v>
      </c>
      <c r="G45" s="10" t="s">
        <v>208</v>
      </c>
      <c r="H45" s="11">
        <v>25</v>
      </c>
      <c r="I45" s="15">
        <v>7</v>
      </c>
      <c r="J45" s="19">
        <v>2</v>
      </c>
      <c r="K45" s="2" t="s">
        <v>240</v>
      </c>
    </row>
    <row r="46" spans="1:21">
      <c r="B46" s="8">
        <v>45125</v>
      </c>
      <c r="C46" s="242" t="s">
        <v>355</v>
      </c>
      <c r="D46" s="10" t="s">
        <v>1060</v>
      </c>
      <c r="E46" s="10">
        <v>401</v>
      </c>
      <c r="F46" s="10" t="s">
        <v>219</v>
      </c>
      <c r="G46" s="10" t="s">
        <v>208</v>
      </c>
      <c r="H46" s="11">
        <v>25</v>
      </c>
      <c r="I46" s="15">
        <v>7</v>
      </c>
      <c r="J46" s="19">
        <v>2</v>
      </c>
      <c r="K46" s="2" t="s">
        <v>240</v>
      </c>
    </row>
    <row r="47" spans="1:21">
      <c r="A47" s="12"/>
      <c r="B47" s="8">
        <v>45125</v>
      </c>
      <c r="C47" s="9" t="s">
        <v>498</v>
      </c>
      <c r="D47" s="10" t="s">
        <v>1063</v>
      </c>
      <c r="E47" s="10">
        <v>405</v>
      </c>
      <c r="F47" s="10" t="s">
        <v>219</v>
      </c>
      <c r="G47" s="10" t="s">
        <v>208</v>
      </c>
      <c r="H47" s="11">
        <v>25</v>
      </c>
      <c r="I47" s="15">
        <v>7</v>
      </c>
      <c r="J47" s="19">
        <v>2</v>
      </c>
      <c r="K47" s="2" t="s">
        <v>240</v>
      </c>
      <c r="U47" s="1"/>
    </row>
    <row r="48" spans="1:21">
      <c r="A48" s="12"/>
      <c r="B48" s="8">
        <v>45126</v>
      </c>
      <c r="C48" s="9" t="s">
        <v>217</v>
      </c>
      <c r="D48" s="10" t="s">
        <v>1057</v>
      </c>
      <c r="E48" s="10"/>
      <c r="F48" s="10" t="s">
        <v>207</v>
      </c>
      <c r="G48" s="10" t="s">
        <v>208</v>
      </c>
      <c r="H48" s="11">
        <v>70</v>
      </c>
      <c r="I48" s="15">
        <v>15</v>
      </c>
      <c r="J48" s="19">
        <v>4</v>
      </c>
      <c r="K48" s="2" t="s">
        <v>189</v>
      </c>
      <c r="U48" s="1"/>
    </row>
    <row r="49" spans="2:21">
      <c r="B49" s="8">
        <v>45126</v>
      </c>
      <c r="C49" s="9" t="s">
        <v>471</v>
      </c>
      <c r="D49" s="10" t="s">
        <v>1078</v>
      </c>
      <c r="E49" s="10">
        <v>207</v>
      </c>
      <c r="F49" s="10" t="s">
        <v>219</v>
      </c>
      <c r="G49" s="10" t="s">
        <v>208</v>
      </c>
      <c r="H49" s="11">
        <v>25</v>
      </c>
      <c r="I49" s="15">
        <v>7</v>
      </c>
      <c r="J49" s="19">
        <v>2</v>
      </c>
      <c r="K49" s="2" t="s">
        <v>240</v>
      </c>
      <c r="U49" s="1"/>
    </row>
    <row r="50" spans="2:21">
      <c r="B50" s="8">
        <v>45127</v>
      </c>
      <c r="C50" s="9" t="s">
        <v>295</v>
      </c>
      <c r="D50" s="10" t="s">
        <v>1067</v>
      </c>
      <c r="E50" s="10">
        <v>215</v>
      </c>
      <c r="F50" s="10" t="s">
        <v>219</v>
      </c>
      <c r="G50" s="10" t="s">
        <v>208</v>
      </c>
      <c r="H50" s="11">
        <v>40</v>
      </c>
      <c r="I50" s="15">
        <v>10</v>
      </c>
      <c r="J50" s="19">
        <v>4</v>
      </c>
      <c r="K50" s="2" t="s">
        <v>606</v>
      </c>
      <c r="U50" s="1"/>
    </row>
    <row r="51" spans="2:21">
      <c r="B51" s="8">
        <v>45127</v>
      </c>
      <c r="C51" s="9" t="s">
        <v>228</v>
      </c>
      <c r="D51" s="10" t="s">
        <v>1084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189</v>
      </c>
      <c r="U51" s="1"/>
    </row>
    <row r="52" spans="2:21">
      <c r="B52" s="8">
        <v>45128</v>
      </c>
      <c r="C52" s="242" t="s">
        <v>1072</v>
      </c>
      <c r="D52" s="10" t="s">
        <v>1069</v>
      </c>
      <c r="E52" s="10">
        <v>211</v>
      </c>
      <c r="F52" s="10" t="s">
        <v>219</v>
      </c>
      <c r="G52" s="10" t="s">
        <v>208</v>
      </c>
      <c r="H52" s="11">
        <v>25</v>
      </c>
      <c r="I52" s="15">
        <v>7</v>
      </c>
      <c r="J52" s="19">
        <v>2</v>
      </c>
      <c r="K52" s="2" t="s">
        <v>240</v>
      </c>
      <c r="U52" s="1"/>
    </row>
    <row r="53" spans="2:21">
      <c r="B53" s="8">
        <v>45129</v>
      </c>
      <c r="C53" s="9" t="s">
        <v>355</v>
      </c>
      <c r="D53" s="10" t="s">
        <v>1074</v>
      </c>
      <c r="E53" s="10">
        <v>201</v>
      </c>
      <c r="F53" s="10" t="s">
        <v>219</v>
      </c>
      <c r="G53" s="10" t="s">
        <v>208</v>
      </c>
      <c r="H53" s="11">
        <v>25</v>
      </c>
      <c r="I53" s="15">
        <v>7</v>
      </c>
      <c r="J53" s="19">
        <v>1</v>
      </c>
      <c r="K53" s="2" t="s">
        <v>189</v>
      </c>
      <c r="U53" s="1"/>
    </row>
    <row r="54" spans="2:21">
      <c r="B54" s="8">
        <v>45129</v>
      </c>
      <c r="C54" s="9" t="s">
        <v>225</v>
      </c>
      <c r="D54" s="10" t="s">
        <v>1076</v>
      </c>
      <c r="E54" s="10">
        <v>402</v>
      </c>
      <c r="F54" s="10" t="s">
        <v>219</v>
      </c>
      <c r="G54" s="10" t="s">
        <v>208</v>
      </c>
      <c r="H54" s="11">
        <v>25</v>
      </c>
      <c r="I54" s="15">
        <v>7</v>
      </c>
      <c r="J54" s="19">
        <v>2</v>
      </c>
      <c r="K54" s="2" t="s">
        <v>1064</v>
      </c>
      <c r="U54" s="1"/>
    </row>
    <row r="55" spans="2:21" ht="14.25" customHeight="1">
      <c r="B55" s="8">
        <v>45129</v>
      </c>
      <c r="C55" s="9" t="s">
        <v>775</v>
      </c>
      <c r="D55" s="10" t="s">
        <v>1077</v>
      </c>
      <c r="E55" s="10"/>
      <c r="F55" s="10" t="s">
        <v>207</v>
      </c>
      <c r="G55" s="10" t="s">
        <v>208</v>
      </c>
      <c r="H55" s="11">
        <v>35</v>
      </c>
      <c r="I55" s="15">
        <v>5</v>
      </c>
      <c r="J55" s="19">
        <v>2</v>
      </c>
      <c r="K55" s="2" t="s">
        <v>1064</v>
      </c>
      <c r="U55" s="1"/>
    </row>
    <row r="56" spans="2:21" ht="14.25" customHeight="1">
      <c r="B56" s="8">
        <v>45130</v>
      </c>
      <c r="C56" s="242" t="s">
        <v>235</v>
      </c>
      <c r="D56" s="10" t="s">
        <v>1071</v>
      </c>
      <c r="E56" s="10"/>
      <c r="F56" s="10" t="s">
        <v>207</v>
      </c>
      <c r="G56" s="10" t="s">
        <v>208</v>
      </c>
      <c r="H56" s="11">
        <v>35</v>
      </c>
      <c r="I56" s="15">
        <v>5</v>
      </c>
      <c r="J56" s="19">
        <v>2</v>
      </c>
      <c r="K56" s="243" t="s">
        <v>861</v>
      </c>
      <c r="U56" s="1"/>
    </row>
    <row r="57" spans="2:21">
      <c r="B57" s="8">
        <v>45130</v>
      </c>
      <c r="C57" s="242" t="s">
        <v>1075</v>
      </c>
      <c r="D57" s="10" t="s">
        <v>1068</v>
      </c>
      <c r="E57" s="10">
        <v>411</v>
      </c>
      <c r="F57" s="244" t="s">
        <v>783</v>
      </c>
      <c r="G57" s="244" t="s">
        <v>208</v>
      </c>
      <c r="H57" s="11">
        <v>25</v>
      </c>
      <c r="I57" s="15">
        <v>7</v>
      </c>
      <c r="J57" s="19">
        <v>2</v>
      </c>
      <c r="K57" s="243" t="s">
        <v>606</v>
      </c>
      <c r="U57" s="1"/>
    </row>
    <row r="58" spans="2:21">
      <c r="B58" s="8">
        <v>45131</v>
      </c>
      <c r="C58" s="245" t="s">
        <v>398</v>
      </c>
      <c r="D58" s="10" t="s">
        <v>1083</v>
      </c>
      <c r="E58" s="10">
        <v>215</v>
      </c>
      <c r="F58" s="246" t="s">
        <v>219</v>
      </c>
      <c r="G58" s="246" t="s">
        <v>208</v>
      </c>
      <c r="H58" s="11">
        <v>40</v>
      </c>
      <c r="I58" s="31">
        <v>10</v>
      </c>
      <c r="J58" s="19">
        <v>4</v>
      </c>
      <c r="K58" s="247" t="s">
        <v>70</v>
      </c>
      <c r="U58" s="1"/>
    </row>
    <row r="59" spans="2:21" ht="15.75" customHeight="1">
      <c r="B59" s="8">
        <v>45133</v>
      </c>
      <c r="C59" s="9" t="s">
        <v>463</v>
      </c>
      <c r="D59" s="10" t="s">
        <v>1066</v>
      </c>
      <c r="E59" s="10"/>
      <c r="F59" s="10" t="s">
        <v>207</v>
      </c>
      <c r="G59" s="10" t="s">
        <v>208</v>
      </c>
      <c r="H59" s="13">
        <v>70</v>
      </c>
      <c r="I59" s="30">
        <v>15</v>
      </c>
      <c r="J59" s="19">
        <v>2</v>
      </c>
      <c r="K59" s="1" t="s">
        <v>240</v>
      </c>
      <c r="U59" s="1"/>
    </row>
    <row r="60" spans="2:21">
      <c r="B60" s="8">
        <v>45134</v>
      </c>
      <c r="C60" s="9" t="s">
        <v>476</v>
      </c>
      <c r="D60" s="10" t="s">
        <v>1065</v>
      </c>
      <c r="E60" s="10"/>
      <c r="F60" s="10" t="s">
        <v>207</v>
      </c>
      <c r="G60" s="10" t="s">
        <v>208</v>
      </c>
      <c r="H60" s="13">
        <v>70</v>
      </c>
      <c r="I60" s="30">
        <v>15</v>
      </c>
      <c r="J60" s="19">
        <v>2</v>
      </c>
      <c r="K60" s="1" t="s">
        <v>1064</v>
      </c>
      <c r="U60" s="1"/>
    </row>
    <row r="61" spans="2:21">
      <c r="B61" s="8">
        <v>45137</v>
      </c>
      <c r="C61" s="9" t="s">
        <v>418</v>
      </c>
      <c r="D61" s="10" t="s">
        <v>1014</v>
      </c>
      <c r="E61" s="10"/>
      <c r="F61" s="10" t="s">
        <v>1015</v>
      </c>
      <c r="G61" s="10" t="s">
        <v>208</v>
      </c>
      <c r="H61" s="13">
        <v>140</v>
      </c>
      <c r="I61" s="30">
        <v>20</v>
      </c>
      <c r="J61" s="19">
        <v>5</v>
      </c>
      <c r="K61" s="1" t="s">
        <v>606</v>
      </c>
      <c r="U61" s="1"/>
    </row>
    <row r="62" spans="2:21" ht="15.75" thickBot="1">
      <c r="B62" s="93">
        <v>45138</v>
      </c>
      <c r="C62" s="256" t="s">
        <v>249</v>
      </c>
      <c r="D62" s="42" t="s">
        <v>1100</v>
      </c>
      <c r="E62" s="42">
        <v>315</v>
      </c>
      <c r="F62" s="257" t="s">
        <v>219</v>
      </c>
      <c r="G62" s="257" t="s">
        <v>208</v>
      </c>
      <c r="H62" s="43">
        <v>60</v>
      </c>
      <c r="I62" s="52">
        <v>14</v>
      </c>
      <c r="J62" s="53">
        <v>4</v>
      </c>
      <c r="K62" s="1" t="s">
        <v>167</v>
      </c>
      <c r="U62" s="1"/>
    </row>
    <row r="63" spans="2:21">
      <c r="K63" s="1"/>
      <c r="U63" s="1"/>
    </row>
    <row r="64" spans="2:21">
      <c r="H64" s="47">
        <f>SUM(H6:H62)</f>
        <v>2010</v>
      </c>
      <c r="I64" s="47">
        <f>SUM(I6:I62)</f>
        <v>421</v>
      </c>
      <c r="K64" s="1"/>
      <c r="U64" s="1"/>
    </row>
    <row r="65" spans="2:21">
      <c r="U65" s="1"/>
    </row>
    <row r="66" spans="2:21">
      <c r="K66" s="1"/>
      <c r="U66" s="1"/>
    </row>
    <row r="67" spans="2:21">
      <c r="K67" s="2"/>
      <c r="U67" s="1"/>
    </row>
    <row r="68" spans="2:21" ht="15.75">
      <c r="B68" s="48" t="s">
        <v>310</v>
      </c>
      <c r="C68" s="3"/>
      <c r="D68" s="3"/>
      <c r="E68" s="3"/>
      <c r="F68" s="3"/>
      <c r="G68" s="3"/>
      <c r="H68" s="3"/>
      <c r="I68" s="3"/>
      <c r="K68" s="1"/>
    </row>
    <row r="69" spans="2:21" ht="15.75">
      <c r="B69" s="49"/>
      <c r="K69" s="1"/>
    </row>
    <row r="70" spans="2:21" ht="15.75">
      <c r="B70" s="50" t="s">
        <v>311</v>
      </c>
      <c r="K70" s="1"/>
    </row>
    <row r="71" spans="2:21" ht="15.75">
      <c r="B71" s="50"/>
      <c r="K71" s="1"/>
    </row>
    <row r="72" spans="2:21" ht="15.75">
      <c r="B72" s="50" t="s">
        <v>312</v>
      </c>
      <c r="K72" s="1"/>
    </row>
    <row r="73" spans="2:21" ht="15.75">
      <c r="B73" s="50"/>
      <c r="K73" s="1"/>
    </row>
    <row r="74" spans="2:21" ht="15.75">
      <c r="B74" s="50" t="s">
        <v>313</v>
      </c>
    </row>
    <row r="75" spans="2:21" ht="15.75">
      <c r="B75" s="50"/>
    </row>
    <row r="76" spans="2:21" ht="15.75">
      <c r="B76" s="50" t="s">
        <v>314</v>
      </c>
    </row>
    <row r="77" spans="2:21" ht="15.75">
      <c r="B77" s="50"/>
    </row>
    <row r="78" spans="2:21" ht="15.75">
      <c r="B78" s="50" t="s">
        <v>315</v>
      </c>
    </row>
  </sheetData>
  <mergeCells count="4">
    <mergeCell ref="B1:G1"/>
    <mergeCell ref="C2:G2"/>
    <mergeCell ref="B3:D3"/>
    <mergeCell ref="M3:O3"/>
  </mergeCells>
  <phoneticPr fontId="139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lha11"/>
  <dimension ref="A1:AA98"/>
  <sheetViews>
    <sheetView topLeftCell="A10" zoomScale="90" zoomScaleNormal="90" workbookViewId="0">
      <selection activeCell="J36" sqref="J36"/>
    </sheetView>
  </sheetViews>
  <sheetFormatPr defaultColWidth="9" defaultRowHeight="15"/>
  <cols>
    <col min="1" max="1" width="1.7109375" customWidth="1"/>
    <col min="2" max="2" width="7.7109375" customWidth="1"/>
    <col min="3" max="3" width="7.28515625" customWidth="1"/>
    <col min="4" max="4" width="23.140625" customWidth="1"/>
    <col min="5" max="5" width="10.28515625" customWidth="1"/>
    <col min="6" max="6" width="19" bestFit="1" customWidth="1"/>
    <col min="7" max="7" width="13.140625" customWidth="1"/>
    <col min="8" max="8" width="11.5703125" customWidth="1"/>
    <col min="9" max="9" width="10.140625" customWidth="1"/>
    <col min="10" max="10" width="6.85546875" customWidth="1"/>
    <col min="11" max="11" width="7.140625" customWidth="1"/>
    <col min="12" max="12" width="18.5703125" customWidth="1"/>
    <col min="13" max="13" width="7.28515625" bestFit="1" customWidth="1"/>
    <col min="14" max="14" width="6.7109375" bestFit="1" customWidth="1"/>
    <col min="15" max="15" width="20.140625" bestFit="1" customWidth="1"/>
    <col min="16" max="16" width="7.28515625" bestFit="1" customWidth="1"/>
    <col min="17" max="17" width="15.85546875" bestFit="1" customWidth="1"/>
    <col min="18" max="18" width="11.140625" bestFit="1" customWidth="1"/>
    <col min="19" max="19" width="8.85546875" bestFit="1" customWidth="1"/>
    <col min="20" max="20" width="7" bestFit="1" customWidth="1"/>
    <col min="21" max="21" width="3.85546875" bestFit="1" customWidth="1"/>
  </cols>
  <sheetData>
    <row r="1" spans="2:27" ht="35.450000000000003" customHeight="1">
      <c r="B1" s="1692" t="s">
        <v>1016</v>
      </c>
      <c r="C1" s="1695"/>
      <c r="D1" s="1695"/>
      <c r="E1" s="1695"/>
      <c r="F1" s="1695"/>
      <c r="G1" s="1695"/>
    </row>
    <row r="2" spans="2:27" ht="21.6" customHeight="1">
      <c r="C2" s="1693" t="s">
        <v>194</v>
      </c>
      <c r="D2" s="1693"/>
      <c r="E2" s="1693"/>
      <c r="F2" s="1693"/>
      <c r="G2" s="1693"/>
      <c r="H2" s="447"/>
    </row>
    <row r="3" spans="2:27" ht="29.45" customHeight="1">
      <c r="B3" s="1694" t="s">
        <v>195</v>
      </c>
      <c r="C3" s="1694"/>
      <c r="D3" s="1694"/>
      <c r="E3" s="4"/>
      <c r="F3" s="1" t="s">
        <v>196</v>
      </c>
      <c r="G3" s="1">
        <v>962930401</v>
      </c>
      <c r="H3" s="1">
        <v>962522529</v>
      </c>
      <c r="I3" s="16"/>
      <c r="J3" s="16"/>
      <c r="K3" s="16"/>
      <c r="L3" s="16"/>
      <c r="M3" s="1694" t="s">
        <v>197</v>
      </c>
      <c r="N3" s="1694"/>
      <c r="O3" s="1694"/>
      <c r="P3" s="4"/>
      <c r="Q3" s="1" t="s">
        <v>198</v>
      </c>
      <c r="R3" s="1">
        <v>939660691</v>
      </c>
      <c r="S3" s="32"/>
    </row>
    <row r="4" spans="2:27" ht="8.4499999999999993" customHeight="1" thickBot="1"/>
    <row r="5" spans="2:27">
      <c r="B5" s="391" t="s">
        <v>12</v>
      </c>
      <c r="C5" s="392" t="s">
        <v>199</v>
      </c>
      <c r="D5" s="393" t="s">
        <v>200</v>
      </c>
      <c r="E5" s="393" t="s">
        <v>163</v>
      </c>
      <c r="F5" s="393" t="s">
        <v>201</v>
      </c>
      <c r="G5" s="393" t="s">
        <v>202</v>
      </c>
      <c r="H5" s="393" t="s">
        <v>14</v>
      </c>
      <c r="I5" s="394" t="s">
        <v>203</v>
      </c>
      <c r="J5" s="410" t="s">
        <v>204</v>
      </c>
      <c r="K5" s="2"/>
      <c r="M5" s="391" t="s">
        <v>12</v>
      </c>
      <c r="N5" s="392" t="s">
        <v>199</v>
      </c>
      <c r="O5" s="393" t="s">
        <v>200</v>
      </c>
      <c r="P5" s="393" t="s">
        <v>163</v>
      </c>
      <c r="Q5" s="393" t="s">
        <v>201</v>
      </c>
      <c r="R5" s="393" t="s">
        <v>202</v>
      </c>
      <c r="S5" s="393" t="s">
        <v>14</v>
      </c>
      <c r="T5" s="409" t="s">
        <v>204</v>
      </c>
    </row>
    <row r="6" spans="2:27">
      <c r="B6" s="8">
        <v>45139</v>
      </c>
      <c r="C6" s="9" t="s">
        <v>923</v>
      </c>
      <c r="D6" s="10" t="s">
        <v>1014</v>
      </c>
      <c r="E6" s="10" t="s">
        <v>1102</v>
      </c>
      <c r="F6" s="10" t="s">
        <v>219</v>
      </c>
      <c r="G6" s="10" t="s">
        <v>208</v>
      </c>
      <c r="H6" s="11">
        <v>80</v>
      </c>
      <c r="I6" s="15">
        <v>20</v>
      </c>
      <c r="J6" s="19">
        <v>4</v>
      </c>
      <c r="K6" s="2" t="s">
        <v>605</v>
      </c>
      <c r="M6" s="20">
        <v>45140</v>
      </c>
      <c r="N6" s="21" t="s">
        <v>418</v>
      </c>
      <c r="O6" s="10" t="s">
        <v>1105</v>
      </c>
      <c r="P6" s="22"/>
      <c r="Q6" s="10" t="s">
        <v>1106</v>
      </c>
      <c r="R6" s="22" t="s">
        <v>197</v>
      </c>
      <c r="S6" s="15">
        <v>39</v>
      </c>
      <c r="T6" s="19">
        <v>2</v>
      </c>
      <c r="U6" s="1"/>
    </row>
    <row r="7" spans="2:27">
      <c r="B7" s="8">
        <v>45146</v>
      </c>
      <c r="C7" s="9" t="s">
        <v>418</v>
      </c>
      <c r="D7" s="10" t="s">
        <v>1116</v>
      </c>
      <c r="E7" s="10">
        <v>101</v>
      </c>
      <c r="F7" s="10" t="s">
        <v>1117</v>
      </c>
      <c r="G7" s="10" t="s">
        <v>208</v>
      </c>
      <c r="H7" s="11">
        <v>25</v>
      </c>
      <c r="I7" s="15">
        <v>7</v>
      </c>
      <c r="J7" s="19">
        <v>2</v>
      </c>
      <c r="K7" s="2" t="s">
        <v>606</v>
      </c>
      <c r="M7" s="20">
        <v>45143</v>
      </c>
      <c r="N7" s="21" t="s">
        <v>418</v>
      </c>
      <c r="O7" s="10" t="s">
        <v>1140</v>
      </c>
      <c r="P7" s="22"/>
      <c r="Q7" s="22" t="s">
        <v>219</v>
      </c>
      <c r="R7" s="22" t="s">
        <v>197</v>
      </c>
      <c r="S7" s="72">
        <v>22</v>
      </c>
      <c r="T7" s="71">
        <v>2</v>
      </c>
      <c r="U7" s="1"/>
    </row>
    <row r="8" spans="2:27">
      <c r="B8" s="8">
        <v>45146</v>
      </c>
      <c r="C8" s="9" t="s">
        <v>600</v>
      </c>
      <c r="D8" s="10" t="s">
        <v>1120</v>
      </c>
      <c r="E8" s="10">
        <v>404</v>
      </c>
      <c r="F8" s="10" t="s">
        <v>219</v>
      </c>
      <c r="G8" s="10" t="s">
        <v>208</v>
      </c>
      <c r="H8" s="11">
        <v>25</v>
      </c>
      <c r="I8" s="15">
        <v>7</v>
      </c>
      <c r="J8" s="19">
        <v>2</v>
      </c>
      <c r="K8" s="2" t="s">
        <v>169</v>
      </c>
      <c r="M8" s="20">
        <v>45143</v>
      </c>
      <c r="N8" s="21" t="s">
        <v>225</v>
      </c>
      <c r="O8" s="10" t="s">
        <v>1105</v>
      </c>
      <c r="P8" s="22"/>
      <c r="Q8" s="22" t="s">
        <v>219</v>
      </c>
      <c r="R8" s="22" t="s">
        <v>197</v>
      </c>
      <c r="S8" s="72">
        <v>22</v>
      </c>
      <c r="T8" s="71">
        <v>2</v>
      </c>
      <c r="U8" s="1"/>
    </row>
    <row r="9" spans="2:27">
      <c r="B9" s="8">
        <v>45147</v>
      </c>
      <c r="C9" s="9" t="s">
        <v>217</v>
      </c>
      <c r="D9" s="10" t="s">
        <v>1114</v>
      </c>
      <c r="E9" s="10">
        <v>315</v>
      </c>
      <c r="F9" s="10" t="s">
        <v>219</v>
      </c>
      <c r="G9" s="10" t="s">
        <v>208</v>
      </c>
      <c r="H9" s="11">
        <v>25</v>
      </c>
      <c r="I9" s="15">
        <v>7</v>
      </c>
      <c r="J9" s="19">
        <v>3</v>
      </c>
      <c r="K9" s="2" t="s">
        <v>169</v>
      </c>
      <c r="M9" s="20">
        <v>45143</v>
      </c>
      <c r="N9" s="21" t="s">
        <v>569</v>
      </c>
      <c r="O9" s="10" t="s">
        <v>1141</v>
      </c>
      <c r="P9" s="22"/>
      <c r="Q9" s="22" t="s">
        <v>207</v>
      </c>
      <c r="R9" s="22" t="s">
        <v>197</v>
      </c>
      <c r="S9" s="72">
        <v>39</v>
      </c>
      <c r="T9" s="71">
        <v>2</v>
      </c>
    </row>
    <row r="10" spans="2:27">
      <c r="B10" s="8">
        <v>45147</v>
      </c>
      <c r="C10" s="9" t="s">
        <v>1017</v>
      </c>
      <c r="D10" s="10" t="s">
        <v>1018</v>
      </c>
      <c r="E10" s="10"/>
      <c r="F10" s="10" t="s">
        <v>1019</v>
      </c>
      <c r="G10" s="10" t="s">
        <v>208</v>
      </c>
      <c r="H10" s="11">
        <v>70</v>
      </c>
      <c r="I10" s="15">
        <v>15</v>
      </c>
      <c r="J10" s="19">
        <v>4</v>
      </c>
      <c r="K10" s="2" t="s">
        <v>240</v>
      </c>
      <c r="M10" s="20">
        <v>45144</v>
      </c>
      <c r="N10" s="21" t="s">
        <v>217</v>
      </c>
      <c r="O10" s="10" t="s">
        <v>1143</v>
      </c>
      <c r="P10" s="22"/>
      <c r="Q10" s="22" t="s">
        <v>219</v>
      </c>
      <c r="R10" s="22" t="s">
        <v>197</v>
      </c>
      <c r="S10" s="72">
        <v>22</v>
      </c>
      <c r="T10" s="71">
        <v>2</v>
      </c>
    </row>
    <row r="11" spans="2:27">
      <c r="B11" s="8">
        <v>45147</v>
      </c>
      <c r="C11" s="9" t="s">
        <v>1121</v>
      </c>
      <c r="D11" s="265" t="s">
        <v>1122</v>
      </c>
      <c r="E11" s="10"/>
      <c r="F11" s="265" t="s">
        <v>207</v>
      </c>
      <c r="G11" s="265" t="s">
        <v>208</v>
      </c>
      <c r="H11" s="11">
        <v>35</v>
      </c>
      <c r="I11" s="15">
        <v>5</v>
      </c>
      <c r="J11" s="19">
        <v>2</v>
      </c>
      <c r="K11" s="266" t="s">
        <v>240</v>
      </c>
      <c r="M11" s="20">
        <v>45145</v>
      </c>
      <c r="N11" s="21" t="s">
        <v>272</v>
      </c>
      <c r="O11" s="10" t="s">
        <v>1141</v>
      </c>
      <c r="P11" s="22"/>
      <c r="Q11" s="22" t="s">
        <v>219</v>
      </c>
      <c r="R11" s="22" t="s">
        <v>197</v>
      </c>
      <c r="S11" s="72">
        <v>22</v>
      </c>
      <c r="T11" s="71">
        <v>2</v>
      </c>
    </row>
    <row r="12" spans="2:27">
      <c r="B12" s="8">
        <v>45148</v>
      </c>
      <c r="C12" s="9" t="s">
        <v>418</v>
      </c>
      <c r="D12" s="10" t="s">
        <v>1018</v>
      </c>
      <c r="E12" s="10">
        <v>303</v>
      </c>
      <c r="F12" s="10" t="s">
        <v>219</v>
      </c>
      <c r="G12" s="10" t="s">
        <v>208</v>
      </c>
      <c r="H12" s="11">
        <v>40</v>
      </c>
      <c r="I12" s="15">
        <v>10</v>
      </c>
      <c r="J12" s="19">
        <v>4</v>
      </c>
      <c r="K12" s="2" t="s">
        <v>240</v>
      </c>
      <c r="M12" s="286">
        <v>45145</v>
      </c>
      <c r="N12" s="287" t="s">
        <v>600</v>
      </c>
      <c r="O12" s="288" t="s">
        <v>1144</v>
      </c>
      <c r="P12" s="289"/>
      <c r="Q12" s="289" t="s">
        <v>219</v>
      </c>
      <c r="R12" s="289" t="s">
        <v>197</v>
      </c>
      <c r="S12" s="290">
        <v>22</v>
      </c>
      <c r="T12" s="291">
        <v>4</v>
      </c>
      <c r="U12" s="1752" t="s">
        <v>1145</v>
      </c>
      <c r="V12" s="1752"/>
      <c r="W12" s="1752"/>
      <c r="X12" s="1752"/>
      <c r="Y12" s="1752"/>
      <c r="Z12" s="1752"/>
      <c r="AA12" s="1752"/>
    </row>
    <row r="13" spans="2:27">
      <c r="B13" s="8">
        <v>45148</v>
      </c>
      <c r="C13" s="9" t="s">
        <v>389</v>
      </c>
      <c r="D13" s="10" t="s">
        <v>1131</v>
      </c>
      <c r="E13" s="10"/>
      <c r="F13" s="10" t="s">
        <v>207</v>
      </c>
      <c r="G13" s="10" t="s">
        <v>208</v>
      </c>
      <c r="H13" s="11">
        <v>35</v>
      </c>
      <c r="I13" s="15">
        <v>5</v>
      </c>
      <c r="J13" s="19">
        <v>2</v>
      </c>
      <c r="K13" s="2" t="s">
        <v>240</v>
      </c>
      <c r="M13" s="20">
        <v>45145</v>
      </c>
      <c r="N13" s="21" t="s">
        <v>391</v>
      </c>
      <c r="O13" s="10" t="s">
        <v>1142</v>
      </c>
      <c r="P13" s="22"/>
      <c r="Q13" s="22" t="s">
        <v>207</v>
      </c>
      <c r="R13" s="22" t="s">
        <v>197</v>
      </c>
      <c r="S13" s="72">
        <v>39</v>
      </c>
      <c r="T13" s="71">
        <v>2</v>
      </c>
    </row>
    <row r="14" spans="2:27">
      <c r="B14" s="8">
        <v>45148</v>
      </c>
      <c r="C14" s="9" t="s">
        <v>569</v>
      </c>
      <c r="D14" s="10" t="s">
        <v>1109</v>
      </c>
      <c r="E14" s="10"/>
      <c r="F14" s="10" t="s">
        <v>207</v>
      </c>
      <c r="G14" s="10" t="s">
        <v>208</v>
      </c>
      <c r="H14" s="11">
        <v>35</v>
      </c>
      <c r="I14" s="15">
        <v>5</v>
      </c>
      <c r="J14" s="19">
        <v>2</v>
      </c>
      <c r="K14" s="2" t="s">
        <v>169</v>
      </c>
      <c r="M14" s="20">
        <v>45146</v>
      </c>
      <c r="N14" s="21" t="s">
        <v>249</v>
      </c>
      <c r="O14" s="10" t="s">
        <v>1142</v>
      </c>
      <c r="P14" s="22"/>
      <c r="Q14" s="22" t="s">
        <v>219</v>
      </c>
      <c r="R14" s="22" t="s">
        <v>197</v>
      </c>
      <c r="S14" s="72">
        <v>22</v>
      </c>
      <c r="T14" s="71">
        <v>2</v>
      </c>
    </row>
    <row r="15" spans="2:27">
      <c r="B15" s="8">
        <v>45148</v>
      </c>
      <c r="C15" s="9" t="s">
        <v>188</v>
      </c>
      <c r="D15" s="10" t="s">
        <v>1130</v>
      </c>
      <c r="E15" s="10"/>
      <c r="F15" s="10" t="s">
        <v>207</v>
      </c>
      <c r="G15" s="10" t="s">
        <v>208</v>
      </c>
      <c r="H15" s="11">
        <v>50</v>
      </c>
      <c r="I15" s="15">
        <v>10</v>
      </c>
      <c r="J15" s="19">
        <v>4</v>
      </c>
      <c r="K15" s="2" t="s">
        <v>240</v>
      </c>
      <c r="M15" s="258">
        <v>45151</v>
      </c>
      <c r="N15" s="259" t="s">
        <v>514</v>
      </c>
      <c r="O15" s="260" t="s">
        <v>1104</v>
      </c>
      <c r="P15" s="10"/>
      <c r="Q15" s="22" t="s">
        <v>207</v>
      </c>
      <c r="R15" s="22" t="s">
        <v>197</v>
      </c>
      <c r="S15" s="35">
        <v>39</v>
      </c>
      <c r="T15" s="71">
        <v>2</v>
      </c>
    </row>
    <row r="16" spans="2:27">
      <c r="B16" s="8">
        <v>45149</v>
      </c>
      <c r="C16" s="264" t="s">
        <v>220</v>
      </c>
      <c r="D16" s="10" t="s">
        <v>1108</v>
      </c>
      <c r="E16" s="10"/>
      <c r="F16" s="10" t="s">
        <v>207</v>
      </c>
      <c r="G16" s="10" t="s">
        <v>208</v>
      </c>
      <c r="H16" s="11">
        <v>35</v>
      </c>
      <c r="I16" s="15">
        <v>5</v>
      </c>
      <c r="J16" s="19">
        <v>2</v>
      </c>
      <c r="K16" s="2" t="s">
        <v>189</v>
      </c>
      <c r="M16" s="267">
        <v>45151</v>
      </c>
      <c r="N16" s="268" t="s">
        <v>429</v>
      </c>
      <c r="O16" s="23" t="s">
        <v>1135</v>
      </c>
      <c r="P16" s="269"/>
      <c r="Q16" s="269" t="s">
        <v>207</v>
      </c>
      <c r="R16" s="269" t="s">
        <v>197</v>
      </c>
      <c r="S16" s="270">
        <v>39</v>
      </c>
      <c r="T16" s="271">
        <v>2</v>
      </c>
    </row>
    <row r="17" spans="2:27">
      <c r="B17" s="8">
        <v>45150</v>
      </c>
      <c r="C17" s="9" t="s">
        <v>323</v>
      </c>
      <c r="D17" s="10" t="s">
        <v>1109</v>
      </c>
      <c r="E17" s="10"/>
      <c r="F17" s="10" t="s">
        <v>219</v>
      </c>
      <c r="G17" s="10" t="s">
        <v>208</v>
      </c>
      <c r="H17" s="11">
        <v>25</v>
      </c>
      <c r="I17" s="15">
        <v>7</v>
      </c>
      <c r="J17" s="19">
        <v>3</v>
      </c>
      <c r="K17" s="2" t="s">
        <v>167</v>
      </c>
      <c r="M17" s="277">
        <v>45154</v>
      </c>
      <c r="N17" s="23" t="s">
        <v>476</v>
      </c>
      <c r="O17" s="23" t="s">
        <v>1156</v>
      </c>
      <c r="P17" s="274"/>
      <c r="Q17" s="275" t="s">
        <v>207</v>
      </c>
      <c r="R17" s="275" t="s">
        <v>197</v>
      </c>
      <c r="S17" s="276">
        <v>39</v>
      </c>
      <c r="T17" s="278">
        <v>2</v>
      </c>
    </row>
    <row r="18" spans="2:27">
      <c r="B18" s="8">
        <v>45151</v>
      </c>
      <c r="C18" s="9" t="s">
        <v>370</v>
      </c>
      <c r="D18" s="10" t="s">
        <v>1122</v>
      </c>
      <c r="E18" s="10">
        <v>316</v>
      </c>
      <c r="F18" s="10" t="s">
        <v>219</v>
      </c>
      <c r="G18" s="10" t="s">
        <v>208</v>
      </c>
      <c r="H18" s="11">
        <v>25</v>
      </c>
      <c r="I18" s="15">
        <v>7</v>
      </c>
      <c r="J18" s="19">
        <v>2</v>
      </c>
      <c r="K18" s="2" t="s">
        <v>169</v>
      </c>
      <c r="M18" s="280">
        <v>45156</v>
      </c>
      <c r="N18" s="279" t="s">
        <v>323</v>
      </c>
      <c r="O18" s="23" t="s">
        <v>1135</v>
      </c>
      <c r="P18" s="25"/>
      <c r="Q18" s="282" t="s">
        <v>219</v>
      </c>
      <c r="R18" s="282" t="s">
        <v>197</v>
      </c>
      <c r="S18" s="283">
        <v>22</v>
      </c>
      <c r="T18" s="284">
        <v>2</v>
      </c>
    </row>
    <row r="19" spans="2:27">
      <c r="B19" s="8">
        <v>45152</v>
      </c>
      <c r="C19" s="9" t="s">
        <v>412</v>
      </c>
      <c r="D19" s="10" t="s">
        <v>1138</v>
      </c>
      <c r="E19" s="10"/>
      <c r="F19" s="10" t="s">
        <v>207</v>
      </c>
      <c r="G19" s="10" t="s">
        <v>208</v>
      </c>
      <c r="H19" s="11">
        <v>35</v>
      </c>
      <c r="I19" s="15">
        <v>5</v>
      </c>
      <c r="J19" s="19">
        <v>2</v>
      </c>
      <c r="K19" s="273" t="s">
        <v>861</v>
      </c>
      <c r="M19" s="292">
        <v>45157</v>
      </c>
      <c r="N19" s="310" t="s">
        <v>249</v>
      </c>
      <c r="O19" s="293" t="s">
        <v>1177</v>
      </c>
      <c r="P19" s="309">
        <v>205</v>
      </c>
      <c r="Q19" s="282" t="s">
        <v>219</v>
      </c>
      <c r="R19" s="282" t="s">
        <v>197</v>
      </c>
      <c r="S19" s="283">
        <v>22</v>
      </c>
      <c r="T19" s="284">
        <v>2</v>
      </c>
    </row>
    <row r="20" spans="2:27">
      <c r="B20" s="8">
        <v>45152</v>
      </c>
      <c r="C20" s="9" t="s">
        <v>242</v>
      </c>
      <c r="D20" s="10" t="s">
        <v>1132</v>
      </c>
      <c r="E20" s="10"/>
      <c r="F20" s="285" t="s">
        <v>207</v>
      </c>
      <c r="G20" s="10" t="s">
        <v>208</v>
      </c>
      <c r="H20" s="11">
        <v>35</v>
      </c>
      <c r="I20" s="15">
        <v>5</v>
      </c>
      <c r="J20" s="19">
        <v>2</v>
      </c>
      <c r="K20" s="2" t="s">
        <v>606</v>
      </c>
      <c r="M20" s="281">
        <v>45157</v>
      </c>
      <c r="N20" s="279" t="s">
        <v>451</v>
      </c>
      <c r="O20" s="23" t="s">
        <v>1167</v>
      </c>
      <c r="P20" s="309">
        <v>401</v>
      </c>
      <c r="Q20" s="282" t="s">
        <v>219</v>
      </c>
      <c r="R20" s="282" t="s">
        <v>197</v>
      </c>
      <c r="S20" s="283">
        <v>22</v>
      </c>
      <c r="T20" s="284">
        <v>2</v>
      </c>
    </row>
    <row r="21" spans="2:27">
      <c r="B21" s="8">
        <v>45153</v>
      </c>
      <c r="C21" s="9" t="s">
        <v>1148</v>
      </c>
      <c r="D21" s="10" t="s">
        <v>1149</v>
      </c>
      <c r="E21" s="10"/>
      <c r="F21" s="10" t="s">
        <v>207</v>
      </c>
      <c r="G21" s="10" t="s">
        <v>208</v>
      </c>
      <c r="H21" s="11">
        <v>35</v>
      </c>
      <c r="I21" s="15">
        <v>5</v>
      </c>
      <c r="J21" s="19">
        <v>2</v>
      </c>
      <c r="K21" s="2" t="s">
        <v>606</v>
      </c>
      <c r="M21" s="281">
        <v>45157</v>
      </c>
      <c r="N21" s="294" t="s">
        <v>209</v>
      </c>
      <c r="O21" s="23" t="s">
        <v>1178</v>
      </c>
      <c r="P21" s="25"/>
      <c r="Q21" s="10" t="s">
        <v>207</v>
      </c>
      <c r="R21" s="272" t="s">
        <v>197</v>
      </c>
      <c r="S21" s="34">
        <v>39</v>
      </c>
      <c r="T21" s="19">
        <v>2</v>
      </c>
    </row>
    <row r="22" spans="2:27">
      <c r="B22" s="8">
        <v>45154</v>
      </c>
      <c r="C22" s="9" t="s">
        <v>213</v>
      </c>
      <c r="D22" s="10" t="s">
        <v>1132</v>
      </c>
      <c r="E22" s="10">
        <v>310</v>
      </c>
      <c r="F22" s="10" t="s">
        <v>219</v>
      </c>
      <c r="G22" s="10" t="s">
        <v>208</v>
      </c>
      <c r="H22" s="11">
        <v>25</v>
      </c>
      <c r="I22" s="15">
        <v>7</v>
      </c>
      <c r="J22" s="19">
        <v>2</v>
      </c>
      <c r="K22" s="2" t="s">
        <v>169</v>
      </c>
      <c r="M22" s="267">
        <v>45158</v>
      </c>
      <c r="N22" s="268" t="s">
        <v>418</v>
      </c>
      <c r="O22" s="260" t="s">
        <v>1104</v>
      </c>
      <c r="P22" s="25"/>
      <c r="Q22" s="10" t="s">
        <v>219</v>
      </c>
      <c r="R22" s="22" t="s">
        <v>197</v>
      </c>
      <c r="S22" s="15">
        <v>22</v>
      </c>
      <c r="T22" s="271">
        <v>2</v>
      </c>
    </row>
    <row r="23" spans="2:27">
      <c r="B23" s="59">
        <v>45154</v>
      </c>
      <c r="C23" s="9" t="s">
        <v>323</v>
      </c>
      <c r="D23" s="10" t="s">
        <v>1155</v>
      </c>
      <c r="E23" s="10"/>
      <c r="F23" s="10" t="s">
        <v>207</v>
      </c>
      <c r="G23" s="10" t="s">
        <v>208</v>
      </c>
      <c r="H23" s="11">
        <v>35</v>
      </c>
      <c r="I23" s="15">
        <v>5</v>
      </c>
      <c r="J23" s="19">
        <v>2</v>
      </c>
      <c r="K23" s="2" t="s">
        <v>606</v>
      </c>
      <c r="M23" s="8">
        <v>45160</v>
      </c>
      <c r="N23" s="14" t="s">
        <v>358</v>
      </c>
      <c r="O23" s="23" t="s">
        <v>1095</v>
      </c>
      <c r="P23" s="23"/>
      <c r="Q23" s="10" t="s">
        <v>207</v>
      </c>
      <c r="R23" s="272" t="s">
        <v>197</v>
      </c>
      <c r="S23" s="34">
        <v>39</v>
      </c>
      <c r="T23" s="19">
        <v>2</v>
      </c>
    </row>
    <row r="24" spans="2:27">
      <c r="B24" s="59">
        <v>45154</v>
      </c>
      <c r="C24" s="9" t="s">
        <v>659</v>
      </c>
      <c r="D24" s="10" t="s">
        <v>1103</v>
      </c>
      <c r="E24" s="10"/>
      <c r="F24" s="10" t="s">
        <v>207</v>
      </c>
      <c r="G24" s="10" t="s">
        <v>208</v>
      </c>
      <c r="H24" s="11">
        <v>35</v>
      </c>
      <c r="I24" s="15">
        <v>5</v>
      </c>
      <c r="J24" s="19">
        <v>2</v>
      </c>
      <c r="K24" s="2" t="s">
        <v>169</v>
      </c>
      <c r="M24" s="8">
        <v>45160</v>
      </c>
      <c r="N24" s="14" t="s">
        <v>463</v>
      </c>
      <c r="O24" s="23" t="s">
        <v>1137</v>
      </c>
      <c r="P24" s="23"/>
      <c r="Q24" s="10" t="s">
        <v>207</v>
      </c>
      <c r="R24" s="272" t="s">
        <v>197</v>
      </c>
      <c r="S24" s="34">
        <v>39</v>
      </c>
      <c r="T24" s="19">
        <v>2</v>
      </c>
    </row>
    <row r="25" spans="2:27">
      <c r="B25" s="59">
        <v>45154</v>
      </c>
      <c r="C25" s="9" t="s">
        <v>659</v>
      </c>
      <c r="D25" s="10" t="s">
        <v>1134</v>
      </c>
      <c r="E25" s="10"/>
      <c r="F25" s="10" t="s">
        <v>207</v>
      </c>
      <c r="G25" s="10" t="s">
        <v>208</v>
      </c>
      <c r="H25" s="11">
        <v>35</v>
      </c>
      <c r="I25" s="15">
        <v>5</v>
      </c>
      <c r="J25" s="19">
        <v>2</v>
      </c>
      <c r="K25" s="2" t="s">
        <v>167</v>
      </c>
      <c r="M25" s="8">
        <v>45161</v>
      </c>
      <c r="N25" s="14" t="s">
        <v>209</v>
      </c>
      <c r="O25" s="10" t="s">
        <v>1136</v>
      </c>
      <c r="P25" s="23"/>
      <c r="Q25" s="269" t="s">
        <v>207</v>
      </c>
      <c r="R25" s="272" t="s">
        <v>197</v>
      </c>
      <c r="S25" s="270">
        <v>39</v>
      </c>
      <c r="T25" s="19">
        <v>2</v>
      </c>
    </row>
    <row r="26" spans="2:27">
      <c r="B26" s="59">
        <v>45154</v>
      </c>
      <c r="C26" s="9" t="s">
        <v>1118</v>
      </c>
      <c r="D26" s="10" t="s">
        <v>1119</v>
      </c>
      <c r="E26" s="10"/>
      <c r="F26" s="10" t="s">
        <v>207</v>
      </c>
      <c r="G26" s="10" t="s">
        <v>208</v>
      </c>
      <c r="H26" s="11">
        <v>35</v>
      </c>
      <c r="I26" s="15">
        <v>5</v>
      </c>
      <c r="J26" s="19">
        <v>1</v>
      </c>
      <c r="K26" s="2" t="s">
        <v>861</v>
      </c>
      <c r="M26" s="8">
        <v>45162</v>
      </c>
      <c r="N26" s="14" t="s">
        <v>295</v>
      </c>
      <c r="O26" s="10" t="s">
        <v>1202</v>
      </c>
      <c r="P26" s="23">
        <v>302</v>
      </c>
      <c r="Q26" s="315" t="s">
        <v>219</v>
      </c>
      <c r="R26" s="315" t="s">
        <v>197</v>
      </c>
      <c r="S26" s="270">
        <v>22</v>
      </c>
      <c r="T26" s="19">
        <v>2</v>
      </c>
    </row>
    <row r="27" spans="2:27">
      <c r="B27" s="8">
        <v>45155</v>
      </c>
      <c r="C27" s="9" t="s">
        <v>501</v>
      </c>
      <c r="D27" s="10" t="s">
        <v>1101</v>
      </c>
      <c r="E27" s="10"/>
      <c r="F27" s="10" t="s">
        <v>207</v>
      </c>
      <c r="G27" s="10" t="s">
        <v>208</v>
      </c>
      <c r="H27" s="11">
        <v>70</v>
      </c>
      <c r="I27" s="15">
        <v>15</v>
      </c>
      <c r="J27" s="19">
        <v>4</v>
      </c>
      <c r="K27" s="2" t="s">
        <v>167</v>
      </c>
      <c r="M27" s="323">
        <v>45164</v>
      </c>
      <c r="N27" s="324" t="s">
        <v>528</v>
      </c>
      <c r="O27" s="288" t="s">
        <v>1195</v>
      </c>
      <c r="P27" s="325"/>
      <c r="Q27" s="326" t="s">
        <v>207</v>
      </c>
      <c r="R27" s="289" t="s">
        <v>197</v>
      </c>
      <c r="S27" s="327">
        <v>39</v>
      </c>
      <c r="T27" s="328">
        <v>2</v>
      </c>
      <c r="U27" s="1751" t="s">
        <v>1214</v>
      </c>
      <c r="V27" s="1752"/>
      <c r="W27" s="1752"/>
      <c r="X27" s="1752"/>
      <c r="Y27" s="1752"/>
      <c r="Z27" s="1752"/>
      <c r="AA27" s="1752"/>
    </row>
    <row r="28" spans="2:27">
      <c r="B28" s="8">
        <v>45155</v>
      </c>
      <c r="C28" s="9" t="s">
        <v>355</v>
      </c>
      <c r="D28" s="10" t="s">
        <v>1159</v>
      </c>
      <c r="E28" s="10">
        <v>315</v>
      </c>
      <c r="F28" s="10" t="s">
        <v>219</v>
      </c>
      <c r="G28" s="10" t="s">
        <v>208</v>
      </c>
      <c r="H28" s="11">
        <v>30</v>
      </c>
      <c r="I28" s="15">
        <v>7.5</v>
      </c>
      <c r="J28" s="19">
        <v>4</v>
      </c>
      <c r="K28" s="2" t="s">
        <v>1160</v>
      </c>
      <c r="M28" s="8">
        <v>45167</v>
      </c>
      <c r="N28" s="261" t="s">
        <v>187</v>
      </c>
      <c r="O28" s="262" t="s">
        <v>1107</v>
      </c>
      <c r="P28" s="10"/>
      <c r="Q28" s="322" t="s">
        <v>207</v>
      </c>
      <c r="R28" s="262" t="s">
        <v>197</v>
      </c>
      <c r="S28" s="38">
        <v>39</v>
      </c>
      <c r="T28" s="19">
        <v>2</v>
      </c>
    </row>
    <row r="29" spans="2:27">
      <c r="B29" s="8">
        <v>45156</v>
      </c>
      <c r="C29" s="9" t="s">
        <v>188</v>
      </c>
      <c r="D29" s="10" t="s">
        <v>1161</v>
      </c>
      <c r="E29" s="10"/>
      <c r="F29" s="10" t="s">
        <v>207</v>
      </c>
      <c r="G29" s="10" t="s">
        <v>208</v>
      </c>
      <c r="H29" s="11">
        <v>50</v>
      </c>
      <c r="I29" s="15">
        <v>10</v>
      </c>
      <c r="J29" s="19">
        <v>4</v>
      </c>
      <c r="K29" s="2" t="s">
        <v>169</v>
      </c>
      <c r="M29" s="8">
        <v>45167</v>
      </c>
      <c r="N29" s="9" t="s">
        <v>225</v>
      </c>
      <c r="O29" s="10" t="s">
        <v>1217</v>
      </c>
      <c r="P29" s="10"/>
      <c r="Q29" s="282" t="s">
        <v>219</v>
      </c>
      <c r="R29" s="282" t="s">
        <v>197</v>
      </c>
      <c r="S29" s="283">
        <v>22</v>
      </c>
      <c r="T29" s="284">
        <v>2</v>
      </c>
    </row>
    <row r="30" spans="2:27" ht="15.75" thickBot="1">
      <c r="B30" s="8">
        <v>45157</v>
      </c>
      <c r="C30" s="9" t="s">
        <v>1179</v>
      </c>
      <c r="D30" s="10" t="s">
        <v>1180</v>
      </c>
      <c r="E30" s="10">
        <v>408</v>
      </c>
      <c r="F30" s="10" t="s">
        <v>219</v>
      </c>
      <c r="G30" s="10" t="s">
        <v>208</v>
      </c>
      <c r="H30" s="11">
        <v>25</v>
      </c>
      <c r="I30" s="15">
        <v>7</v>
      </c>
      <c r="J30" s="19">
        <v>1</v>
      </c>
      <c r="K30" s="2" t="s">
        <v>189</v>
      </c>
      <c r="M30" s="93">
        <v>45169</v>
      </c>
      <c r="N30" s="256" t="s">
        <v>1220</v>
      </c>
      <c r="O30" s="42" t="s">
        <v>1221</v>
      </c>
      <c r="P30" s="42">
        <v>416</v>
      </c>
      <c r="Q30" s="282" t="s">
        <v>219</v>
      </c>
      <c r="R30" s="42" t="s">
        <v>1110</v>
      </c>
      <c r="S30" s="54">
        <v>22</v>
      </c>
      <c r="T30" s="53">
        <v>2</v>
      </c>
    </row>
    <row r="31" spans="2:27">
      <c r="B31" s="8">
        <v>45157</v>
      </c>
      <c r="C31" s="9" t="s">
        <v>923</v>
      </c>
      <c r="D31" s="10" t="s">
        <v>1174</v>
      </c>
      <c r="E31" s="10">
        <v>101</v>
      </c>
      <c r="F31" s="10" t="s">
        <v>219</v>
      </c>
      <c r="G31" s="10" t="s">
        <v>208</v>
      </c>
      <c r="H31" s="11">
        <v>25</v>
      </c>
      <c r="I31" s="15">
        <v>7</v>
      </c>
      <c r="J31" s="19">
        <v>2</v>
      </c>
      <c r="K31" s="2" t="s">
        <v>606</v>
      </c>
    </row>
    <row r="32" spans="2:27">
      <c r="B32" s="8">
        <v>45157</v>
      </c>
      <c r="C32" s="9" t="s">
        <v>501</v>
      </c>
      <c r="D32" s="10" t="s">
        <v>1181</v>
      </c>
      <c r="E32" s="10">
        <v>315</v>
      </c>
      <c r="F32" s="10" t="s">
        <v>219</v>
      </c>
      <c r="G32" s="10" t="s">
        <v>208</v>
      </c>
      <c r="H32" s="11">
        <v>40</v>
      </c>
      <c r="I32" s="15">
        <v>10</v>
      </c>
      <c r="J32" s="19">
        <v>4</v>
      </c>
      <c r="K32" s="2" t="s">
        <v>606</v>
      </c>
    </row>
    <row r="33" spans="2:21">
      <c r="B33" s="8">
        <v>45158</v>
      </c>
      <c r="C33" s="304" t="s">
        <v>1184</v>
      </c>
      <c r="D33" s="302" t="s">
        <v>1183</v>
      </c>
      <c r="E33" s="10"/>
      <c r="F33" s="10" t="s">
        <v>1146</v>
      </c>
      <c r="G33" s="10" t="s">
        <v>208</v>
      </c>
      <c r="H33" s="11">
        <v>50</v>
      </c>
      <c r="I33" s="15">
        <v>10</v>
      </c>
      <c r="J33" s="19">
        <v>4</v>
      </c>
      <c r="K33" s="305" t="s">
        <v>169</v>
      </c>
    </row>
    <row r="34" spans="2:21">
      <c r="B34" s="8">
        <v>45158</v>
      </c>
      <c r="C34" s="9" t="s">
        <v>1020</v>
      </c>
      <c r="D34" s="10" t="s">
        <v>1151</v>
      </c>
      <c r="E34" s="10"/>
      <c r="F34" s="10" t="s">
        <v>1146</v>
      </c>
      <c r="G34" s="10" t="s">
        <v>208</v>
      </c>
      <c r="H34" s="11">
        <v>35</v>
      </c>
      <c r="I34" s="15">
        <v>5</v>
      </c>
      <c r="J34" s="19">
        <v>3</v>
      </c>
      <c r="K34" s="2" t="s">
        <v>169</v>
      </c>
      <c r="S34" s="55"/>
      <c r="U34" s="1"/>
    </row>
    <row r="35" spans="2:21">
      <c r="B35" s="8">
        <v>45158</v>
      </c>
      <c r="C35" s="9" t="s">
        <v>1185</v>
      </c>
      <c r="D35" s="10" t="s">
        <v>1186</v>
      </c>
      <c r="E35" s="10" t="s">
        <v>1187</v>
      </c>
      <c r="F35" s="10" t="s">
        <v>219</v>
      </c>
      <c r="G35" s="10" t="s">
        <v>208</v>
      </c>
      <c r="H35" s="11">
        <v>40</v>
      </c>
      <c r="I35" s="15">
        <v>10</v>
      </c>
      <c r="J35" s="19">
        <v>4</v>
      </c>
      <c r="K35" s="2" t="s">
        <v>606</v>
      </c>
    </row>
    <row r="36" spans="2:21">
      <c r="B36" s="8">
        <v>45158</v>
      </c>
      <c r="C36" s="9" t="s">
        <v>231</v>
      </c>
      <c r="D36" s="10" t="s">
        <v>1189</v>
      </c>
      <c r="E36" s="10">
        <v>215</v>
      </c>
      <c r="F36" s="10" t="s">
        <v>881</v>
      </c>
      <c r="G36" s="10" t="s">
        <v>208</v>
      </c>
      <c r="H36" s="11">
        <v>45</v>
      </c>
      <c r="I36" s="15">
        <v>10</v>
      </c>
      <c r="J36" s="19">
        <v>4</v>
      </c>
      <c r="K36" s="2" t="s">
        <v>606</v>
      </c>
    </row>
    <row r="37" spans="2:21">
      <c r="B37" s="8">
        <v>45159</v>
      </c>
      <c r="C37" s="9" t="s">
        <v>630</v>
      </c>
      <c r="D37" s="10" t="s">
        <v>1147</v>
      </c>
      <c r="E37" s="10"/>
      <c r="F37" s="10" t="s">
        <v>1146</v>
      </c>
      <c r="G37" s="10" t="s">
        <v>208</v>
      </c>
      <c r="H37" s="11">
        <v>35</v>
      </c>
      <c r="I37" s="15">
        <v>5</v>
      </c>
      <c r="J37" s="19">
        <v>2</v>
      </c>
      <c r="K37" s="2" t="s">
        <v>861</v>
      </c>
      <c r="O37" s="303"/>
      <c r="P37" s="297"/>
    </row>
    <row r="38" spans="2:21" ht="18">
      <c r="B38" s="8">
        <v>45159</v>
      </c>
      <c r="C38" s="9" t="s">
        <v>476</v>
      </c>
      <c r="D38" s="10" t="s">
        <v>1188</v>
      </c>
      <c r="E38" s="10">
        <v>305</v>
      </c>
      <c r="F38" s="10" t="s">
        <v>219</v>
      </c>
      <c r="G38" s="10" t="s">
        <v>208</v>
      </c>
      <c r="H38" s="11">
        <v>30</v>
      </c>
      <c r="I38" s="15">
        <v>7.5</v>
      </c>
      <c r="J38" s="19">
        <v>2</v>
      </c>
      <c r="K38" s="2" t="s">
        <v>606</v>
      </c>
      <c r="O38" s="295"/>
      <c r="P38" s="298"/>
    </row>
    <row r="39" spans="2:21">
      <c r="B39" s="8">
        <v>45159</v>
      </c>
      <c r="C39" s="9" t="s">
        <v>764</v>
      </c>
      <c r="D39" s="10" t="s">
        <v>1157</v>
      </c>
      <c r="E39" s="10"/>
      <c r="F39" s="10" t="s">
        <v>1146</v>
      </c>
      <c r="G39" s="10" t="s">
        <v>208</v>
      </c>
      <c r="H39" s="11">
        <v>35</v>
      </c>
      <c r="I39" s="15">
        <v>5</v>
      </c>
      <c r="J39" s="19">
        <v>2</v>
      </c>
      <c r="K39" s="2" t="s">
        <v>240</v>
      </c>
      <c r="O39" s="296"/>
      <c r="P39" s="297"/>
    </row>
    <row r="40" spans="2:21">
      <c r="B40" s="8">
        <v>45160</v>
      </c>
      <c r="C40" s="306" t="s">
        <v>585</v>
      </c>
      <c r="D40" s="307" t="s">
        <v>1194</v>
      </c>
      <c r="E40" s="10">
        <v>306</v>
      </c>
      <c r="F40" s="10" t="s">
        <v>219</v>
      </c>
      <c r="G40" s="10" t="s">
        <v>208</v>
      </c>
      <c r="H40" s="11">
        <v>25</v>
      </c>
      <c r="I40" s="15">
        <v>7</v>
      </c>
      <c r="J40" s="19">
        <v>2</v>
      </c>
      <c r="K40" s="308" t="s">
        <v>189</v>
      </c>
      <c r="O40" s="296"/>
      <c r="P40" s="297"/>
    </row>
    <row r="41" spans="2:21" ht="18">
      <c r="B41" s="8">
        <v>45161</v>
      </c>
      <c r="C41" s="312" t="s">
        <v>501</v>
      </c>
      <c r="D41" s="313" t="s">
        <v>1201</v>
      </c>
      <c r="E41" s="10">
        <v>312</v>
      </c>
      <c r="F41" s="313" t="s">
        <v>219</v>
      </c>
      <c r="G41" s="313" t="s">
        <v>208</v>
      </c>
      <c r="H41" s="11">
        <v>25</v>
      </c>
      <c r="I41" s="15">
        <v>7</v>
      </c>
      <c r="J41" s="19">
        <v>2</v>
      </c>
      <c r="K41" s="314" t="s">
        <v>169</v>
      </c>
      <c r="O41" s="296"/>
      <c r="P41" s="299"/>
    </row>
    <row r="42" spans="2:21" ht="18">
      <c r="B42" s="8">
        <v>45162</v>
      </c>
      <c r="C42" s="316" t="s">
        <v>1203</v>
      </c>
      <c r="D42" s="317" t="s">
        <v>1204</v>
      </c>
      <c r="E42" s="10">
        <v>404</v>
      </c>
      <c r="F42" s="317" t="s">
        <v>219</v>
      </c>
      <c r="G42" s="317" t="s">
        <v>208</v>
      </c>
      <c r="H42" s="11">
        <v>25</v>
      </c>
      <c r="I42" s="15">
        <v>7</v>
      </c>
      <c r="J42" s="19">
        <v>2</v>
      </c>
      <c r="K42" s="318" t="s">
        <v>169</v>
      </c>
      <c r="O42" s="300"/>
    </row>
    <row r="43" spans="2:21">
      <c r="B43" s="8">
        <v>45163</v>
      </c>
      <c r="C43" s="319" t="s">
        <v>249</v>
      </c>
      <c r="D43" s="320" t="s">
        <v>1206</v>
      </c>
      <c r="E43" s="10">
        <v>410</v>
      </c>
      <c r="F43" s="320" t="s">
        <v>219</v>
      </c>
      <c r="G43" s="320" t="s">
        <v>208</v>
      </c>
      <c r="H43" s="11">
        <v>25</v>
      </c>
      <c r="I43" s="15">
        <v>7</v>
      </c>
      <c r="J43" s="19">
        <v>2</v>
      </c>
      <c r="K43" s="321" t="s">
        <v>169</v>
      </c>
      <c r="O43" s="301"/>
    </row>
    <row r="44" spans="2:21">
      <c r="B44" s="8">
        <v>45163</v>
      </c>
      <c r="C44" s="9" t="s">
        <v>569</v>
      </c>
      <c r="D44" s="10" t="s">
        <v>1162</v>
      </c>
      <c r="E44" s="10"/>
      <c r="F44" s="10" t="s">
        <v>207</v>
      </c>
      <c r="G44" s="10" t="s">
        <v>208</v>
      </c>
      <c r="H44" s="11">
        <v>35</v>
      </c>
      <c r="I44" s="15">
        <v>5</v>
      </c>
      <c r="J44" s="19">
        <v>2</v>
      </c>
      <c r="K44" s="2" t="s">
        <v>861</v>
      </c>
    </row>
    <row r="45" spans="2:21">
      <c r="B45" s="8">
        <v>45164</v>
      </c>
      <c r="C45" s="9" t="s">
        <v>585</v>
      </c>
      <c r="D45" s="10" t="s">
        <v>1212</v>
      </c>
      <c r="E45" s="10">
        <v>101</v>
      </c>
      <c r="F45" s="317" t="s">
        <v>219</v>
      </c>
      <c r="G45" s="317" t="s">
        <v>208</v>
      </c>
      <c r="H45" s="11">
        <v>25</v>
      </c>
      <c r="I45" s="15">
        <v>7</v>
      </c>
      <c r="J45" s="19">
        <v>2</v>
      </c>
      <c r="K45" s="2" t="s">
        <v>1064</v>
      </c>
    </row>
    <row r="46" spans="2:21">
      <c r="B46" s="8">
        <v>45164</v>
      </c>
      <c r="C46" s="9" t="s">
        <v>213</v>
      </c>
      <c r="D46" s="10" t="s">
        <v>1150</v>
      </c>
      <c r="E46" s="10"/>
      <c r="F46" s="10" t="s">
        <v>207</v>
      </c>
      <c r="G46" s="10" t="s">
        <v>208</v>
      </c>
      <c r="H46" s="11">
        <v>50</v>
      </c>
      <c r="I46" s="15">
        <v>10</v>
      </c>
      <c r="J46" s="19">
        <v>3</v>
      </c>
      <c r="K46" s="2" t="s">
        <v>169</v>
      </c>
    </row>
    <row r="47" spans="2:21">
      <c r="B47" s="8">
        <v>45164</v>
      </c>
      <c r="C47" s="9" t="s">
        <v>308</v>
      </c>
      <c r="D47" s="10" t="s">
        <v>1210</v>
      </c>
      <c r="E47" s="10">
        <v>316</v>
      </c>
      <c r="F47" s="10" t="s">
        <v>1211</v>
      </c>
      <c r="G47" s="10" t="s">
        <v>208</v>
      </c>
      <c r="H47" s="11">
        <v>75</v>
      </c>
      <c r="I47" s="15">
        <f>+H47*0.2</f>
        <v>15</v>
      </c>
      <c r="J47" s="19">
        <v>2</v>
      </c>
      <c r="K47" s="2" t="s">
        <v>1064</v>
      </c>
    </row>
    <row r="48" spans="2:21">
      <c r="B48" s="8">
        <v>45164</v>
      </c>
      <c r="C48" s="9" t="s">
        <v>268</v>
      </c>
      <c r="D48" s="10" t="s">
        <v>1200</v>
      </c>
      <c r="E48" s="10"/>
      <c r="F48" s="10" t="s">
        <v>207</v>
      </c>
      <c r="G48" s="10" t="s">
        <v>208</v>
      </c>
      <c r="H48" s="11">
        <v>35</v>
      </c>
      <c r="I48" s="15">
        <v>5</v>
      </c>
      <c r="J48" s="19">
        <v>2</v>
      </c>
      <c r="K48" s="2" t="s">
        <v>861</v>
      </c>
    </row>
    <row r="49" spans="1:21">
      <c r="B49" s="8">
        <v>45165</v>
      </c>
      <c r="C49" s="9" t="s">
        <v>533</v>
      </c>
      <c r="D49" s="10" t="s">
        <v>1213</v>
      </c>
      <c r="E49" s="10"/>
      <c r="F49" s="10" t="s">
        <v>207</v>
      </c>
      <c r="G49" s="10" t="s">
        <v>208</v>
      </c>
      <c r="H49" s="11">
        <v>70</v>
      </c>
      <c r="I49" s="15">
        <v>15</v>
      </c>
      <c r="J49" s="19">
        <v>6</v>
      </c>
      <c r="K49" s="2" t="s">
        <v>169</v>
      </c>
    </row>
    <row r="50" spans="1:21">
      <c r="B50" s="8">
        <v>45165</v>
      </c>
      <c r="C50" s="9" t="s">
        <v>451</v>
      </c>
      <c r="D50" s="10" t="s">
        <v>1215</v>
      </c>
      <c r="E50" s="10">
        <v>302</v>
      </c>
      <c r="F50" s="10" t="s">
        <v>219</v>
      </c>
      <c r="G50" s="10" t="s">
        <v>208</v>
      </c>
      <c r="H50" s="11">
        <v>25</v>
      </c>
      <c r="I50" s="15">
        <v>7</v>
      </c>
      <c r="J50" s="19">
        <v>2</v>
      </c>
      <c r="K50" s="2" t="s">
        <v>169</v>
      </c>
    </row>
    <row r="51" spans="1:21">
      <c r="B51" s="8">
        <v>45168</v>
      </c>
      <c r="C51" s="9" t="s">
        <v>560</v>
      </c>
      <c r="D51" s="10" t="s">
        <v>1218</v>
      </c>
      <c r="E51" s="10"/>
      <c r="F51" s="10" t="s">
        <v>207</v>
      </c>
      <c r="G51" s="10" t="s">
        <v>208</v>
      </c>
      <c r="H51" s="11">
        <v>35</v>
      </c>
      <c r="I51" s="15">
        <v>5</v>
      </c>
      <c r="J51" s="19">
        <v>2</v>
      </c>
      <c r="K51" s="2" t="s">
        <v>169</v>
      </c>
    </row>
    <row r="52" spans="1:21">
      <c r="B52" s="8">
        <v>45169</v>
      </c>
      <c r="C52" s="68" t="s">
        <v>468</v>
      </c>
      <c r="D52" s="10" t="s">
        <v>1154</v>
      </c>
      <c r="E52" s="10"/>
      <c r="F52" s="10" t="s">
        <v>207</v>
      </c>
      <c r="G52" s="10" t="s">
        <v>208</v>
      </c>
      <c r="H52" s="11">
        <v>35</v>
      </c>
      <c r="I52" s="15">
        <v>5</v>
      </c>
      <c r="J52" s="19">
        <v>2</v>
      </c>
      <c r="K52" s="2" t="s">
        <v>169</v>
      </c>
    </row>
    <row r="53" spans="1:21" ht="15.75" thickBot="1">
      <c r="B53" s="93">
        <v>45169</v>
      </c>
      <c r="C53" s="94" t="s">
        <v>331</v>
      </c>
      <c r="D53" s="42" t="s">
        <v>1139</v>
      </c>
      <c r="E53" s="42"/>
      <c r="F53" s="42" t="s">
        <v>207</v>
      </c>
      <c r="G53" s="42" t="s">
        <v>208</v>
      </c>
      <c r="H53" s="69">
        <v>35</v>
      </c>
      <c r="I53" s="43">
        <v>5</v>
      </c>
      <c r="J53" s="53">
        <v>2</v>
      </c>
      <c r="K53" s="2" t="s">
        <v>169</v>
      </c>
    </row>
    <row r="54" spans="1:21">
      <c r="H54" s="47">
        <f>SUM(H6:H53)</f>
        <v>1805</v>
      </c>
      <c r="I54" s="47">
        <f>SUM(I6:I53)</f>
        <v>368</v>
      </c>
      <c r="K54" s="2"/>
    </row>
    <row r="55" spans="1:21">
      <c r="K55" s="2"/>
    </row>
    <row r="56" spans="1:21">
      <c r="K56" s="2"/>
    </row>
    <row r="57" spans="1:21" ht="15.75">
      <c r="B57" s="407" t="s">
        <v>310</v>
      </c>
      <c r="C57" s="408"/>
      <c r="D57" s="408"/>
      <c r="E57" s="408"/>
      <c r="F57" s="408"/>
      <c r="G57" s="408"/>
      <c r="H57" s="408"/>
      <c r="I57" s="408"/>
      <c r="K57" s="2"/>
      <c r="U57" s="1"/>
    </row>
    <row r="58" spans="1:21" ht="15.75">
      <c r="B58" s="49"/>
      <c r="K58" s="2"/>
      <c r="U58" s="1"/>
    </row>
    <row r="59" spans="1:21" ht="15.75">
      <c r="B59" s="50" t="s">
        <v>311</v>
      </c>
      <c r="K59" s="2"/>
      <c r="U59" s="1"/>
    </row>
    <row r="60" spans="1:21" ht="15.75">
      <c r="B60" s="50"/>
      <c r="K60" s="2"/>
      <c r="U60" s="1"/>
    </row>
    <row r="61" spans="1:21" ht="15.75">
      <c r="A61" s="12"/>
      <c r="B61" s="50" t="s">
        <v>312</v>
      </c>
      <c r="K61" s="2"/>
      <c r="U61" s="1"/>
    </row>
    <row r="62" spans="1:21" ht="15.75">
      <c r="A62" s="12"/>
      <c r="B62" s="50"/>
      <c r="K62" s="2"/>
      <c r="U62" s="1"/>
    </row>
    <row r="63" spans="1:21" ht="15.75">
      <c r="A63" s="12"/>
      <c r="B63" s="412" t="s">
        <v>313</v>
      </c>
      <c r="K63" s="2"/>
      <c r="U63" s="1"/>
    </row>
    <row r="64" spans="1:21" ht="15.75">
      <c r="A64" s="12"/>
      <c r="B64" s="50"/>
      <c r="K64" s="2"/>
      <c r="U64" s="1"/>
    </row>
    <row r="65" spans="1:21" ht="15.75">
      <c r="A65" s="12"/>
      <c r="B65" s="49" t="s">
        <v>314</v>
      </c>
      <c r="C65" s="411"/>
      <c r="D65" s="411"/>
      <c r="K65" s="2"/>
      <c r="U65" s="1"/>
    </row>
    <row r="66" spans="1:21" ht="15.75">
      <c r="B66" s="50"/>
      <c r="K66" s="2"/>
      <c r="U66" s="1"/>
    </row>
    <row r="67" spans="1:21" ht="15.75">
      <c r="B67" s="49" t="s">
        <v>315</v>
      </c>
      <c r="C67" s="411"/>
      <c r="D67" s="411"/>
      <c r="K67" s="2"/>
      <c r="U67" s="1"/>
    </row>
    <row r="68" spans="1:21">
      <c r="K68" s="2"/>
      <c r="U68" s="1"/>
    </row>
    <row r="69" spans="1:21">
      <c r="K69" s="2"/>
      <c r="U69" s="1"/>
    </row>
    <row r="70" spans="1:21">
      <c r="K70" s="2"/>
      <c r="U70" s="1"/>
    </row>
    <row r="71" spans="1:21">
      <c r="K71" s="2"/>
      <c r="U71" s="1"/>
    </row>
    <row r="72" spans="1:21">
      <c r="K72" s="1"/>
      <c r="U72" s="1"/>
    </row>
    <row r="73" spans="1:21">
      <c r="K73" s="1"/>
      <c r="U73" s="1"/>
    </row>
    <row r="74" spans="1:21">
      <c r="K74" s="1"/>
      <c r="U74" s="1"/>
    </row>
    <row r="75" spans="1:21">
      <c r="K75" s="1"/>
      <c r="U75" s="1"/>
    </row>
    <row r="76" spans="1:21">
      <c r="K76" s="1"/>
      <c r="U76" s="1"/>
    </row>
    <row r="77" spans="1:21">
      <c r="K77" s="1"/>
      <c r="U77" s="1"/>
    </row>
    <row r="78" spans="1:21">
      <c r="K78" s="1"/>
      <c r="U78" s="1"/>
    </row>
    <row r="79" spans="1:21" ht="14.25" customHeight="1">
      <c r="K79" s="1"/>
      <c r="U79" s="1"/>
    </row>
    <row r="80" spans="1:21">
      <c r="K80" s="1"/>
      <c r="U80" s="1"/>
    </row>
    <row r="81" spans="11:21">
      <c r="K81" s="1"/>
      <c r="U81" s="1"/>
    </row>
    <row r="82" spans="11:21">
      <c r="K82" s="1"/>
      <c r="U82" s="1"/>
    </row>
    <row r="83" spans="11:21" ht="14.25" customHeight="1">
      <c r="K83" s="1"/>
      <c r="U83" s="1"/>
    </row>
    <row r="84" spans="11:21" ht="14.25" customHeight="1">
      <c r="K84" s="1"/>
      <c r="U84" s="1"/>
    </row>
    <row r="85" spans="11:21">
      <c r="K85" s="1"/>
      <c r="U85" s="263"/>
    </row>
    <row r="86" spans="11:21">
      <c r="K86" s="1"/>
      <c r="U86" s="1"/>
    </row>
    <row r="87" spans="11:21">
      <c r="K87" s="1"/>
      <c r="U87" s="1"/>
    </row>
    <row r="88" spans="11:21">
      <c r="K88" s="1"/>
      <c r="U88" s="1"/>
    </row>
    <row r="89" spans="11:21">
      <c r="K89" s="1"/>
      <c r="U89" s="1"/>
    </row>
    <row r="90" spans="11:21">
      <c r="U90" s="1"/>
    </row>
    <row r="91" spans="11:21">
      <c r="U91" s="1"/>
    </row>
    <row r="92" spans="11:21">
      <c r="U92" s="1"/>
    </row>
    <row r="93" spans="11:21">
      <c r="U93" s="1"/>
    </row>
    <row r="94" spans="11:21">
      <c r="U94" s="1"/>
    </row>
    <row r="95" spans="11:21">
      <c r="U95" s="1"/>
    </row>
    <row r="96" spans="11:21">
      <c r="U96" s="1"/>
    </row>
    <row r="97" spans="21:21">
      <c r="U97" s="1"/>
    </row>
    <row r="98" spans="21:21">
      <c r="U98" s="1"/>
    </row>
  </sheetData>
  <mergeCells count="6">
    <mergeCell ref="U27:AA27"/>
    <mergeCell ref="B1:G1"/>
    <mergeCell ref="C2:G2"/>
    <mergeCell ref="B3:D3"/>
    <mergeCell ref="M3:O3"/>
    <mergeCell ref="U12:AA1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lha13"/>
  <dimension ref="A1:Y145"/>
  <sheetViews>
    <sheetView topLeftCell="A95" zoomScale="90" zoomScaleNormal="90" workbookViewId="0">
      <selection activeCell="E134" sqref="E134"/>
    </sheetView>
  </sheetViews>
  <sheetFormatPr defaultColWidth="9" defaultRowHeight="15"/>
  <cols>
    <col min="1" max="1" width="1.7109375" customWidth="1"/>
    <col min="2" max="3" width="7.28515625" customWidth="1"/>
    <col min="4" max="4" width="33.42578125" customWidth="1"/>
    <col min="5" max="5" width="11.85546875" bestFit="1" customWidth="1"/>
    <col min="6" max="6" width="29" bestFit="1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1" customWidth="1"/>
    <col min="13" max="14" width="8.42578125" style="565" customWidth="1"/>
    <col min="15" max="15" width="26.7109375" style="565" customWidth="1"/>
    <col min="16" max="16" width="8.28515625" style="565" customWidth="1"/>
    <col min="17" max="17" width="16.140625" style="565" customWidth="1"/>
    <col min="18" max="18" width="13.5703125" style="565" customWidth="1"/>
    <col min="19" max="19" width="10.5703125" style="565" customWidth="1"/>
    <col min="20" max="20" width="8" style="565" customWidth="1"/>
  </cols>
  <sheetData>
    <row r="1" spans="2:25" s="345" customFormat="1" ht="35.450000000000003" customHeight="1">
      <c r="B1" s="1743" t="s">
        <v>1022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470"/>
      <c r="I2" s="534"/>
    </row>
    <row r="3" spans="2:25" s="345" customFormat="1" ht="29.45" customHeigh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  <c r="M3" s="1753" t="s">
        <v>197</v>
      </c>
      <c r="N3" s="1753"/>
      <c r="O3" s="1753"/>
      <c r="P3" s="365"/>
      <c r="Q3" s="365" t="s">
        <v>198</v>
      </c>
      <c r="R3" s="365">
        <v>939660691</v>
      </c>
      <c r="S3" s="379"/>
    </row>
    <row r="4" spans="2:25" s="345" customFormat="1" ht="8.4499999999999993" customHeight="1" thickBot="1">
      <c r="I4" s="534"/>
    </row>
    <row r="5" spans="2:25" s="345" customFormat="1" ht="15.75" thickBot="1">
      <c r="B5" s="552" t="s">
        <v>12</v>
      </c>
      <c r="C5" s="553" t="s">
        <v>199</v>
      </c>
      <c r="D5" s="554" t="s">
        <v>200</v>
      </c>
      <c r="E5" s="554" t="s">
        <v>163</v>
      </c>
      <c r="F5" s="554" t="s">
        <v>201</v>
      </c>
      <c r="G5" s="554" t="s">
        <v>202</v>
      </c>
      <c r="H5" s="554" t="s">
        <v>14</v>
      </c>
      <c r="I5" s="555" t="s">
        <v>203</v>
      </c>
      <c r="J5" s="556" t="s">
        <v>204</v>
      </c>
      <c r="M5" s="399" t="s">
        <v>12</v>
      </c>
      <c r="N5" s="472" t="s">
        <v>199</v>
      </c>
      <c r="O5" s="400" t="s">
        <v>200</v>
      </c>
      <c r="P5" s="400" t="s">
        <v>163</v>
      </c>
      <c r="Q5" s="400" t="s">
        <v>201</v>
      </c>
      <c r="R5" s="400" t="s">
        <v>202</v>
      </c>
      <c r="S5" s="400" t="s">
        <v>14</v>
      </c>
      <c r="T5" s="474" t="s">
        <v>204</v>
      </c>
    </row>
    <row r="6" spans="2:25" s="345" customFormat="1">
      <c r="B6" s="557">
        <v>45200</v>
      </c>
      <c r="C6" s="558" t="s">
        <v>323</v>
      </c>
      <c r="D6" s="559" t="s">
        <v>1283</v>
      </c>
      <c r="E6" s="559">
        <v>311</v>
      </c>
      <c r="F6" s="559" t="s">
        <v>1284</v>
      </c>
      <c r="G6" s="559" t="s">
        <v>208</v>
      </c>
      <c r="H6" s="560">
        <v>25</v>
      </c>
      <c r="I6" s="561" cm="1">
        <f t="array" ref="I6">_xlfn.IFS(H6=25,7,H6=30,7.5,H6=35,5,H6=40,10,H6=50,10,H6=70,15,H6=0,"")</f>
        <v>7</v>
      </c>
      <c r="J6" s="562">
        <v>2</v>
      </c>
      <c r="K6" s="360" t="s">
        <v>169</v>
      </c>
      <c r="M6" s="487">
        <v>45200</v>
      </c>
      <c r="N6" s="487" t="s">
        <v>463</v>
      </c>
      <c r="O6" s="365" t="s">
        <v>1247</v>
      </c>
      <c r="P6" s="488"/>
      <c r="Q6" s="488" t="s">
        <v>207</v>
      </c>
      <c r="R6" s="488" t="s">
        <v>197</v>
      </c>
      <c r="S6" s="493">
        <v>39</v>
      </c>
      <c r="T6" s="492">
        <v>2</v>
      </c>
    </row>
    <row r="7" spans="2:25" s="345" customFormat="1">
      <c r="B7" s="469">
        <v>45200</v>
      </c>
      <c r="C7" s="483" t="s">
        <v>364</v>
      </c>
      <c r="D7" s="362" t="s">
        <v>1292</v>
      </c>
      <c r="E7" s="362">
        <v>409</v>
      </c>
      <c r="F7" s="362" t="s">
        <v>219</v>
      </c>
      <c r="G7" s="362" t="s">
        <v>208</v>
      </c>
      <c r="H7" s="485">
        <v>25</v>
      </c>
      <c r="I7" s="539" cm="1">
        <f t="array" ref="I7">_xlfn.IFS(H7=25,7,H7=30,7.5,H7=35,5,H7=40,10,H7=50,10,H7=70,15,H7=0,"")</f>
        <v>7</v>
      </c>
      <c r="J7" s="364">
        <v>2</v>
      </c>
      <c r="K7" s="360" t="s">
        <v>189</v>
      </c>
      <c r="M7" s="487">
        <v>45200</v>
      </c>
      <c r="N7" s="487" t="s">
        <v>664</v>
      </c>
      <c r="O7" s="489" t="s">
        <v>1294</v>
      </c>
      <c r="P7" s="489"/>
      <c r="Q7" s="488" t="s">
        <v>207</v>
      </c>
      <c r="R7" s="488" t="s">
        <v>197</v>
      </c>
      <c r="S7" s="493">
        <v>39</v>
      </c>
      <c r="T7" s="364">
        <v>2</v>
      </c>
      <c r="U7" s="365"/>
    </row>
    <row r="8" spans="2:25" s="345" customFormat="1">
      <c r="B8" s="469">
        <v>45200</v>
      </c>
      <c r="C8" s="483" t="s">
        <v>272</v>
      </c>
      <c r="D8" s="362" t="s">
        <v>1293</v>
      </c>
      <c r="E8" s="362">
        <v>212</v>
      </c>
      <c r="F8" s="362" t="s">
        <v>881</v>
      </c>
      <c r="G8" s="362" t="s">
        <v>208</v>
      </c>
      <c r="H8" s="485">
        <v>25</v>
      </c>
      <c r="I8" s="539" cm="1">
        <f t="array" ref="I8">_xlfn.IFS(H8=25,7,H8=30,7.5,H8=35,5,H8=40,10,H8=50,10,H8=70,15,H8=0,"")</f>
        <v>7</v>
      </c>
      <c r="J8" s="364">
        <v>2</v>
      </c>
      <c r="K8" s="360" t="s">
        <v>189</v>
      </c>
      <c r="M8" s="487">
        <v>45201</v>
      </c>
      <c r="N8" s="487" t="s">
        <v>217</v>
      </c>
      <c r="O8" s="489" t="s">
        <v>1278</v>
      </c>
      <c r="P8" s="362"/>
      <c r="Q8" s="362" t="s">
        <v>219</v>
      </c>
      <c r="R8" s="488" t="s">
        <v>197</v>
      </c>
      <c r="S8" s="495">
        <v>22</v>
      </c>
      <c r="T8" s="364">
        <v>2</v>
      </c>
      <c r="U8" s="365"/>
    </row>
    <row r="9" spans="2:25" s="345" customFormat="1">
      <c r="B9" s="469">
        <v>45201</v>
      </c>
      <c r="C9" s="483" t="s">
        <v>295</v>
      </c>
      <c r="D9" s="362" t="s">
        <v>1289</v>
      </c>
      <c r="E9" s="362">
        <v>211</v>
      </c>
      <c r="F9" s="362" t="s">
        <v>219</v>
      </c>
      <c r="G9" s="362" t="s">
        <v>208</v>
      </c>
      <c r="H9" s="485">
        <v>25</v>
      </c>
      <c r="I9" s="539" cm="1">
        <f t="array" ref="I9">_xlfn.IFS(H9=25,7,H9=30,7.5,H9=35,5,H9=40,10,H9=50,10,H9=70,15,H9=0,"")</f>
        <v>7</v>
      </c>
      <c r="J9" s="364">
        <v>2</v>
      </c>
      <c r="K9" s="360" t="s">
        <v>189</v>
      </c>
      <c r="M9" s="487">
        <v>45201</v>
      </c>
      <c r="N9" s="487" t="s">
        <v>451</v>
      </c>
      <c r="O9" s="489" t="s">
        <v>1295</v>
      </c>
      <c r="P9" s="488"/>
      <c r="Q9" s="362" t="s">
        <v>219</v>
      </c>
      <c r="R9" s="488" t="s">
        <v>197</v>
      </c>
      <c r="S9" s="495">
        <v>22</v>
      </c>
      <c r="T9" s="364">
        <v>2</v>
      </c>
      <c r="U9" s="365"/>
    </row>
    <row r="10" spans="2:25" s="345" customFormat="1">
      <c r="B10" s="469">
        <v>45201</v>
      </c>
      <c r="C10" s="483" t="s">
        <v>323</v>
      </c>
      <c r="D10" s="362" t="s">
        <v>1297</v>
      </c>
      <c r="E10" s="362">
        <v>216</v>
      </c>
      <c r="F10" s="362" t="s">
        <v>783</v>
      </c>
      <c r="G10" s="362" t="s">
        <v>208</v>
      </c>
      <c r="H10" s="485">
        <v>25</v>
      </c>
      <c r="I10" s="539">
        <v>7</v>
      </c>
      <c r="J10" s="364">
        <v>1</v>
      </c>
      <c r="K10" s="360" t="s">
        <v>240</v>
      </c>
      <c r="M10" s="487">
        <v>45201</v>
      </c>
      <c r="N10" s="487" t="s">
        <v>600</v>
      </c>
      <c r="O10" s="489" t="s">
        <v>1300</v>
      </c>
      <c r="P10" s="488">
        <v>310</v>
      </c>
      <c r="Q10" s="488" t="s">
        <v>219</v>
      </c>
      <c r="R10" s="488" t="s">
        <v>197</v>
      </c>
      <c r="S10" s="491">
        <v>22</v>
      </c>
      <c r="T10" s="492">
        <v>1</v>
      </c>
      <c r="U10" s="365"/>
    </row>
    <row r="11" spans="2:25" s="345" customFormat="1">
      <c r="B11" s="469">
        <v>45201</v>
      </c>
      <c r="C11" s="483" t="s">
        <v>560</v>
      </c>
      <c r="D11" s="362" t="s">
        <v>1291</v>
      </c>
      <c r="E11" s="362"/>
      <c r="F11" s="362" t="s">
        <v>207</v>
      </c>
      <c r="G11" s="362" t="s">
        <v>208</v>
      </c>
      <c r="H11" s="485">
        <v>35</v>
      </c>
      <c r="I11" s="539" cm="1">
        <f t="array" ref="I11">_xlfn.IFS(H11=25,7,H11=30,7.5,H11=35,5,H11=40,10,H11=50,10,H11=70,15,H11=0,"")</f>
        <v>5</v>
      </c>
      <c r="J11" s="364">
        <v>2</v>
      </c>
      <c r="K11" s="360" t="s">
        <v>861</v>
      </c>
      <c r="M11" s="487">
        <v>45201</v>
      </c>
      <c r="N11" s="487" t="s">
        <v>600</v>
      </c>
      <c r="O11" s="489" t="s">
        <v>1301</v>
      </c>
      <c r="P11" s="488">
        <v>215</v>
      </c>
      <c r="Q11" s="488" t="s">
        <v>219</v>
      </c>
      <c r="R11" s="488" t="s">
        <v>197</v>
      </c>
      <c r="S11" s="491">
        <v>22</v>
      </c>
      <c r="T11" s="492">
        <v>2</v>
      </c>
      <c r="U11" s="365"/>
    </row>
    <row r="12" spans="2:25" s="345" customFormat="1">
      <c r="B12" s="469">
        <v>45201</v>
      </c>
      <c r="C12" s="483" t="s">
        <v>519</v>
      </c>
      <c r="D12" s="362" t="s">
        <v>1216</v>
      </c>
      <c r="E12" s="362"/>
      <c r="F12" s="362" t="s">
        <v>207</v>
      </c>
      <c r="G12" s="362" t="s">
        <v>208</v>
      </c>
      <c r="H12" s="485">
        <v>35</v>
      </c>
      <c r="I12" s="539" cm="1">
        <f t="array" ref="I12">_xlfn.IFS(H12=25,7,H12=30,7.5,H12=35,5,H12=40,10,H12=50,10,H12=70,15,H12=0,"")</f>
        <v>5</v>
      </c>
      <c r="J12" s="364">
        <v>2</v>
      </c>
      <c r="K12" s="360" t="s">
        <v>240</v>
      </c>
      <c r="L12" s="534"/>
      <c r="M12" s="487">
        <v>45202</v>
      </c>
      <c r="N12" s="487" t="s">
        <v>923</v>
      </c>
      <c r="O12" s="489" t="s">
        <v>1296</v>
      </c>
      <c r="P12" s="488">
        <v>406</v>
      </c>
      <c r="Q12" s="488" t="s">
        <v>219</v>
      </c>
      <c r="R12" s="488" t="s">
        <v>197</v>
      </c>
      <c r="S12" s="491">
        <v>22</v>
      </c>
      <c r="T12" s="492">
        <v>2</v>
      </c>
    </row>
    <row r="13" spans="2:25" s="345" customFormat="1">
      <c r="B13" s="544">
        <v>45202</v>
      </c>
      <c r="C13" s="543" t="s">
        <v>355</v>
      </c>
      <c r="D13" s="542" t="s">
        <v>1299</v>
      </c>
      <c r="E13" s="542">
        <v>410</v>
      </c>
      <c r="F13" s="362" t="s">
        <v>219</v>
      </c>
      <c r="G13" s="362" t="s">
        <v>208</v>
      </c>
      <c r="H13" s="485">
        <v>25</v>
      </c>
      <c r="I13" s="539" cm="1">
        <f t="array" ref="I13">_xlfn.IFS(H13=25,7,H13=30,7.5,H13=35,5,H13=40,10,H13=50,10,H13=70,15,H13=0,"")</f>
        <v>7</v>
      </c>
      <c r="J13" s="364">
        <v>1</v>
      </c>
      <c r="K13" s="360" t="s">
        <v>1064</v>
      </c>
      <c r="M13" s="487">
        <v>45203</v>
      </c>
      <c r="N13" s="487" t="s">
        <v>209</v>
      </c>
      <c r="O13" s="489" t="s">
        <v>1262</v>
      </c>
      <c r="P13" s="488"/>
      <c r="Q13" s="488" t="s">
        <v>207</v>
      </c>
      <c r="R13" s="488" t="s">
        <v>197</v>
      </c>
      <c r="S13" s="493">
        <v>39</v>
      </c>
      <c r="T13" s="492">
        <v>2</v>
      </c>
    </row>
    <row r="14" spans="2:25" s="345" customFormat="1">
      <c r="B14" s="469">
        <v>45202</v>
      </c>
      <c r="C14" s="483" t="s">
        <v>295</v>
      </c>
      <c r="D14" s="362" t="s">
        <v>1288</v>
      </c>
      <c r="E14" s="362"/>
      <c r="F14" s="362" t="s">
        <v>207</v>
      </c>
      <c r="G14" s="362" t="s">
        <v>208</v>
      </c>
      <c r="H14" s="485">
        <v>35</v>
      </c>
      <c r="I14" s="539" cm="1">
        <f t="array" ref="I14">_xlfn.IFS(H14=25,7,H14=30,7.5,H14=35,5,H14=40,10,H14=50,10,H14=70,15,H14=0,"")</f>
        <v>5</v>
      </c>
      <c r="J14" s="364">
        <v>2</v>
      </c>
      <c r="K14" s="360" t="s">
        <v>169</v>
      </c>
      <c r="M14" s="487">
        <v>45203</v>
      </c>
      <c r="N14" s="487" t="s">
        <v>355</v>
      </c>
      <c r="O14" s="489" t="s">
        <v>1298</v>
      </c>
      <c r="P14" s="488">
        <v>202</v>
      </c>
      <c r="Q14" s="488" t="s">
        <v>219</v>
      </c>
      <c r="R14" s="488" t="s">
        <v>197</v>
      </c>
      <c r="S14" s="493">
        <v>22</v>
      </c>
      <c r="T14" s="492">
        <v>1</v>
      </c>
    </row>
    <row r="15" spans="2:25" s="345" customFormat="1">
      <c r="B15" s="469">
        <v>45202</v>
      </c>
      <c r="C15" s="483" t="s">
        <v>567</v>
      </c>
      <c r="D15" s="362" t="s">
        <v>1306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240</v>
      </c>
      <c r="M15" s="487">
        <v>45204</v>
      </c>
      <c r="N15" s="487" t="s">
        <v>463</v>
      </c>
      <c r="O15" s="489" t="s">
        <v>1023</v>
      </c>
      <c r="P15" s="488"/>
      <c r="Q15" s="488" t="s">
        <v>207</v>
      </c>
      <c r="R15" s="488" t="s">
        <v>197</v>
      </c>
      <c r="S15" s="493">
        <v>39</v>
      </c>
      <c r="T15" s="492">
        <v>2</v>
      </c>
    </row>
    <row r="16" spans="2:25" s="345" customFormat="1">
      <c r="B16" s="469">
        <v>45202</v>
      </c>
      <c r="C16" s="483" t="s">
        <v>1302</v>
      </c>
      <c r="D16" s="362" t="s">
        <v>1303</v>
      </c>
      <c r="E16" s="362"/>
      <c r="F16" s="362" t="s">
        <v>207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240</v>
      </c>
      <c r="M16" s="487">
        <v>45204</v>
      </c>
      <c r="N16" s="487" t="s">
        <v>389</v>
      </c>
      <c r="O16" s="489" t="s">
        <v>1294</v>
      </c>
      <c r="P16" s="488">
        <v>415</v>
      </c>
      <c r="Q16" s="488" t="s">
        <v>219</v>
      </c>
      <c r="R16" s="488" t="s">
        <v>197</v>
      </c>
      <c r="S16" s="493">
        <v>22</v>
      </c>
      <c r="T16" s="492">
        <v>2</v>
      </c>
    </row>
    <row r="17" spans="2:20" s="345" customFormat="1">
      <c r="B17" s="469">
        <v>45202</v>
      </c>
      <c r="C17" s="483" t="s">
        <v>249</v>
      </c>
      <c r="D17" s="362" t="s">
        <v>1304</v>
      </c>
      <c r="E17" s="362">
        <v>416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169</v>
      </c>
      <c r="M17" s="487">
        <v>45205</v>
      </c>
      <c r="N17" s="487" t="s">
        <v>225</v>
      </c>
      <c r="O17" s="489" t="s">
        <v>1320</v>
      </c>
      <c r="P17" s="488">
        <v>408</v>
      </c>
      <c r="Q17" s="488" t="s">
        <v>219</v>
      </c>
      <c r="R17" s="488" t="s">
        <v>197</v>
      </c>
      <c r="S17" s="493">
        <v>22</v>
      </c>
      <c r="T17" s="492">
        <v>2</v>
      </c>
    </row>
    <row r="18" spans="2:20" s="345" customFormat="1">
      <c r="B18" s="469">
        <v>45202</v>
      </c>
      <c r="C18" s="483" t="s">
        <v>295</v>
      </c>
      <c r="D18" s="362" t="s">
        <v>1305</v>
      </c>
      <c r="E18" s="362">
        <v>408</v>
      </c>
      <c r="F18" s="362" t="s">
        <v>219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1064</v>
      </c>
      <c r="M18" s="487">
        <v>45206</v>
      </c>
      <c r="N18" s="487" t="s">
        <v>520</v>
      </c>
      <c r="O18" s="489" t="s">
        <v>1282</v>
      </c>
      <c r="P18" s="488"/>
      <c r="Q18" s="488" t="s">
        <v>207</v>
      </c>
      <c r="R18" s="488" t="s">
        <v>197</v>
      </c>
      <c r="S18" s="493">
        <v>39</v>
      </c>
      <c r="T18" s="492">
        <v>2</v>
      </c>
    </row>
    <row r="19" spans="2:20" s="345" customFormat="1">
      <c r="B19" s="469">
        <v>45203</v>
      </c>
      <c r="C19" s="483" t="s">
        <v>274</v>
      </c>
      <c r="D19" s="362" t="s">
        <v>1219</v>
      </c>
      <c r="E19" s="362"/>
      <c r="F19" s="362" t="s">
        <v>207</v>
      </c>
      <c r="G19" s="362" t="s">
        <v>208</v>
      </c>
      <c r="H19" s="485">
        <v>35</v>
      </c>
      <c r="I19" s="539" cm="1">
        <f t="array" ref="I19">_xlfn.IFS(H19=25,7,H19=30,7.5,H19=35,5,H19=40,10,H19=50,10,H19=70,15,H19=0,"")</f>
        <v>5</v>
      </c>
      <c r="J19" s="364">
        <v>2</v>
      </c>
      <c r="K19" s="360" t="s">
        <v>169</v>
      </c>
      <c r="M19" s="487">
        <v>45207</v>
      </c>
      <c r="N19" s="487" t="s">
        <v>514</v>
      </c>
      <c r="O19" s="489" t="s">
        <v>1321</v>
      </c>
      <c r="P19" s="488"/>
      <c r="Q19" s="488" t="s">
        <v>207</v>
      </c>
      <c r="R19" s="488" t="s">
        <v>197</v>
      </c>
      <c r="S19" s="493">
        <v>39</v>
      </c>
      <c r="T19" s="492">
        <v>2</v>
      </c>
    </row>
    <row r="20" spans="2:20" s="345" customFormat="1">
      <c r="B20" s="469">
        <v>45203</v>
      </c>
      <c r="C20" s="483" t="s">
        <v>1285</v>
      </c>
      <c r="D20" s="362" t="s">
        <v>1240</v>
      </c>
      <c r="E20" s="362"/>
      <c r="F20" s="362" t="s">
        <v>207</v>
      </c>
      <c r="G20" s="362" t="s">
        <v>208</v>
      </c>
      <c r="H20" s="485">
        <v>70</v>
      </c>
      <c r="I20" s="541" cm="1">
        <f t="array" ref="I20">_xlfn.IFS(H20=25,7,H20=30,7.5,H20=35,5,H20=40,10,H20=50,10,H20=70,15,H20=0,"")</f>
        <v>15</v>
      </c>
      <c r="J20" s="364">
        <v>4</v>
      </c>
      <c r="K20" s="360" t="s">
        <v>189</v>
      </c>
      <c r="M20" s="487">
        <v>45207</v>
      </c>
      <c r="N20" s="487" t="s">
        <v>217</v>
      </c>
      <c r="O20" s="489" t="s">
        <v>1317</v>
      </c>
      <c r="P20" s="488">
        <v>104</v>
      </c>
      <c r="Q20" s="488" t="s">
        <v>219</v>
      </c>
      <c r="R20" s="488" t="s">
        <v>197</v>
      </c>
      <c r="S20" s="493">
        <v>22</v>
      </c>
      <c r="T20" s="492">
        <v>2</v>
      </c>
    </row>
    <row r="21" spans="2:20" s="345" customFormat="1">
      <c r="B21" s="469">
        <v>45203</v>
      </c>
      <c r="C21" s="483" t="s">
        <v>321</v>
      </c>
      <c r="D21" s="362" t="s">
        <v>1290</v>
      </c>
      <c r="E21" s="362"/>
      <c r="F21" s="362" t="s">
        <v>207</v>
      </c>
      <c r="G21" s="362" t="s">
        <v>208</v>
      </c>
      <c r="H21" s="485">
        <v>50</v>
      </c>
      <c r="I21" s="541" cm="1">
        <f t="array" ref="I21">_xlfn.IFS(H21=25,7,H21=30,7.5,H21=35,5,H21=40,10,H21=50,10,H21=70,15,H21=0,"")</f>
        <v>10</v>
      </c>
      <c r="J21" s="364">
        <v>4</v>
      </c>
      <c r="K21" s="360" t="s">
        <v>861</v>
      </c>
      <c r="M21" s="487">
        <v>45207</v>
      </c>
      <c r="N21" s="487" t="s">
        <v>898</v>
      </c>
      <c r="O21" s="489" t="s">
        <v>1328</v>
      </c>
      <c r="P21" s="488"/>
      <c r="Q21" s="488" t="s">
        <v>219</v>
      </c>
      <c r="R21" s="488" t="s">
        <v>1110</v>
      </c>
      <c r="S21" s="493">
        <v>39</v>
      </c>
      <c r="T21" s="492">
        <v>4</v>
      </c>
    </row>
    <row r="22" spans="2:20" s="345" customFormat="1">
      <c r="B22" s="469">
        <v>45204</v>
      </c>
      <c r="C22" s="483" t="s">
        <v>389</v>
      </c>
      <c r="D22" s="362" t="s">
        <v>382</v>
      </c>
      <c r="E22" s="362">
        <v>305</v>
      </c>
      <c r="F22" s="362" t="s">
        <v>219</v>
      </c>
      <c r="G22" s="362" t="s">
        <v>208</v>
      </c>
      <c r="H22" s="485">
        <v>25</v>
      </c>
      <c r="I22" s="541">
        <v>7</v>
      </c>
      <c r="J22" s="364">
        <v>2</v>
      </c>
      <c r="K22" s="360" t="s">
        <v>240</v>
      </c>
      <c r="M22" s="487">
        <v>45208</v>
      </c>
      <c r="N22" s="487" t="s">
        <v>528</v>
      </c>
      <c r="O22" s="489" t="s">
        <v>1024</v>
      </c>
      <c r="P22" s="488"/>
      <c r="Q22" s="488" t="s">
        <v>207</v>
      </c>
      <c r="R22" s="488" t="s">
        <v>197</v>
      </c>
      <c r="S22" s="493">
        <v>39</v>
      </c>
      <c r="T22" s="492">
        <v>4</v>
      </c>
    </row>
    <row r="23" spans="2:20" s="345" customFormat="1">
      <c r="B23" s="469">
        <v>45204</v>
      </c>
      <c r="C23" s="483" t="s">
        <v>264</v>
      </c>
      <c r="D23" s="362" t="s">
        <v>1309</v>
      </c>
      <c r="E23" s="362">
        <v>301</v>
      </c>
      <c r="F23" s="362" t="s">
        <v>219</v>
      </c>
      <c r="G23" s="362" t="s">
        <v>208</v>
      </c>
      <c r="H23" s="485">
        <v>25</v>
      </c>
      <c r="I23" s="541">
        <v>7</v>
      </c>
      <c r="J23" s="364">
        <v>2</v>
      </c>
      <c r="K23" s="360" t="s">
        <v>240</v>
      </c>
      <c r="M23" s="487">
        <v>45209</v>
      </c>
      <c r="N23" s="487" t="s">
        <v>1148</v>
      </c>
      <c r="O23" s="489" t="s">
        <v>1281</v>
      </c>
      <c r="P23" s="488"/>
      <c r="Q23" s="488" t="s">
        <v>207</v>
      </c>
      <c r="R23" s="488" t="s">
        <v>197</v>
      </c>
      <c r="S23" s="493">
        <v>39</v>
      </c>
      <c r="T23" s="492">
        <v>2</v>
      </c>
    </row>
    <row r="24" spans="2:20" s="345" customFormat="1">
      <c r="B24" s="469">
        <v>45204</v>
      </c>
      <c r="C24" s="483" t="s">
        <v>1275</v>
      </c>
      <c r="D24" s="362" t="s">
        <v>1219</v>
      </c>
      <c r="E24" s="362">
        <v>406</v>
      </c>
      <c r="F24" s="362" t="s">
        <v>783</v>
      </c>
      <c r="G24" s="362" t="s">
        <v>208</v>
      </c>
      <c r="H24" s="485">
        <v>25</v>
      </c>
      <c r="I24" s="539" cm="1">
        <f t="array" ref="I24">_xlfn.IFS(H24=25,7,H24=30,7.5,H24=35,5,H24=40,10,H24=50,10,H24=70,15,H24=0,"")</f>
        <v>7</v>
      </c>
      <c r="J24" s="364">
        <v>2</v>
      </c>
      <c r="K24" s="360" t="s">
        <v>169</v>
      </c>
      <c r="M24" s="487">
        <v>45209</v>
      </c>
      <c r="N24" s="487" t="s">
        <v>451</v>
      </c>
      <c r="O24" s="489" t="s">
        <v>1342</v>
      </c>
      <c r="P24" s="488"/>
      <c r="Q24" s="488" t="s">
        <v>219</v>
      </c>
      <c r="R24" s="488" t="s">
        <v>197</v>
      </c>
      <c r="S24" s="493">
        <v>22</v>
      </c>
      <c r="T24" s="492">
        <v>2</v>
      </c>
    </row>
    <row r="25" spans="2:20" s="345" customFormat="1">
      <c r="B25" s="469">
        <v>45205</v>
      </c>
      <c r="C25" s="483" t="s">
        <v>463</v>
      </c>
      <c r="D25" s="362" t="s">
        <v>1288</v>
      </c>
      <c r="E25" s="362">
        <v>204</v>
      </c>
      <c r="F25" s="362" t="s">
        <v>790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189</v>
      </c>
      <c r="L25" s="345" t="s">
        <v>143</v>
      </c>
      <c r="M25" s="487">
        <v>45209</v>
      </c>
      <c r="N25" s="487" t="s">
        <v>249</v>
      </c>
      <c r="O25" s="489" t="s">
        <v>1321</v>
      </c>
      <c r="P25" s="488">
        <v>215</v>
      </c>
      <c r="Q25" s="488" t="s">
        <v>219</v>
      </c>
      <c r="R25" s="488" t="s">
        <v>197</v>
      </c>
      <c r="S25" s="493">
        <v>22</v>
      </c>
      <c r="T25" s="492">
        <v>2</v>
      </c>
    </row>
    <row r="26" spans="2:20" s="345" customFormat="1">
      <c r="B26" s="469">
        <v>45205</v>
      </c>
      <c r="C26" s="483" t="s">
        <v>223</v>
      </c>
      <c r="D26" s="362" t="s">
        <v>1314</v>
      </c>
      <c r="E26" s="362">
        <v>203</v>
      </c>
      <c r="F26" s="362" t="s">
        <v>219</v>
      </c>
      <c r="G26" s="362" t="s">
        <v>208</v>
      </c>
      <c r="H26" s="485">
        <v>30</v>
      </c>
      <c r="I26" s="539" cm="1">
        <f t="array" ref="I26">_xlfn.IFS(H26=25,7,H26=30,7.5,H26=35,5,H26=40,10,H26=50,10,H26=70,15,H26=0,"")</f>
        <v>7.5</v>
      </c>
      <c r="J26" s="364">
        <v>2</v>
      </c>
      <c r="K26" s="360" t="s">
        <v>1064</v>
      </c>
      <c r="M26" s="487">
        <v>45212</v>
      </c>
      <c r="N26" s="487" t="s">
        <v>476</v>
      </c>
      <c r="O26" s="489" t="s">
        <v>1277</v>
      </c>
      <c r="P26" s="488"/>
      <c r="Q26" s="488" t="s">
        <v>207</v>
      </c>
      <c r="R26" s="488" t="s">
        <v>197</v>
      </c>
      <c r="S26" s="493">
        <v>39</v>
      </c>
      <c r="T26" s="492">
        <v>1</v>
      </c>
    </row>
    <row r="27" spans="2:20" s="345" customFormat="1">
      <c r="B27" s="469">
        <v>45206</v>
      </c>
      <c r="C27" s="483" t="s">
        <v>235</v>
      </c>
      <c r="D27" s="362" t="s">
        <v>1324</v>
      </c>
      <c r="E27" s="362">
        <v>315</v>
      </c>
      <c r="F27" s="362" t="s">
        <v>219</v>
      </c>
      <c r="G27" s="362" t="s">
        <v>208</v>
      </c>
      <c r="H27" s="539">
        <v>25</v>
      </c>
      <c r="I27" s="539" cm="1">
        <f t="array" ref="I27">_xlfn.IFS(H27=25,7,H27=30,7.5,H27=35,5,H27=40,10,H27=50,10,H27=70,15,H27=0,"")</f>
        <v>7</v>
      </c>
      <c r="J27" s="364">
        <v>2</v>
      </c>
      <c r="K27" s="360" t="s">
        <v>189</v>
      </c>
      <c r="M27" s="487">
        <v>45213</v>
      </c>
      <c r="N27" s="487" t="s">
        <v>528</v>
      </c>
      <c r="O27" s="489" t="s">
        <v>1366</v>
      </c>
      <c r="P27" s="488"/>
      <c r="Q27" s="488" t="s">
        <v>207</v>
      </c>
      <c r="R27" s="488" t="s">
        <v>197</v>
      </c>
      <c r="S27" s="493">
        <v>39</v>
      </c>
      <c r="T27" s="492">
        <v>2</v>
      </c>
    </row>
    <row r="28" spans="2:20" s="345" customFormat="1">
      <c r="B28" s="469">
        <v>45206</v>
      </c>
      <c r="C28" s="483" t="s">
        <v>476</v>
      </c>
      <c r="D28" s="362" t="s">
        <v>1315</v>
      </c>
      <c r="E28" s="362">
        <v>404</v>
      </c>
      <c r="F28" s="362" t="s">
        <v>219</v>
      </c>
      <c r="G28" s="362" t="s">
        <v>208</v>
      </c>
      <c r="H28" s="541">
        <v>25</v>
      </c>
      <c r="I28" s="539" cm="1">
        <f t="array" ref="I28">_xlfn.IFS(H28=25,7,H28=30,7.5,H28=35,5,H28=40,10,H28=50,10,H28=70,15,H28=0,"")</f>
        <v>7</v>
      </c>
      <c r="J28" s="364">
        <v>2</v>
      </c>
      <c r="K28" s="360" t="s">
        <v>1316</v>
      </c>
      <c r="M28" s="487">
        <v>45213</v>
      </c>
      <c r="N28" s="487" t="s">
        <v>337</v>
      </c>
      <c r="O28" s="489" t="s">
        <v>1287</v>
      </c>
      <c r="P28" s="488"/>
      <c r="Q28" s="488" t="s">
        <v>207</v>
      </c>
      <c r="R28" s="488" t="s">
        <v>197</v>
      </c>
      <c r="S28" s="493">
        <v>39</v>
      </c>
      <c r="T28" s="492">
        <v>4</v>
      </c>
    </row>
    <row r="29" spans="2:20" s="345" customFormat="1">
      <c r="B29" s="469">
        <v>45206</v>
      </c>
      <c r="C29" s="483" t="s">
        <v>531</v>
      </c>
      <c r="D29" s="362" t="s">
        <v>1325</v>
      </c>
      <c r="E29" s="362">
        <v>402</v>
      </c>
      <c r="F29" s="362" t="s">
        <v>207</v>
      </c>
      <c r="G29" s="362" t="s">
        <v>208</v>
      </c>
      <c r="H29" s="541">
        <v>35</v>
      </c>
      <c r="I29" s="539">
        <v>5</v>
      </c>
      <c r="J29" s="364">
        <v>2</v>
      </c>
      <c r="K29" s="360" t="s">
        <v>240</v>
      </c>
      <c r="M29" s="487">
        <v>45213</v>
      </c>
      <c r="N29" s="487" t="s">
        <v>217</v>
      </c>
      <c r="O29" s="489" t="s">
        <v>1367</v>
      </c>
      <c r="P29" s="488">
        <v>304</v>
      </c>
      <c r="Q29" s="488" t="s">
        <v>219</v>
      </c>
      <c r="R29" s="488" t="s">
        <v>197</v>
      </c>
      <c r="S29" s="493">
        <v>22</v>
      </c>
      <c r="T29" s="492">
        <v>2</v>
      </c>
    </row>
    <row r="30" spans="2:20" s="345" customFormat="1">
      <c r="B30" s="469">
        <v>45206</v>
      </c>
      <c r="C30" s="483" t="s">
        <v>265</v>
      </c>
      <c r="D30" s="362" t="s">
        <v>1323</v>
      </c>
      <c r="E30" s="362">
        <v>405</v>
      </c>
      <c r="F30" s="362" t="s">
        <v>219</v>
      </c>
      <c r="G30" s="362" t="s">
        <v>208</v>
      </c>
      <c r="H30" s="485">
        <v>25</v>
      </c>
      <c r="I30" s="539" cm="1">
        <f t="array" ref="I30">_xlfn.IFS(H30=25,7,H30=30,7.5,H30=35,5,H30=40,10,H30=50,10,H30=70,15,H30=0,"")</f>
        <v>7</v>
      </c>
      <c r="J30" s="364">
        <v>2</v>
      </c>
      <c r="K30" s="360" t="s">
        <v>189</v>
      </c>
      <c r="M30" s="487">
        <v>45214</v>
      </c>
      <c r="N30" s="487" t="s">
        <v>220</v>
      </c>
      <c r="O30" s="489" t="s">
        <v>1267</v>
      </c>
      <c r="P30" s="488"/>
      <c r="Q30" s="488" t="s">
        <v>207</v>
      </c>
      <c r="R30" s="488" t="s">
        <v>197</v>
      </c>
      <c r="S30" s="493">
        <v>39</v>
      </c>
      <c r="T30" s="492">
        <v>2</v>
      </c>
    </row>
    <row r="31" spans="2:20" s="345" customFormat="1">
      <c r="B31" s="469">
        <v>45207</v>
      </c>
      <c r="C31" s="483" t="s">
        <v>272</v>
      </c>
      <c r="D31" s="362" t="s">
        <v>1331</v>
      </c>
      <c r="E31" s="362">
        <v>202</v>
      </c>
      <c r="F31" s="362" t="s">
        <v>1332</v>
      </c>
      <c r="G31" s="362" t="s">
        <v>208</v>
      </c>
      <c r="H31" s="485">
        <v>25</v>
      </c>
      <c r="I31" s="539" cm="1">
        <f t="array" ref="I31">_xlfn.IFS(H31=25,7,H31=30,7.5,H31=35,5,H31=40,10,H31=50,10,H31=70,15,H31=0,"")</f>
        <v>7</v>
      </c>
      <c r="J31" s="364">
        <v>2</v>
      </c>
      <c r="K31" s="360" t="s">
        <v>606</v>
      </c>
      <c r="M31" s="487">
        <v>45186</v>
      </c>
      <c r="N31" s="487" t="s">
        <v>420</v>
      </c>
      <c r="O31" s="489" t="s">
        <v>1382</v>
      </c>
      <c r="P31" s="488">
        <v>302</v>
      </c>
      <c r="Q31" s="488" t="s">
        <v>219</v>
      </c>
      <c r="R31" s="488" t="s">
        <v>197</v>
      </c>
      <c r="S31" s="493">
        <v>22</v>
      </c>
      <c r="T31" s="492">
        <v>2</v>
      </c>
    </row>
    <row r="32" spans="2:20" s="345" customFormat="1">
      <c r="B32" s="469">
        <v>45207</v>
      </c>
      <c r="C32" s="483" t="s">
        <v>220</v>
      </c>
      <c r="D32" s="362" t="s">
        <v>1333</v>
      </c>
      <c r="E32" s="362">
        <v>216</v>
      </c>
      <c r="F32" s="362" t="s">
        <v>219</v>
      </c>
      <c r="G32" s="362" t="s">
        <v>208</v>
      </c>
      <c r="H32" s="485">
        <v>25</v>
      </c>
      <c r="I32" s="539" cm="1">
        <f t="array" ref="I32">_xlfn.IFS(H32=25,7,H32=30,7.5,H32=35,5,H32=40,10,H32=50,10,H32=70,15,H32=0,"")</f>
        <v>7</v>
      </c>
      <c r="J32" s="364">
        <v>2</v>
      </c>
      <c r="K32" s="360" t="s">
        <v>1064</v>
      </c>
      <c r="M32" s="487">
        <v>45217</v>
      </c>
      <c r="N32" s="487" t="s">
        <v>355</v>
      </c>
      <c r="O32" s="489" t="s">
        <v>1368</v>
      </c>
      <c r="P32" s="488">
        <v>202</v>
      </c>
      <c r="Q32" s="488" t="s">
        <v>219</v>
      </c>
      <c r="R32" s="488" t="s">
        <v>197</v>
      </c>
      <c r="S32" s="493">
        <v>22</v>
      </c>
      <c r="T32" s="492">
        <v>2</v>
      </c>
    </row>
    <row r="33" spans="2:25" s="345" customFormat="1">
      <c r="B33" s="469">
        <v>45207</v>
      </c>
      <c r="C33" s="483" t="s">
        <v>220</v>
      </c>
      <c r="D33" s="362" t="s">
        <v>1322</v>
      </c>
      <c r="E33" s="362">
        <v>415</v>
      </c>
      <c r="F33" s="362" t="s">
        <v>457</v>
      </c>
      <c r="G33" s="362" t="s">
        <v>208</v>
      </c>
      <c r="H33" s="485">
        <v>25</v>
      </c>
      <c r="I33" s="539">
        <v>7</v>
      </c>
      <c r="J33" s="364">
        <v>2</v>
      </c>
      <c r="K33" s="360" t="s">
        <v>169</v>
      </c>
      <c r="M33" s="487">
        <v>45217</v>
      </c>
      <c r="N33" s="487" t="s">
        <v>217</v>
      </c>
      <c r="O33" s="489" t="s">
        <v>1378</v>
      </c>
      <c r="P33" s="488">
        <v>416</v>
      </c>
      <c r="Q33" s="488" t="s">
        <v>219</v>
      </c>
      <c r="R33" s="488" t="s">
        <v>197</v>
      </c>
      <c r="S33" s="493">
        <v>22</v>
      </c>
      <c r="T33" s="492">
        <v>2</v>
      </c>
    </row>
    <row r="34" spans="2:25" s="345" customFormat="1">
      <c r="B34" s="469">
        <v>45207</v>
      </c>
      <c r="C34" s="483" t="s">
        <v>389</v>
      </c>
      <c r="D34" s="362"/>
      <c r="E34" s="362" t="s">
        <v>1337</v>
      </c>
      <c r="F34" s="362" t="s">
        <v>219</v>
      </c>
      <c r="G34" s="362" t="s">
        <v>208</v>
      </c>
      <c r="H34" s="485">
        <v>30</v>
      </c>
      <c r="I34" s="539">
        <v>7.5</v>
      </c>
      <c r="J34" s="364">
        <v>4</v>
      </c>
      <c r="K34" s="360" t="s">
        <v>1064</v>
      </c>
      <c r="M34" s="487">
        <v>45217</v>
      </c>
      <c r="N34" s="487" t="s">
        <v>958</v>
      </c>
      <c r="O34" s="489" t="s">
        <v>1392</v>
      </c>
      <c r="P34" s="488"/>
      <c r="Q34" s="488" t="s">
        <v>207</v>
      </c>
      <c r="R34" s="488" t="s">
        <v>197</v>
      </c>
      <c r="S34" s="493">
        <v>50</v>
      </c>
      <c r="T34" s="492">
        <v>4</v>
      </c>
    </row>
    <row r="35" spans="2:25" s="345" customFormat="1">
      <c r="B35" s="469">
        <v>45207</v>
      </c>
      <c r="C35" s="483" t="s">
        <v>360</v>
      </c>
      <c r="D35" s="362" t="s">
        <v>1334</v>
      </c>
      <c r="E35" s="362"/>
      <c r="F35" s="362" t="s">
        <v>207</v>
      </c>
      <c r="G35" s="362" t="s">
        <v>208</v>
      </c>
      <c r="H35" s="541">
        <v>35</v>
      </c>
      <c r="I35" s="539">
        <v>5</v>
      </c>
      <c r="J35" s="364">
        <v>2</v>
      </c>
      <c r="K35" s="360" t="s">
        <v>240</v>
      </c>
      <c r="M35" s="487">
        <v>45218</v>
      </c>
      <c r="N35" s="487" t="s">
        <v>418</v>
      </c>
      <c r="O35" s="489" t="s">
        <v>1411</v>
      </c>
      <c r="P35" s="488">
        <v>404</v>
      </c>
      <c r="Q35" s="488" t="s">
        <v>219</v>
      </c>
      <c r="R35" s="488" t="s">
        <v>197</v>
      </c>
      <c r="S35" s="493">
        <v>22</v>
      </c>
      <c r="T35" s="492">
        <v>2</v>
      </c>
    </row>
    <row r="36" spans="2:25" s="345" customFormat="1">
      <c r="B36" s="469">
        <v>45207</v>
      </c>
      <c r="C36" s="483" t="s">
        <v>393</v>
      </c>
      <c r="D36" s="362"/>
      <c r="E36" s="362">
        <v>307</v>
      </c>
      <c r="F36" s="362" t="s">
        <v>219</v>
      </c>
      <c r="G36" s="362" t="s">
        <v>208</v>
      </c>
      <c r="H36" s="549">
        <v>25</v>
      </c>
      <c r="I36" s="539">
        <v>7</v>
      </c>
      <c r="J36" s="364">
        <v>2</v>
      </c>
      <c r="K36" s="360" t="s">
        <v>240</v>
      </c>
      <c r="M36" s="487">
        <v>45218</v>
      </c>
      <c r="N36" s="487" t="s">
        <v>418</v>
      </c>
      <c r="O36" s="489" t="s">
        <v>1406</v>
      </c>
      <c r="P36" s="488">
        <v>401</v>
      </c>
      <c r="Q36" s="488" t="s">
        <v>219</v>
      </c>
      <c r="R36" s="488" t="s">
        <v>197</v>
      </c>
      <c r="S36" s="493">
        <v>22</v>
      </c>
      <c r="T36" s="492">
        <v>2</v>
      </c>
    </row>
    <row r="37" spans="2:25" s="345" customFormat="1">
      <c r="B37" s="469">
        <v>45208</v>
      </c>
      <c r="C37" s="483" t="s">
        <v>265</v>
      </c>
      <c r="D37" s="362" t="s">
        <v>1336</v>
      </c>
      <c r="E37" s="362">
        <v>405</v>
      </c>
      <c r="F37" s="362" t="s">
        <v>219</v>
      </c>
      <c r="G37" s="362" t="s">
        <v>208</v>
      </c>
      <c r="H37" s="485">
        <v>25</v>
      </c>
      <c r="I37" s="539" cm="1">
        <f t="array" ref="I37">_xlfn.IFS(H37=25,7,H37=30,7.5,H37=35,5,H37=40,10,H37=50,10,H37=70,15,H37=0,"")</f>
        <v>7</v>
      </c>
      <c r="J37" s="364">
        <v>2</v>
      </c>
      <c r="K37" s="360" t="s">
        <v>1064</v>
      </c>
      <c r="M37" s="487">
        <v>45219</v>
      </c>
      <c r="N37" s="487" t="s">
        <v>671</v>
      </c>
      <c r="O37" s="489" t="s">
        <v>1111</v>
      </c>
      <c r="P37" s="488"/>
      <c r="Q37" s="488" t="s">
        <v>207</v>
      </c>
      <c r="R37" s="488" t="s">
        <v>197</v>
      </c>
      <c r="S37" s="493">
        <v>39</v>
      </c>
      <c r="T37" s="492">
        <v>2</v>
      </c>
    </row>
    <row r="38" spans="2:25" s="345" customFormat="1" ht="14.25" customHeight="1">
      <c r="B38" s="469">
        <v>45208</v>
      </c>
      <c r="C38" s="483" t="s">
        <v>205</v>
      </c>
      <c r="D38" s="362" t="s">
        <v>1196</v>
      </c>
      <c r="E38" s="362">
        <v>209</v>
      </c>
      <c r="F38" s="362" t="s">
        <v>219</v>
      </c>
      <c r="G38" s="362" t="s">
        <v>208</v>
      </c>
      <c r="H38" s="485">
        <v>25</v>
      </c>
      <c r="I38" s="539" cm="1">
        <f t="array" ref="I38">_xlfn.IFS(H38=25,7,H38=30,7.5,H38=35,5,H38=40,10,H38=50,10,H38=70,15,H38=0,"")</f>
        <v>7</v>
      </c>
      <c r="J38" s="364">
        <v>2</v>
      </c>
      <c r="K38" s="360" t="s">
        <v>169</v>
      </c>
      <c r="M38" s="487">
        <v>45220</v>
      </c>
      <c r="N38" s="487" t="s">
        <v>331</v>
      </c>
      <c r="O38" s="489" t="s">
        <v>1308</v>
      </c>
      <c r="P38" s="488"/>
      <c r="Q38" s="488" t="s">
        <v>207</v>
      </c>
      <c r="R38" s="488" t="s">
        <v>197</v>
      </c>
      <c r="S38" s="493">
        <v>39</v>
      </c>
      <c r="T38" s="492">
        <v>2</v>
      </c>
    </row>
    <row r="39" spans="2:25" s="345" customFormat="1" ht="14.25" customHeight="1">
      <c r="B39" s="469">
        <v>45208</v>
      </c>
      <c r="C39" s="483" t="s">
        <v>418</v>
      </c>
      <c r="D39" s="362" t="s">
        <v>1339</v>
      </c>
      <c r="E39" s="362">
        <v>212</v>
      </c>
      <c r="F39" s="362" t="s">
        <v>1343</v>
      </c>
      <c r="G39" s="360" t="s">
        <v>208</v>
      </c>
      <c r="H39" s="485">
        <v>25</v>
      </c>
      <c r="I39" s="539" cm="1">
        <f t="array" ref="I39">_xlfn.IFS(H39=25,7,H39=30,7.5,H39=35,5,H39=40,10,H39=50,10,H39=70,15,H39=0,"")</f>
        <v>7</v>
      </c>
      <c r="J39" s="364">
        <v>2</v>
      </c>
      <c r="K39" s="360" t="s">
        <v>1064</v>
      </c>
      <c r="M39" s="487">
        <v>45221</v>
      </c>
      <c r="N39" s="487" t="s">
        <v>451</v>
      </c>
      <c r="O39" s="489" t="s">
        <v>1308</v>
      </c>
      <c r="P39" s="489"/>
      <c r="Q39" s="488" t="s">
        <v>219</v>
      </c>
      <c r="R39" s="488" t="s">
        <v>197</v>
      </c>
      <c r="S39" s="493">
        <v>22</v>
      </c>
      <c r="T39" s="492">
        <v>2</v>
      </c>
    </row>
    <row r="40" spans="2:25" s="345" customFormat="1">
      <c r="B40" s="469">
        <v>45208</v>
      </c>
      <c r="C40" s="483" t="s">
        <v>412</v>
      </c>
      <c r="D40" s="362" t="s">
        <v>1335</v>
      </c>
      <c r="E40" s="362"/>
      <c r="F40" s="362" t="s">
        <v>207</v>
      </c>
      <c r="G40" s="362" t="s">
        <v>208</v>
      </c>
      <c r="H40" s="531">
        <v>35</v>
      </c>
      <c r="I40" s="539">
        <v>5</v>
      </c>
      <c r="J40" s="364">
        <v>2</v>
      </c>
      <c r="K40" s="360" t="s">
        <v>861</v>
      </c>
      <c r="M40" s="487">
        <v>45222</v>
      </c>
      <c r="N40" s="487" t="s">
        <v>1431</v>
      </c>
      <c r="O40" s="489" t="s">
        <v>1434</v>
      </c>
      <c r="P40" s="489"/>
      <c r="Q40" s="362" t="s">
        <v>207</v>
      </c>
      <c r="R40" s="488" t="s">
        <v>197</v>
      </c>
      <c r="S40" s="495">
        <v>39</v>
      </c>
      <c r="T40" s="364">
        <v>2</v>
      </c>
    </row>
    <row r="41" spans="2:25" s="345" customFormat="1">
      <c r="B41" s="469">
        <v>45208</v>
      </c>
      <c r="C41" s="483" t="s">
        <v>323</v>
      </c>
      <c r="D41" s="362" t="s">
        <v>1344</v>
      </c>
      <c r="E41" s="362">
        <v>403</v>
      </c>
      <c r="F41" s="362" t="s">
        <v>1345</v>
      </c>
      <c r="G41" s="362" t="s">
        <v>208</v>
      </c>
      <c r="H41" s="531">
        <v>25</v>
      </c>
      <c r="I41" s="539">
        <v>7</v>
      </c>
      <c r="J41" s="364">
        <v>3</v>
      </c>
      <c r="K41" s="360" t="s">
        <v>1064</v>
      </c>
      <c r="M41" s="487">
        <v>45223</v>
      </c>
      <c r="N41" s="487" t="s">
        <v>297</v>
      </c>
      <c r="O41" s="362" t="s">
        <v>1437</v>
      </c>
      <c r="P41" s="489">
        <v>310</v>
      </c>
      <c r="Q41" s="362" t="s">
        <v>219</v>
      </c>
      <c r="R41" s="488" t="s">
        <v>197</v>
      </c>
      <c r="S41" s="495">
        <v>22</v>
      </c>
      <c r="T41" s="364">
        <v>2</v>
      </c>
    </row>
    <row r="42" spans="2:25" s="345" customFormat="1">
      <c r="B42" s="469">
        <v>45208</v>
      </c>
      <c r="C42" s="483" t="s">
        <v>231</v>
      </c>
      <c r="D42" s="362" t="s">
        <v>1340</v>
      </c>
      <c r="E42" s="362">
        <v>101</v>
      </c>
      <c r="F42" s="362" t="s">
        <v>219</v>
      </c>
      <c r="G42" s="360" t="s">
        <v>208</v>
      </c>
      <c r="H42" s="485">
        <v>25</v>
      </c>
      <c r="I42" s="539" cm="1">
        <f t="array" ref="I42">_xlfn.IFS(H42=25,7,H42=30,7.5,H42=35,5,H42=40,10,H42=50,10,H42=70,15,H42=0,"")</f>
        <v>7</v>
      </c>
      <c r="J42" s="364">
        <v>2</v>
      </c>
      <c r="K42" s="360" t="s">
        <v>606</v>
      </c>
      <c r="M42" s="487">
        <v>45223</v>
      </c>
      <c r="N42" s="487" t="s">
        <v>923</v>
      </c>
      <c r="O42" s="362" t="s">
        <v>1438</v>
      </c>
      <c r="P42" s="489"/>
      <c r="Q42" s="362" t="s">
        <v>207</v>
      </c>
      <c r="R42" s="488" t="s">
        <v>197</v>
      </c>
      <c r="S42" s="495">
        <v>39</v>
      </c>
      <c r="T42" s="364">
        <v>2</v>
      </c>
      <c r="Y42" s="345" t="str" cm="1">
        <f t="array" ref="Y42">_xlfn.IFS(X42=25,7,X42=30,7.5,X42=35,5,X42=50,10,X42=0,"")</f>
        <v/>
      </c>
    </row>
    <row r="43" spans="2:25" s="345" customFormat="1">
      <c r="B43" s="469">
        <v>45209</v>
      </c>
      <c r="C43" s="483" t="s">
        <v>389</v>
      </c>
      <c r="D43" s="362" t="s">
        <v>1350</v>
      </c>
      <c r="E43" s="362">
        <v>411</v>
      </c>
      <c r="F43" s="362" t="s">
        <v>219</v>
      </c>
      <c r="G43" s="360" t="s">
        <v>208</v>
      </c>
      <c r="H43" s="485">
        <v>25</v>
      </c>
      <c r="I43" s="539">
        <v>7</v>
      </c>
      <c r="J43" s="364">
        <v>2</v>
      </c>
      <c r="K43" s="360" t="s">
        <v>240</v>
      </c>
      <c r="M43" s="487">
        <v>45223</v>
      </c>
      <c r="N43" s="487" t="s">
        <v>923</v>
      </c>
      <c r="O43" s="362" t="s">
        <v>1439</v>
      </c>
      <c r="P43" s="489"/>
      <c r="Q43" s="362" t="s">
        <v>207</v>
      </c>
      <c r="R43" s="488" t="s">
        <v>197</v>
      </c>
      <c r="S43" s="495">
        <v>39</v>
      </c>
      <c r="T43" s="364">
        <v>2</v>
      </c>
    </row>
    <row r="44" spans="2:25" s="345" customFormat="1">
      <c r="B44" s="469">
        <v>45209</v>
      </c>
      <c r="C44" s="483" t="s">
        <v>600</v>
      </c>
      <c r="D44" s="362" t="s">
        <v>1352</v>
      </c>
      <c r="E44" s="362">
        <v>302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240</v>
      </c>
      <c r="M44" s="487">
        <v>45224</v>
      </c>
      <c r="N44" s="487" t="s">
        <v>370</v>
      </c>
      <c r="O44" s="489" t="s">
        <v>1446</v>
      </c>
      <c r="P44" s="489">
        <v>404</v>
      </c>
      <c r="Q44" s="362" t="s">
        <v>219</v>
      </c>
      <c r="R44" s="488" t="s">
        <v>197</v>
      </c>
      <c r="S44" s="495">
        <v>22</v>
      </c>
      <c r="T44" s="364">
        <v>2</v>
      </c>
    </row>
    <row r="45" spans="2:25" s="345" customFormat="1">
      <c r="B45" s="469">
        <v>45209</v>
      </c>
      <c r="C45" s="483" t="s">
        <v>168</v>
      </c>
      <c r="D45" s="362" t="s">
        <v>1326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240</v>
      </c>
      <c r="M45" s="469">
        <v>45225</v>
      </c>
      <c r="N45" s="494" t="s">
        <v>398</v>
      </c>
      <c r="O45" s="489" t="s">
        <v>1449</v>
      </c>
      <c r="P45" s="489">
        <v>215</v>
      </c>
      <c r="Q45" s="362" t="s">
        <v>1450</v>
      </c>
      <c r="R45" s="488" t="s">
        <v>197</v>
      </c>
      <c r="S45" s="495">
        <v>22</v>
      </c>
      <c r="T45" s="364">
        <v>1</v>
      </c>
    </row>
    <row r="46" spans="2:25" s="345" customFormat="1">
      <c r="B46" s="469">
        <v>45209</v>
      </c>
      <c r="C46" s="483" t="s">
        <v>295</v>
      </c>
      <c r="D46" s="362" t="s">
        <v>1356</v>
      </c>
      <c r="E46" s="362"/>
      <c r="F46" s="362" t="s">
        <v>207</v>
      </c>
      <c r="G46" s="362" t="s">
        <v>208</v>
      </c>
      <c r="H46" s="485">
        <v>105</v>
      </c>
      <c r="I46" s="539">
        <v>20</v>
      </c>
      <c r="J46" s="364">
        <v>8</v>
      </c>
      <c r="K46" s="360" t="s">
        <v>240</v>
      </c>
      <c r="M46" s="469">
        <v>45230</v>
      </c>
      <c r="N46" s="494" t="s">
        <v>225</v>
      </c>
      <c r="O46" s="489" t="s">
        <v>1467</v>
      </c>
      <c r="P46" s="489">
        <v>409</v>
      </c>
      <c r="Q46" s="362" t="s">
        <v>219</v>
      </c>
      <c r="R46" s="488">
        <v>7</v>
      </c>
      <c r="S46" s="495">
        <v>22</v>
      </c>
      <c r="T46" s="364">
        <v>2</v>
      </c>
    </row>
    <row r="47" spans="2:25" s="345" customFormat="1">
      <c r="B47" s="469">
        <v>45209</v>
      </c>
      <c r="C47" s="483" t="s">
        <v>418</v>
      </c>
      <c r="D47" s="362" t="s">
        <v>1356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2</v>
      </c>
      <c r="K47" s="360" t="s">
        <v>240</v>
      </c>
      <c r="M47" s="469"/>
      <c r="N47" s="494"/>
      <c r="O47" s="489"/>
      <c r="P47" s="489"/>
      <c r="Q47" s="362"/>
      <c r="R47" s="488"/>
      <c r="S47" s="495"/>
      <c r="T47" s="364"/>
    </row>
    <row r="48" spans="2:25" s="345" customFormat="1">
      <c r="B48" s="469">
        <v>45209</v>
      </c>
      <c r="C48" s="483" t="s">
        <v>389</v>
      </c>
      <c r="D48" s="362" t="s">
        <v>1356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240</v>
      </c>
      <c r="M48" s="469"/>
      <c r="N48" s="494"/>
      <c r="O48" s="489"/>
      <c r="P48" s="489"/>
      <c r="Q48" s="362"/>
      <c r="R48" s="488"/>
      <c r="S48" s="495"/>
      <c r="T48" s="364"/>
    </row>
    <row r="49" spans="1:21" s="345" customFormat="1">
      <c r="B49" s="469">
        <v>45210</v>
      </c>
      <c r="C49" s="483" t="s">
        <v>343</v>
      </c>
      <c r="D49" s="362" t="s">
        <v>1347</v>
      </c>
      <c r="E49" s="362"/>
      <c r="F49" s="362" t="s">
        <v>1318</v>
      </c>
      <c r="G49" s="365" t="s">
        <v>208</v>
      </c>
      <c r="H49" s="485">
        <v>35</v>
      </c>
      <c r="I49" s="541">
        <v>5</v>
      </c>
      <c r="J49" s="364">
        <v>2</v>
      </c>
      <c r="K49" s="360" t="s">
        <v>1064</v>
      </c>
      <c r="N49" s="494"/>
      <c r="O49" s="489"/>
      <c r="P49" s="362"/>
      <c r="Q49" s="362"/>
      <c r="R49" s="488"/>
      <c r="S49" s="495"/>
      <c r="T49" s="364"/>
    </row>
    <row r="50" spans="1:21" s="345" customFormat="1">
      <c r="B50" s="469">
        <v>45210</v>
      </c>
      <c r="C50" s="483" t="s">
        <v>389</v>
      </c>
      <c r="D50" s="362" t="s">
        <v>1319</v>
      </c>
      <c r="E50" s="362"/>
      <c r="F50" s="362" t="s">
        <v>1318</v>
      </c>
      <c r="G50" s="362" t="s">
        <v>208</v>
      </c>
      <c r="H50" s="485">
        <v>35</v>
      </c>
      <c r="I50" s="539">
        <v>5</v>
      </c>
      <c r="J50" s="364">
        <v>2</v>
      </c>
      <c r="K50" s="360" t="s">
        <v>169</v>
      </c>
      <c r="M50" s="469"/>
      <c r="N50" s="494"/>
      <c r="O50" s="489"/>
      <c r="P50" s="362"/>
      <c r="Q50" s="362"/>
      <c r="R50" s="488"/>
      <c r="S50" s="495"/>
      <c r="T50" s="364"/>
    </row>
    <row r="51" spans="1:21" s="345" customFormat="1">
      <c r="A51" s="551">
        <v>45209</v>
      </c>
      <c r="B51" s="469">
        <v>45210</v>
      </c>
      <c r="C51" s="362" t="s">
        <v>630</v>
      </c>
      <c r="D51" s="362" t="s">
        <v>1353</v>
      </c>
      <c r="E51" s="362"/>
      <c r="F51" s="362" t="s">
        <v>207</v>
      </c>
      <c r="G51" s="485" t="s">
        <v>208</v>
      </c>
      <c r="H51" s="539">
        <v>50</v>
      </c>
      <c r="I51" s="539">
        <v>7.5</v>
      </c>
      <c r="J51" s="364">
        <v>4</v>
      </c>
      <c r="K51" s="360" t="s">
        <v>189</v>
      </c>
      <c r="M51" s="469"/>
      <c r="N51" s="494"/>
      <c r="O51" s="489"/>
      <c r="P51" s="362"/>
      <c r="Q51" s="362"/>
      <c r="R51" s="488"/>
      <c r="S51" s="495"/>
      <c r="T51" s="364"/>
    </row>
    <row r="52" spans="1:21" s="345" customFormat="1">
      <c r="A52" s="530"/>
      <c r="B52" s="469">
        <v>45210</v>
      </c>
      <c r="C52" s="506" t="s">
        <v>220</v>
      </c>
      <c r="D52" s="362" t="s">
        <v>1355</v>
      </c>
      <c r="E52" s="362"/>
      <c r="F52" s="362" t="s">
        <v>1265</v>
      </c>
      <c r="G52" s="485" t="s">
        <v>208</v>
      </c>
      <c r="H52" s="539">
        <v>100</v>
      </c>
      <c r="I52" s="539">
        <v>30</v>
      </c>
      <c r="J52" s="364">
        <v>14</v>
      </c>
      <c r="K52" s="360" t="s">
        <v>240</v>
      </c>
      <c r="M52" s="469"/>
      <c r="N52" s="494"/>
      <c r="O52" s="489"/>
      <c r="P52" s="362"/>
      <c r="Q52" s="362"/>
      <c r="R52" s="488"/>
      <c r="S52" s="495"/>
      <c r="T52" s="364"/>
    </row>
    <row r="53" spans="1:21" s="345" customFormat="1">
      <c r="B53" s="469">
        <v>45212</v>
      </c>
      <c r="C53" s="506" t="s">
        <v>235</v>
      </c>
      <c r="D53" s="362" t="s">
        <v>1358</v>
      </c>
      <c r="E53" s="362">
        <v>307</v>
      </c>
      <c r="F53" s="362" t="s">
        <v>219</v>
      </c>
      <c r="G53" s="362" t="s">
        <v>208</v>
      </c>
      <c r="H53" s="485">
        <v>25</v>
      </c>
      <c r="I53" s="539" cm="1">
        <f t="array" ref="I53">_xlfn.IFS(H53=25,7,H53=30,7.5,H53=35,5,H53=40,10,H53=50,10,H53=70,15,H53=0,"")</f>
        <v>7</v>
      </c>
      <c r="J53" s="364">
        <v>2</v>
      </c>
      <c r="K53" s="360" t="s">
        <v>189</v>
      </c>
      <c r="M53" s="469"/>
      <c r="N53" s="494"/>
      <c r="O53" s="489"/>
      <c r="P53" s="362"/>
      <c r="Q53" s="362"/>
      <c r="R53" s="488"/>
      <c r="S53" s="495"/>
      <c r="T53" s="364"/>
    </row>
    <row r="54" spans="1:21" s="345" customFormat="1">
      <c r="B54" s="469">
        <v>45212</v>
      </c>
      <c r="C54" s="483" t="s">
        <v>451</v>
      </c>
      <c r="D54" s="362" t="s">
        <v>1319</v>
      </c>
      <c r="E54" s="362"/>
      <c r="F54" s="362" t="s">
        <v>219</v>
      </c>
      <c r="G54" s="362" t="s">
        <v>208</v>
      </c>
      <c r="H54" s="485">
        <v>25</v>
      </c>
      <c r="I54" s="539" cm="1">
        <f t="array" ref="I54">_xlfn.IFS(H54=25,7,H54=30,7.5,H54=35,5,H54=40,10,H54=50,10,H54=70,15,H54=0,"")</f>
        <v>7</v>
      </c>
      <c r="J54" s="364">
        <v>2</v>
      </c>
      <c r="K54" s="360" t="s">
        <v>240</v>
      </c>
      <c r="M54" s="469"/>
      <c r="N54" s="494"/>
      <c r="O54" s="489"/>
      <c r="P54" s="362"/>
      <c r="Q54" s="362"/>
      <c r="R54" s="488"/>
      <c r="S54" s="495"/>
      <c r="T54" s="364"/>
    </row>
    <row r="55" spans="1:21" s="345" customFormat="1">
      <c r="B55" s="469">
        <v>45212</v>
      </c>
      <c r="C55" s="483" t="s">
        <v>244</v>
      </c>
      <c r="D55" s="362" t="s">
        <v>1327</v>
      </c>
      <c r="E55" s="362"/>
      <c r="F55" s="362" t="s">
        <v>207</v>
      </c>
      <c r="G55" s="362" t="s">
        <v>208</v>
      </c>
      <c r="H55" s="485">
        <v>35</v>
      </c>
      <c r="I55" s="539" cm="1">
        <f t="array" ref="I55">_xlfn.IFS(H55=25,7,H55=30,7.5,H55=35,5,H55=40,10,H55=50,10,H55=70,15,H55=0,"")</f>
        <v>5</v>
      </c>
      <c r="J55" s="364">
        <v>2</v>
      </c>
      <c r="K55" s="360" t="s">
        <v>240</v>
      </c>
      <c r="M55" s="469"/>
      <c r="N55" s="494"/>
      <c r="O55" s="489"/>
      <c r="P55" s="362"/>
      <c r="Q55" s="362"/>
      <c r="R55" s="488"/>
      <c r="S55" s="495"/>
      <c r="T55" s="364"/>
    </row>
    <row r="56" spans="1:21" s="345" customFormat="1">
      <c r="B56" s="469">
        <v>45212</v>
      </c>
      <c r="C56" s="483" t="s">
        <v>585</v>
      </c>
      <c r="D56" s="362" t="s">
        <v>1360</v>
      </c>
      <c r="E56" s="362">
        <v>209</v>
      </c>
      <c r="F56" s="362" t="s">
        <v>219</v>
      </c>
      <c r="G56" s="362" t="s">
        <v>208</v>
      </c>
      <c r="H56" s="485">
        <v>25</v>
      </c>
      <c r="I56" s="539" cm="1">
        <f t="array" ref="I56">_xlfn.IFS(H56=25,7,H56=30,7.5,H56=35,5,H56=40,10,H56=50,10,H56=70,15,H56=0,"")</f>
        <v>7</v>
      </c>
      <c r="J56" s="364">
        <v>2</v>
      </c>
      <c r="K56" s="360" t="s">
        <v>169</v>
      </c>
      <c r="M56" s="469"/>
      <c r="N56" s="494"/>
      <c r="O56" s="489"/>
      <c r="P56" s="362"/>
      <c r="Q56" s="362"/>
      <c r="R56" s="488"/>
      <c r="S56" s="495"/>
      <c r="T56" s="364"/>
    </row>
    <row r="57" spans="1:21" s="345" customFormat="1">
      <c r="B57" s="469">
        <v>45212</v>
      </c>
      <c r="C57" s="483" t="s">
        <v>217</v>
      </c>
      <c r="D57" s="362" t="s">
        <v>1361</v>
      </c>
      <c r="E57" s="362">
        <v>415</v>
      </c>
      <c r="F57" s="362" t="s">
        <v>219</v>
      </c>
      <c r="G57" s="362" t="s">
        <v>208</v>
      </c>
      <c r="H57" s="485">
        <v>25</v>
      </c>
      <c r="I57" s="539" cm="1">
        <f t="array" ref="I57">_xlfn.IFS(H57=25,7,H57=30,7.5,H57=35,5,H57=40,10,H57=50,10,H57=70,15,H57=0,"")</f>
        <v>7</v>
      </c>
      <c r="J57" s="364">
        <v>2</v>
      </c>
      <c r="K57" s="360" t="s">
        <v>169</v>
      </c>
      <c r="M57" s="469"/>
      <c r="N57" s="494"/>
      <c r="O57" s="489"/>
      <c r="P57" s="362"/>
      <c r="Q57" s="362"/>
      <c r="R57" s="488"/>
      <c r="S57" s="495"/>
      <c r="T57" s="364"/>
    </row>
    <row r="58" spans="1:21" s="345" customFormat="1">
      <c r="B58" s="469">
        <v>45212</v>
      </c>
      <c r="C58" s="483" t="s">
        <v>249</v>
      </c>
      <c r="D58" s="362" t="s">
        <v>1344</v>
      </c>
      <c r="E58" s="362">
        <v>205</v>
      </c>
      <c r="F58" s="362" t="s">
        <v>219</v>
      </c>
      <c r="G58" s="362" t="s">
        <v>208</v>
      </c>
      <c r="H58" s="485">
        <v>25</v>
      </c>
      <c r="I58" s="539" cm="1">
        <f t="array" ref="I58">_xlfn.IFS(H58=25,7,H58=30,7.5,H58=35,5,H58=40,10,H58=50,10,H58=70,15,H58=0,"")</f>
        <v>7</v>
      </c>
      <c r="J58" s="364">
        <v>2</v>
      </c>
      <c r="K58" s="360" t="s">
        <v>169</v>
      </c>
      <c r="M58" s="469"/>
      <c r="N58" s="494"/>
      <c r="O58" s="362"/>
      <c r="P58" s="362"/>
      <c r="Q58" s="362"/>
      <c r="R58" s="488"/>
      <c r="S58" s="495"/>
      <c r="T58" s="364"/>
    </row>
    <row r="59" spans="1:21" s="345" customFormat="1">
      <c r="B59" s="469">
        <v>45212</v>
      </c>
      <c r="C59" s="483" t="s">
        <v>323</v>
      </c>
      <c r="D59" s="362" t="s">
        <v>1362</v>
      </c>
      <c r="E59" s="362">
        <v>406</v>
      </c>
      <c r="F59" s="362" t="s">
        <v>219</v>
      </c>
      <c r="G59" s="362" t="s">
        <v>208</v>
      </c>
      <c r="H59" s="485">
        <v>25</v>
      </c>
      <c r="I59" s="539" cm="1">
        <f t="array" ref="I59">_xlfn.IFS(H59=25,7,H59=30,7.5,H59=35,5,H59=40,10,H59=50,10,H59=70,15,H59=0,"")</f>
        <v>7</v>
      </c>
      <c r="J59" s="364">
        <v>2</v>
      </c>
      <c r="K59" s="360" t="s">
        <v>169</v>
      </c>
      <c r="M59" s="469"/>
      <c r="N59" s="494"/>
      <c r="O59" s="362"/>
      <c r="P59" s="362"/>
      <c r="Q59" s="362"/>
      <c r="R59" s="488"/>
      <c r="S59" s="495"/>
      <c r="T59" s="364"/>
    </row>
    <row r="60" spans="1:21" s="345" customFormat="1">
      <c r="B60" s="469">
        <v>45214</v>
      </c>
      <c r="C60" s="483" t="s">
        <v>362</v>
      </c>
      <c r="D60" s="362" t="s">
        <v>1369</v>
      </c>
      <c r="E60" s="362"/>
      <c r="F60" s="362" t="s">
        <v>207</v>
      </c>
      <c r="G60" s="362" t="s">
        <v>208</v>
      </c>
      <c r="H60" s="485">
        <v>35</v>
      </c>
      <c r="I60" s="539" cm="1">
        <f t="array" ref="I60">_xlfn.IFS(H60=25,7,H60=30,7.5,H60=35,5,H60=40,10,H60=50,10,H60=70,15,H60=0,"")</f>
        <v>5</v>
      </c>
      <c r="J60" s="364">
        <v>2</v>
      </c>
      <c r="K60" s="360" t="s">
        <v>1064</v>
      </c>
      <c r="M60" s="469"/>
      <c r="N60" s="494"/>
      <c r="O60" s="362"/>
      <c r="P60" s="362"/>
      <c r="Q60" s="362"/>
      <c r="R60" s="488"/>
      <c r="S60" s="495"/>
      <c r="T60" s="364"/>
    </row>
    <row r="61" spans="1:21" s="345" customFormat="1">
      <c r="B61" s="469">
        <v>45214</v>
      </c>
      <c r="C61" s="483" t="s">
        <v>1363</v>
      </c>
      <c r="D61" s="362" t="s">
        <v>1364</v>
      </c>
      <c r="E61" s="362"/>
      <c r="F61" s="362" t="s">
        <v>207</v>
      </c>
      <c r="G61" s="362" t="s">
        <v>208</v>
      </c>
      <c r="H61" s="485">
        <v>50</v>
      </c>
      <c r="I61" s="539" cm="1">
        <f t="array" ref="I61">_xlfn.IFS(H61=25,7,H61=30,7.5,H61=35,5,H61=40,10,H61=50,10,H61=70,15,H61=0,"")</f>
        <v>10</v>
      </c>
      <c r="J61" s="364">
        <v>4</v>
      </c>
      <c r="K61" s="360" t="s">
        <v>240</v>
      </c>
      <c r="M61" s="469"/>
      <c r="N61" s="494"/>
      <c r="O61" s="362"/>
      <c r="P61" s="362"/>
      <c r="Q61" s="362"/>
      <c r="R61" s="488"/>
      <c r="S61" s="495"/>
      <c r="T61" s="364"/>
    </row>
    <row r="62" spans="1:21" s="345" customFormat="1">
      <c r="B62" s="469">
        <v>45214</v>
      </c>
      <c r="C62" s="483" t="s">
        <v>264</v>
      </c>
      <c r="D62" s="362" t="s">
        <v>1359</v>
      </c>
      <c r="E62" s="362">
        <v>206</v>
      </c>
      <c r="F62" s="362" t="s">
        <v>1265</v>
      </c>
      <c r="G62" s="362" t="s">
        <v>208</v>
      </c>
      <c r="H62" s="485">
        <v>30</v>
      </c>
      <c r="I62" s="539" cm="1">
        <f t="array" ref="I62">_xlfn.IFS(H62=25,7,H62=30,7.5,H62=35,5,H62=40,10,H62=50,10,H62=70,15,H62=0,"")</f>
        <v>7.5</v>
      </c>
      <c r="J62" s="364">
        <v>2</v>
      </c>
      <c r="K62" s="360" t="s">
        <v>169</v>
      </c>
      <c r="M62" s="469"/>
      <c r="N62" s="494"/>
      <c r="O62" s="362"/>
      <c r="P62" s="362"/>
      <c r="Q62" s="362"/>
      <c r="R62" s="488"/>
      <c r="S62" s="495"/>
      <c r="T62" s="364"/>
      <c r="U62" s="365"/>
    </row>
    <row r="63" spans="1:21" s="345" customFormat="1">
      <c r="B63" s="469">
        <v>45215</v>
      </c>
      <c r="C63" s="483" t="s">
        <v>265</v>
      </c>
      <c r="D63" s="362" t="s">
        <v>1372</v>
      </c>
      <c r="E63" s="362">
        <v>309</v>
      </c>
      <c r="F63" s="362" t="s">
        <v>219</v>
      </c>
      <c r="G63" s="362" t="s">
        <v>208</v>
      </c>
      <c r="H63" s="485">
        <v>25</v>
      </c>
      <c r="I63" s="539" cm="1">
        <f t="array" ref="I63">_xlfn.IFS(H63=25,7,H63=30,7.5,H63=35,5,H63=40,10,H63=50,10,H63=70,15,H63=0,"")</f>
        <v>7</v>
      </c>
      <c r="J63" s="364">
        <v>2</v>
      </c>
      <c r="K63" s="360" t="s">
        <v>169</v>
      </c>
      <c r="M63" s="469"/>
      <c r="N63" s="494"/>
      <c r="O63" s="362"/>
      <c r="P63" s="362"/>
      <c r="Q63" s="362"/>
      <c r="R63" s="488"/>
      <c r="S63" s="495"/>
      <c r="T63" s="364"/>
      <c r="U63" s="365"/>
    </row>
    <row r="64" spans="1:21" s="345" customFormat="1">
      <c r="B64" s="469">
        <v>45215</v>
      </c>
      <c r="C64" s="483" t="s">
        <v>355</v>
      </c>
      <c r="D64" s="362" t="s">
        <v>1369</v>
      </c>
      <c r="E64" s="362"/>
      <c r="F64" s="362" t="s">
        <v>219</v>
      </c>
      <c r="G64" s="362" t="s">
        <v>208</v>
      </c>
      <c r="H64" s="485">
        <v>25</v>
      </c>
      <c r="I64" s="539" cm="1">
        <f t="array" ref="I64">_xlfn.IFS(H64=25,7,H64=30,7.5,H64=35,5,H64=40,10,H64=50,10,H64=70,15,H64=0,"")</f>
        <v>7</v>
      </c>
      <c r="J64" s="364">
        <v>2</v>
      </c>
      <c r="K64" s="360" t="s">
        <v>1064</v>
      </c>
      <c r="M64" s="469"/>
      <c r="N64" s="494"/>
      <c r="O64" s="362"/>
      <c r="P64" s="362"/>
      <c r="Q64" s="362"/>
      <c r="R64" s="488"/>
      <c r="S64" s="495"/>
      <c r="T64" s="364"/>
      <c r="U64" s="365"/>
    </row>
    <row r="65" spans="1:21" s="345" customFormat="1">
      <c r="B65" s="469">
        <v>45215</v>
      </c>
      <c r="C65" s="483" t="s">
        <v>479</v>
      </c>
      <c r="D65" s="362" t="s">
        <v>1380</v>
      </c>
      <c r="E65" s="362">
        <v>410</v>
      </c>
      <c r="F65" s="362" t="s">
        <v>219</v>
      </c>
      <c r="G65" s="362" t="s">
        <v>208</v>
      </c>
      <c r="H65" s="485">
        <v>25</v>
      </c>
      <c r="I65" s="539" cm="1">
        <f t="array" ref="I65">_xlfn.IFS(H65=25,7,H65=30,7.5,H65=35,5,H65=40,10,H65=50,10,H65=70,15,H65=0,"")</f>
        <v>7</v>
      </c>
      <c r="J65" s="364">
        <v>2</v>
      </c>
      <c r="K65" s="360" t="s">
        <v>1064</v>
      </c>
      <c r="M65" s="469"/>
      <c r="N65" s="494"/>
      <c r="O65" s="512"/>
      <c r="P65" s="362"/>
      <c r="Q65" s="362"/>
      <c r="R65" s="488"/>
      <c r="S65" s="495"/>
      <c r="T65" s="364"/>
      <c r="U65" s="365"/>
    </row>
    <row r="66" spans="1:21" s="345" customFormat="1">
      <c r="A66" s="497"/>
      <c r="B66" s="469">
        <v>45215</v>
      </c>
      <c r="C66" s="483" t="s">
        <v>343</v>
      </c>
      <c r="D66" s="362" t="s">
        <v>1381</v>
      </c>
      <c r="E66" s="362" t="s">
        <v>1379</v>
      </c>
      <c r="F66" s="362" t="s">
        <v>219</v>
      </c>
      <c r="G66" s="362" t="s">
        <v>208</v>
      </c>
      <c r="H66" s="485">
        <v>40</v>
      </c>
      <c r="I66" s="539" cm="1">
        <f t="array" ref="I66">_xlfn.IFS(H66=25,7,H66=30,7.5,H66=35,5,H66=40,10,H66=50,10,H66=70,15,H66=0,"")</f>
        <v>10</v>
      </c>
      <c r="J66" s="364">
        <v>2</v>
      </c>
      <c r="K66" s="360" t="s">
        <v>1064</v>
      </c>
      <c r="M66" s="469"/>
      <c r="N66" s="494"/>
      <c r="O66" s="362"/>
      <c r="P66" s="362"/>
      <c r="Q66" s="362"/>
      <c r="R66" s="488"/>
      <c r="S66" s="495"/>
      <c r="T66" s="364"/>
      <c r="U66" s="365"/>
    </row>
    <row r="67" spans="1:21" s="345" customFormat="1">
      <c r="A67" s="497"/>
      <c r="B67" s="469">
        <v>45215</v>
      </c>
      <c r="C67" s="483" t="s">
        <v>451</v>
      </c>
      <c r="D67" s="362" t="s">
        <v>1390</v>
      </c>
      <c r="E67" s="362">
        <v>212</v>
      </c>
      <c r="F67" s="362" t="s">
        <v>219</v>
      </c>
      <c r="G67" s="362" t="s">
        <v>208</v>
      </c>
      <c r="H67" s="485">
        <v>30</v>
      </c>
      <c r="I67" s="539" cm="1">
        <f t="array" ref="I67">_xlfn.IFS(H67=25,7,H67=30,7.5,H67=35,5,H67=40,10,H67=50,10,H67=70,15,H67=0,"")</f>
        <v>7.5</v>
      </c>
      <c r="J67" s="364">
        <v>4</v>
      </c>
      <c r="K67" s="360" t="s">
        <v>189</v>
      </c>
      <c r="M67" s="469"/>
      <c r="N67" s="494"/>
      <c r="O67" s="362"/>
      <c r="P67" s="362"/>
      <c r="Q67" s="362"/>
      <c r="R67" s="362"/>
      <c r="S67" s="505"/>
      <c r="T67" s="364"/>
      <c r="U67" s="365"/>
    </row>
    <row r="68" spans="1:21" s="345" customFormat="1">
      <c r="A68" s="497"/>
      <c r="B68" s="469">
        <v>45216</v>
      </c>
      <c r="C68" s="483" t="s">
        <v>1376</v>
      </c>
      <c r="D68" s="362" t="s">
        <v>1377</v>
      </c>
      <c r="E68" s="362">
        <v>207</v>
      </c>
      <c r="F68" s="362" t="s">
        <v>219</v>
      </c>
      <c r="G68" s="362" t="s">
        <v>208</v>
      </c>
      <c r="H68" s="485">
        <v>25</v>
      </c>
      <c r="I68" s="539" cm="1">
        <f t="array" ref="I68">_xlfn.IFS(H68=25,7,H68=30,7.5,H68=35,5,H68=40,10,H68=50,10,H68=70,15,H68=0,"")</f>
        <v>7</v>
      </c>
      <c r="J68" s="364">
        <v>2</v>
      </c>
      <c r="K68" s="360" t="s">
        <v>1064</v>
      </c>
      <c r="M68" s="469"/>
      <c r="N68" s="494"/>
      <c r="O68" s="362"/>
      <c r="P68" s="362"/>
      <c r="Q68" s="362"/>
      <c r="R68" s="362"/>
      <c r="S68" s="505"/>
      <c r="T68" s="364"/>
      <c r="U68" s="365"/>
    </row>
    <row r="69" spans="1:21" s="345" customFormat="1">
      <c r="A69" s="497"/>
      <c r="B69" s="469">
        <v>45216</v>
      </c>
      <c r="C69" s="483" t="s">
        <v>1383</v>
      </c>
      <c r="D69" s="362" t="s">
        <v>1386</v>
      </c>
      <c r="E69" s="362" t="s">
        <v>1384</v>
      </c>
      <c r="F69" s="362" t="s">
        <v>219</v>
      </c>
      <c r="G69" s="362" t="s">
        <v>208</v>
      </c>
      <c r="H69" s="485">
        <v>30</v>
      </c>
      <c r="I69" s="539" cm="1">
        <f t="array" ref="I69">_xlfn.IFS(H69=25,7,H69=30,7.5,H69=35,5,H69=40,10,H69=50,10,H69=70,15,H69=0,"")</f>
        <v>7.5</v>
      </c>
      <c r="J69" s="364">
        <v>4</v>
      </c>
      <c r="K69" s="360" t="s">
        <v>1064</v>
      </c>
      <c r="M69" s="469"/>
      <c r="N69" s="494"/>
      <c r="O69" s="362"/>
      <c r="P69" s="362"/>
      <c r="Q69" s="362"/>
      <c r="R69" s="362"/>
      <c r="S69" s="495"/>
      <c r="T69" s="364"/>
      <c r="U69" s="365"/>
    </row>
    <row r="70" spans="1:21" s="345" customFormat="1">
      <c r="A70" s="497"/>
      <c r="B70" s="469">
        <v>45216</v>
      </c>
      <c r="C70" s="483" t="s">
        <v>355</v>
      </c>
      <c r="D70" s="362" t="s">
        <v>1391</v>
      </c>
      <c r="E70" s="362" t="s">
        <v>1385</v>
      </c>
      <c r="F70" s="362" t="s">
        <v>219</v>
      </c>
      <c r="G70" s="362" t="s">
        <v>208</v>
      </c>
      <c r="H70" s="485">
        <v>30</v>
      </c>
      <c r="I70" s="539" cm="1">
        <f t="array" ref="I70">_xlfn.IFS(H70=25,7,H70=30,7.5,H70=35,5,H70=40,10,H70=50,10,H70=70,15,H70=0,"")</f>
        <v>7.5</v>
      </c>
      <c r="J70" s="364">
        <v>3</v>
      </c>
      <c r="K70" s="360" t="s">
        <v>1064</v>
      </c>
      <c r="M70" s="469"/>
      <c r="N70" s="494"/>
      <c r="O70" s="362"/>
      <c r="P70" s="362"/>
      <c r="Q70" s="362"/>
      <c r="R70" s="362"/>
      <c r="S70" s="495"/>
      <c r="T70" s="364"/>
      <c r="U70" s="365"/>
    </row>
    <row r="71" spans="1:21" s="345" customFormat="1">
      <c r="B71" s="469">
        <v>45216</v>
      </c>
      <c r="C71" s="483" t="s">
        <v>398</v>
      </c>
      <c r="D71" s="362" t="s">
        <v>1327</v>
      </c>
      <c r="E71" s="362">
        <v>316</v>
      </c>
      <c r="F71" s="362" t="s">
        <v>219</v>
      </c>
      <c r="G71" s="362" t="s">
        <v>208</v>
      </c>
      <c r="H71" s="485">
        <v>25</v>
      </c>
      <c r="I71" s="539" cm="1">
        <f t="array" ref="I71">_xlfn.IFS(H71=25,7,H71=30,7.5,H71=35,5,H71=40,10,H71=50,10,H71=70,15,H71=0,"")</f>
        <v>7</v>
      </c>
      <c r="J71" s="364">
        <v>2</v>
      </c>
      <c r="K71" s="360" t="s">
        <v>1064</v>
      </c>
      <c r="M71" s="469"/>
      <c r="N71" s="494"/>
      <c r="O71" s="362"/>
      <c r="P71" s="362"/>
      <c r="Q71" s="362"/>
      <c r="R71" s="362"/>
      <c r="S71" s="505"/>
      <c r="T71" s="364"/>
      <c r="U71" s="365"/>
    </row>
    <row r="72" spans="1:21" s="345" customFormat="1">
      <c r="B72" s="469">
        <v>45216</v>
      </c>
      <c r="C72" s="483" t="s">
        <v>412</v>
      </c>
      <c r="D72" s="362" t="s">
        <v>1374</v>
      </c>
      <c r="E72" s="362"/>
      <c r="F72" s="362" t="s">
        <v>207</v>
      </c>
      <c r="G72" s="362" t="s">
        <v>208</v>
      </c>
      <c r="H72" s="485">
        <v>35</v>
      </c>
      <c r="I72" s="539" cm="1">
        <f t="array" ref="I72">_xlfn.IFS(H72=25,7,H72=30,7.5,H72=35,5,H72=40,10,H72=50,10,H72=70,15,H72=0,"")</f>
        <v>5</v>
      </c>
      <c r="J72" s="364">
        <v>2</v>
      </c>
      <c r="K72" s="360" t="s">
        <v>1064</v>
      </c>
      <c r="M72" s="469"/>
      <c r="N72" s="494"/>
      <c r="O72" s="362"/>
      <c r="P72" s="362"/>
      <c r="Q72" s="362"/>
      <c r="R72" s="362"/>
      <c r="S72" s="495"/>
      <c r="T72" s="364"/>
      <c r="U72" s="365"/>
    </row>
    <row r="73" spans="1:21" s="345" customFormat="1">
      <c r="B73" s="469">
        <v>45216</v>
      </c>
      <c r="C73" s="483" t="s">
        <v>451</v>
      </c>
      <c r="D73" s="362" t="s">
        <v>1389</v>
      </c>
      <c r="E73" s="362">
        <v>312</v>
      </c>
      <c r="F73" s="362" t="s">
        <v>219</v>
      </c>
      <c r="G73" s="362" t="s">
        <v>208</v>
      </c>
      <c r="H73" s="485">
        <v>25</v>
      </c>
      <c r="I73" s="539" cm="1">
        <f t="array" ref="I73">_xlfn.IFS(H73=25,7,H73=30,7.5,H73=35,5,H73=40,10,H73=50,10,H73=70,15,H73=0,"")</f>
        <v>7</v>
      </c>
      <c r="J73" s="364">
        <v>2</v>
      </c>
      <c r="K73" s="360" t="s">
        <v>189</v>
      </c>
      <c r="M73" s="469"/>
      <c r="N73" s="494"/>
      <c r="O73" s="362"/>
      <c r="P73" s="362"/>
      <c r="Q73" s="362"/>
      <c r="R73" s="362"/>
      <c r="S73" s="495"/>
      <c r="T73" s="364"/>
      <c r="U73" s="365"/>
    </row>
    <row r="74" spans="1:21" s="345" customFormat="1">
      <c r="B74" s="469">
        <v>45216</v>
      </c>
      <c r="C74" s="483" t="s">
        <v>223</v>
      </c>
      <c r="D74" s="362" t="s">
        <v>1387</v>
      </c>
      <c r="E74" s="362"/>
      <c r="F74" s="362" t="s">
        <v>207</v>
      </c>
      <c r="G74" s="362" t="s">
        <v>208</v>
      </c>
      <c r="H74" s="485">
        <v>35</v>
      </c>
      <c r="I74" s="539" cm="1">
        <f t="array" ref="I74">_xlfn.IFS(H74=25,7,H74=30,7.5,H74=35,5,H74=40,10,H74=50,10,H74=70,15,H74=0,"")</f>
        <v>5</v>
      </c>
      <c r="J74" s="364">
        <v>2</v>
      </c>
      <c r="K74" s="360" t="s">
        <v>189</v>
      </c>
      <c r="M74" s="469"/>
      <c r="N74" s="494"/>
      <c r="O74" s="362"/>
      <c r="P74" s="362"/>
      <c r="Q74" s="362"/>
      <c r="R74" s="362"/>
      <c r="S74" s="495"/>
      <c r="T74" s="364"/>
      <c r="U74" s="365"/>
    </row>
    <row r="75" spans="1:21" s="345" customFormat="1">
      <c r="B75" s="469">
        <v>45216</v>
      </c>
      <c r="C75" s="483" t="s">
        <v>289</v>
      </c>
      <c r="D75" s="362" t="s">
        <v>1373</v>
      </c>
      <c r="E75" s="362"/>
      <c r="F75" s="362" t="s">
        <v>207</v>
      </c>
      <c r="G75" s="362" t="s">
        <v>208</v>
      </c>
      <c r="H75" s="485">
        <v>35</v>
      </c>
      <c r="I75" s="539" cm="1">
        <f t="array" ref="I75">_xlfn.IFS(H75=25,7,H75=30,7.5,H75=35,5,H75=40,10,H75=50,10,H75=70,15,H75=0,"")</f>
        <v>5</v>
      </c>
      <c r="J75" s="364">
        <v>2</v>
      </c>
      <c r="K75" s="360" t="s">
        <v>1064</v>
      </c>
      <c r="M75" s="469"/>
      <c r="N75" s="494"/>
      <c r="O75" s="362"/>
      <c r="P75" s="362"/>
      <c r="Q75" s="362"/>
      <c r="R75" s="362"/>
      <c r="S75" s="495"/>
      <c r="T75" s="364"/>
      <c r="U75" s="365"/>
    </row>
    <row r="76" spans="1:21" s="345" customFormat="1">
      <c r="B76" s="469">
        <v>45217</v>
      </c>
      <c r="C76" s="483" t="s">
        <v>297</v>
      </c>
      <c r="D76" s="362" t="s">
        <v>1387</v>
      </c>
      <c r="E76" s="362">
        <v>315</v>
      </c>
      <c r="F76" s="362" t="s">
        <v>219</v>
      </c>
      <c r="G76" s="362" t="s">
        <v>208</v>
      </c>
      <c r="H76" s="485">
        <v>25</v>
      </c>
      <c r="I76" s="539" cm="1">
        <f t="array" ref="I76">_xlfn.IFS(H76=25,7,H76=30,7.5,H76=35,5,H76=40,10,H76=50,10,H76=70,15,H76=0,"")</f>
        <v>7</v>
      </c>
      <c r="J76" s="364">
        <v>2</v>
      </c>
      <c r="K76" s="360" t="s">
        <v>189</v>
      </c>
      <c r="M76" s="367"/>
      <c r="N76" s="506"/>
      <c r="O76" s="362"/>
      <c r="P76" s="362"/>
      <c r="Q76" s="362"/>
      <c r="R76" s="362"/>
      <c r="S76" s="495"/>
      <c r="T76" s="364"/>
      <c r="U76" s="365"/>
    </row>
    <row r="77" spans="1:21" s="345" customFormat="1">
      <c r="B77" s="469">
        <v>45217</v>
      </c>
      <c r="C77" s="483" t="s">
        <v>501</v>
      </c>
      <c r="D77" s="362" t="s">
        <v>1401</v>
      </c>
      <c r="E77" s="362" t="s">
        <v>1399</v>
      </c>
      <c r="F77" s="362" t="s">
        <v>219</v>
      </c>
      <c r="G77" s="362" t="s">
        <v>208</v>
      </c>
      <c r="H77" s="485">
        <v>40</v>
      </c>
      <c r="I77" s="539" cm="1">
        <f t="array" ref="I77">_xlfn.IFS(H77=25,7,H77=30,7.5,H77=35,5,H77=40,10,H77=50,10,H77=70,15,H77=0,"")</f>
        <v>10</v>
      </c>
      <c r="J77" s="364">
        <v>4</v>
      </c>
      <c r="K77" s="360" t="s">
        <v>189</v>
      </c>
      <c r="M77" s="367"/>
      <c r="N77" s="506"/>
      <c r="O77" s="362"/>
      <c r="P77" s="362"/>
      <c r="Q77" s="362"/>
      <c r="R77" s="362"/>
      <c r="S77" s="495"/>
      <c r="T77" s="364"/>
      <c r="U77" s="365"/>
    </row>
    <row r="78" spans="1:21" s="345" customFormat="1">
      <c r="B78" s="469">
        <v>45217</v>
      </c>
      <c r="C78" s="483" t="s">
        <v>1393</v>
      </c>
      <c r="D78" s="362" t="s">
        <v>1394</v>
      </c>
      <c r="E78" s="362"/>
      <c r="F78" s="362" t="s">
        <v>207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169</v>
      </c>
      <c r="M78" s="367"/>
      <c r="N78" s="506"/>
      <c r="O78" s="506"/>
      <c r="P78" s="362"/>
      <c r="Q78" s="488"/>
      <c r="R78" s="488"/>
      <c r="S78" s="491"/>
      <c r="T78" s="492"/>
      <c r="U78" s="365"/>
    </row>
    <row r="79" spans="1:21" s="345" customFormat="1">
      <c r="B79" s="469">
        <v>45217</v>
      </c>
      <c r="C79" s="483" t="s">
        <v>308</v>
      </c>
      <c r="D79" s="362" t="s">
        <v>1388</v>
      </c>
      <c r="E79" s="362"/>
      <c r="F79" s="362" t="s">
        <v>207</v>
      </c>
      <c r="G79" s="362" t="s">
        <v>208</v>
      </c>
      <c r="H79" s="485">
        <v>35</v>
      </c>
      <c r="I79" s="539" cm="1">
        <f t="array" ref="I79">_xlfn.IFS(H79=25,7,H79=30,7.5,H79=35,5,H79=40,10,H79=50,10,H79=70,15,H79=0,"")</f>
        <v>5</v>
      </c>
      <c r="J79" s="364">
        <v>2</v>
      </c>
      <c r="K79" s="360" t="s">
        <v>189</v>
      </c>
      <c r="M79" s="469"/>
      <c r="N79" s="506"/>
      <c r="O79" s="506"/>
      <c r="P79" s="362"/>
      <c r="Q79" s="488"/>
      <c r="R79" s="488"/>
      <c r="S79" s="493"/>
      <c r="T79" s="492"/>
      <c r="U79" s="365"/>
    </row>
    <row r="80" spans="1:21" s="345" customFormat="1" ht="15.75" thickBot="1">
      <c r="B80" s="469">
        <v>45218</v>
      </c>
      <c r="C80" s="483" t="s">
        <v>217</v>
      </c>
      <c r="D80" s="362" t="s">
        <v>1375</v>
      </c>
      <c r="E80" s="362">
        <v>304</v>
      </c>
      <c r="F80" s="362" t="s">
        <v>219</v>
      </c>
      <c r="G80" s="362" t="s">
        <v>208</v>
      </c>
      <c r="H80" s="485">
        <v>25</v>
      </c>
      <c r="I80" s="539" cm="1">
        <f t="array" ref="I80">_xlfn.IFS(H80=25,7,H80=30,7.5,H80=35,5,H80=40,10,H80=50,10,H80=70,15,H80=0,"")</f>
        <v>7</v>
      </c>
      <c r="J80" s="364">
        <v>2</v>
      </c>
      <c r="K80" s="360" t="s">
        <v>1064</v>
      </c>
      <c r="M80" s="507"/>
      <c r="N80" s="508"/>
      <c r="O80" s="373"/>
      <c r="P80" s="373"/>
      <c r="Q80" s="373"/>
      <c r="R80" s="373"/>
      <c r="S80" s="509"/>
      <c r="T80" s="501"/>
      <c r="U80" s="365"/>
    </row>
    <row r="81" spans="1:21" s="345" customFormat="1">
      <c r="B81" s="469">
        <v>45218</v>
      </c>
      <c r="C81" s="483" t="s">
        <v>217</v>
      </c>
      <c r="D81" s="362" t="s">
        <v>1408</v>
      </c>
      <c r="E81" s="362">
        <v>205</v>
      </c>
      <c r="F81" s="362" t="s">
        <v>219</v>
      </c>
      <c r="G81" s="362" t="s">
        <v>208</v>
      </c>
      <c r="H81" s="485">
        <v>25</v>
      </c>
      <c r="I81" s="539">
        <v>7</v>
      </c>
      <c r="J81" s="364">
        <v>2</v>
      </c>
      <c r="K81" s="360" t="s">
        <v>240</v>
      </c>
      <c r="U81" s="365"/>
    </row>
    <row r="82" spans="1:21" s="345" customFormat="1">
      <c r="B82" s="469">
        <v>45218</v>
      </c>
      <c r="C82" s="483" t="s">
        <v>217</v>
      </c>
      <c r="D82" s="362" t="s">
        <v>1267</v>
      </c>
      <c r="E82" s="362">
        <v>201</v>
      </c>
      <c r="F82" s="362" t="s">
        <v>219</v>
      </c>
      <c r="G82" s="362" t="s">
        <v>208</v>
      </c>
      <c r="H82" s="485">
        <v>25</v>
      </c>
      <c r="I82" s="539" cm="1">
        <f t="array" ref="I82">_xlfn.IFS(H82=25,7,H82=30,7.5,H82=35,5,H82=40,10,H82=50,10,H82=70,15,H82=0,"")</f>
        <v>7</v>
      </c>
      <c r="J82" s="364">
        <v>2</v>
      </c>
      <c r="K82" s="360" t="s">
        <v>189</v>
      </c>
      <c r="S82" s="496"/>
      <c r="U82" s="365"/>
    </row>
    <row r="83" spans="1:21" s="345" customFormat="1">
      <c r="B83" s="469">
        <v>45218</v>
      </c>
      <c r="C83" s="483" t="s">
        <v>414</v>
      </c>
      <c r="D83" s="362" t="s">
        <v>1398</v>
      </c>
      <c r="E83" s="362"/>
      <c r="F83" s="362" t="s">
        <v>207</v>
      </c>
      <c r="G83" s="362" t="s">
        <v>208</v>
      </c>
      <c r="H83" s="485">
        <v>50</v>
      </c>
      <c r="I83" s="539" cm="1">
        <f t="array" ref="I83">_xlfn.IFS(H83=25,7,H83=30,7.5,H83=35,5,H83=40,10,H83=50,10,H83=70,15,H83=0,"")</f>
        <v>10</v>
      </c>
      <c r="J83" s="364">
        <v>4</v>
      </c>
      <c r="K83" s="360" t="s">
        <v>189</v>
      </c>
      <c r="U83" s="365"/>
    </row>
    <row r="84" spans="1:21" s="345" customFormat="1" ht="14.25" customHeight="1">
      <c r="B84" s="469">
        <v>45218</v>
      </c>
      <c r="C84" s="483" t="s">
        <v>220</v>
      </c>
      <c r="D84" s="362" t="s">
        <v>1409</v>
      </c>
      <c r="E84" s="362">
        <v>411</v>
      </c>
      <c r="F84" s="362" t="s">
        <v>219</v>
      </c>
      <c r="G84" s="362" t="s">
        <v>208</v>
      </c>
      <c r="H84" s="485">
        <v>25</v>
      </c>
      <c r="I84" s="539" cm="1">
        <f t="array" ref="I84">_xlfn.IFS(H84=25,7,H84=30,7.5,H84=35,5,H84=40,10,H84=50,10,H84=70,15,H84=0,"")</f>
        <v>7</v>
      </c>
      <c r="J84" s="364">
        <v>2</v>
      </c>
      <c r="K84" s="360" t="s">
        <v>189</v>
      </c>
      <c r="U84" s="365"/>
    </row>
    <row r="85" spans="1:21" s="345" customFormat="1">
      <c r="B85" s="469">
        <v>45218</v>
      </c>
      <c r="C85" s="483" t="s">
        <v>370</v>
      </c>
      <c r="D85" s="362" t="s">
        <v>1394</v>
      </c>
      <c r="E85" s="362">
        <v>315</v>
      </c>
      <c r="F85" s="362" t="s">
        <v>219</v>
      </c>
      <c r="G85" s="362" t="s">
        <v>208</v>
      </c>
      <c r="H85" s="485">
        <v>40</v>
      </c>
      <c r="I85" s="539" cm="1">
        <f t="array" ref="I85">_xlfn.IFS(H85=25,7,H85=30,7.5,H85=35,5,H85=40,10,H85=50,10,H85=70,15,H85=0,"")</f>
        <v>10</v>
      </c>
      <c r="J85" s="364">
        <v>4</v>
      </c>
      <c r="K85" s="360" t="s">
        <v>189</v>
      </c>
      <c r="U85" s="365"/>
    </row>
    <row r="86" spans="1:21" s="345" customFormat="1">
      <c r="B86" s="469">
        <v>45218</v>
      </c>
      <c r="C86" s="483" t="s">
        <v>1414</v>
      </c>
      <c r="D86" s="362" t="s">
        <v>1410</v>
      </c>
      <c r="E86" s="362" t="s">
        <v>1407</v>
      </c>
      <c r="F86" s="362" t="s">
        <v>219</v>
      </c>
      <c r="G86" s="362" t="s">
        <v>208</v>
      </c>
      <c r="H86" s="485">
        <v>40</v>
      </c>
      <c r="I86" s="539">
        <v>10</v>
      </c>
      <c r="J86" s="364">
        <v>4</v>
      </c>
      <c r="K86" s="360" t="s">
        <v>240</v>
      </c>
      <c r="U86" s="365"/>
    </row>
    <row r="87" spans="1:21" s="345" customFormat="1">
      <c r="B87" s="469">
        <v>45218</v>
      </c>
      <c r="C87" s="483" t="s">
        <v>166</v>
      </c>
      <c r="D87" s="362" t="s">
        <v>1396</v>
      </c>
      <c r="E87" s="362"/>
      <c r="F87" s="362" t="s">
        <v>207</v>
      </c>
      <c r="G87" s="362" t="s">
        <v>208</v>
      </c>
      <c r="H87" s="485">
        <v>35</v>
      </c>
      <c r="I87" s="539" cm="1">
        <f t="array" ref="I87">_xlfn.IFS(H87=25,7,H87=30,7.5,H87=35,5,H87=40,10,H87=50,10,H87=70,15,H87=0,"")</f>
        <v>5</v>
      </c>
      <c r="J87" s="364">
        <v>2</v>
      </c>
      <c r="K87" s="360" t="s">
        <v>169</v>
      </c>
      <c r="U87" s="365"/>
    </row>
    <row r="88" spans="1:21" s="345" customFormat="1" ht="14.25" customHeight="1">
      <c r="B88" s="469">
        <v>45219</v>
      </c>
      <c r="C88" s="483" t="s">
        <v>418</v>
      </c>
      <c r="D88" s="362" t="s">
        <v>1371</v>
      </c>
      <c r="E88" s="362"/>
      <c r="F88" s="362" t="s">
        <v>219</v>
      </c>
      <c r="G88" s="362" t="s">
        <v>208</v>
      </c>
      <c r="H88" s="485">
        <v>40</v>
      </c>
      <c r="I88" s="539" cm="1">
        <f t="array" ref="I88">_xlfn.IFS(H88=25,7,H88=30,7.5,H88=35,5,H88=40,10,H88=50,10,H88=70,15,H88=0,"")</f>
        <v>10</v>
      </c>
      <c r="J88" s="364">
        <v>4</v>
      </c>
      <c r="K88" s="360" t="s">
        <v>169</v>
      </c>
      <c r="U88" s="365"/>
    </row>
    <row r="89" spans="1:21" s="345" customFormat="1">
      <c r="B89" s="469">
        <v>45219</v>
      </c>
      <c r="C89" s="483" t="s">
        <v>451</v>
      </c>
      <c r="D89" s="362" t="s">
        <v>1416</v>
      </c>
      <c r="E89" s="362"/>
      <c r="F89" s="362" t="s">
        <v>219</v>
      </c>
      <c r="G89" s="362" t="s">
        <v>208</v>
      </c>
      <c r="H89" s="485">
        <v>25</v>
      </c>
      <c r="I89" s="539" cm="1">
        <f t="array" ref="I89">_xlfn.IFS(H89=25,7,H89=30,7.5,H89=35,5,H89=40,10,H89=50,10,H89=70,15,H89=0,"")</f>
        <v>7</v>
      </c>
      <c r="J89" s="364">
        <v>1</v>
      </c>
      <c r="K89" s="360" t="s">
        <v>1064</v>
      </c>
      <c r="U89" s="365"/>
    </row>
    <row r="90" spans="1:21" s="345" customFormat="1">
      <c r="B90" s="469">
        <v>45219</v>
      </c>
      <c r="C90" s="483" t="s">
        <v>600</v>
      </c>
      <c r="D90" s="362" t="s">
        <v>1365</v>
      </c>
      <c r="E90" s="362"/>
      <c r="F90" s="362" t="s">
        <v>207</v>
      </c>
      <c r="G90" s="362" t="s">
        <v>208</v>
      </c>
      <c r="H90" s="485">
        <v>35</v>
      </c>
      <c r="I90" s="539" cm="1">
        <f t="array" ref="I90">_xlfn.IFS(H90=25,7,H90=30,7.5,H90=35,5,H90=40,10,H90=50,10,H90=70,15,H90=0,"")</f>
        <v>5</v>
      </c>
      <c r="J90" s="364">
        <v>2</v>
      </c>
      <c r="K90" s="360" t="s">
        <v>240</v>
      </c>
      <c r="U90" s="365"/>
    </row>
    <row r="91" spans="1:21" s="345" customFormat="1">
      <c r="A91" s="497">
        <v>45220</v>
      </c>
      <c r="B91" s="469">
        <v>45220</v>
      </c>
      <c r="C91" s="483" t="s">
        <v>355</v>
      </c>
      <c r="D91" s="362" t="s">
        <v>1388</v>
      </c>
      <c r="E91" s="362">
        <v>402</v>
      </c>
      <c r="F91" s="362" t="s">
        <v>207</v>
      </c>
      <c r="G91" s="362" t="s">
        <v>208</v>
      </c>
      <c r="H91" s="485">
        <v>25</v>
      </c>
      <c r="I91" s="539" cm="1">
        <f t="array" ref="I91">_xlfn.IFS(H91=25,7,H91=30,7.5,H91=35,5,H91=40,10,H91=50,10,H91=70,15,H91=0,"")</f>
        <v>7</v>
      </c>
      <c r="J91" s="364">
        <v>2</v>
      </c>
      <c r="K91" s="360" t="s">
        <v>1064</v>
      </c>
      <c r="U91" s="365"/>
    </row>
    <row r="92" spans="1:21" s="345" customFormat="1">
      <c r="B92" s="469">
        <v>45220</v>
      </c>
      <c r="C92" s="483" t="s">
        <v>225</v>
      </c>
      <c r="D92" s="362" t="s">
        <v>1373</v>
      </c>
      <c r="E92" s="362">
        <v>207</v>
      </c>
      <c r="F92" s="362" t="s">
        <v>219</v>
      </c>
      <c r="G92" s="362" t="s">
        <v>208</v>
      </c>
      <c r="H92" s="485">
        <v>25</v>
      </c>
      <c r="I92" s="539" cm="1">
        <f t="array" ref="I92">_xlfn.IFS(H92=25,7,H92=30,7.5,H92=35,5,H92=40,10,H92=50,10,H92=70,15,H92=0,"")</f>
        <v>7</v>
      </c>
      <c r="J92" s="364">
        <v>2</v>
      </c>
      <c r="K92" s="360" t="s">
        <v>1064</v>
      </c>
      <c r="U92" s="365"/>
    </row>
    <row r="93" spans="1:21" s="345" customFormat="1" ht="15.75" customHeight="1">
      <c r="B93" s="469">
        <v>45220</v>
      </c>
      <c r="C93" s="483" t="s">
        <v>501</v>
      </c>
      <c r="D93" s="362" t="s">
        <v>1417</v>
      </c>
      <c r="E93" s="362"/>
      <c r="F93" s="362" t="s">
        <v>207</v>
      </c>
      <c r="G93" s="362" t="s">
        <v>208</v>
      </c>
      <c r="H93" s="485">
        <v>35</v>
      </c>
      <c r="I93" s="539" cm="1">
        <f t="array" ref="I93">_xlfn.IFS(H93=25,7,H93=30,7.5,H93=35,5,H93=40,10,H93=50,10,H93=70,15,H93=0,"")</f>
        <v>5</v>
      </c>
      <c r="J93" s="364">
        <v>2</v>
      </c>
      <c r="K93" s="360" t="s">
        <v>1064</v>
      </c>
      <c r="U93" s="365"/>
    </row>
    <row r="94" spans="1:21" s="345" customFormat="1" ht="15.75" customHeight="1">
      <c r="B94" s="469">
        <v>45221</v>
      </c>
      <c r="C94" s="483" t="s">
        <v>396</v>
      </c>
      <c r="D94" s="362" t="s">
        <v>1422</v>
      </c>
      <c r="E94" s="362">
        <v>403</v>
      </c>
      <c r="F94" s="362" t="s">
        <v>1070</v>
      </c>
      <c r="G94" s="362" t="s">
        <v>208</v>
      </c>
      <c r="H94" s="485">
        <v>25</v>
      </c>
      <c r="I94" s="539" cm="1">
        <f t="array" ref="I94">_xlfn.IFS(H94=25,7,H94=30,7.5,H94=35,5,H94=40,10,H94=50,10,H94=70,15,H94=0,"")</f>
        <v>7</v>
      </c>
      <c r="J94" s="364">
        <v>2</v>
      </c>
      <c r="K94" s="360" t="s">
        <v>1064</v>
      </c>
      <c r="U94" s="365"/>
    </row>
    <row r="95" spans="1:21" s="345" customFormat="1">
      <c r="B95" s="469">
        <v>45221</v>
      </c>
      <c r="C95" s="483" t="s">
        <v>297</v>
      </c>
      <c r="D95" s="362" t="s">
        <v>1428</v>
      </c>
      <c r="E95" s="362" t="s">
        <v>1426</v>
      </c>
      <c r="F95" s="362" t="s">
        <v>1070</v>
      </c>
      <c r="G95" s="362" t="s">
        <v>208</v>
      </c>
      <c r="H95" s="485">
        <v>40</v>
      </c>
      <c r="I95" s="539" cm="1">
        <f t="array" ref="I95">_xlfn.IFS(H95=25,7,H95=30,7.5,H95=35,5,H95=40,10,H95=50,10,H95=70,15,H95=0,"")</f>
        <v>10</v>
      </c>
      <c r="J95" s="364">
        <v>4</v>
      </c>
      <c r="K95" s="360" t="s">
        <v>189</v>
      </c>
      <c r="U95" s="365"/>
    </row>
    <row r="96" spans="1:21" s="345" customFormat="1">
      <c r="B96" s="469">
        <v>45221</v>
      </c>
      <c r="C96" s="483" t="s">
        <v>1383</v>
      </c>
      <c r="D96" s="362" t="s">
        <v>1429</v>
      </c>
      <c r="E96" s="362">
        <v>103</v>
      </c>
      <c r="F96" s="362" t="s">
        <v>1070</v>
      </c>
      <c r="G96" s="362" t="s">
        <v>208</v>
      </c>
      <c r="H96" s="485">
        <v>25</v>
      </c>
      <c r="I96" s="539" cm="1">
        <f t="array" ref="I96">_xlfn.IFS(H96=25,7,H96=30,7.5,H96=35,5,H96=40,10,H96=50,10,H96=70,15,H96=0,"")</f>
        <v>7</v>
      </c>
      <c r="J96" s="364">
        <v>1</v>
      </c>
      <c r="K96" s="360" t="s">
        <v>189</v>
      </c>
      <c r="U96" s="365"/>
    </row>
    <row r="97" spans="1:21" s="345" customFormat="1">
      <c r="B97" s="469">
        <v>45221</v>
      </c>
      <c r="C97" s="483" t="s">
        <v>295</v>
      </c>
      <c r="D97" s="362" t="s">
        <v>1427</v>
      </c>
      <c r="E97" s="362">
        <v>210</v>
      </c>
      <c r="F97" s="362" t="s">
        <v>1070</v>
      </c>
      <c r="G97" s="362" t="s">
        <v>208</v>
      </c>
      <c r="H97" s="485">
        <v>25</v>
      </c>
      <c r="I97" s="539" cm="1">
        <f t="array" ref="I97">_xlfn.IFS(H97=25,7,H97=30,7.5,H97=35,5,H97=40,10,H97=50,10,H97=70,15,H97=0,"")</f>
        <v>7</v>
      </c>
      <c r="J97" s="364">
        <v>2</v>
      </c>
      <c r="K97" s="360" t="s">
        <v>189</v>
      </c>
      <c r="M97" s="565"/>
      <c r="N97" s="565"/>
      <c r="O97" s="565"/>
      <c r="P97" s="565"/>
      <c r="Q97" s="565"/>
      <c r="R97" s="565"/>
      <c r="S97" s="565"/>
      <c r="T97" s="565"/>
      <c r="U97" s="365"/>
    </row>
    <row r="98" spans="1:21" s="345" customFormat="1">
      <c r="A98" s="497">
        <v>45222</v>
      </c>
      <c r="B98" s="469">
        <v>45221</v>
      </c>
      <c r="C98" s="483" t="s">
        <v>958</v>
      </c>
      <c r="D98" s="362" t="s">
        <v>1397</v>
      </c>
      <c r="E98" s="362"/>
      <c r="F98" s="362" t="s">
        <v>207</v>
      </c>
      <c r="G98" s="362" t="s">
        <v>208</v>
      </c>
      <c r="H98" s="485">
        <v>35</v>
      </c>
      <c r="I98" s="539" cm="1">
        <f t="array" ref="I98">_xlfn.IFS(H98=25,7,H98=30,7.5,H98=35,5,H98=40,10,H98=50,10,H98=70,15,H98=0,"")</f>
        <v>5</v>
      </c>
      <c r="J98" s="364">
        <v>2</v>
      </c>
      <c r="K98" s="360" t="s">
        <v>189</v>
      </c>
      <c r="M98" s="565"/>
      <c r="N98" s="565"/>
      <c r="O98" s="565"/>
      <c r="P98" s="565"/>
      <c r="Q98" s="565"/>
      <c r="R98" s="565"/>
      <c r="S98" s="565"/>
      <c r="T98" s="565"/>
      <c r="U98" s="365"/>
    </row>
    <row r="99" spans="1:21" s="345" customFormat="1">
      <c r="B99" s="469">
        <v>45221</v>
      </c>
      <c r="C99" s="483" t="s">
        <v>168</v>
      </c>
      <c r="D99" s="362" t="s">
        <v>1420</v>
      </c>
      <c r="E99" s="362"/>
      <c r="F99" s="362" t="s">
        <v>207</v>
      </c>
      <c r="G99" s="362" t="s">
        <v>208</v>
      </c>
      <c r="H99" s="485">
        <v>35</v>
      </c>
      <c r="I99" s="539" cm="1">
        <f t="array" ref="I99">_xlfn.IFS(H99=25,7,H99=30,7.5,H99=35,5,H99=40,10,H99=50,10,H99=70,15,H99=0,"")</f>
        <v>5</v>
      </c>
      <c r="J99" s="364">
        <v>2</v>
      </c>
      <c r="K99" s="360" t="s">
        <v>169</v>
      </c>
      <c r="M99" s="565"/>
      <c r="N99" s="565"/>
      <c r="O99" s="565"/>
      <c r="P99" s="565"/>
      <c r="Q99" s="565"/>
      <c r="R99" s="565"/>
      <c r="S99" s="565"/>
      <c r="T99" s="565"/>
      <c r="U99" s="365"/>
    </row>
    <row r="100" spans="1:21" s="345" customFormat="1">
      <c r="B100" s="469">
        <v>45222</v>
      </c>
      <c r="C100" s="483" t="s">
        <v>271</v>
      </c>
      <c r="D100" s="362" t="s">
        <v>1396</v>
      </c>
      <c r="E100" s="362">
        <v>301</v>
      </c>
      <c r="F100" s="362" t="s">
        <v>219</v>
      </c>
      <c r="G100" s="362" t="s">
        <v>208</v>
      </c>
      <c r="H100" s="485">
        <v>25</v>
      </c>
      <c r="I100" s="539" cm="1">
        <f t="array" ref="I100">_xlfn.IFS(H100=25,7,H100=30,7.5,H100=35,5,H100=40,10,H100=50,10,H100=70,15,H100=0,"")</f>
        <v>7</v>
      </c>
      <c r="J100" s="364">
        <v>2</v>
      </c>
      <c r="K100" s="360" t="s">
        <v>1064</v>
      </c>
      <c r="M100" s="565"/>
      <c r="N100" s="565"/>
      <c r="O100" s="565"/>
      <c r="P100" s="565"/>
      <c r="Q100" s="565"/>
      <c r="R100" s="565"/>
      <c r="S100" s="565"/>
      <c r="T100" s="565"/>
      <c r="U100" s="365"/>
    </row>
    <row r="101" spans="1:21" s="345" customFormat="1">
      <c r="B101" s="469">
        <v>45222</v>
      </c>
      <c r="C101" s="483" t="s">
        <v>806</v>
      </c>
      <c r="D101" s="362" t="s">
        <v>1341</v>
      </c>
      <c r="E101" s="362"/>
      <c r="F101" s="362" t="s">
        <v>207</v>
      </c>
      <c r="G101" s="362" t="s">
        <v>208</v>
      </c>
      <c r="H101" s="485">
        <v>35</v>
      </c>
      <c r="I101" s="539" cm="1">
        <f t="array" ref="I101">_xlfn.IFS(H101=25,7,H101=30,7.5,H101=35,5,H101=40,10,H101=50,10,H101=70,15,H101=0,"")</f>
        <v>5</v>
      </c>
      <c r="J101" s="364">
        <v>2</v>
      </c>
      <c r="K101" s="360" t="s">
        <v>606</v>
      </c>
      <c r="M101" s="565"/>
      <c r="N101" s="565"/>
      <c r="O101" s="565"/>
      <c r="P101" s="565"/>
      <c r="Q101" s="565"/>
      <c r="R101" s="565"/>
      <c r="S101" s="565"/>
      <c r="T101" s="565"/>
      <c r="U101" s="365"/>
    </row>
    <row r="102" spans="1:21" s="345" customFormat="1">
      <c r="B102" s="469">
        <v>45222</v>
      </c>
      <c r="C102" s="483" t="s">
        <v>590</v>
      </c>
      <c r="D102" s="362" t="s">
        <v>1424</v>
      </c>
      <c r="E102" s="362"/>
      <c r="F102" s="362" t="s">
        <v>1425</v>
      </c>
      <c r="G102" s="362" t="s">
        <v>208</v>
      </c>
      <c r="H102" s="485">
        <v>35</v>
      </c>
      <c r="I102" s="539" cm="1">
        <f t="array" ref="I102">_xlfn.IFS(H102=25,7,H102=30,7.5,H102=35,5,H102=40,10,H102=50,10,H102=70,15,H102=0,"")</f>
        <v>5</v>
      </c>
      <c r="J102" s="364">
        <v>2</v>
      </c>
      <c r="K102" s="360" t="s">
        <v>1064</v>
      </c>
      <c r="M102" s="565"/>
      <c r="N102" s="565"/>
      <c r="O102" s="565"/>
      <c r="P102" s="565"/>
      <c r="Q102" s="565"/>
      <c r="R102" s="565"/>
      <c r="S102" s="565"/>
      <c r="T102" s="565"/>
      <c r="U102" s="365"/>
    </row>
    <row r="103" spans="1:21" s="345" customFormat="1">
      <c r="B103" s="469">
        <v>45222</v>
      </c>
      <c r="C103" s="483" t="s">
        <v>389</v>
      </c>
      <c r="D103" s="362" t="s">
        <v>1415</v>
      </c>
      <c r="E103" s="362"/>
      <c r="F103" s="362" t="s">
        <v>207</v>
      </c>
      <c r="G103" s="362" t="s">
        <v>208</v>
      </c>
      <c r="H103" s="485">
        <v>35</v>
      </c>
      <c r="I103" s="539" cm="1">
        <f t="array" ref="I103">_xlfn.IFS(H103=25,7,H103=30,7.5,H103=35,5,H103=40,10,H103=50,10,H103=70,15,H103=0,"")</f>
        <v>5</v>
      </c>
      <c r="J103" s="364">
        <v>2</v>
      </c>
      <c r="K103" s="360" t="s">
        <v>861</v>
      </c>
      <c r="M103" s="565"/>
      <c r="N103" s="565"/>
      <c r="O103" s="565"/>
      <c r="P103" s="565"/>
      <c r="Q103" s="565"/>
      <c r="R103" s="565"/>
      <c r="S103" s="565"/>
      <c r="T103" s="565"/>
      <c r="U103" s="365"/>
    </row>
    <row r="104" spans="1:21" s="345" customFormat="1" ht="16.5" customHeight="1">
      <c r="B104" s="469">
        <v>45222</v>
      </c>
      <c r="C104" s="483" t="s">
        <v>600</v>
      </c>
      <c r="D104" s="362" t="s">
        <v>1394</v>
      </c>
      <c r="E104" s="362"/>
      <c r="F104" s="362" t="s">
        <v>207</v>
      </c>
      <c r="G104" s="362" t="s">
        <v>208</v>
      </c>
      <c r="H104" s="485">
        <v>35</v>
      </c>
      <c r="I104" s="539" cm="1">
        <f t="array" ref="I104">_xlfn.IFS(H104=25,7,H104=30,7.5,H104=35,5,H104=40,10,H104=50,10,H104=70,15,H104=0,"")</f>
        <v>5</v>
      </c>
      <c r="J104" s="364">
        <v>2</v>
      </c>
      <c r="K104" s="360" t="s">
        <v>189</v>
      </c>
      <c r="M104" s="565"/>
      <c r="N104" s="565"/>
      <c r="O104" s="565"/>
      <c r="P104" s="565"/>
      <c r="Q104" s="565"/>
      <c r="R104" s="565"/>
      <c r="S104" s="565"/>
      <c r="T104" s="565"/>
      <c r="U104" s="365"/>
    </row>
    <row r="105" spans="1:21" s="345" customFormat="1">
      <c r="B105" s="469">
        <v>45222</v>
      </c>
      <c r="C105" s="483" t="s">
        <v>1243</v>
      </c>
      <c r="D105" s="362" t="s">
        <v>1430</v>
      </c>
      <c r="E105" s="362">
        <v>204</v>
      </c>
      <c r="F105" s="362" t="s">
        <v>219</v>
      </c>
      <c r="G105" s="362" t="s">
        <v>208</v>
      </c>
      <c r="H105" s="485">
        <v>25</v>
      </c>
      <c r="I105" s="539" cm="1">
        <f t="array" ref="I105">_xlfn.IFS(H105=25,7,H105=30,7.5,H105=35,5,H105=40,10,H105=50,10,H105=70,15,H105=0,"")</f>
        <v>7</v>
      </c>
      <c r="J105" s="364">
        <v>2</v>
      </c>
      <c r="K105" s="360" t="s">
        <v>606</v>
      </c>
      <c r="M105" s="565"/>
      <c r="N105" s="565"/>
      <c r="O105" s="565"/>
      <c r="P105" s="565"/>
      <c r="Q105" s="565"/>
      <c r="R105" s="565"/>
      <c r="S105" s="565"/>
      <c r="T105" s="565"/>
      <c r="U105" s="365"/>
    </row>
    <row r="106" spans="1:21" s="345" customFormat="1">
      <c r="B106" s="469">
        <v>45222</v>
      </c>
      <c r="C106" s="483" t="s">
        <v>289</v>
      </c>
      <c r="D106" s="362" t="s">
        <v>1418</v>
      </c>
      <c r="E106" s="362"/>
      <c r="F106" s="362" t="s">
        <v>207</v>
      </c>
      <c r="G106" s="362" t="s">
        <v>208</v>
      </c>
      <c r="H106" s="485">
        <v>35</v>
      </c>
      <c r="I106" s="539" cm="1">
        <f t="array" ref="I106">_xlfn.IFS(H106=25,7,H106=30,7.5,H106=35,5,H106=40,10,H106=50,10,H106=70,15,H106=0,"")</f>
        <v>5</v>
      </c>
      <c r="J106" s="364">
        <v>2</v>
      </c>
      <c r="K106" s="360" t="s">
        <v>1064</v>
      </c>
      <c r="M106" s="565"/>
      <c r="N106" s="565"/>
      <c r="O106" s="565"/>
      <c r="P106" s="565"/>
      <c r="Q106" s="565"/>
      <c r="R106" s="565"/>
      <c r="S106" s="565"/>
      <c r="T106" s="565"/>
      <c r="U106" s="365"/>
    </row>
    <row r="107" spans="1:21" s="345" customFormat="1">
      <c r="B107" s="469">
        <v>45223</v>
      </c>
      <c r="C107" s="483" t="s">
        <v>255</v>
      </c>
      <c r="D107" s="362" t="s">
        <v>1433</v>
      </c>
      <c r="E107" s="362">
        <v>412</v>
      </c>
      <c r="F107" s="362" t="s">
        <v>219</v>
      </c>
      <c r="G107" s="362" t="s">
        <v>208</v>
      </c>
      <c r="H107" s="485">
        <v>25</v>
      </c>
      <c r="I107" s="539" cm="1">
        <f t="array" ref="I107">_xlfn.IFS(H107=25,7,H107=30,7.5,H107=35,5,H107=40,10,H107=50,10,H107=70,15,H107=0,"")</f>
        <v>7</v>
      </c>
      <c r="J107" s="364">
        <v>2</v>
      </c>
      <c r="K107" s="360" t="s">
        <v>606</v>
      </c>
      <c r="M107" s="565"/>
      <c r="N107" s="565"/>
      <c r="O107" s="565"/>
      <c r="P107" s="565"/>
      <c r="Q107" s="565"/>
      <c r="R107" s="565"/>
      <c r="S107" s="565"/>
      <c r="T107" s="565"/>
      <c r="U107" s="365"/>
    </row>
    <row r="108" spans="1:21" s="345" customFormat="1">
      <c r="B108" s="469">
        <v>45223</v>
      </c>
      <c r="C108" s="483" t="s">
        <v>249</v>
      </c>
      <c r="D108" s="362" t="s">
        <v>1443</v>
      </c>
      <c r="E108" s="362">
        <v>102</v>
      </c>
      <c r="F108" s="362" t="s">
        <v>219</v>
      </c>
      <c r="G108" s="362" t="s">
        <v>208</v>
      </c>
      <c r="H108" s="485">
        <v>25</v>
      </c>
      <c r="I108" s="539" cm="1">
        <f t="array" ref="I108">_xlfn.IFS(H108=25,7,H108=30,7.5,H108=35,5,H108=40,10,H108=50,10,H108=70,15,H108=0,"")</f>
        <v>7</v>
      </c>
      <c r="J108" s="364">
        <v>2</v>
      </c>
      <c r="K108" s="360" t="s">
        <v>189</v>
      </c>
      <c r="M108" s="565"/>
      <c r="N108" s="565"/>
      <c r="O108" s="565"/>
      <c r="P108" s="565"/>
      <c r="Q108" s="565"/>
      <c r="R108" s="565"/>
      <c r="S108" s="565"/>
      <c r="T108" s="565"/>
      <c r="U108" s="365"/>
    </row>
    <row r="109" spans="1:21" s="345" customFormat="1">
      <c r="B109" s="469">
        <v>45224</v>
      </c>
      <c r="C109" s="483" t="s">
        <v>514</v>
      </c>
      <c r="D109" s="362" t="s">
        <v>1394</v>
      </c>
      <c r="E109" s="362">
        <v>407</v>
      </c>
      <c r="F109" s="362" t="s">
        <v>219</v>
      </c>
      <c r="G109" s="362" t="s">
        <v>208</v>
      </c>
      <c r="H109" s="485">
        <v>25</v>
      </c>
      <c r="I109" s="539" cm="1">
        <f t="array" ref="I109">_xlfn.IFS(H109=25,7,H109=30,7.5,H109=35,5,H109=40,10,H109=50,10,H109=70,15,H109=0,"")</f>
        <v>7</v>
      </c>
      <c r="J109" s="364">
        <v>2</v>
      </c>
      <c r="K109" s="360" t="s">
        <v>169</v>
      </c>
      <c r="M109" s="565"/>
      <c r="N109" s="565"/>
      <c r="O109" s="565"/>
      <c r="P109" s="565"/>
      <c r="Q109" s="565"/>
      <c r="R109" s="565"/>
      <c r="S109" s="565"/>
      <c r="T109" s="565"/>
    </row>
    <row r="110" spans="1:21" s="345" customFormat="1">
      <c r="B110" s="469">
        <v>45224</v>
      </c>
      <c r="C110" s="483" t="s">
        <v>217</v>
      </c>
      <c r="D110" s="362" t="s">
        <v>1442</v>
      </c>
      <c r="E110" s="362">
        <v>202</v>
      </c>
      <c r="F110" s="362" t="s">
        <v>219</v>
      </c>
      <c r="G110" s="362" t="s">
        <v>208</v>
      </c>
      <c r="H110" s="485">
        <v>25</v>
      </c>
      <c r="I110" s="539" cm="1">
        <f t="array" ref="I110">_xlfn.IFS(H110=25,7,H110=30,7.5,H110=35,5,H110=40,10,H110=50,10,H110=70,15,H110=0,"")</f>
        <v>7</v>
      </c>
      <c r="J110" s="364">
        <v>2</v>
      </c>
      <c r="K110" s="360" t="s">
        <v>189</v>
      </c>
      <c r="M110" s="565"/>
      <c r="N110" s="565"/>
      <c r="O110" s="565"/>
      <c r="P110" s="565"/>
      <c r="Q110" s="565"/>
      <c r="R110" s="565"/>
      <c r="S110" s="565"/>
      <c r="T110" s="565"/>
    </row>
    <row r="111" spans="1:21" s="345" customFormat="1">
      <c r="B111" s="469">
        <v>45225</v>
      </c>
      <c r="C111" s="483" t="s">
        <v>295</v>
      </c>
      <c r="D111" s="362" t="s">
        <v>1424</v>
      </c>
      <c r="E111" s="362" t="s">
        <v>1447</v>
      </c>
      <c r="F111" s="362" t="s">
        <v>783</v>
      </c>
      <c r="G111" s="362" t="s">
        <v>208</v>
      </c>
      <c r="H111" s="485">
        <v>25</v>
      </c>
      <c r="I111" s="539" cm="1">
        <f t="array" ref="I111">_xlfn.IFS(H111=25,7,H111=30,7.5,H111=35,5,H111=40,10,H111=50,10,H111=70,15,H111=0,"")</f>
        <v>7</v>
      </c>
      <c r="J111" s="364">
        <v>2</v>
      </c>
      <c r="K111" s="360" t="s">
        <v>189</v>
      </c>
      <c r="M111" s="565"/>
      <c r="N111" s="565"/>
      <c r="O111" s="565"/>
      <c r="P111" s="565"/>
      <c r="Q111" s="565"/>
      <c r="R111" s="565"/>
      <c r="S111" s="565"/>
      <c r="T111" s="565"/>
    </row>
    <row r="112" spans="1:21" s="345" customFormat="1">
      <c r="B112" s="469">
        <v>45225</v>
      </c>
      <c r="C112" s="483" t="s">
        <v>533</v>
      </c>
      <c r="D112" s="362" t="s">
        <v>1432</v>
      </c>
      <c r="E112" s="362"/>
      <c r="F112" s="362" t="s">
        <v>207</v>
      </c>
      <c r="G112" s="362" t="s">
        <v>208</v>
      </c>
      <c r="H112" s="485">
        <v>35</v>
      </c>
      <c r="I112" s="539">
        <v>5</v>
      </c>
      <c r="J112" s="364">
        <v>2</v>
      </c>
      <c r="K112" s="360" t="s">
        <v>240</v>
      </c>
      <c r="M112" s="565"/>
      <c r="N112" s="565"/>
      <c r="O112" s="565"/>
      <c r="P112" s="565"/>
      <c r="Q112" s="565"/>
      <c r="R112" s="565"/>
      <c r="S112" s="565"/>
      <c r="T112" s="565"/>
    </row>
    <row r="113" spans="2:20" s="345" customFormat="1">
      <c r="B113" s="469">
        <v>45225</v>
      </c>
      <c r="C113" s="483" t="s">
        <v>1021</v>
      </c>
      <c r="D113" s="362" t="s">
        <v>1448</v>
      </c>
      <c r="E113" s="362">
        <v>412</v>
      </c>
      <c r="F113" s="362" t="s">
        <v>219</v>
      </c>
      <c r="G113" s="362" t="s">
        <v>208</v>
      </c>
      <c r="H113" s="485">
        <v>25</v>
      </c>
      <c r="I113" s="539">
        <v>7</v>
      </c>
      <c r="J113" s="364">
        <v>1</v>
      </c>
      <c r="K113" s="360" t="s">
        <v>169</v>
      </c>
      <c r="M113" s="565"/>
      <c r="N113" s="565"/>
      <c r="O113" s="565"/>
      <c r="P113" s="565"/>
      <c r="Q113" s="565"/>
      <c r="R113" s="565"/>
      <c r="S113" s="565"/>
      <c r="T113" s="565"/>
    </row>
    <row r="114" spans="2:20" s="345" customFormat="1">
      <c r="B114" s="469">
        <v>45225</v>
      </c>
      <c r="C114" s="483" t="s">
        <v>1400</v>
      </c>
      <c r="D114" s="362" t="s">
        <v>1412</v>
      </c>
      <c r="E114" s="362"/>
      <c r="F114" s="362" t="s">
        <v>207</v>
      </c>
      <c r="G114" s="362" t="s">
        <v>208</v>
      </c>
      <c r="H114" s="485">
        <v>35</v>
      </c>
      <c r="I114" s="539" cm="1">
        <f t="array" ref="I114">_xlfn.IFS(H114=25,7,H114=30,7.5,H114=35,5,H114=40,10,H114=50,10,H114=70,15,H114=0,"")</f>
        <v>5</v>
      </c>
      <c r="J114" s="364">
        <v>2</v>
      </c>
      <c r="K114" s="360" t="s">
        <v>189</v>
      </c>
      <c r="M114" s="565"/>
      <c r="N114" s="565"/>
      <c r="O114" s="565"/>
      <c r="P114" s="565"/>
      <c r="Q114" s="565"/>
      <c r="R114" s="565"/>
      <c r="S114" s="565"/>
      <c r="T114" s="565"/>
    </row>
    <row r="115" spans="2:20" s="345" customFormat="1">
      <c r="B115" s="469">
        <v>45226</v>
      </c>
      <c r="C115" s="483" t="s">
        <v>287</v>
      </c>
      <c r="D115" s="362" t="s">
        <v>1452</v>
      </c>
      <c r="E115" s="362">
        <v>207</v>
      </c>
      <c r="F115" s="362" t="s">
        <v>219</v>
      </c>
      <c r="G115" s="362" t="s">
        <v>208</v>
      </c>
      <c r="H115" s="485">
        <v>25</v>
      </c>
      <c r="I115" s="539">
        <v>7</v>
      </c>
      <c r="J115" s="364">
        <v>2</v>
      </c>
      <c r="K115" s="360" t="s">
        <v>240</v>
      </c>
      <c r="M115" s="565"/>
      <c r="N115" s="565"/>
      <c r="O115" s="565"/>
      <c r="P115" s="565"/>
      <c r="Q115" s="565"/>
      <c r="R115" s="565"/>
      <c r="S115" s="565"/>
      <c r="T115" s="565"/>
    </row>
    <row r="116" spans="2:20" s="345" customFormat="1">
      <c r="B116" s="469">
        <v>45226</v>
      </c>
      <c r="C116" s="483" t="s">
        <v>287</v>
      </c>
      <c r="D116" s="362" t="s">
        <v>1453</v>
      </c>
      <c r="E116" s="362">
        <v>204</v>
      </c>
      <c r="F116" s="362" t="s">
        <v>219</v>
      </c>
      <c r="G116" s="362" t="s">
        <v>208</v>
      </c>
      <c r="H116" s="485">
        <v>25</v>
      </c>
      <c r="I116" s="539">
        <v>7</v>
      </c>
      <c r="J116" s="364">
        <v>2</v>
      </c>
      <c r="K116" s="360" t="s">
        <v>240</v>
      </c>
      <c r="M116" s="565"/>
      <c r="N116" s="565"/>
      <c r="O116" s="565"/>
      <c r="P116" s="565"/>
      <c r="Q116" s="565"/>
      <c r="R116" s="565"/>
      <c r="S116" s="565"/>
      <c r="T116" s="565"/>
    </row>
    <row r="117" spans="2:20" s="345" customFormat="1">
      <c r="B117" s="469">
        <v>45226</v>
      </c>
      <c r="C117" s="483" t="s">
        <v>671</v>
      </c>
      <c r="D117" s="362" t="s">
        <v>1413</v>
      </c>
      <c r="E117" s="362"/>
      <c r="F117" s="362" t="s">
        <v>207</v>
      </c>
      <c r="G117" s="362" t="s">
        <v>208</v>
      </c>
      <c r="H117" s="485">
        <v>35</v>
      </c>
      <c r="I117" s="539" cm="1">
        <f t="array" ref="I117">_xlfn.IFS(H117=25,7,H117=30,7.5,H117=35,5,H117=40,10,H117=50,10,H117=70,15,H117=0,"")</f>
        <v>5</v>
      </c>
      <c r="J117" s="364">
        <v>2</v>
      </c>
      <c r="K117" s="360" t="s">
        <v>189</v>
      </c>
      <c r="M117" s="565"/>
      <c r="N117" s="565"/>
      <c r="O117" s="565"/>
      <c r="P117" s="565"/>
      <c r="Q117" s="565"/>
      <c r="R117" s="565"/>
      <c r="S117" s="565"/>
      <c r="T117" s="565"/>
    </row>
    <row r="118" spans="2:20" s="345" customFormat="1">
      <c r="B118" s="577">
        <v>45227</v>
      </c>
      <c r="C118" s="579" t="s">
        <v>205</v>
      </c>
      <c r="D118" s="578" t="s">
        <v>1454</v>
      </c>
      <c r="E118" s="578">
        <v>410</v>
      </c>
      <c r="F118" s="578" t="s">
        <v>219</v>
      </c>
      <c r="G118" s="578" t="s">
        <v>208</v>
      </c>
      <c r="H118" s="485">
        <v>25</v>
      </c>
      <c r="I118" s="539">
        <v>7</v>
      </c>
      <c r="J118" s="364">
        <v>2</v>
      </c>
      <c r="K118" s="360" t="s">
        <v>240</v>
      </c>
      <c r="M118" s="565"/>
      <c r="N118" s="565"/>
      <c r="O118" s="565"/>
      <c r="P118" s="565"/>
      <c r="Q118" s="565"/>
      <c r="R118" s="565"/>
      <c r="S118" s="565"/>
      <c r="T118" s="565"/>
    </row>
    <row r="119" spans="2:20" s="345" customFormat="1">
      <c r="B119" s="1754">
        <v>45227</v>
      </c>
      <c r="C119" s="1756" t="s">
        <v>560</v>
      </c>
      <c r="D119" s="1758" t="s">
        <v>1404</v>
      </c>
      <c r="E119" s="1758"/>
      <c r="F119" s="1758" t="s">
        <v>207</v>
      </c>
      <c r="G119" s="1758" t="s">
        <v>208</v>
      </c>
      <c r="H119" s="485">
        <v>70</v>
      </c>
      <c r="I119" s="539" cm="1">
        <f t="array" ref="I119">_xlfn.IFS(H119=25,7,H119=30,7.5,H119=35,5,H119=40,10,H119=50,10,H119=70,15,H119=0,"")</f>
        <v>15</v>
      </c>
      <c r="J119" s="364">
        <v>7</v>
      </c>
      <c r="K119" s="360" t="s">
        <v>189</v>
      </c>
      <c r="M119" s="565"/>
      <c r="N119" s="565"/>
      <c r="O119" s="565"/>
      <c r="P119" s="565"/>
      <c r="Q119" s="565"/>
      <c r="R119" s="565"/>
      <c r="S119" s="565"/>
      <c r="T119" s="565"/>
    </row>
    <row r="120" spans="2:20" s="345" customFormat="1">
      <c r="B120" s="1755"/>
      <c r="C120" s="1757"/>
      <c r="D120" s="1759"/>
      <c r="E120" s="1759"/>
      <c r="F120" s="1759"/>
      <c r="G120" s="1759"/>
      <c r="H120" s="485">
        <v>50</v>
      </c>
      <c r="I120" s="539" cm="1">
        <f t="array" ref="I120">_xlfn.IFS(H120=25,7,H120=30,7.5,H120=35,5,H120=40,10,H120=50,10,H120=70,15,H120=0,"")</f>
        <v>10</v>
      </c>
      <c r="J120" s="364">
        <v>4</v>
      </c>
      <c r="K120" s="360" t="s">
        <v>189</v>
      </c>
      <c r="M120" s="565"/>
      <c r="N120" s="565"/>
      <c r="O120" s="565"/>
      <c r="P120" s="565"/>
      <c r="Q120" s="565"/>
      <c r="R120" s="565"/>
      <c r="S120" s="565"/>
      <c r="T120" s="565"/>
    </row>
    <row r="121" spans="2:20" s="345" customFormat="1">
      <c r="B121" s="487">
        <v>45227</v>
      </c>
      <c r="C121" s="576" t="s">
        <v>297</v>
      </c>
      <c r="D121" s="488" t="s">
        <v>1455</v>
      </c>
      <c r="E121" s="488">
        <v>407</v>
      </c>
      <c r="F121" s="488" t="s">
        <v>219</v>
      </c>
      <c r="G121" s="488" t="s">
        <v>208</v>
      </c>
      <c r="H121" s="485">
        <v>25</v>
      </c>
      <c r="I121" s="539" cm="1">
        <f t="array" ref="I121">_xlfn.IFS(H121=25,7,H121=30,7.5,H121=35,5,H121=40,10,H121=50,10,H121=70,15,H121=0,"")</f>
        <v>7</v>
      </c>
      <c r="J121" s="364">
        <v>2</v>
      </c>
      <c r="K121" s="360" t="s">
        <v>189</v>
      </c>
      <c r="M121" s="565"/>
      <c r="N121" s="565"/>
      <c r="O121" s="565"/>
      <c r="P121" s="565"/>
      <c r="Q121" s="565"/>
      <c r="R121" s="565"/>
      <c r="S121" s="565"/>
      <c r="T121" s="565"/>
    </row>
    <row r="122" spans="2:20" s="345" customFormat="1">
      <c r="B122" s="469">
        <v>45227</v>
      </c>
      <c r="C122" s="483" t="s">
        <v>438</v>
      </c>
      <c r="D122" s="362" t="s">
        <v>1402</v>
      </c>
      <c r="E122" s="362"/>
      <c r="F122" s="362" t="s">
        <v>207</v>
      </c>
      <c r="G122" s="362" t="s">
        <v>208</v>
      </c>
      <c r="H122" s="485">
        <v>35</v>
      </c>
      <c r="I122" s="539" cm="1">
        <f t="array" ref="I122">_xlfn.IFS(H122=25,7,H122=30,7.5,H122=35,5,H122=40,10,H122=50,10,H122=70,15,H122=0,"")</f>
        <v>5</v>
      </c>
      <c r="J122" s="364">
        <v>2</v>
      </c>
      <c r="K122" s="360" t="s">
        <v>861</v>
      </c>
      <c r="M122" s="565"/>
      <c r="N122" s="565"/>
      <c r="O122" s="565"/>
      <c r="P122" s="565"/>
      <c r="Q122" s="565"/>
      <c r="R122" s="565"/>
      <c r="S122" s="565"/>
      <c r="T122" s="565"/>
    </row>
    <row r="123" spans="2:20" s="345" customFormat="1">
      <c r="B123" s="469">
        <v>45227</v>
      </c>
      <c r="C123" s="483" t="s">
        <v>418</v>
      </c>
      <c r="D123" s="362" t="s">
        <v>1457</v>
      </c>
      <c r="E123" s="362">
        <v>311</v>
      </c>
      <c r="F123" s="362" t="s">
        <v>219</v>
      </c>
      <c r="G123" s="362" t="s">
        <v>208</v>
      </c>
      <c r="H123" s="485">
        <v>25</v>
      </c>
      <c r="I123" s="539" cm="1">
        <f t="array" ref="I123">_xlfn.IFS(H123=25,7,H123=30,7.5,H123=35,5,H123=40,10,H123=50,10,H123=70,15,H123=0,"")</f>
        <v>7</v>
      </c>
      <c r="J123" s="364">
        <v>2</v>
      </c>
      <c r="K123" s="360" t="s">
        <v>169</v>
      </c>
      <c r="M123" s="565"/>
      <c r="N123" s="565"/>
      <c r="O123" s="565"/>
      <c r="P123" s="565"/>
      <c r="Q123" s="565"/>
      <c r="R123" s="565"/>
      <c r="S123" s="565"/>
      <c r="T123" s="565"/>
    </row>
    <row r="124" spans="2:20" s="345" customFormat="1">
      <c r="B124" s="469">
        <v>45228</v>
      </c>
      <c r="C124" s="483" t="s">
        <v>295</v>
      </c>
      <c r="D124" s="362" t="s">
        <v>1403</v>
      </c>
      <c r="E124" s="362"/>
      <c r="F124" s="362" t="s">
        <v>207</v>
      </c>
      <c r="G124" s="362" t="s">
        <v>208</v>
      </c>
      <c r="H124" s="485">
        <v>35</v>
      </c>
      <c r="I124" s="539" cm="1">
        <f t="array" ref="I124">_xlfn.IFS(H124=25,7,H124=30,7.5,H124=35,5,H124=40,10,H124=50,10,H124=70,15,H124=0,"")</f>
        <v>5</v>
      </c>
      <c r="J124" s="364">
        <v>2</v>
      </c>
      <c r="K124" s="360" t="s">
        <v>169</v>
      </c>
      <c r="M124" s="565"/>
      <c r="N124" s="565"/>
      <c r="O124" s="565"/>
      <c r="P124" s="565"/>
      <c r="Q124" s="565"/>
      <c r="R124" s="565"/>
      <c r="S124" s="565"/>
      <c r="T124" s="565"/>
    </row>
    <row r="125" spans="2:20" s="345" customFormat="1">
      <c r="B125" s="469">
        <v>45228</v>
      </c>
      <c r="C125" s="483" t="s">
        <v>671</v>
      </c>
      <c r="D125" s="362" t="s">
        <v>1423</v>
      </c>
      <c r="E125" s="362"/>
      <c r="F125" s="362" t="s">
        <v>207</v>
      </c>
      <c r="G125" s="362" t="s">
        <v>208</v>
      </c>
      <c r="H125" s="485">
        <v>70</v>
      </c>
      <c r="I125" s="539" cm="1">
        <f t="array" ref="I125">_xlfn.IFS(H125=25,7,H125=30,7.5,H125=35,5,H125=40,10,H125=50,10,H125=70,15,H125=0,"")</f>
        <v>15</v>
      </c>
      <c r="J125" s="364">
        <v>4</v>
      </c>
      <c r="K125" s="360" t="s">
        <v>240</v>
      </c>
      <c r="M125" s="565"/>
      <c r="N125" s="565"/>
      <c r="O125" s="565"/>
      <c r="P125" s="565"/>
      <c r="Q125" s="565"/>
      <c r="R125" s="565"/>
      <c r="S125" s="565"/>
      <c r="T125" s="565"/>
    </row>
    <row r="126" spans="2:20" s="345" customFormat="1">
      <c r="B126" s="469">
        <v>45229</v>
      </c>
      <c r="C126" s="483" t="s">
        <v>274</v>
      </c>
      <c r="D126" s="362" t="s">
        <v>1440</v>
      </c>
      <c r="E126" s="362"/>
      <c r="F126" s="362" t="s">
        <v>207</v>
      </c>
      <c r="G126" s="362" t="s">
        <v>208</v>
      </c>
      <c r="H126" s="485">
        <v>35</v>
      </c>
      <c r="I126" s="539" cm="1">
        <f t="array" ref="I126">_xlfn.IFS(H126=25,7,H126=30,7.5,H126=35,5,H126=40,10,H126=50,10,H126=70,15,H126=0,"")</f>
        <v>5</v>
      </c>
      <c r="J126" s="364">
        <v>2</v>
      </c>
      <c r="K126" s="360" t="s">
        <v>169</v>
      </c>
      <c r="M126" s="565"/>
      <c r="N126" s="565"/>
      <c r="O126" s="565"/>
      <c r="P126" s="565"/>
      <c r="Q126" s="565"/>
      <c r="R126" s="565"/>
      <c r="S126" s="565"/>
      <c r="T126" s="565"/>
    </row>
    <row r="127" spans="2:20" s="345" customFormat="1">
      <c r="B127" s="469">
        <v>45230</v>
      </c>
      <c r="C127" s="483" t="s">
        <v>308</v>
      </c>
      <c r="D127" s="362" t="s">
        <v>1432</v>
      </c>
      <c r="E127" s="362"/>
      <c r="F127" s="362" t="s">
        <v>219</v>
      </c>
      <c r="G127" s="362" t="s">
        <v>208</v>
      </c>
      <c r="H127" s="485">
        <v>25</v>
      </c>
      <c r="I127" s="539">
        <v>7</v>
      </c>
      <c r="J127" s="364">
        <v>1</v>
      </c>
      <c r="K127" s="360" t="s">
        <v>240</v>
      </c>
      <c r="M127" s="565"/>
      <c r="N127" s="565"/>
      <c r="O127" s="565"/>
      <c r="P127" s="565"/>
      <c r="Q127" s="565"/>
      <c r="R127" s="565"/>
      <c r="S127" s="565"/>
      <c r="T127" s="565"/>
    </row>
    <row r="128" spans="2:20" s="345" customFormat="1">
      <c r="B128" s="469">
        <v>45230</v>
      </c>
      <c r="C128" s="483" t="s">
        <v>215</v>
      </c>
      <c r="D128" s="362" t="s">
        <v>1464</v>
      </c>
      <c r="E128" s="362"/>
      <c r="F128" s="362" t="s">
        <v>207</v>
      </c>
      <c r="G128" s="362" t="s">
        <v>208</v>
      </c>
      <c r="H128" s="485">
        <v>35</v>
      </c>
      <c r="I128" s="539" cm="1">
        <f t="array" ref="I128">_xlfn.IFS(H128=25,7,H128=30,7.5,H128=35,5,H128=40,10,H128=50,10,H128=70,15,H128=0,"")</f>
        <v>5</v>
      </c>
      <c r="J128" s="364">
        <v>2</v>
      </c>
      <c r="K128" s="365" t="s">
        <v>1064</v>
      </c>
      <c r="M128" s="565"/>
      <c r="N128" s="565"/>
      <c r="O128" s="565"/>
      <c r="P128" s="565"/>
      <c r="Q128" s="565"/>
      <c r="R128" s="565"/>
      <c r="S128" s="565"/>
      <c r="T128" s="565"/>
    </row>
    <row r="129" spans="2:11">
      <c r="B129" s="588">
        <v>45207</v>
      </c>
      <c r="C129" s="589" t="s">
        <v>1494</v>
      </c>
      <c r="D129" s="589" t="s">
        <v>1495</v>
      </c>
      <c r="E129" s="589"/>
      <c r="F129" s="589"/>
      <c r="G129" s="589"/>
      <c r="H129" s="589"/>
      <c r="I129" s="590">
        <v>-18</v>
      </c>
      <c r="J129" s="589"/>
      <c r="K129" s="589"/>
    </row>
    <row r="130" spans="2:11">
      <c r="B130" s="345"/>
      <c r="C130" s="345"/>
      <c r="D130" s="345"/>
      <c r="E130" s="345"/>
      <c r="F130" s="345"/>
      <c r="G130" s="345"/>
      <c r="H130" s="502">
        <f>SUM(H6:H128)</f>
        <v>3990</v>
      </c>
      <c r="I130" s="534">
        <f>SUM(I6:I129)</f>
        <v>860.5</v>
      </c>
      <c r="J130" s="345"/>
      <c r="K130" s="345" t="s">
        <v>1496</v>
      </c>
    </row>
    <row r="131" spans="2:11">
      <c r="B131" s="345"/>
      <c r="C131" s="345"/>
      <c r="D131" s="345"/>
      <c r="E131" s="345"/>
      <c r="F131" s="345"/>
      <c r="G131" s="345"/>
      <c r="H131" s="345"/>
      <c r="I131" s="534"/>
      <c r="J131" s="345"/>
      <c r="K131" s="345"/>
    </row>
    <row r="132" spans="2:11">
      <c r="B132" s="345"/>
      <c r="C132" s="345"/>
      <c r="D132" s="345"/>
      <c r="E132" s="345"/>
      <c r="F132" s="345"/>
      <c r="G132" s="345"/>
      <c r="H132" s="345"/>
      <c r="I132" s="534"/>
      <c r="J132" s="345"/>
      <c r="K132" s="345"/>
    </row>
    <row r="133" spans="2:11" ht="15.75">
      <c r="B133" s="510" t="s">
        <v>1444</v>
      </c>
      <c r="C133" s="511"/>
      <c r="D133" s="511"/>
      <c r="E133" s="511"/>
      <c r="F133" s="511"/>
      <c r="G133" s="511"/>
      <c r="H133" s="511"/>
      <c r="I133" s="537"/>
      <c r="J133" s="345"/>
      <c r="K133" s="345"/>
    </row>
    <row r="134" spans="2:11" ht="15.75">
      <c r="B134" s="378"/>
      <c r="C134" s="345"/>
      <c r="D134" s="345"/>
      <c r="E134" s="345"/>
      <c r="F134" s="345"/>
      <c r="G134" s="345"/>
      <c r="H134" s="345"/>
      <c r="I134" s="534"/>
      <c r="J134" s="345"/>
      <c r="K134" s="345"/>
    </row>
    <row r="135" spans="2:11" ht="15.75">
      <c r="B135" s="503" t="s">
        <v>311</v>
      </c>
      <c r="C135" s="345"/>
      <c r="D135" s="345"/>
      <c r="E135" s="345"/>
      <c r="F135" s="345"/>
      <c r="G135" s="345"/>
      <c r="H135" s="345"/>
      <c r="I135" s="534"/>
      <c r="J135" s="345"/>
      <c r="K135" s="345"/>
    </row>
    <row r="136" spans="2:11" ht="15.75">
      <c r="B136" s="503"/>
      <c r="C136" s="345"/>
      <c r="D136" s="345"/>
      <c r="E136" s="345"/>
      <c r="F136" s="345"/>
      <c r="G136" s="345"/>
      <c r="H136" s="345"/>
      <c r="I136" s="534"/>
      <c r="J136" s="345"/>
      <c r="K136" s="345"/>
    </row>
    <row r="137" spans="2:11" ht="15.75">
      <c r="B137" s="503" t="s">
        <v>312</v>
      </c>
      <c r="C137" s="345"/>
      <c r="D137" s="345"/>
      <c r="E137" s="345"/>
      <c r="F137" s="345"/>
      <c r="G137" s="345"/>
      <c r="H137" s="345"/>
      <c r="I137" s="534"/>
      <c r="J137" s="345"/>
      <c r="K137" s="345"/>
    </row>
    <row r="138" spans="2:11" ht="15.75">
      <c r="B138" s="503"/>
      <c r="C138" s="345"/>
      <c r="D138" s="345"/>
      <c r="E138" s="345"/>
      <c r="F138" s="345"/>
      <c r="G138" s="345"/>
      <c r="H138" s="345"/>
      <c r="I138" s="534"/>
      <c r="J138" s="345"/>
      <c r="K138" s="345"/>
    </row>
    <row r="139" spans="2:11" ht="15.75">
      <c r="B139" s="504" t="s">
        <v>313</v>
      </c>
      <c r="C139" s="345"/>
      <c r="D139" s="345"/>
      <c r="E139" s="345"/>
      <c r="F139" s="345"/>
      <c r="G139" s="345"/>
      <c r="H139" s="345"/>
      <c r="I139" s="534"/>
      <c r="J139" s="345"/>
      <c r="K139" s="345"/>
    </row>
    <row r="140" spans="2:11" ht="15.75">
      <c r="B140" s="503"/>
      <c r="C140" s="345"/>
      <c r="D140" s="345"/>
      <c r="E140" s="345"/>
      <c r="F140" s="345"/>
      <c r="G140" s="345"/>
      <c r="H140" s="345"/>
      <c r="I140" s="534"/>
      <c r="J140" s="345"/>
      <c r="K140" s="345"/>
    </row>
    <row r="141" spans="2:11" ht="15.75">
      <c r="B141" s="378" t="s">
        <v>314</v>
      </c>
      <c r="C141" s="345"/>
      <c r="D141" s="345"/>
      <c r="E141" s="345"/>
      <c r="F141" s="345"/>
      <c r="G141" s="345"/>
      <c r="H141" s="345"/>
      <c r="I141" s="534"/>
      <c r="J141" s="345"/>
      <c r="K141" s="345"/>
    </row>
    <row r="142" spans="2:11" ht="15.75">
      <c r="B142" s="503"/>
      <c r="C142" s="345"/>
      <c r="D142" s="345"/>
      <c r="E142" s="345"/>
      <c r="F142" s="345"/>
      <c r="G142" s="345"/>
      <c r="H142" s="345"/>
      <c r="I142" s="534"/>
      <c r="J142" s="345"/>
      <c r="K142" s="345"/>
    </row>
    <row r="143" spans="2:11" ht="15.75">
      <c r="B143" s="378" t="s">
        <v>315</v>
      </c>
      <c r="C143" s="345"/>
      <c r="D143" s="345"/>
      <c r="E143" s="345"/>
      <c r="F143" s="345"/>
      <c r="G143" s="345"/>
      <c r="H143" s="345"/>
      <c r="I143" s="534"/>
      <c r="J143" s="345"/>
      <c r="K143" s="345"/>
    </row>
    <row r="144" spans="2:11">
      <c r="B144" s="345"/>
      <c r="C144" s="345"/>
      <c r="D144" s="345"/>
      <c r="E144" s="345"/>
      <c r="F144" s="345"/>
      <c r="G144" s="345"/>
      <c r="H144" s="345"/>
      <c r="I144" s="534"/>
      <c r="J144" s="345"/>
      <c r="K144" s="345"/>
    </row>
    <row r="145" spans="2:10">
      <c r="B145" s="345"/>
      <c r="C145" s="345"/>
      <c r="D145" s="345"/>
      <c r="E145" s="345"/>
      <c r="F145" s="345"/>
      <c r="G145" s="345"/>
      <c r="H145" s="345"/>
      <c r="I145" s="534"/>
      <c r="J145" s="345"/>
    </row>
  </sheetData>
  <mergeCells count="11">
    <mergeCell ref="M3:O3"/>
    <mergeCell ref="W1:X1"/>
    <mergeCell ref="B119:B120"/>
    <mergeCell ref="C119:C120"/>
    <mergeCell ref="D119:D120"/>
    <mergeCell ref="E119:E120"/>
    <mergeCell ref="B1:G1"/>
    <mergeCell ref="C2:G2"/>
    <mergeCell ref="B3:D3"/>
    <mergeCell ref="F119:F120"/>
    <mergeCell ref="G119:G120"/>
  </mergeCells>
  <phoneticPr fontId="137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EDD2-2106-4FBC-B449-B27B46798EBE}">
  <sheetPr codeName="Folha18"/>
  <dimension ref="A1:Y92"/>
  <sheetViews>
    <sheetView zoomScale="82" zoomScaleNormal="80" workbookViewId="0">
      <selection activeCell="H21" sqref="H21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1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0.5703125" customWidth="1"/>
    <col min="20" max="20" width="8" customWidth="1"/>
  </cols>
  <sheetData>
    <row r="1" spans="2:25" s="345" customFormat="1" ht="35.450000000000003" customHeight="1">
      <c r="B1" s="1743" t="s">
        <v>1348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470"/>
      <c r="I2" s="534"/>
    </row>
    <row r="3" spans="2:25" s="345" customFormat="1" ht="29.45" customHeigh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  <c r="M3" s="1746" t="s">
        <v>197</v>
      </c>
      <c r="N3" s="1746"/>
      <c r="O3" s="1746"/>
      <c r="P3" s="370"/>
      <c r="Q3" s="365" t="s">
        <v>198</v>
      </c>
      <c r="R3" s="365">
        <v>939660691</v>
      </c>
      <c r="S3" s="379"/>
    </row>
    <row r="4" spans="2:25" s="345" customFormat="1" ht="8.4499999999999993" customHeight="1" thickBot="1">
      <c r="I4" s="534"/>
    </row>
    <row r="5" spans="2:25" s="345" customFormat="1">
      <c r="B5" s="399" t="s">
        <v>12</v>
      </c>
      <c r="C5" s="472" t="s">
        <v>199</v>
      </c>
      <c r="D5" s="400" t="s">
        <v>200</v>
      </c>
      <c r="E5" s="400" t="s">
        <v>163</v>
      </c>
      <c r="F5" s="400" t="s">
        <v>201</v>
      </c>
      <c r="G5" s="400" t="s">
        <v>202</v>
      </c>
      <c r="H5" s="400" t="s">
        <v>14</v>
      </c>
      <c r="I5" s="536" t="s">
        <v>203</v>
      </c>
      <c r="J5" s="473" t="s">
        <v>204</v>
      </c>
      <c r="K5" s="360"/>
      <c r="M5" s="399" t="s">
        <v>12</v>
      </c>
      <c r="N5" s="472" t="s">
        <v>199</v>
      </c>
      <c r="O5" s="400" t="s">
        <v>200</v>
      </c>
      <c r="P5" s="400" t="s">
        <v>163</v>
      </c>
      <c r="Q5" s="400" t="s">
        <v>201</v>
      </c>
      <c r="R5" s="400" t="s">
        <v>202</v>
      </c>
      <c r="S5" s="400" t="s">
        <v>14</v>
      </c>
      <c r="T5" s="474" t="s">
        <v>204</v>
      </c>
    </row>
    <row r="6" spans="2:25" s="345" customFormat="1">
      <c r="B6" s="475">
        <v>45231</v>
      </c>
      <c r="C6" s="476" t="s">
        <v>249</v>
      </c>
      <c r="D6" s="477" t="s">
        <v>1474</v>
      </c>
      <c r="E6" s="477">
        <v>307</v>
      </c>
      <c r="F6" s="477" t="s">
        <v>219</v>
      </c>
      <c r="G6" s="477" t="s">
        <v>208</v>
      </c>
      <c r="H6" s="478">
        <v>25</v>
      </c>
      <c r="I6" s="580">
        <v>7</v>
      </c>
      <c r="J6" s="479">
        <v>2</v>
      </c>
      <c r="K6" s="480" t="s">
        <v>169</v>
      </c>
      <c r="L6" s="481"/>
      <c r="M6" s="475">
        <v>45231</v>
      </c>
      <c r="N6" s="476" t="s">
        <v>211</v>
      </c>
      <c r="O6" s="486" t="s">
        <v>1478</v>
      </c>
      <c r="P6" s="486"/>
      <c r="Q6" s="486" t="s">
        <v>207</v>
      </c>
      <c r="R6" s="477" t="s">
        <v>197</v>
      </c>
      <c r="S6" s="478">
        <v>39</v>
      </c>
      <c r="T6" s="482">
        <v>2</v>
      </c>
    </row>
    <row r="7" spans="2:25" s="345" customFormat="1">
      <c r="B7" s="469">
        <v>45231</v>
      </c>
      <c r="C7" s="483" t="s">
        <v>420</v>
      </c>
      <c r="D7" s="362" t="s">
        <v>1458</v>
      </c>
      <c r="E7" s="362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360" t="s">
        <v>1064</v>
      </c>
      <c r="M7" s="487">
        <v>45231</v>
      </c>
      <c r="N7" s="487" t="s">
        <v>501</v>
      </c>
      <c r="O7" s="362" t="s">
        <v>1370</v>
      </c>
      <c r="P7" s="362"/>
      <c r="Q7" s="362" t="s">
        <v>207</v>
      </c>
      <c r="R7" s="488" t="s">
        <v>197</v>
      </c>
      <c r="S7" s="493">
        <v>39</v>
      </c>
      <c r="T7" s="492">
        <v>2</v>
      </c>
    </row>
    <row r="8" spans="2:25" s="345" customFormat="1">
      <c r="B8" s="469">
        <v>45231</v>
      </c>
      <c r="C8" s="483" t="s">
        <v>519</v>
      </c>
      <c r="D8" s="362" t="s">
        <v>1471</v>
      </c>
      <c r="E8" s="362"/>
      <c r="F8" s="362" t="s">
        <v>207</v>
      </c>
      <c r="G8" s="362" t="s">
        <v>208</v>
      </c>
      <c r="H8" s="485">
        <v>50</v>
      </c>
      <c r="I8" s="539">
        <v>10</v>
      </c>
      <c r="J8" s="364">
        <v>4</v>
      </c>
      <c r="K8" s="360" t="s">
        <v>861</v>
      </c>
      <c r="M8" s="487">
        <v>45232</v>
      </c>
      <c r="N8" s="487" t="s">
        <v>217</v>
      </c>
      <c r="O8" s="489" t="s">
        <v>1472</v>
      </c>
      <c r="P8" s="489">
        <v>201</v>
      </c>
      <c r="Q8" s="362" t="s">
        <v>219</v>
      </c>
      <c r="R8" s="488" t="s">
        <v>197</v>
      </c>
      <c r="S8" s="583">
        <v>22</v>
      </c>
      <c r="T8" s="492">
        <v>2</v>
      </c>
    </row>
    <row r="9" spans="2:25" s="345" customFormat="1">
      <c r="B9" s="469">
        <v>45231</v>
      </c>
      <c r="C9" s="483" t="s">
        <v>519</v>
      </c>
      <c r="D9" s="362" t="s">
        <v>1451</v>
      </c>
      <c r="E9" s="362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360" t="s">
        <v>606</v>
      </c>
      <c r="M9" s="487">
        <v>45232</v>
      </c>
      <c r="N9" s="487" t="s">
        <v>501</v>
      </c>
      <c r="O9" s="489" t="s">
        <v>1484</v>
      </c>
      <c r="P9" s="489">
        <v>202</v>
      </c>
      <c r="Q9" s="362" t="s">
        <v>219</v>
      </c>
      <c r="R9" s="488" t="s">
        <v>197</v>
      </c>
      <c r="S9" s="583">
        <v>22</v>
      </c>
      <c r="T9" s="492">
        <v>2</v>
      </c>
      <c r="U9" s="365"/>
    </row>
    <row r="10" spans="2:25" s="345" customFormat="1">
      <c r="B10" s="469">
        <v>45232</v>
      </c>
      <c r="C10" s="483" t="s">
        <v>644</v>
      </c>
      <c r="D10" s="362" t="s">
        <v>1485</v>
      </c>
      <c r="E10" s="362">
        <v>304</v>
      </c>
      <c r="F10" s="477" t="s">
        <v>219</v>
      </c>
      <c r="G10" s="477" t="s">
        <v>208</v>
      </c>
      <c r="H10" s="478">
        <v>25</v>
      </c>
      <c r="I10" s="580">
        <v>7</v>
      </c>
      <c r="J10" s="479">
        <v>2</v>
      </c>
      <c r="K10" s="480" t="s">
        <v>606</v>
      </c>
      <c r="M10" s="487">
        <v>45235</v>
      </c>
      <c r="N10" s="487" t="s">
        <v>1121</v>
      </c>
      <c r="O10" s="489" t="s">
        <v>1517</v>
      </c>
      <c r="P10" s="489"/>
      <c r="Q10" s="362" t="s">
        <v>207</v>
      </c>
      <c r="R10" s="488" t="s">
        <v>197</v>
      </c>
      <c r="S10" s="493">
        <v>39</v>
      </c>
      <c r="T10" s="364">
        <v>2</v>
      </c>
      <c r="U10" s="365"/>
    </row>
    <row r="11" spans="2:25" s="345" customFormat="1">
      <c r="B11" s="469">
        <v>45232</v>
      </c>
      <c r="C11" s="483" t="s">
        <v>451</v>
      </c>
      <c r="D11" s="362" t="s">
        <v>1476</v>
      </c>
      <c r="E11" s="362" t="s">
        <v>1477</v>
      </c>
      <c r="F11" s="362" t="s">
        <v>219</v>
      </c>
      <c r="G11" s="362" t="s">
        <v>208</v>
      </c>
      <c r="H11" s="485">
        <v>40</v>
      </c>
      <c r="I11" s="539">
        <v>10</v>
      </c>
      <c r="J11" s="364">
        <v>4</v>
      </c>
      <c r="K11" s="360" t="s">
        <v>169</v>
      </c>
      <c r="M11" s="487">
        <v>45239</v>
      </c>
      <c r="N11" s="487" t="s">
        <v>297</v>
      </c>
      <c r="O11" s="489" t="s">
        <v>1503</v>
      </c>
      <c r="P11" s="488">
        <v>311</v>
      </c>
      <c r="Q11" s="362" t="s">
        <v>219</v>
      </c>
      <c r="R11" s="488" t="s">
        <v>197</v>
      </c>
      <c r="S11" s="583">
        <v>22</v>
      </c>
      <c r="T11" s="492">
        <v>2</v>
      </c>
      <c r="U11" s="365"/>
    </row>
    <row r="12" spans="2:25" s="345" customFormat="1">
      <c r="B12" s="469">
        <v>45232</v>
      </c>
      <c r="C12" s="483" t="s">
        <v>398</v>
      </c>
      <c r="D12" s="362" t="s">
        <v>1440</v>
      </c>
      <c r="E12" s="362">
        <v>405</v>
      </c>
      <c r="F12" s="362" t="s">
        <v>219</v>
      </c>
      <c r="G12" s="362" t="s">
        <v>208</v>
      </c>
      <c r="H12" s="485">
        <v>25</v>
      </c>
      <c r="I12" s="539">
        <v>7</v>
      </c>
      <c r="J12" s="364">
        <v>2</v>
      </c>
      <c r="K12" s="360" t="s">
        <v>169</v>
      </c>
      <c r="M12" s="487">
        <v>45239</v>
      </c>
      <c r="N12" s="487" t="s">
        <v>501</v>
      </c>
      <c r="O12" s="489" t="s">
        <v>1445</v>
      </c>
      <c r="P12" s="488"/>
      <c r="Q12" s="488" t="s">
        <v>207</v>
      </c>
      <c r="R12" s="488" t="s">
        <v>197</v>
      </c>
      <c r="S12" s="493">
        <v>39</v>
      </c>
      <c r="T12" s="492">
        <v>2</v>
      </c>
      <c r="U12" s="365"/>
    </row>
    <row r="13" spans="2:25" s="345" customFormat="1">
      <c r="B13" s="469">
        <v>45232</v>
      </c>
      <c r="C13" s="483" t="s">
        <v>321</v>
      </c>
      <c r="D13" s="362" t="s">
        <v>1461</v>
      </c>
      <c r="E13" s="362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169</v>
      </c>
      <c r="M13" s="487">
        <v>45239</v>
      </c>
      <c r="N13" s="487" t="s">
        <v>250</v>
      </c>
      <c r="O13" s="489" t="s">
        <v>1518</v>
      </c>
      <c r="P13" s="488"/>
      <c r="Q13" s="488" t="s">
        <v>207</v>
      </c>
      <c r="R13" s="488" t="s">
        <v>197</v>
      </c>
      <c r="S13" s="493">
        <v>39</v>
      </c>
      <c r="T13" s="492">
        <v>2</v>
      </c>
      <c r="U13" s="365"/>
    </row>
    <row r="14" spans="2:25" s="345" customFormat="1" ht="14.25" customHeight="1">
      <c r="B14" s="469">
        <v>45232</v>
      </c>
      <c r="C14" s="483" t="s">
        <v>720</v>
      </c>
      <c r="D14" s="362" t="s">
        <v>1421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  <c r="M14" s="487">
        <v>45240</v>
      </c>
      <c r="N14" s="487" t="s">
        <v>1275</v>
      </c>
      <c r="O14" s="489" t="s">
        <v>1349</v>
      </c>
      <c r="P14" s="381"/>
      <c r="Q14" s="488" t="s">
        <v>207</v>
      </c>
      <c r="R14" s="488" t="s">
        <v>197</v>
      </c>
      <c r="S14" s="493">
        <v>39</v>
      </c>
      <c r="T14" s="492">
        <v>2</v>
      </c>
      <c r="U14" s="365"/>
    </row>
    <row r="15" spans="2:25" s="345" customFormat="1">
      <c r="B15" s="469">
        <v>45233</v>
      </c>
      <c r="C15" s="483" t="s">
        <v>297</v>
      </c>
      <c r="D15" s="362" t="s">
        <v>1487</v>
      </c>
      <c r="E15" s="362">
        <v>103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1</v>
      </c>
      <c r="K15" s="360" t="s">
        <v>240</v>
      </c>
      <c r="M15" s="487">
        <v>45241</v>
      </c>
      <c r="N15" s="487" t="s">
        <v>355</v>
      </c>
      <c r="O15" s="489" t="s">
        <v>1519</v>
      </c>
      <c r="P15" s="381"/>
      <c r="Q15" s="488" t="s">
        <v>207</v>
      </c>
      <c r="R15" s="488" t="s">
        <v>197</v>
      </c>
      <c r="S15" s="493">
        <v>39</v>
      </c>
      <c r="T15" s="492">
        <v>2</v>
      </c>
      <c r="U15" s="365"/>
    </row>
    <row r="16" spans="2:25" s="345" customFormat="1">
      <c r="B16" s="469">
        <v>45233</v>
      </c>
      <c r="C16" s="483" t="s">
        <v>355</v>
      </c>
      <c r="D16" s="362" t="s">
        <v>1488</v>
      </c>
      <c r="E16" s="362">
        <v>401</v>
      </c>
      <c r="F16" s="362" t="s">
        <v>219</v>
      </c>
      <c r="G16" s="362" t="s">
        <v>208</v>
      </c>
      <c r="H16" s="485">
        <v>25</v>
      </c>
      <c r="I16" s="539">
        <v>7</v>
      </c>
      <c r="J16" s="364">
        <v>1</v>
      </c>
      <c r="K16" s="360" t="s">
        <v>240</v>
      </c>
      <c r="M16" s="487">
        <v>45241</v>
      </c>
      <c r="N16" s="487" t="s">
        <v>271</v>
      </c>
      <c r="O16" s="489" t="s">
        <v>1525</v>
      </c>
      <c r="P16" s="488">
        <v>401</v>
      </c>
      <c r="Q16" s="488" t="s">
        <v>219</v>
      </c>
      <c r="R16" s="488" t="s">
        <v>197</v>
      </c>
      <c r="S16" s="493">
        <v>22</v>
      </c>
      <c r="T16" s="492">
        <v>1</v>
      </c>
      <c r="U16" s="365"/>
    </row>
    <row r="17" spans="2:21" s="345" customFormat="1">
      <c r="B17" s="469">
        <v>45233</v>
      </c>
      <c r="C17" s="483" t="s">
        <v>420</v>
      </c>
      <c r="D17" s="362" t="s">
        <v>1489</v>
      </c>
      <c r="E17" s="362">
        <v>210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1</v>
      </c>
      <c r="K17" s="360" t="s">
        <v>240</v>
      </c>
      <c r="M17" s="487">
        <v>45241</v>
      </c>
      <c r="N17" s="487" t="s">
        <v>249</v>
      </c>
      <c r="O17" s="489" t="s">
        <v>1349</v>
      </c>
      <c r="P17" s="488">
        <v>315</v>
      </c>
      <c r="Q17" s="488" t="s">
        <v>219</v>
      </c>
      <c r="R17" s="488" t="s">
        <v>197</v>
      </c>
      <c r="S17" s="493">
        <v>22</v>
      </c>
      <c r="T17" s="492">
        <v>2</v>
      </c>
      <c r="U17" s="365"/>
    </row>
    <row r="18" spans="2:21" s="345" customFormat="1">
      <c r="B18" s="469">
        <v>45233</v>
      </c>
      <c r="C18" s="483" t="s">
        <v>519</v>
      </c>
      <c r="D18" s="362" t="s">
        <v>1470</v>
      </c>
      <c r="E18" s="362"/>
      <c r="F18" s="362" t="s">
        <v>1318</v>
      </c>
      <c r="G18" s="362" t="s">
        <v>208</v>
      </c>
      <c r="H18" s="485">
        <v>70</v>
      </c>
      <c r="I18" s="539">
        <v>15</v>
      </c>
      <c r="J18" s="364">
        <v>6</v>
      </c>
      <c r="K18" s="360" t="s">
        <v>240</v>
      </c>
      <c r="M18" s="487">
        <v>45249</v>
      </c>
      <c r="N18" s="487" t="s">
        <v>379</v>
      </c>
      <c r="O18" s="489" t="s">
        <v>1395</v>
      </c>
      <c r="P18" s="488"/>
      <c r="Q18" s="488" t="s">
        <v>207</v>
      </c>
      <c r="R18" s="488" t="s">
        <v>197</v>
      </c>
      <c r="S18" s="493">
        <v>50</v>
      </c>
      <c r="T18" s="492">
        <v>4</v>
      </c>
      <c r="U18" s="365"/>
    </row>
    <row r="19" spans="2:21" s="345" customFormat="1">
      <c r="B19" s="469">
        <v>45233</v>
      </c>
      <c r="C19" s="483" t="s">
        <v>420</v>
      </c>
      <c r="D19" s="362" t="s">
        <v>1405</v>
      </c>
      <c r="E19" s="362"/>
      <c r="F19" s="362" t="s">
        <v>219</v>
      </c>
      <c r="G19" s="362" t="s">
        <v>208</v>
      </c>
      <c r="H19" s="485">
        <v>25</v>
      </c>
      <c r="I19" s="539" cm="1">
        <f t="array" ref="I19">_xlfn.IFS(H19=25,7,H19=30,7.5,H19=35,5,H19=40,10,H19=50,10,H19=70,15,H19=0,"")</f>
        <v>7</v>
      </c>
      <c r="J19" s="364">
        <v>2</v>
      </c>
      <c r="K19" s="360" t="s">
        <v>189</v>
      </c>
      <c r="M19" s="487">
        <v>45250</v>
      </c>
      <c r="N19" s="487" t="s">
        <v>323</v>
      </c>
      <c r="O19" s="489" t="s">
        <v>1556</v>
      </c>
      <c r="P19" s="488">
        <v>216</v>
      </c>
      <c r="Q19" s="488" t="s">
        <v>219</v>
      </c>
      <c r="R19" s="488" t="s">
        <v>197</v>
      </c>
      <c r="S19" s="493">
        <v>22</v>
      </c>
      <c r="T19" s="492">
        <v>2</v>
      </c>
      <c r="U19" s="365"/>
    </row>
    <row r="20" spans="2:21" s="345" customFormat="1">
      <c r="B20" s="469">
        <v>45233</v>
      </c>
      <c r="C20" s="483" t="s">
        <v>1414</v>
      </c>
      <c r="D20" s="362" t="s">
        <v>1486</v>
      </c>
      <c r="E20" s="362"/>
      <c r="F20" s="477" t="s">
        <v>219</v>
      </c>
      <c r="G20" s="477" t="s">
        <v>208</v>
      </c>
      <c r="H20" s="478">
        <v>25</v>
      </c>
      <c r="I20" s="580">
        <v>7</v>
      </c>
      <c r="J20" s="479">
        <v>2</v>
      </c>
      <c r="K20" s="480" t="s">
        <v>606</v>
      </c>
      <c r="M20" s="487">
        <v>45253</v>
      </c>
      <c r="N20" s="487" t="s">
        <v>295</v>
      </c>
      <c r="O20" s="489" t="s">
        <v>1561</v>
      </c>
      <c r="P20" s="488">
        <v>301</v>
      </c>
      <c r="Q20" s="488" t="s">
        <v>219</v>
      </c>
      <c r="R20" s="488" t="s">
        <v>197</v>
      </c>
      <c r="S20" s="493">
        <v>22</v>
      </c>
      <c r="T20" s="492">
        <v>2</v>
      </c>
      <c r="U20" s="365"/>
    </row>
    <row r="21" spans="2:21" s="345" customFormat="1">
      <c r="B21" s="469">
        <v>45233</v>
      </c>
      <c r="C21" s="483" t="s">
        <v>600</v>
      </c>
      <c r="D21" s="362" t="s">
        <v>1470</v>
      </c>
      <c r="E21" s="362"/>
      <c r="F21" s="477" t="s">
        <v>1490</v>
      </c>
      <c r="G21" s="477" t="s">
        <v>208</v>
      </c>
      <c r="H21" s="478">
        <v>325</v>
      </c>
      <c r="I21" s="580">
        <v>81.25</v>
      </c>
      <c r="J21" s="479">
        <v>6</v>
      </c>
      <c r="K21" s="480" t="s">
        <v>1329</v>
      </c>
      <c r="M21" s="487">
        <v>45253</v>
      </c>
      <c r="N21" s="487" t="s">
        <v>223</v>
      </c>
      <c r="O21" s="489" t="s">
        <v>1562</v>
      </c>
      <c r="P21" s="488"/>
      <c r="Q21" s="488" t="s">
        <v>207</v>
      </c>
      <c r="R21" s="488" t="s">
        <v>197</v>
      </c>
      <c r="S21" s="493">
        <v>39</v>
      </c>
      <c r="T21" s="492">
        <v>2</v>
      </c>
      <c r="U21" s="365"/>
    </row>
    <row r="22" spans="2:21" s="345" customFormat="1">
      <c r="B22" s="469">
        <v>45234</v>
      </c>
      <c r="C22" s="483" t="s">
        <v>271</v>
      </c>
      <c r="D22" s="362" t="s">
        <v>1471</v>
      </c>
      <c r="E22" s="362" t="s">
        <v>1516</v>
      </c>
      <c r="F22" s="362" t="s">
        <v>219</v>
      </c>
      <c r="G22" s="362" t="s">
        <v>208</v>
      </c>
      <c r="H22" s="485">
        <v>40</v>
      </c>
      <c r="I22" s="539">
        <v>10</v>
      </c>
      <c r="J22" s="364">
        <v>4</v>
      </c>
      <c r="K22" s="360" t="s">
        <v>1064</v>
      </c>
      <c r="M22" s="487">
        <v>45254</v>
      </c>
      <c r="N22" s="487" t="s">
        <v>355</v>
      </c>
      <c r="O22" s="489" t="s">
        <v>1567</v>
      </c>
      <c r="P22" s="488">
        <v>416</v>
      </c>
      <c r="Q22" s="488" t="s">
        <v>219</v>
      </c>
      <c r="R22" s="488" t="s">
        <v>197</v>
      </c>
      <c r="S22" s="493">
        <v>22</v>
      </c>
      <c r="T22" s="492">
        <v>2</v>
      </c>
      <c r="U22" s="365"/>
    </row>
    <row r="23" spans="2:21" s="345" customFormat="1">
      <c r="B23" s="469">
        <v>45234</v>
      </c>
      <c r="C23" s="483" t="s">
        <v>1414</v>
      </c>
      <c r="D23" s="362" t="s">
        <v>1492</v>
      </c>
      <c r="E23" s="362">
        <v>316</v>
      </c>
      <c r="F23" s="362" t="s">
        <v>1515</v>
      </c>
      <c r="G23" s="362" t="s">
        <v>208</v>
      </c>
      <c r="H23" s="485">
        <v>50</v>
      </c>
      <c r="I23" s="539">
        <v>10</v>
      </c>
      <c r="J23" s="364">
        <v>2</v>
      </c>
      <c r="K23" s="360" t="s">
        <v>606</v>
      </c>
      <c r="M23" s="487">
        <v>45255</v>
      </c>
      <c r="N23" s="487" t="s">
        <v>291</v>
      </c>
      <c r="O23" s="489" t="s">
        <v>1456</v>
      </c>
      <c r="P23" s="488"/>
      <c r="Q23" s="488" t="s">
        <v>207</v>
      </c>
      <c r="R23" s="488" t="s">
        <v>197</v>
      </c>
      <c r="S23" s="493">
        <v>35</v>
      </c>
      <c r="T23" s="492">
        <v>2</v>
      </c>
      <c r="U23" s="365"/>
    </row>
    <row r="24" spans="2:21" s="345" customFormat="1">
      <c r="B24" s="469">
        <v>45234</v>
      </c>
      <c r="C24" s="483" t="s">
        <v>1466</v>
      </c>
      <c r="D24" s="362" t="s">
        <v>1465</v>
      </c>
      <c r="E24" s="362"/>
      <c r="F24" s="362" t="s">
        <v>207</v>
      </c>
      <c r="G24" s="362" t="s">
        <v>208</v>
      </c>
      <c r="H24" s="485">
        <v>35</v>
      </c>
      <c r="I24" s="539">
        <v>5</v>
      </c>
      <c r="J24" s="364">
        <v>2</v>
      </c>
      <c r="K24" s="360" t="s">
        <v>1064</v>
      </c>
      <c r="M24" s="487">
        <v>45255</v>
      </c>
      <c r="N24" s="487" t="s">
        <v>213</v>
      </c>
      <c r="O24" s="489" t="s">
        <v>1395</v>
      </c>
      <c r="P24" s="488">
        <v>315</v>
      </c>
      <c r="Q24" s="488" t="s">
        <v>219</v>
      </c>
      <c r="R24" s="488" t="s">
        <v>197</v>
      </c>
      <c r="S24" s="493">
        <v>39</v>
      </c>
      <c r="T24" s="492">
        <v>4</v>
      </c>
      <c r="U24" s="365"/>
    </row>
    <row r="25" spans="2:21" s="345" customFormat="1">
      <c r="B25" s="469">
        <v>45235</v>
      </c>
      <c r="C25" s="483" t="s">
        <v>213</v>
      </c>
      <c r="D25" s="362" t="s">
        <v>1493</v>
      </c>
      <c r="E25" s="362">
        <v>316</v>
      </c>
      <c r="F25" s="362" t="s">
        <v>219</v>
      </c>
      <c r="G25" s="362" t="s">
        <v>208</v>
      </c>
      <c r="H25" s="485">
        <v>30</v>
      </c>
      <c r="I25" s="539">
        <v>7.5</v>
      </c>
      <c r="J25" s="364">
        <v>2</v>
      </c>
      <c r="K25" s="360" t="s">
        <v>1064</v>
      </c>
      <c r="L25" s="534"/>
      <c r="M25" s="487">
        <v>45257</v>
      </c>
      <c r="N25" s="487" t="s">
        <v>242</v>
      </c>
      <c r="O25" s="489" t="s">
        <v>1575</v>
      </c>
      <c r="P25" s="488"/>
      <c r="Q25" s="486" t="s">
        <v>207</v>
      </c>
      <c r="R25" s="477" t="s">
        <v>197</v>
      </c>
      <c r="S25" s="478">
        <v>39</v>
      </c>
      <c r="T25" s="482">
        <v>2</v>
      </c>
    </row>
    <row r="26" spans="2:21" s="345" customFormat="1">
      <c r="B26" s="469">
        <v>45235</v>
      </c>
      <c r="C26" s="483" t="s">
        <v>405</v>
      </c>
      <c r="D26" s="362" t="s">
        <v>1497</v>
      </c>
      <c r="E26" s="362">
        <v>203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606</v>
      </c>
      <c r="L26" s="534"/>
      <c r="M26" s="487">
        <v>45258</v>
      </c>
      <c r="N26" s="487" t="s">
        <v>295</v>
      </c>
      <c r="O26" s="489" t="s">
        <v>1578</v>
      </c>
      <c r="P26" s="488"/>
      <c r="Q26" s="488" t="s">
        <v>207</v>
      </c>
      <c r="R26" s="488" t="s">
        <v>197</v>
      </c>
      <c r="S26" s="493">
        <v>39</v>
      </c>
      <c r="T26" s="492">
        <v>2</v>
      </c>
    </row>
    <row r="27" spans="2:21" s="345" customFormat="1">
      <c r="B27" s="469">
        <v>45235</v>
      </c>
      <c r="C27" s="483" t="s">
        <v>272</v>
      </c>
      <c r="D27" s="362" t="s">
        <v>1499</v>
      </c>
      <c r="E27" s="362">
        <v>412</v>
      </c>
      <c r="F27" s="362" t="s">
        <v>219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240</v>
      </c>
      <c r="L27" s="534"/>
      <c r="M27" s="487"/>
      <c r="N27" s="487"/>
      <c r="O27" s="489"/>
      <c r="P27" s="488"/>
      <c r="Q27" s="488"/>
      <c r="R27" s="488"/>
      <c r="S27" s="493"/>
      <c r="T27" s="492"/>
    </row>
    <row r="28" spans="2:21" s="345" customFormat="1">
      <c r="B28" s="469">
        <v>45235</v>
      </c>
      <c r="C28" s="483" t="s">
        <v>295</v>
      </c>
      <c r="D28" s="362" t="s">
        <v>1498</v>
      </c>
      <c r="E28" s="362">
        <v>305</v>
      </c>
      <c r="F28" s="362" t="s">
        <v>219</v>
      </c>
      <c r="G28" s="362" t="s">
        <v>208</v>
      </c>
      <c r="H28" s="485">
        <v>25</v>
      </c>
      <c r="I28" s="539">
        <v>7</v>
      </c>
      <c r="J28" s="364">
        <v>2</v>
      </c>
      <c r="K28" s="360" t="s">
        <v>606</v>
      </c>
      <c r="L28" s="534"/>
      <c r="M28" s="487"/>
      <c r="N28" s="487"/>
      <c r="O28" s="489"/>
      <c r="P28" s="488"/>
      <c r="Q28" s="488"/>
      <c r="R28" s="488"/>
      <c r="S28" s="493"/>
      <c r="T28" s="492"/>
    </row>
    <row r="29" spans="2:21" s="345" customFormat="1">
      <c r="B29" s="587">
        <v>45236</v>
      </c>
      <c r="C29" s="363" t="s">
        <v>600</v>
      </c>
      <c r="D29" s="542" t="s">
        <v>1479</v>
      </c>
      <c r="E29" s="542"/>
      <c r="F29" s="362" t="s">
        <v>207</v>
      </c>
      <c r="G29" s="362" t="s">
        <v>208</v>
      </c>
      <c r="H29" s="485">
        <v>35</v>
      </c>
      <c r="I29" s="539">
        <v>5</v>
      </c>
      <c r="J29" s="364">
        <v>2</v>
      </c>
      <c r="K29" s="360" t="s">
        <v>169</v>
      </c>
      <c r="M29" s="487"/>
      <c r="N29" s="487"/>
      <c r="O29" s="489"/>
      <c r="P29" s="488"/>
      <c r="Q29" s="488"/>
      <c r="R29" s="488"/>
      <c r="S29" s="493"/>
      <c r="T29" s="492"/>
    </row>
    <row r="30" spans="2:21" s="345" customFormat="1">
      <c r="B30" s="469">
        <v>45236</v>
      </c>
      <c r="C30" s="483" t="s">
        <v>230</v>
      </c>
      <c r="D30" s="362" t="s">
        <v>1510</v>
      </c>
      <c r="E30" s="362">
        <v>204</v>
      </c>
      <c r="F30" s="362" t="s">
        <v>219</v>
      </c>
      <c r="G30" s="362" t="s">
        <v>208</v>
      </c>
      <c r="H30" s="485">
        <v>25</v>
      </c>
      <c r="I30" s="539">
        <v>5</v>
      </c>
      <c r="J30" s="364">
        <v>2</v>
      </c>
      <c r="K30" s="360" t="s">
        <v>1064</v>
      </c>
      <c r="M30" s="487"/>
      <c r="N30" s="487"/>
      <c r="O30" s="489"/>
      <c r="P30" s="488"/>
      <c r="Q30" s="488"/>
      <c r="R30" s="488"/>
      <c r="S30" s="493"/>
      <c r="T30" s="492"/>
    </row>
    <row r="31" spans="2:21" s="345" customFormat="1">
      <c r="B31" s="469">
        <v>45238</v>
      </c>
      <c r="C31" s="483" t="s">
        <v>405</v>
      </c>
      <c r="D31" s="362" t="s">
        <v>1512</v>
      </c>
      <c r="E31" s="362">
        <v>403</v>
      </c>
      <c r="F31" s="362" t="s">
        <v>219</v>
      </c>
      <c r="G31" s="362" t="s">
        <v>208</v>
      </c>
      <c r="H31" s="485">
        <v>25</v>
      </c>
      <c r="I31" s="539">
        <v>5</v>
      </c>
      <c r="J31" s="364">
        <v>2</v>
      </c>
      <c r="K31" s="360" t="s">
        <v>189</v>
      </c>
      <c r="M31" s="487"/>
      <c r="N31" s="487"/>
      <c r="O31" s="489"/>
      <c r="P31" s="488"/>
      <c r="Q31" s="488"/>
      <c r="R31" s="488"/>
      <c r="S31" s="493"/>
      <c r="T31" s="492"/>
    </row>
    <row r="32" spans="2:21" s="345" customFormat="1">
      <c r="B32" s="469">
        <v>45238</v>
      </c>
      <c r="C32" s="483" t="s">
        <v>297</v>
      </c>
      <c r="D32" s="362" t="s">
        <v>1513</v>
      </c>
      <c r="E32" s="362">
        <v>407</v>
      </c>
      <c r="F32" s="362" t="s">
        <v>219</v>
      </c>
      <c r="G32" s="362" t="s">
        <v>208</v>
      </c>
      <c r="H32" s="485">
        <v>25</v>
      </c>
      <c r="I32" s="539">
        <v>5</v>
      </c>
      <c r="J32" s="364">
        <v>2</v>
      </c>
      <c r="K32" s="360" t="s">
        <v>606</v>
      </c>
      <c r="M32" s="487"/>
      <c r="N32" s="487"/>
      <c r="O32" s="489"/>
      <c r="P32" s="488"/>
      <c r="Q32" s="488"/>
      <c r="R32" s="488"/>
      <c r="S32" s="493"/>
      <c r="T32" s="492"/>
    </row>
    <row r="33" spans="2:20" s="345" customFormat="1">
      <c r="B33" s="469">
        <v>45238</v>
      </c>
      <c r="C33" s="483" t="s">
        <v>438</v>
      </c>
      <c r="D33" s="362" t="s">
        <v>1480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861</v>
      </c>
      <c r="M33" s="487"/>
      <c r="N33" s="487"/>
      <c r="O33" s="489"/>
      <c r="P33" s="488"/>
      <c r="Q33" s="488"/>
      <c r="R33" s="488"/>
      <c r="S33" s="493"/>
      <c r="T33" s="492"/>
    </row>
    <row r="34" spans="2:20" s="345" customFormat="1">
      <c r="B34" s="469">
        <v>45239</v>
      </c>
      <c r="C34" s="483" t="s">
        <v>249</v>
      </c>
      <c r="D34" s="362" t="s">
        <v>1462</v>
      </c>
      <c r="E34" s="362"/>
      <c r="F34" s="362" t="s">
        <v>207</v>
      </c>
      <c r="G34" s="362" t="s">
        <v>208</v>
      </c>
      <c r="H34" s="485">
        <v>35</v>
      </c>
      <c r="I34" s="539">
        <v>5</v>
      </c>
      <c r="J34" s="364">
        <v>1</v>
      </c>
      <c r="K34" s="360" t="s">
        <v>169</v>
      </c>
      <c r="M34" s="487"/>
      <c r="N34" s="487"/>
      <c r="O34" s="489"/>
      <c r="P34" s="488"/>
      <c r="Q34" s="488"/>
      <c r="R34" s="488"/>
      <c r="S34" s="493"/>
      <c r="T34" s="492"/>
    </row>
    <row r="35" spans="2:20" s="345" customFormat="1">
      <c r="B35" s="469">
        <v>45239</v>
      </c>
      <c r="C35" s="483" t="s">
        <v>931</v>
      </c>
      <c r="D35" s="362" t="s">
        <v>1511</v>
      </c>
      <c r="E35" s="362"/>
      <c r="F35" s="362" t="s">
        <v>207</v>
      </c>
      <c r="G35" s="362" t="s">
        <v>208</v>
      </c>
      <c r="H35" s="485">
        <v>50</v>
      </c>
      <c r="I35" s="539">
        <v>10</v>
      </c>
      <c r="J35" s="364">
        <v>4</v>
      </c>
      <c r="K35" s="360" t="s">
        <v>1064</v>
      </c>
      <c r="M35" s="487"/>
      <c r="N35" s="487"/>
      <c r="O35" s="489"/>
      <c r="P35" s="488"/>
      <c r="Q35" s="381"/>
      <c r="R35" s="381"/>
      <c r="S35" s="490"/>
      <c r="T35" s="390"/>
    </row>
    <row r="36" spans="2:20" s="345" customFormat="1">
      <c r="B36" s="469">
        <v>45240</v>
      </c>
      <c r="C36" s="483" t="s">
        <v>264</v>
      </c>
      <c r="D36" s="362" t="s">
        <v>1507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1064</v>
      </c>
      <c r="M36" s="487"/>
      <c r="N36" s="487"/>
      <c r="O36" s="489"/>
      <c r="P36" s="488"/>
      <c r="Q36" s="381"/>
      <c r="R36" s="381"/>
      <c r="S36" s="490"/>
      <c r="T36" s="390"/>
    </row>
    <row r="37" spans="2:20" s="345" customFormat="1">
      <c r="B37" s="469">
        <v>45241</v>
      </c>
      <c r="C37" s="483" t="s">
        <v>1520</v>
      </c>
      <c r="D37" s="362" t="s">
        <v>1521</v>
      </c>
      <c r="E37" s="362"/>
      <c r="F37" s="362" t="s">
        <v>207</v>
      </c>
      <c r="G37" s="362" t="s">
        <v>208</v>
      </c>
      <c r="H37" s="485">
        <v>35</v>
      </c>
      <c r="I37" s="539">
        <v>5</v>
      </c>
      <c r="J37" s="364">
        <v>1</v>
      </c>
      <c r="K37" s="360" t="s">
        <v>606</v>
      </c>
      <c r="M37" s="487"/>
      <c r="N37" s="487"/>
      <c r="O37" s="489"/>
      <c r="P37" s="488"/>
      <c r="Q37" s="381"/>
      <c r="R37" s="381"/>
      <c r="S37" s="490"/>
      <c r="T37" s="390"/>
    </row>
    <row r="38" spans="2:20" s="345" customFormat="1">
      <c r="B38" s="469">
        <v>45242</v>
      </c>
      <c r="C38" s="483" t="s">
        <v>355</v>
      </c>
      <c r="D38" s="362" t="s">
        <v>1527</v>
      </c>
      <c r="E38" s="362"/>
      <c r="F38" s="362" t="s">
        <v>207</v>
      </c>
      <c r="G38" s="362" t="s">
        <v>208</v>
      </c>
      <c r="H38" s="485">
        <v>35</v>
      </c>
      <c r="I38" s="539">
        <v>5</v>
      </c>
      <c r="J38" s="364">
        <v>1</v>
      </c>
      <c r="K38" s="360" t="s">
        <v>1064</v>
      </c>
      <c r="M38" s="487"/>
      <c r="N38" s="487"/>
      <c r="O38" s="489"/>
      <c r="P38" s="488"/>
      <c r="Q38" s="381"/>
      <c r="R38" s="381"/>
      <c r="S38" s="490"/>
      <c r="T38" s="390"/>
    </row>
    <row r="39" spans="2:20" s="345" customFormat="1">
      <c r="B39" s="469">
        <v>45242</v>
      </c>
      <c r="C39" s="483" t="s">
        <v>249</v>
      </c>
      <c r="D39" s="362" t="s">
        <v>1524</v>
      </c>
      <c r="E39" s="362"/>
      <c r="F39" s="362" t="s">
        <v>219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606</v>
      </c>
      <c r="M39" s="487"/>
      <c r="N39" s="487"/>
      <c r="O39" s="489"/>
      <c r="P39" s="488"/>
      <c r="Q39" s="381"/>
      <c r="R39" s="381"/>
      <c r="S39" s="490"/>
      <c r="T39" s="390"/>
    </row>
    <row r="40" spans="2:20" s="345" customFormat="1">
      <c r="B40" s="469">
        <v>45242</v>
      </c>
      <c r="C40" s="483" t="s">
        <v>241</v>
      </c>
      <c r="D40" s="362" t="s">
        <v>1528</v>
      </c>
      <c r="E40" s="362">
        <v>403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240</v>
      </c>
      <c r="M40" s="487"/>
      <c r="N40" s="487"/>
      <c r="O40" s="489"/>
      <c r="P40" s="381"/>
      <c r="Q40" s="381"/>
      <c r="R40" s="381"/>
      <c r="S40" s="490"/>
      <c r="T40" s="390"/>
    </row>
    <row r="41" spans="2:20" s="345" customFormat="1">
      <c r="B41" s="469">
        <v>45242</v>
      </c>
      <c r="C41" s="483" t="s">
        <v>187</v>
      </c>
      <c r="D41" s="362" t="s">
        <v>1529</v>
      </c>
      <c r="E41" s="362">
        <v>311</v>
      </c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240</v>
      </c>
      <c r="M41" s="487"/>
      <c r="N41" s="487"/>
      <c r="O41" s="489"/>
      <c r="P41" s="381"/>
      <c r="Q41" s="381"/>
      <c r="R41" s="381"/>
      <c r="S41" s="490"/>
      <c r="T41" s="390"/>
    </row>
    <row r="42" spans="2:20" s="345" customFormat="1">
      <c r="B42" s="469">
        <v>45243</v>
      </c>
      <c r="C42" s="483" t="s">
        <v>235</v>
      </c>
      <c r="D42" s="362" t="s">
        <v>1530</v>
      </c>
      <c r="E42" s="362">
        <v>211</v>
      </c>
      <c r="F42" s="362" t="s">
        <v>219</v>
      </c>
      <c r="G42" s="362" t="s">
        <v>208</v>
      </c>
      <c r="H42" s="485">
        <v>25</v>
      </c>
      <c r="I42" s="539">
        <v>7</v>
      </c>
      <c r="J42" s="364">
        <v>1</v>
      </c>
      <c r="K42" s="360" t="s">
        <v>189</v>
      </c>
      <c r="M42" s="487"/>
      <c r="N42" s="487"/>
      <c r="O42" s="489"/>
      <c r="P42" s="381"/>
      <c r="Q42" s="381"/>
      <c r="R42" s="381"/>
      <c r="S42" s="490"/>
      <c r="T42" s="390"/>
    </row>
    <row r="43" spans="2:20" s="345" customFormat="1">
      <c r="B43" s="594">
        <v>45243</v>
      </c>
      <c r="C43" s="595" t="s">
        <v>546</v>
      </c>
      <c r="D43" s="596" t="s">
        <v>1491</v>
      </c>
      <c r="E43" s="596"/>
      <c r="F43" s="596" t="s">
        <v>207</v>
      </c>
      <c r="G43" s="596" t="s">
        <v>208</v>
      </c>
      <c r="H43" s="597">
        <v>50</v>
      </c>
      <c r="I43" s="598"/>
      <c r="J43" s="599">
        <v>4</v>
      </c>
      <c r="K43" s="600" t="s">
        <v>240</v>
      </c>
      <c r="L43" s="600" t="s">
        <v>1548</v>
      </c>
      <c r="M43" s="487"/>
      <c r="N43" s="487"/>
      <c r="O43" s="489"/>
      <c r="P43" s="381"/>
      <c r="Q43" s="381"/>
      <c r="R43" s="381"/>
      <c r="S43" s="490"/>
      <c r="T43" s="390"/>
    </row>
    <row r="44" spans="2:20" s="345" customFormat="1">
      <c r="B44" s="469">
        <v>45243</v>
      </c>
      <c r="C44" s="483" t="s">
        <v>1502</v>
      </c>
      <c r="D44" s="362" t="s">
        <v>1501</v>
      </c>
      <c r="E44" s="362"/>
      <c r="F44" s="362" t="s">
        <v>207</v>
      </c>
      <c r="G44" s="362" t="s">
        <v>208</v>
      </c>
      <c r="H44" s="485">
        <v>35</v>
      </c>
      <c r="I44" s="539">
        <v>5</v>
      </c>
      <c r="J44" s="364">
        <v>2</v>
      </c>
      <c r="K44" s="360" t="s">
        <v>1064</v>
      </c>
      <c r="M44" s="487"/>
      <c r="N44" s="487"/>
      <c r="O44" s="489"/>
      <c r="P44" s="381"/>
      <c r="Q44" s="381"/>
      <c r="R44" s="381"/>
      <c r="S44" s="490"/>
      <c r="T44" s="390"/>
    </row>
    <row r="45" spans="2:20" s="345" customFormat="1">
      <c r="B45" s="469">
        <v>45243</v>
      </c>
      <c r="C45" s="483" t="s">
        <v>215</v>
      </c>
      <c r="D45" s="362" t="s">
        <v>1473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3</v>
      </c>
      <c r="K45" s="360" t="s">
        <v>1064</v>
      </c>
      <c r="M45" s="487"/>
      <c r="N45" s="487"/>
      <c r="O45" s="489"/>
      <c r="P45" s="381"/>
      <c r="Q45" s="488"/>
      <c r="R45" s="488"/>
      <c r="S45" s="493"/>
      <c r="T45" s="492"/>
    </row>
    <row r="46" spans="2:20" s="345" customFormat="1">
      <c r="B46" s="469">
        <v>45244</v>
      </c>
      <c r="C46" s="483" t="s">
        <v>389</v>
      </c>
      <c r="D46" s="362" t="s">
        <v>1531</v>
      </c>
      <c r="E46" s="362">
        <v>102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1</v>
      </c>
      <c r="K46" s="360" t="s">
        <v>189</v>
      </c>
      <c r="M46" s="487"/>
      <c r="N46" s="487"/>
      <c r="O46" s="489"/>
      <c r="P46" s="489"/>
      <c r="Q46" s="362"/>
      <c r="R46" s="381"/>
      <c r="S46" s="495"/>
      <c r="T46" s="364"/>
    </row>
    <row r="47" spans="2:20" s="345" customFormat="1">
      <c r="B47" s="469">
        <v>45244</v>
      </c>
      <c r="C47" s="483" t="s">
        <v>323</v>
      </c>
      <c r="D47" s="362" t="s">
        <v>1469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1</v>
      </c>
      <c r="K47" s="360" t="s">
        <v>240</v>
      </c>
      <c r="M47" s="469"/>
      <c r="N47" s="494"/>
      <c r="O47" s="512"/>
      <c r="P47" s="362"/>
      <c r="Q47" s="362"/>
      <c r="R47" s="381"/>
      <c r="S47" s="495"/>
      <c r="T47" s="364"/>
    </row>
    <row r="48" spans="2:20" s="345" customFormat="1">
      <c r="B48" s="469">
        <v>45245</v>
      </c>
      <c r="C48" s="483" t="s">
        <v>205</v>
      </c>
      <c r="D48" s="362" t="s">
        <v>1469</v>
      </c>
      <c r="E48" s="362">
        <v>216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1</v>
      </c>
      <c r="K48" s="360" t="s">
        <v>189</v>
      </c>
      <c r="M48" s="469"/>
      <c r="N48" s="494"/>
      <c r="O48" s="362"/>
      <c r="P48" s="362"/>
      <c r="Q48" s="362"/>
      <c r="R48" s="381"/>
      <c r="S48" s="495"/>
      <c r="T48" s="364"/>
    </row>
    <row r="49" spans="2:20" s="345" customFormat="1">
      <c r="B49" s="469">
        <v>45245</v>
      </c>
      <c r="C49" s="483" t="s">
        <v>1509</v>
      </c>
      <c r="D49" s="362" t="s">
        <v>1508</v>
      </c>
      <c r="E49" s="362"/>
      <c r="F49" s="362" t="s">
        <v>207</v>
      </c>
      <c r="G49" s="362" t="s">
        <v>208</v>
      </c>
      <c r="H49" s="485">
        <v>35</v>
      </c>
      <c r="I49" s="539">
        <v>5</v>
      </c>
      <c r="J49" s="364">
        <v>2</v>
      </c>
      <c r="K49" s="360" t="s">
        <v>1064</v>
      </c>
      <c r="L49" s="345" t="s">
        <v>143</v>
      </c>
      <c r="M49" s="469"/>
      <c r="N49" s="494"/>
      <c r="O49" s="362"/>
      <c r="P49" s="362"/>
      <c r="Q49" s="362"/>
      <c r="R49" s="362"/>
      <c r="S49" s="505"/>
      <c r="T49" s="364"/>
    </row>
    <row r="50" spans="2:20" s="345" customFormat="1">
      <c r="B50" s="469">
        <v>45246</v>
      </c>
      <c r="C50" s="483" t="s">
        <v>323</v>
      </c>
      <c r="D50" s="362" t="s">
        <v>1536</v>
      </c>
      <c r="E50" s="362">
        <v>404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1</v>
      </c>
      <c r="K50" s="360" t="s">
        <v>606</v>
      </c>
      <c r="M50" s="469"/>
      <c r="N50" s="494"/>
      <c r="O50" s="362"/>
      <c r="P50" s="362"/>
      <c r="Q50" s="362"/>
      <c r="R50" s="362"/>
      <c r="S50" s="505"/>
      <c r="T50" s="364"/>
    </row>
    <row r="51" spans="2:20" s="345" customFormat="1">
      <c r="B51" s="469">
        <v>45246</v>
      </c>
      <c r="C51" s="483" t="s">
        <v>379</v>
      </c>
      <c r="D51" s="362" t="s">
        <v>1535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 s="469"/>
      <c r="N51" s="494"/>
      <c r="O51" s="362"/>
      <c r="P51" s="362"/>
      <c r="Q51" s="362"/>
      <c r="R51" s="362"/>
      <c r="S51" s="505"/>
      <c r="T51" s="364"/>
    </row>
    <row r="52" spans="2:20" s="345" customFormat="1">
      <c r="B52" s="469">
        <v>45246</v>
      </c>
      <c r="C52" s="483" t="s">
        <v>370</v>
      </c>
      <c r="D52" s="362" t="s">
        <v>1514</v>
      </c>
      <c r="E52" s="362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606</v>
      </c>
      <c r="M52" s="469"/>
      <c r="N52" s="494"/>
      <c r="O52" s="362"/>
      <c r="P52" s="362"/>
      <c r="Q52" s="362"/>
      <c r="R52" s="362"/>
      <c r="S52" s="495"/>
      <c r="T52" s="364"/>
    </row>
    <row r="53" spans="2:20" s="345" customFormat="1">
      <c r="B53" s="469">
        <v>45246</v>
      </c>
      <c r="C53" s="483" t="s">
        <v>575</v>
      </c>
      <c r="D53" s="362" t="s">
        <v>1532</v>
      </c>
      <c r="E53" s="362"/>
      <c r="F53" s="362" t="s">
        <v>207</v>
      </c>
      <c r="G53" s="362" t="s">
        <v>208</v>
      </c>
      <c r="H53" s="485">
        <v>50</v>
      </c>
      <c r="I53" s="539">
        <v>10</v>
      </c>
      <c r="J53" s="364">
        <v>4</v>
      </c>
      <c r="K53" s="360" t="s">
        <v>606</v>
      </c>
      <c r="M53" s="469"/>
      <c r="N53" s="494"/>
      <c r="O53" s="362"/>
      <c r="P53" s="362"/>
      <c r="Q53" s="362"/>
      <c r="R53" s="362"/>
      <c r="S53" s="495"/>
      <c r="T53" s="364"/>
    </row>
    <row r="54" spans="2:20" s="345" customFormat="1">
      <c r="B54" s="469">
        <v>45246</v>
      </c>
      <c r="C54" s="483" t="s">
        <v>737</v>
      </c>
      <c r="D54" s="362" t="s">
        <v>1534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169</v>
      </c>
      <c r="M54" s="469"/>
      <c r="N54" s="494"/>
      <c r="O54" s="362"/>
      <c r="P54" s="362"/>
      <c r="Q54" s="362"/>
      <c r="R54" s="362"/>
      <c r="S54" s="505"/>
      <c r="T54" s="364"/>
    </row>
    <row r="55" spans="2:20" s="345" customFormat="1">
      <c r="B55" s="601">
        <v>45247</v>
      </c>
      <c r="C55" s="602" t="s">
        <v>496</v>
      </c>
      <c r="D55" s="603" t="s">
        <v>1538</v>
      </c>
      <c r="E55" s="603"/>
      <c r="F55" s="603" t="s">
        <v>207</v>
      </c>
      <c r="G55" s="603" t="s">
        <v>208</v>
      </c>
      <c r="H55" s="604">
        <v>35</v>
      </c>
      <c r="I55" s="605"/>
      <c r="J55" s="606">
        <v>2</v>
      </c>
      <c r="K55" s="607" t="s">
        <v>606</v>
      </c>
      <c r="L55" s="607" t="s">
        <v>1547</v>
      </c>
      <c r="M55" s="469"/>
      <c r="N55" s="494"/>
      <c r="O55" s="362"/>
      <c r="P55" s="362"/>
      <c r="Q55" s="362"/>
      <c r="R55" s="362"/>
      <c r="S55" s="495"/>
      <c r="T55" s="364"/>
    </row>
    <row r="56" spans="2:20" s="345" customFormat="1">
      <c r="B56" s="469">
        <v>45247</v>
      </c>
      <c r="C56" s="483" t="s">
        <v>451</v>
      </c>
      <c r="D56" s="362" t="s">
        <v>1540</v>
      </c>
      <c r="E56" s="362" t="s">
        <v>1541</v>
      </c>
      <c r="F56" s="362" t="s">
        <v>219</v>
      </c>
      <c r="G56" s="362" t="s">
        <v>208</v>
      </c>
      <c r="H56" s="541">
        <v>25</v>
      </c>
      <c r="I56" s="539">
        <v>7</v>
      </c>
      <c r="J56" s="364">
        <v>2</v>
      </c>
      <c r="K56" s="360" t="s">
        <v>1064</v>
      </c>
      <c r="M56" s="469"/>
      <c r="N56" s="494"/>
      <c r="O56" s="362"/>
      <c r="P56" s="362"/>
      <c r="Q56" s="362"/>
      <c r="R56" s="362"/>
      <c r="S56" s="495"/>
      <c r="T56" s="364"/>
    </row>
    <row r="57" spans="2:20" s="345" customFormat="1">
      <c r="B57" s="469">
        <v>45247</v>
      </c>
      <c r="C57" s="483" t="s">
        <v>323</v>
      </c>
      <c r="D57" s="362" t="s">
        <v>1544</v>
      </c>
      <c r="E57" s="362">
        <v>307</v>
      </c>
      <c r="F57" s="362" t="s">
        <v>219</v>
      </c>
      <c r="G57" s="362" t="s">
        <v>208</v>
      </c>
      <c r="H57" s="541">
        <v>25</v>
      </c>
      <c r="I57" s="539">
        <v>7</v>
      </c>
      <c r="J57" s="364">
        <v>2</v>
      </c>
      <c r="K57" s="360" t="s">
        <v>1064</v>
      </c>
      <c r="M57" s="469"/>
      <c r="N57" s="494"/>
      <c r="O57" s="362"/>
      <c r="P57" s="362"/>
      <c r="Q57" s="362"/>
      <c r="R57" s="362"/>
      <c r="S57" s="495"/>
      <c r="T57" s="364"/>
    </row>
    <row r="58" spans="2:20" s="345" customFormat="1">
      <c r="B58" s="469">
        <v>45247</v>
      </c>
      <c r="C58" s="483" t="s">
        <v>476</v>
      </c>
      <c r="D58" s="362" t="s">
        <v>1473</v>
      </c>
      <c r="E58" s="362">
        <v>302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1</v>
      </c>
      <c r="K58" s="360" t="s">
        <v>1064</v>
      </c>
      <c r="M58" s="469"/>
      <c r="N58" s="494"/>
      <c r="O58" s="362"/>
      <c r="P58" s="362"/>
      <c r="Q58" s="362"/>
      <c r="R58" s="362"/>
      <c r="S58" s="495"/>
      <c r="T58" s="364"/>
    </row>
    <row r="59" spans="2:20" s="345" customFormat="1">
      <c r="B59" s="469">
        <v>45249</v>
      </c>
      <c r="C59" s="483" t="s">
        <v>504</v>
      </c>
      <c r="D59" s="362" t="s">
        <v>1550</v>
      </c>
      <c r="E59" s="362">
        <v>303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606</v>
      </c>
      <c r="M59" s="469"/>
      <c r="N59" s="494"/>
      <c r="O59" s="362"/>
      <c r="P59" s="362"/>
      <c r="Q59" s="362"/>
      <c r="R59" s="362"/>
      <c r="S59" s="495"/>
      <c r="T59" s="364"/>
    </row>
    <row r="60" spans="2:20" s="345" customFormat="1">
      <c r="B60" s="469">
        <v>45249</v>
      </c>
      <c r="C60" s="483" t="s">
        <v>323</v>
      </c>
      <c r="D60" s="362" t="s">
        <v>1552</v>
      </c>
      <c r="E60" s="362">
        <v>404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1</v>
      </c>
      <c r="K60" s="360" t="s">
        <v>1064</v>
      </c>
      <c r="M60" s="469"/>
      <c r="N60" s="494"/>
      <c r="O60" s="362"/>
      <c r="P60" s="362"/>
      <c r="Q60" s="362"/>
      <c r="R60" s="362"/>
      <c r="S60" s="495"/>
      <c r="T60" s="364"/>
    </row>
    <row r="61" spans="2:20" s="345" customFormat="1">
      <c r="B61" s="469">
        <v>45249</v>
      </c>
      <c r="C61" s="483" t="s">
        <v>501</v>
      </c>
      <c r="D61" s="362" t="s">
        <v>1514</v>
      </c>
      <c r="E61" s="362">
        <v>210</v>
      </c>
      <c r="F61" s="362" t="s">
        <v>219</v>
      </c>
      <c r="G61" s="362" t="s">
        <v>208</v>
      </c>
      <c r="H61" s="485">
        <v>25</v>
      </c>
      <c r="I61" s="539">
        <v>7</v>
      </c>
      <c r="J61" s="364">
        <v>2</v>
      </c>
      <c r="K61" s="360" t="s">
        <v>606</v>
      </c>
      <c r="M61" s="469"/>
      <c r="N61" s="494"/>
      <c r="O61" s="362"/>
      <c r="P61" s="362"/>
      <c r="Q61" s="362"/>
      <c r="R61" s="362"/>
      <c r="S61" s="495"/>
      <c r="T61" s="364"/>
    </row>
    <row r="62" spans="2:20" s="345" customFormat="1">
      <c r="B62" s="469">
        <v>45249</v>
      </c>
      <c r="C62" s="483" t="s">
        <v>973</v>
      </c>
      <c r="D62" s="362" t="s">
        <v>1539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606</v>
      </c>
      <c r="M62" s="367"/>
      <c r="N62" s="506"/>
      <c r="O62" s="362"/>
      <c r="P62" s="362"/>
      <c r="Q62" s="362"/>
      <c r="R62" s="362"/>
      <c r="S62" s="495"/>
      <c r="T62" s="364"/>
    </row>
    <row r="63" spans="2:20" s="345" customFormat="1">
      <c r="B63" s="532">
        <v>45249</v>
      </c>
      <c r="C63" s="612" t="s">
        <v>1553</v>
      </c>
      <c r="D63" s="357" t="s">
        <v>1534</v>
      </c>
      <c r="E63" s="357">
        <v>308</v>
      </c>
      <c r="F63" s="357" t="s">
        <v>219</v>
      </c>
      <c r="G63" s="357" t="s">
        <v>208</v>
      </c>
      <c r="H63" s="533">
        <v>25</v>
      </c>
      <c r="I63" s="613">
        <v>7</v>
      </c>
      <c r="J63" s="359">
        <v>2</v>
      </c>
      <c r="K63" s="548" t="s">
        <v>1064</v>
      </c>
      <c r="L63" s="548"/>
      <c r="M63" s="367"/>
      <c r="N63" s="506"/>
      <c r="O63" s="362"/>
      <c r="P63" s="362"/>
      <c r="Q63" s="362"/>
      <c r="R63" s="362"/>
      <c r="S63" s="495"/>
      <c r="T63" s="364"/>
    </row>
    <row r="64" spans="2:20" s="345" customFormat="1">
      <c r="B64" s="532">
        <v>45250</v>
      </c>
      <c r="C64" s="612" t="s">
        <v>220</v>
      </c>
      <c r="D64" s="357" t="s">
        <v>1554</v>
      </c>
      <c r="E64" s="357">
        <v>410</v>
      </c>
      <c r="F64" s="357" t="s">
        <v>219</v>
      </c>
      <c r="G64" s="357" t="s">
        <v>208</v>
      </c>
      <c r="H64" s="533">
        <v>25</v>
      </c>
      <c r="I64" s="613">
        <v>7</v>
      </c>
      <c r="J64" s="359">
        <v>2</v>
      </c>
      <c r="K64" s="548" t="s">
        <v>189</v>
      </c>
      <c r="L64" s="548"/>
      <c r="M64" s="367"/>
      <c r="N64" s="506"/>
      <c r="O64" s="362"/>
      <c r="P64" s="362"/>
      <c r="Q64" s="362"/>
      <c r="R64" s="362"/>
      <c r="S64" s="495"/>
      <c r="T64" s="364"/>
    </row>
    <row r="65" spans="1:21" s="345" customFormat="1" ht="16.5" customHeight="1">
      <c r="B65" s="532">
        <v>45251</v>
      </c>
      <c r="C65" s="612" t="s">
        <v>355</v>
      </c>
      <c r="D65" s="615" t="s">
        <v>1558</v>
      </c>
      <c r="E65" s="357">
        <v>102</v>
      </c>
      <c r="F65" s="357" t="s">
        <v>219</v>
      </c>
      <c r="G65" s="357" t="s">
        <v>208</v>
      </c>
      <c r="H65" s="533">
        <v>25</v>
      </c>
      <c r="I65" s="613">
        <v>7</v>
      </c>
      <c r="J65" s="359">
        <v>2</v>
      </c>
      <c r="K65" s="548" t="s">
        <v>189</v>
      </c>
      <c r="L65" s="548"/>
      <c r="M65" s="367"/>
      <c r="N65" s="506"/>
      <c r="O65" s="362"/>
      <c r="P65" s="362"/>
      <c r="Q65" s="362"/>
      <c r="R65" s="362"/>
      <c r="S65" s="495"/>
      <c r="T65" s="364"/>
    </row>
    <row r="66" spans="1:21" s="345" customFormat="1" ht="16.5" customHeight="1">
      <c r="B66" s="601">
        <v>45253</v>
      </c>
      <c r="C66" s="602" t="s">
        <v>405</v>
      </c>
      <c r="D66" s="625" t="s">
        <v>1560</v>
      </c>
      <c r="E66" s="603">
        <v>205</v>
      </c>
      <c r="F66" s="603" t="s">
        <v>219</v>
      </c>
      <c r="G66" s="603" t="s">
        <v>208</v>
      </c>
      <c r="H66" s="604">
        <v>25</v>
      </c>
      <c r="I66" s="605"/>
      <c r="J66" s="606">
        <v>2</v>
      </c>
      <c r="K66" s="607" t="s">
        <v>169</v>
      </c>
      <c r="L66" s="607" t="s">
        <v>1568</v>
      </c>
      <c r="M66" s="367"/>
      <c r="N66" s="506"/>
      <c r="O66" s="362"/>
      <c r="P66" s="362"/>
      <c r="Q66" s="362"/>
      <c r="R66" s="362"/>
      <c r="S66" s="495"/>
      <c r="T66" s="364"/>
    </row>
    <row r="67" spans="1:21" s="345" customFormat="1">
      <c r="B67" s="469">
        <v>45253</v>
      </c>
      <c r="C67" s="483" t="s">
        <v>931</v>
      </c>
      <c r="D67" s="362" t="s">
        <v>1555</v>
      </c>
      <c r="E67" s="362"/>
      <c r="F67" s="362" t="s">
        <v>207</v>
      </c>
      <c r="G67" s="362" t="s">
        <v>208</v>
      </c>
      <c r="H67" s="485">
        <v>35</v>
      </c>
      <c r="I67" s="539">
        <v>5</v>
      </c>
      <c r="J67" s="364">
        <v>1</v>
      </c>
      <c r="K67" s="360" t="s">
        <v>169</v>
      </c>
      <c r="L67" s="548"/>
      <c r="M67" s="367"/>
      <c r="N67" s="506"/>
      <c r="O67" s="362"/>
      <c r="P67" s="362"/>
      <c r="Q67" s="362"/>
      <c r="R67" s="362"/>
      <c r="S67" s="495"/>
      <c r="T67" s="364"/>
    </row>
    <row r="68" spans="1:21" s="345" customFormat="1" ht="15.75" thickBot="1">
      <c r="B68" s="469">
        <v>45253</v>
      </c>
      <c r="C68" s="483" t="s">
        <v>1400</v>
      </c>
      <c r="D68" s="362" t="s">
        <v>1533</v>
      </c>
      <c r="E68" s="362"/>
      <c r="F68" s="362" t="s">
        <v>207</v>
      </c>
      <c r="G68" s="362" t="s">
        <v>208</v>
      </c>
      <c r="H68" s="485">
        <v>35</v>
      </c>
      <c r="I68" s="539">
        <v>5</v>
      </c>
      <c r="J68" s="364">
        <v>2</v>
      </c>
      <c r="K68" s="360" t="s">
        <v>169</v>
      </c>
      <c r="M68" s="507"/>
      <c r="N68" s="508"/>
      <c r="O68" s="373"/>
      <c r="P68" s="373"/>
      <c r="Q68" s="373"/>
      <c r="R68" s="373"/>
      <c r="S68" s="509"/>
      <c r="T68" s="501"/>
    </row>
    <row r="69" spans="1:21" s="345" customFormat="1">
      <c r="B69" s="469">
        <v>45254</v>
      </c>
      <c r="C69" s="614" t="s">
        <v>476</v>
      </c>
      <c r="D69" s="362" t="s">
        <v>1557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2</v>
      </c>
      <c r="K69" s="360" t="s">
        <v>189</v>
      </c>
    </row>
    <row r="70" spans="1:21" s="345" customFormat="1">
      <c r="B70" s="469">
        <v>45254</v>
      </c>
      <c r="C70" s="483" t="s">
        <v>187</v>
      </c>
      <c r="D70" s="362" t="s">
        <v>1441</v>
      </c>
      <c r="E70" s="362"/>
      <c r="F70" s="362" t="s">
        <v>1571</v>
      </c>
      <c r="G70" s="362" t="s">
        <v>208</v>
      </c>
      <c r="H70" s="485">
        <v>110</v>
      </c>
      <c r="I70" s="539">
        <f>H70*25%</f>
        <v>27.5</v>
      </c>
      <c r="J70" s="364">
        <v>15</v>
      </c>
      <c r="K70" s="360" t="s">
        <v>1064</v>
      </c>
      <c r="S70" s="496"/>
    </row>
    <row r="71" spans="1:21" s="345" customFormat="1">
      <c r="B71" s="469">
        <v>45255</v>
      </c>
      <c r="C71" s="483" t="s">
        <v>297</v>
      </c>
      <c r="D71" s="362" t="s">
        <v>1569</v>
      </c>
      <c r="E71" s="362">
        <v>202</v>
      </c>
      <c r="F71" s="362" t="s">
        <v>219</v>
      </c>
      <c r="G71" s="362" t="s">
        <v>208</v>
      </c>
      <c r="H71" s="485">
        <v>25</v>
      </c>
      <c r="I71" s="539">
        <v>7</v>
      </c>
      <c r="J71" s="364">
        <v>1</v>
      </c>
      <c r="K71" s="360" t="s">
        <v>189</v>
      </c>
    </row>
    <row r="72" spans="1:21" s="345" customFormat="1">
      <c r="B72" s="587">
        <v>45255</v>
      </c>
      <c r="C72" s="483" t="s">
        <v>213</v>
      </c>
      <c r="D72" s="362" t="s">
        <v>1570</v>
      </c>
      <c r="E72" s="362">
        <v>402</v>
      </c>
      <c r="F72" s="362" t="s">
        <v>219</v>
      </c>
      <c r="G72" s="362" t="s">
        <v>208</v>
      </c>
      <c r="H72" s="549">
        <v>25</v>
      </c>
      <c r="I72" s="539">
        <v>7</v>
      </c>
      <c r="J72" s="364">
        <v>2</v>
      </c>
      <c r="K72" s="360" t="s">
        <v>1064</v>
      </c>
    </row>
    <row r="73" spans="1:21" s="345" customFormat="1">
      <c r="B73" s="469">
        <v>45256</v>
      </c>
      <c r="C73" s="483" t="s">
        <v>355</v>
      </c>
      <c r="D73" s="362" t="s">
        <v>1574</v>
      </c>
      <c r="E73" s="362">
        <v>303</v>
      </c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189</v>
      </c>
    </row>
    <row r="74" spans="1:21" s="345" customFormat="1">
      <c r="B74" s="469">
        <v>45256</v>
      </c>
      <c r="C74" s="362" t="s">
        <v>225</v>
      </c>
      <c r="D74" s="362" t="s">
        <v>1557</v>
      </c>
      <c r="E74" s="362">
        <v>201</v>
      </c>
      <c r="F74" s="362" t="s">
        <v>219</v>
      </c>
      <c r="G74" s="365" t="s">
        <v>208</v>
      </c>
      <c r="H74" s="485">
        <v>25</v>
      </c>
      <c r="I74" s="539">
        <v>7</v>
      </c>
      <c r="J74" s="364">
        <v>1</v>
      </c>
      <c r="K74" s="360" t="s">
        <v>240</v>
      </c>
    </row>
    <row r="75" spans="1:21" s="345" customFormat="1" ht="15.75" thickBot="1">
      <c r="B75" s="498">
        <v>45260</v>
      </c>
      <c r="C75" s="499" t="s">
        <v>211</v>
      </c>
      <c r="D75" s="373" t="s">
        <v>1572</v>
      </c>
      <c r="E75" s="373"/>
      <c r="F75" s="373" t="s">
        <v>207</v>
      </c>
      <c r="G75" s="373" t="s">
        <v>208</v>
      </c>
      <c r="H75" s="500">
        <v>35</v>
      </c>
      <c r="I75" s="621">
        <v>5</v>
      </c>
      <c r="J75" s="501">
        <v>2</v>
      </c>
      <c r="K75" s="360" t="s">
        <v>169</v>
      </c>
      <c r="U75" s="365"/>
    </row>
    <row r="76" spans="1:21" s="345" customFormat="1">
      <c r="I76" s="534"/>
      <c r="M76"/>
      <c r="N76"/>
      <c r="O76"/>
      <c r="P76"/>
      <c r="Q76"/>
      <c r="R76"/>
      <c r="S76"/>
      <c r="T76"/>
    </row>
    <row r="77" spans="1:21" s="345" customFormat="1">
      <c r="H77" s="502">
        <f>SUM(H7:H75)</f>
        <v>2555</v>
      </c>
      <c r="I77" s="534">
        <f>SUM(I7:I75)</f>
        <v>531.25</v>
      </c>
      <c r="M77"/>
      <c r="N77"/>
      <c r="O77"/>
      <c r="P77"/>
      <c r="Q77"/>
      <c r="R77"/>
      <c r="S77"/>
      <c r="T77"/>
    </row>
    <row r="78" spans="1:21" s="345" customFormat="1">
      <c r="I78" s="534"/>
      <c r="M78"/>
      <c r="N78"/>
      <c r="O78"/>
      <c r="P78"/>
      <c r="Q78"/>
      <c r="R78"/>
      <c r="S78"/>
      <c r="T78"/>
    </row>
    <row r="79" spans="1:21" s="345" customFormat="1">
      <c r="I79" s="534"/>
      <c r="M79"/>
      <c r="N79"/>
      <c r="O79"/>
      <c r="P79"/>
      <c r="Q79"/>
      <c r="R79"/>
      <c r="S79"/>
      <c r="T79"/>
    </row>
    <row r="80" spans="1:21" s="345" customFormat="1" ht="15.75">
      <c r="A80"/>
      <c r="B80" s="510" t="s">
        <v>1444</v>
      </c>
      <c r="C80" s="511"/>
      <c r="D80" s="511"/>
      <c r="E80" s="511"/>
      <c r="F80" s="511"/>
      <c r="G80" s="511"/>
      <c r="H80" s="511"/>
      <c r="I80" s="537"/>
      <c r="M80"/>
      <c r="N80"/>
      <c r="O80"/>
      <c r="P80"/>
      <c r="Q80"/>
      <c r="R80"/>
      <c r="S80"/>
      <c r="T80"/>
    </row>
    <row r="81" spans="2:11" ht="15.75">
      <c r="B81" s="378"/>
      <c r="C81" s="345"/>
      <c r="D81" s="345"/>
      <c r="E81" s="345"/>
      <c r="F81" s="345"/>
      <c r="G81" s="345"/>
      <c r="H81" s="345"/>
      <c r="I81" s="534"/>
      <c r="J81" s="345"/>
      <c r="K81" s="345"/>
    </row>
    <row r="82" spans="2:11" ht="15.75">
      <c r="B82" s="503" t="s">
        <v>311</v>
      </c>
      <c r="C82" s="345"/>
      <c r="D82" s="345"/>
      <c r="E82" s="345"/>
      <c r="F82" s="345"/>
      <c r="G82" s="345"/>
      <c r="H82" s="345"/>
      <c r="I82" s="534"/>
      <c r="J82" s="345"/>
      <c r="K82" s="345"/>
    </row>
    <row r="83" spans="2:11" ht="15.75">
      <c r="B83" s="503"/>
      <c r="C83" s="345"/>
      <c r="D83" s="345"/>
      <c r="E83" s="345"/>
      <c r="F83" s="345"/>
      <c r="G83" s="345"/>
      <c r="H83" s="345"/>
      <c r="I83" s="534"/>
      <c r="J83" s="345"/>
      <c r="K83" s="345"/>
    </row>
    <row r="84" spans="2:11" ht="15.75">
      <c r="B84" s="503" t="s">
        <v>312</v>
      </c>
      <c r="C84" s="345"/>
      <c r="D84" s="345"/>
      <c r="E84" s="345"/>
      <c r="F84" s="345"/>
      <c r="G84" s="345"/>
      <c r="H84" s="345"/>
      <c r="I84" s="534"/>
      <c r="J84" s="345"/>
      <c r="K84" s="345"/>
    </row>
    <row r="85" spans="2:11" ht="15.75">
      <c r="B85" s="503"/>
      <c r="C85" s="345"/>
      <c r="D85" s="345"/>
      <c r="E85" s="345"/>
      <c r="F85" s="345"/>
      <c r="G85" s="345"/>
      <c r="H85" s="345"/>
      <c r="I85" s="534"/>
      <c r="J85" s="345"/>
      <c r="K85" s="345"/>
    </row>
    <row r="86" spans="2:11" ht="15.75">
      <c r="B86" s="504" t="s">
        <v>313</v>
      </c>
      <c r="C86" s="345"/>
      <c r="D86" s="345"/>
      <c r="E86" s="345"/>
      <c r="F86" s="345"/>
      <c r="G86" s="345"/>
      <c r="H86" s="345"/>
      <c r="I86" s="534"/>
      <c r="J86" s="345"/>
      <c r="K86" s="345"/>
    </row>
    <row r="87" spans="2:11" ht="15.75">
      <c r="B87" s="503"/>
      <c r="C87" s="345"/>
      <c r="D87" s="345"/>
      <c r="E87" s="345"/>
      <c r="F87" s="345"/>
      <c r="G87" s="345"/>
      <c r="H87" s="345"/>
      <c r="I87" s="534"/>
      <c r="J87" s="345"/>
      <c r="K87" s="345"/>
    </row>
    <row r="88" spans="2:11" ht="15.75">
      <c r="B88" s="378" t="s">
        <v>314</v>
      </c>
      <c r="C88" s="345"/>
      <c r="D88" s="345"/>
      <c r="E88" s="345"/>
      <c r="F88" s="345"/>
      <c r="G88" s="345"/>
      <c r="H88" s="345"/>
      <c r="I88" s="534"/>
      <c r="J88" s="345"/>
      <c r="K88" s="345"/>
    </row>
    <row r="89" spans="2:11" ht="15.75">
      <c r="B89" s="503"/>
      <c r="C89" s="345"/>
      <c r="D89" s="345"/>
      <c r="E89" s="345"/>
      <c r="F89" s="345"/>
      <c r="G89" s="345"/>
      <c r="H89" s="345"/>
      <c r="I89" s="534"/>
      <c r="J89" s="345"/>
      <c r="K89" s="345"/>
    </row>
    <row r="90" spans="2:11" ht="15.75">
      <c r="B90" s="378" t="s">
        <v>315</v>
      </c>
      <c r="C90" s="345"/>
      <c r="D90" s="345"/>
      <c r="E90" s="345"/>
      <c r="F90" s="345"/>
      <c r="G90" s="345"/>
      <c r="H90" s="345"/>
      <c r="I90" s="534"/>
      <c r="J90" s="345"/>
      <c r="K90" s="345"/>
    </row>
    <row r="91" spans="2:11">
      <c r="B91" s="345"/>
      <c r="C91" s="345"/>
      <c r="D91" s="345"/>
      <c r="E91" s="345"/>
      <c r="F91" s="345"/>
      <c r="G91" s="345"/>
      <c r="H91" s="345"/>
      <c r="I91" s="534"/>
      <c r="J91" s="345"/>
      <c r="K91" s="345"/>
    </row>
    <row r="92" spans="2:11">
      <c r="B92" s="345"/>
      <c r="C92" s="345"/>
      <c r="D92" s="345"/>
      <c r="E92" s="345"/>
      <c r="F92" s="345"/>
      <c r="G92" s="345"/>
      <c r="H92" s="345"/>
      <c r="I92" s="534"/>
      <c r="J92" s="345"/>
      <c r="K92" s="345"/>
    </row>
  </sheetData>
  <mergeCells count="5">
    <mergeCell ref="B1:G1"/>
    <mergeCell ref="W1:X1"/>
    <mergeCell ref="C2:G2"/>
    <mergeCell ref="B3:D3"/>
    <mergeCell ref="M3:O3"/>
  </mergeCells>
  <phoneticPr fontId="177" type="noConversion"/>
  <conditionalFormatting sqref="U11">
    <cfRule type="top10" dxfId="37" priority="2" percent="1" rank="10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D1402-61CE-4C72-B61E-24EF78A02BBB}">
  <sheetPr codeName="Folha19"/>
  <dimension ref="A1:Y88"/>
  <sheetViews>
    <sheetView zoomScale="82" zoomScaleNormal="80" workbookViewId="0">
      <selection activeCell="L27" sqref="L27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1563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470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45262</v>
      </c>
      <c r="C5" s="618" t="s">
        <v>249</v>
      </c>
      <c r="D5" s="630" t="s">
        <v>1584</v>
      </c>
      <c r="E5" s="619">
        <v>302</v>
      </c>
      <c r="F5" s="362" t="s">
        <v>1070</v>
      </c>
      <c r="G5" s="362" t="s">
        <v>208</v>
      </c>
      <c r="H5" s="485">
        <v>25</v>
      </c>
      <c r="I5" s="539">
        <v>7</v>
      </c>
      <c r="J5" s="364">
        <v>2</v>
      </c>
      <c r="K5" s="480" t="s">
        <v>606</v>
      </c>
      <c r="L5" s="481"/>
    </row>
    <row r="6" spans="2:25" s="345" customFormat="1">
      <c r="B6" s="475">
        <v>45262</v>
      </c>
      <c r="C6" s="476" t="s">
        <v>1587</v>
      </c>
      <c r="D6" s="631" t="s">
        <v>1588</v>
      </c>
      <c r="E6" s="477"/>
      <c r="F6" s="362" t="s">
        <v>1581</v>
      </c>
      <c r="G6" s="362" t="s">
        <v>65</v>
      </c>
      <c r="H6" s="485">
        <v>35</v>
      </c>
      <c r="I6" s="539">
        <v>5</v>
      </c>
      <c r="J6" s="364">
        <v>2</v>
      </c>
      <c r="K6" s="480" t="s">
        <v>606</v>
      </c>
      <c r="L6" s="481"/>
    </row>
    <row r="7" spans="2:25" s="345" customFormat="1">
      <c r="B7" s="632">
        <v>45263</v>
      </c>
      <c r="C7" s="633" t="s">
        <v>389</v>
      </c>
      <c r="D7" s="634" t="s">
        <v>1588</v>
      </c>
      <c r="E7" s="635">
        <v>416</v>
      </c>
      <c r="F7" s="636" t="s">
        <v>1070</v>
      </c>
      <c r="G7" s="636" t="s">
        <v>208</v>
      </c>
      <c r="H7" s="637">
        <v>0</v>
      </c>
      <c r="I7" s="638"/>
      <c r="J7" s="639">
        <v>2</v>
      </c>
      <c r="K7" s="640" t="s">
        <v>240</v>
      </c>
      <c r="L7" s="640" t="s">
        <v>1589</v>
      </c>
    </row>
    <row r="8" spans="2:25" s="345" customFormat="1">
      <c r="B8" s="469">
        <v>45263</v>
      </c>
      <c r="C8" s="483" t="s">
        <v>291</v>
      </c>
      <c r="D8" s="362" t="s">
        <v>1582</v>
      </c>
      <c r="E8" s="362"/>
      <c r="F8" s="362" t="s">
        <v>1581</v>
      </c>
      <c r="G8" s="362" t="s">
        <v>65</v>
      </c>
      <c r="H8" s="485">
        <v>35</v>
      </c>
      <c r="I8" s="539">
        <v>5</v>
      </c>
      <c r="J8" s="364">
        <v>2</v>
      </c>
      <c r="K8" s="360" t="s">
        <v>1064</v>
      </c>
    </row>
    <row r="9" spans="2:25" s="345" customFormat="1">
      <c r="B9" s="469">
        <v>45264</v>
      </c>
      <c r="C9" s="483" t="s">
        <v>355</v>
      </c>
      <c r="D9" s="362" t="s">
        <v>1582</v>
      </c>
      <c r="E9" s="362">
        <v>416</v>
      </c>
      <c r="F9" s="362" t="s">
        <v>1590</v>
      </c>
      <c r="G9" s="362" t="s">
        <v>65</v>
      </c>
      <c r="H9" s="485">
        <v>25</v>
      </c>
      <c r="I9" s="539">
        <v>7</v>
      </c>
      <c r="J9" s="364">
        <v>2</v>
      </c>
      <c r="K9" s="360" t="s">
        <v>189</v>
      </c>
    </row>
    <row r="10" spans="2:25" s="345" customFormat="1">
      <c r="B10" s="469">
        <v>45265</v>
      </c>
      <c r="C10" s="483" t="s">
        <v>321</v>
      </c>
      <c r="D10" s="362" t="s">
        <v>1580</v>
      </c>
      <c r="E10" s="362"/>
      <c r="F10" s="362" t="s">
        <v>207</v>
      </c>
      <c r="G10" s="362" t="s">
        <v>208</v>
      </c>
      <c r="H10" s="485">
        <v>35</v>
      </c>
      <c r="I10" s="539">
        <v>5</v>
      </c>
      <c r="J10" s="364">
        <v>3</v>
      </c>
      <c r="K10" s="480" t="s">
        <v>606</v>
      </c>
      <c r="U10" s="365"/>
    </row>
    <row r="11" spans="2:25" s="345" customFormat="1">
      <c r="B11" s="469">
        <v>45265</v>
      </c>
      <c r="C11" s="483" t="s">
        <v>1275</v>
      </c>
      <c r="D11" s="362" t="s">
        <v>1593</v>
      </c>
      <c r="E11" s="362">
        <v>203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606</v>
      </c>
      <c r="U11" s="365"/>
    </row>
    <row r="12" spans="2:25" s="345" customFormat="1">
      <c r="B12" s="469">
        <v>45266</v>
      </c>
      <c r="C12" s="483" t="s">
        <v>217</v>
      </c>
      <c r="D12" s="362" t="s">
        <v>1578</v>
      </c>
      <c r="E12" s="362">
        <v>303</v>
      </c>
      <c r="F12" s="362" t="s">
        <v>1070</v>
      </c>
      <c r="G12" s="362" t="s">
        <v>208</v>
      </c>
      <c r="H12" s="485">
        <v>25</v>
      </c>
      <c r="I12" s="539">
        <v>7</v>
      </c>
      <c r="J12" s="364">
        <v>2</v>
      </c>
      <c r="K12" s="360" t="s">
        <v>1064</v>
      </c>
      <c r="U12" s="365"/>
    </row>
    <row r="13" spans="2:25" s="345" customFormat="1">
      <c r="B13" s="469">
        <v>45267</v>
      </c>
      <c r="C13" s="483" t="s">
        <v>1595</v>
      </c>
      <c r="D13" s="362" t="s">
        <v>1596</v>
      </c>
      <c r="E13" s="362"/>
      <c r="F13" s="362" t="s">
        <v>207</v>
      </c>
      <c r="G13" s="362" t="s">
        <v>208</v>
      </c>
      <c r="H13" s="485">
        <v>50</v>
      </c>
      <c r="I13" s="539">
        <v>10</v>
      </c>
      <c r="J13" s="364">
        <v>2</v>
      </c>
      <c r="K13" s="360" t="s">
        <v>606</v>
      </c>
      <c r="U13" s="365"/>
    </row>
    <row r="14" spans="2:25" s="345" customFormat="1">
      <c r="B14" s="469">
        <v>45268</v>
      </c>
      <c r="C14" s="483" t="s">
        <v>1431</v>
      </c>
      <c r="D14" s="362" t="s">
        <v>1579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  <c r="U14" s="365"/>
    </row>
    <row r="15" spans="2:25" s="345" customFormat="1" ht="14.25" customHeight="1">
      <c r="B15" s="469">
        <v>45269</v>
      </c>
      <c r="C15" s="483" t="s">
        <v>451</v>
      </c>
      <c r="D15" s="362" t="s">
        <v>1583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1064</v>
      </c>
      <c r="M15"/>
      <c r="N15"/>
      <c r="O15"/>
      <c r="P15"/>
      <c r="Q15"/>
      <c r="R15"/>
      <c r="S15"/>
      <c r="T15"/>
      <c r="U15" s="365"/>
    </row>
    <row r="16" spans="2:25" s="345" customFormat="1" ht="14.25" customHeight="1">
      <c r="B16" s="469">
        <v>45271</v>
      </c>
      <c r="C16" s="483" t="s">
        <v>389</v>
      </c>
      <c r="D16" s="362" t="s">
        <v>1579</v>
      </c>
      <c r="E16" s="362">
        <v>405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1064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469">
        <v>45271</v>
      </c>
      <c r="C17" s="483" t="s">
        <v>496</v>
      </c>
      <c r="D17" s="362" t="s">
        <v>1602</v>
      </c>
      <c r="E17" s="362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360" t="s">
        <v>189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469">
        <v>45271</v>
      </c>
      <c r="C18" s="483" t="s">
        <v>308</v>
      </c>
      <c r="D18" s="362" t="s">
        <v>1607</v>
      </c>
      <c r="E18" s="362">
        <v>411</v>
      </c>
      <c r="F18" s="362" t="s">
        <v>1070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1064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45272</v>
      </c>
      <c r="C19" s="483" t="s">
        <v>418</v>
      </c>
      <c r="D19" s="362" t="s">
        <v>1604</v>
      </c>
      <c r="E19" s="362"/>
      <c r="F19" s="362" t="s">
        <v>207</v>
      </c>
      <c r="G19" s="362" t="s">
        <v>208</v>
      </c>
      <c r="H19" s="485">
        <v>70</v>
      </c>
      <c r="I19" s="539">
        <v>15</v>
      </c>
      <c r="J19" s="364">
        <v>4</v>
      </c>
      <c r="K19" s="360" t="s">
        <v>606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45272</v>
      </c>
      <c r="C20" s="483" t="s">
        <v>451</v>
      </c>
      <c r="D20" s="362" t="s">
        <v>1603</v>
      </c>
      <c r="E20" s="362">
        <v>302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240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45274</v>
      </c>
      <c r="C21" s="483" t="s">
        <v>225</v>
      </c>
      <c r="D21" s="362" t="s">
        <v>1604</v>
      </c>
      <c r="E21" s="362"/>
      <c r="F21" s="362" t="s">
        <v>811</v>
      </c>
      <c r="G21" s="362" t="s">
        <v>208</v>
      </c>
      <c r="H21" s="485">
        <v>420</v>
      </c>
      <c r="I21" s="539">
        <v>105</v>
      </c>
      <c r="J21" s="364">
        <v>4</v>
      </c>
      <c r="K21" s="360" t="s">
        <v>1329</v>
      </c>
      <c r="L21" s="648" t="s">
        <v>1610</v>
      </c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45274</v>
      </c>
      <c r="C22" s="483" t="s">
        <v>225</v>
      </c>
      <c r="D22" s="362" t="s">
        <v>1602</v>
      </c>
      <c r="E22" s="362">
        <v>316</v>
      </c>
      <c r="F22" s="362" t="s">
        <v>1609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189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45274</v>
      </c>
      <c r="C23" s="483" t="s">
        <v>1585</v>
      </c>
      <c r="D23" s="362" t="s">
        <v>1586</v>
      </c>
      <c r="E23" s="362"/>
      <c r="F23" s="362" t="s">
        <v>207</v>
      </c>
      <c r="G23" s="362" t="s">
        <v>65</v>
      </c>
      <c r="H23" s="485">
        <v>35</v>
      </c>
      <c r="I23" s="539">
        <v>5</v>
      </c>
      <c r="J23" s="364">
        <v>2</v>
      </c>
      <c r="K23" s="360" t="s">
        <v>1064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45275</v>
      </c>
      <c r="C24" s="483" t="s">
        <v>274</v>
      </c>
      <c r="D24" s="362" t="s">
        <v>1608</v>
      </c>
      <c r="E24" s="362"/>
      <c r="F24" s="362" t="s">
        <v>207</v>
      </c>
      <c r="G24" s="362" t="s">
        <v>65</v>
      </c>
      <c r="H24" s="485">
        <v>35</v>
      </c>
      <c r="I24" s="539">
        <v>5</v>
      </c>
      <c r="J24" s="364">
        <v>2</v>
      </c>
      <c r="K24" s="480" t="s">
        <v>189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45275</v>
      </c>
      <c r="C25" s="483" t="s">
        <v>217</v>
      </c>
      <c r="D25" s="362" t="s">
        <v>1604</v>
      </c>
      <c r="E25" s="362">
        <v>303</v>
      </c>
      <c r="F25" s="362" t="s">
        <v>1070</v>
      </c>
      <c r="G25" s="362" t="s">
        <v>208</v>
      </c>
      <c r="H25" s="485">
        <v>40</v>
      </c>
      <c r="I25" s="539">
        <v>10</v>
      </c>
      <c r="J25" s="364">
        <v>4</v>
      </c>
      <c r="K25" s="360" t="s">
        <v>606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45279</v>
      </c>
      <c r="C26" s="483" t="s">
        <v>753</v>
      </c>
      <c r="D26" s="362" t="s">
        <v>1625</v>
      </c>
      <c r="E26" s="362"/>
      <c r="F26" s="362" t="s">
        <v>207</v>
      </c>
      <c r="G26" s="362" t="s">
        <v>65</v>
      </c>
      <c r="H26" s="485">
        <v>70</v>
      </c>
      <c r="I26" s="539">
        <v>15</v>
      </c>
      <c r="J26" s="364">
        <v>4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45280</v>
      </c>
      <c r="C27" s="483" t="s">
        <v>348</v>
      </c>
      <c r="D27" s="362" t="s">
        <v>1626</v>
      </c>
      <c r="E27" s="362"/>
      <c r="F27" s="362" t="s">
        <v>207</v>
      </c>
      <c r="G27" s="362" t="s">
        <v>65</v>
      </c>
      <c r="H27" s="485">
        <v>35</v>
      </c>
      <c r="I27" s="539">
        <v>5</v>
      </c>
      <c r="J27" s="364">
        <v>2</v>
      </c>
      <c r="K27" s="360" t="s">
        <v>189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45280</v>
      </c>
      <c r="C28" s="483" t="s">
        <v>291</v>
      </c>
      <c r="D28" s="362" t="s">
        <v>1627</v>
      </c>
      <c r="E28" s="362"/>
      <c r="F28" s="362" t="s">
        <v>207</v>
      </c>
      <c r="G28" s="362" t="s">
        <v>208</v>
      </c>
      <c r="H28" s="485">
        <v>70</v>
      </c>
      <c r="I28" s="539">
        <v>15</v>
      </c>
      <c r="J28" s="364">
        <v>4</v>
      </c>
      <c r="K28" s="360" t="s">
        <v>606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45281</v>
      </c>
      <c r="C29" s="483" t="s">
        <v>418</v>
      </c>
      <c r="D29" s="362" t="s">
        <v>1622</v>
      </c>
      <c r="E29" s="362"/>
      <c r="F29" s="362" t="s">
        <v>207</v>
      </c>
      <c r="G29" s="362" t="s">
        <v>65</v>
      </c>
      <c r="H29" s="485">
        <v>35</v>
      </c>
      <c r="I29" s="539">
        <v>5</v>
      </c>
      <c r="J29" s="364">
        <v>2</v>
      </c>
      <c r="K29" s="360" t="s">
        <v>606</v>
      </c>
      <c r="M29"/>
      <c r="N29"/>
      <c r="O29"/>
      <c r="P29"/>
      <c r="Q29"/>
      <c r="R29"/>
      <c r="S29"/>
      <c r="T29"/>
    </row>
    <row r="30" spans="2:21" s="345" customFormat="1">
      <c r="B30" s="469">
        <v>45648</v>
      </c>
      <c r="C30" s="483" t="s">
        <v>1666</v>
      </c>
      <c r="D30" s="362"/>
      <c r="E30" s="362"/>
      <c r="F30" s="362"/>
      <c r="G30" s="362"/>
      <c r="H30" s="485">
        <v>40</v>
      </c>
      <c r="I30" s="539">
        <v>10</v>
      </c>
      <c r="J30" s="364"/>
      <c r="K30" s="360"/>
      <c r="M30"/>
      <c r="N30"/>
      <c r="O30"/>
      <c r="P30"/>
      <c r="Q30"/>
      <c r="R30"/>
      <c r="S30"/>
      <c r="T30"/>
    </row>
    <row r="31" spans="2:21" s="345" customFormat="1">
      <c r="B31" s="469">
        <v>45285</v>
      </c>
      <c r="C31" s="483" t="s">
        <v>295</v>
      </c>
      <c r="D31" s="362" t="s">
        <v>1633</v>
      </c>
      <c r="E31" s="362">
        <v>403</v>
      </c>
      <c r="F31" s="362" t="s">
        <v>207</v>
      </c>
      <c r="G31" s="362" t="s">
        <v>208</v>
      </c>
      <c r="H31" s="485">
        <v>70</v>
      </c>
      <c r="I31" s="539">
        <v>10</v>
      </c>
      <c r="J31" s="364">
        <v>2</v>
      </c>
      <c r="K31" s="360" t="s">
        <v>240</v>
      </c>
      <c r="M31"/>
      <c r="N31"/>
      <c r="O31"/>
      <c r="P31"/>
      <c r="Q31"/>
      <c r="R31"/>
      <c r="S31"/>
      <c r="T31"/>
    </row>
    <row r="32" spans="2:21" s="345" customFormat="1">
      <c r="B32" s="469">
        <v>45653</v>
      </c>
      <c r="C32" s="483" t="s">
        <v>1667</v>
      </c>
      <c r="D32" s="362"/>
      <c r="E32" s="362"/>
      <c r="F32" s="362"/>
      <c r="G32" s="362"/>
      <c r="H32" s="485">
        <v>35</v>
      </c>
      <c r="I32" s="539">
        <v>5</v>
      </c>
      <c r="J32" s="364"/>
      <c r="K32" s="360"/>
      <c r="M32"/>
      <c r="N32"/>
      <c r="O32"/>
      <c r="P32"/>
      <c r="Q32"/>
      <c r="R32"/>
      <c r="S32"/>
      <c r="T32"/>
    </row>
    <row r="33" spans="1:21" s="345" customFormat="1">
      <c r="B33" s="654">
        <v>45288</v>
      </c>
      <c r="C33" s="655" t="s">
        <v>641</v>
      </c>
      <c r="D33" s="636" t="s">
        <v>1624</v>
      </c>
      <c r="E33" s="636"/>
      <c r="F33" s="636" t="s">
        <v>207</v>
      </c>
      <c r="G33" s="636" t="s">
        <v>65</v>
      </c>
      <c r="H33" s="637">
        <v>0</v>
      </c>
      <c r="I33" s="638">
        <v>-30</v>
      </c>
      <c r="J33" s="639">
        <v>3</v>
      </c>
      <c r="K33" s="656" t="s">
        <v>189</v>
      </c>
      <c r="L33" s="656" t="s">
        <v>1644</v>
      </c>
      <c r="M33"/>
      <c r="N33"/>
      <c r="O33"/>
      <c r="P33"/>
      <c r="Q33"/>
      <c r="R33"/>
      <c r="S33"/>
      <c r="T33"/>
    </row>
    <row r="34" spans="1:21" s="345" customFormat="1">
      <c r="B34" s="469">
        <v>45288</v>
      </c>
      <c r="C34" s="483" t="s">
        <v>241</v>
      </c>
      <c r="D34" s="362" t="s">
        <v>1623</v>
      </c>
      <c r="E34" s="362"/>
      <c r="F34" s="362" t="s">
        <v>207</v>
      </c>
      <c r="G34" s="362" t="s">
        <v>65</v>
      </c>
      <c r="H34" s="485">
        <v>35</v>
      </c>
      <c r="I34" s="539">
        <v>5</v>
      </c>
      <c r="J34" s="364">
        <v>2</v>
      </c>
      <c r="K34" s="360" t="s">
        <v>606</v>
      </c>
      <c r="M34"/>
      <c r="N34"/>
      <c r="O34"/>
      <c r="P34"/>
      <c r="Q34"/>
      <c r="R34"/>
      <c r="S34"/>
      <c r="T34"/>
    </row>
    <row r="35" spans="1:21" s="345" customFormat="1">
      <c r="B35" s="469">
        <v>45289</v>
      </c>
      <c r="C35" s="483" t="s">
        <v>1509</v>
      </c>
      <c r="D35" s="362" t="s">
        <v>1629</v>
      </c>
      <c r="E35" s="362"/>
      <c r="F35" s="362" t="s">
        <v>207</v>
      </c>
      <c r="G35" s="362" t="s">
        <v>65</v>
      </c>
      <c r="H35" s="485">
        <v>35</v>
      </c>
      <c r="I35" s="539">
        <v>5</v>
      </c>
      <c r="J35" s="364">
        <v>2</v>
      </c>
      <c r="K35" s="360" t="s">
        <v>189</v>
      </c>
      <c r="M35"/>
      <c r="N35"/>
      <c r="O35"/>
      <c r="P35"/>
      <c r="Q35"/>
      <c r="R35"/>
      <c r="S35"/>
      <c r="T35"/>
    </row>
    <row r="36" spans="1:21" s="345" customFormat="1">
      <c r="A36" s="497">
        <v>45656</v>
      </c>
      <c r="B36" s="469">
        <v>45656</v>
      </c>
      <c r="C36" s="483" t="s">
        <v>1668</v>
      </c>
      <c r="D36" s="362"/>
      <c r="E36" s="362"/>
      <c r="F36" s="362"/>
      <c r="G36" s="362"/>
      <c r="H36" s="485">
        <v>25</v>
      </c>
      <c r="I36" s="539">
        <v>7</v>
      </c>
      <c r="J36" s="364"/>
      <c r="K36" s="360"/>
      <c r="M36"/>
      <c r="N36"/>
      <c r="O36"/>
      <c r="P36"/>
      <c r="Q36"/>
      <c r="R36"/>
      <c r="S36"/>
      <c r="T36"/>
    </row>
    <row r="37" spans="1:21" s="345" customFormat="1">
      <c r="B37" s="469">
        <v>45290</v>
      </c>
      <c r="C37" s="483" t="s">
        <v>476</v>
      </c>
      <c r="D37" s="362" t="s">
        <v>1645</v>
      </c>
      <c r="E37" s="362"/>
      <c r="F37" s="362" t="s">
        <v>219</v>
      </c>
      <c r="G37" s="362" t="s">
        <v>208</v>
      </c>
      <c r="H37" s="485">
        <v>30</v>
      </c>
      <c r="I37" s="539">
        <v>7.5</v>
      </c>
      <c r="J37" s="364">
        <v>4</v>
      </c>
      <c r="K37" s="360" t="s">
        <v>1064</v>
      </c>
      <c r="M37"/>
      <c r="N37"/>
      <c r="O37"/>
      <c r="P37"/>
      <c r="Q37"/>
      <c r="R37"/>
      <c r="S37"/>
      <c r="T37"/>
    </row>
    <row r="38" spans="1:21" s="345" customFormat="1">
      <c r="I38" s="534"/>
      <c r="K38" s="360"/>
      <c r="M38"/>
      <c r="N38"/>
      <c r="O38"/>
      <c r="P38"/>
      <c r="Q38"/>
      <c r="R38"/>
      <c r="S38"/>
      <c r="T38"/>
    </row>
    <row r="39" spans="1:21" s="345" customFormat="1">
      <c r="H39" s="502">
        <f>SUM(H5:H37)</f>
        <v>1540</v>
      </c>
      <c r="I39" s="534">
        <f>SUM(I5:I37)</f>
        <v>295.5</v>
      </c>
      <c r="K39" s="360"/>
      <c r="M39"/>
      <c r="N39"/>
      <c r="O39"/>
      <c r="P39"/>
      <c r="Q39"/>
      <c r="R39"/>
      <c r="S39"/>
      <c r="T39"/>
    </row>
    <row r="40" spans="1:21" s="345" customFormat="1">
      <c r="I40" s="534"/>
      <c r="K40" s="360"/>
      <c r="M40"/>
      <c r="N40"/>
      <c r="O40"/>
      <c r="P40"/>
      <c r="Q40"/>
      <c r="R40"/>
      <c r="S40"/>
      <c r="T40"/>
    </row>
    <row r="41" spans="1:21" s="345" customFormat="1">
      <c r="I41" s="534"/>
      <c r="K41" s="360"/>
      <c r="M41"/>
      <c r="N41"/>
      <c r="O41"/>
      <c r="P41"/>
      <c r="Q41"/>
      <c r="R41"/>
      <c r="S41"/>
      <c r="T41"/>
    </row>
    <row r="42" spans="1:21" s="345" customFormat="1" ht="15.75">
      <c r="B42" s="510" t="s">
        <v>1444</v>
      </c>
      <c r="C42" s="511"/>
      <c r="D42" s="511"/>
      <c r="E42" s="511"/>
      <c r="F42" s="511"/>
      <c r="G42" s="511"/>
      <c r="H42" s="511"/>
      <c r="I42" s="537"/>
      <c r="K42" s="360"/>
      <c r="M42"/>
      <c r="N42"/>
      <c r="O42"/>
      <c r="P42"/>
      <c r="Q42"/>
      <c r="R42"/>
      <c r="S42"/>
      <c r="T42"/>
    </row>
    <row r="43" spans="1:21" s="345" customFormat="1" ht="15.75">
      <c r="B43" s="378"/>
      <c r="I43" s="534"/>
      <c r="K43" s="360"/>
      <c r="M43"/>
      <c r="N43"/>
      <c r="O43"/>
      <c r="P43"/>
      <c r="Q43"/>
      <c r="R43"/>
      <c r="S43"/>
      <c r="T43"/>
    </row>
    <row r="44" spans="1:21" s="345" customFormat="1" ht="15.75">
      <c r="B44" s="503" t="s">
        <v>311</v>
      </c>
      <c r="I44" s="534"/>
      <c r="K44" s="360"/>
      <c r="M44"/>
      <c r="N44"/>
      <c r="O44"/>
      <c r="P44"/>
      <c r="Q44"/>
      <c r="R44"/>
      <c r="S44"/>
      <c r="T44"/>
      <c r="U44" s="365"/>
    </row>
    <row r="45" spans="1:21" s="345" customFormat="1" ht="15.75">
      <c r="B45" s="503"/>
      <c r="I45" s="534"/>
      <c r="K45" s="360"/>
      <c r="M45"/>
      <c r="N45"/>
      <c r="O45"/>
      <c r="P45"/>
      <c r="Q45"/>
      <c r="R45"/>
      <c r="S45"/>
      <c r="T45"/>
      <c r="U45" s="365"/>
    </row>
    <row r="46" spans="1:21" s="345" customFormat="1" ht="15.75">
      <c r="B46" s="503" t="s">
        <v>312</v>
      </c>
      <c r="I46" s="534"/>
      <c r="K46" s="360"/>
      <c r="M46"/>
      <c r="N46"/>
      <c r="O46"/>
      <c r="P46"/>
      <c r="Q46"/>
      <c r="R46"/>
      <c r="S46"/>
      <c r="T46"/>
      <c r="U46" s="365"/>
    </row>
    <row r="47" spans="1:21" s="345" customFormat="1" ht="15.75">
      <c r="B47" s="503"/>
      <c r="I47" s="534"/>
      <c r="K47" s="360"/>
      <c r="M47"/>
      <c r="N47"/>
      <c r="O47"/>
      <c r="P47"/>
      <c r="Q47"/>
      <c r="R47"/>
      <c r="S47"/>
      <c r="T47"/>
      <c r="U47" s="365"/>
    </row>
    <row r="48" spans="1:21" s="345" customFormat="1" ht="15.75">
      <c r="B48" s="504" t="s">
        <v>313</v>
      </c>
      <c r="I48" s="534"/>
      <c r="K48" s="360"/>
      <c r="M48"/>
      <c r="N48"/>
      <c r="O48"/>
      <c r="P48"/>
      <c r="Q48"/>
      <c r="R48"/>
      <c r="S48"/>
      <c r="T48"/>
      <c r="U48" s="365"/>
    </row>
    <row r="49" spans="2:21" s="345" customFormat="1" ht="15.75">
      <c r="B49" s="503"/>
      <c r="I49" s="534"/>
      <c r="K49" s="360"/>
      <c r="M49"/>
      <c r="N49"/>
      <c r="O49"/>
      <c r="P49"/>
      <c r="Q49"/>
      <c r="R49"/>
      <c r="S49"/>
      <c r="T49"/>
      <c r="U49" s="365"/>
    </row>
    <row r="50" spans="2:21" s="345" customFormat="1" ht="15.75">
      <c r="B50" s="378" t="s">
        <v>1618</v>
      </c>
      <c r="I50" s="534"/>
      <c r="K50" s="360"/>
      <c r="M50"/>
      <c r="N50"/>
      <c r="O50"/>
      <c r="P50"/>
      <c r="Q50"/>
      <c r="R50"/>
      <c r="S50"/>
      <c r="T50"/>
      <c r="U50" s="365"/>
    </row>
    <row r="51" spans="2:21" s="345" customFormat="1" ht="15.75">
      <c r="B51" s="503"/>
      <c r="I51" s="534"/>
      <c r="K51" s="360"/>
      <c r="M51"/>
      <c r="N51"/>
      <c r="O51"/>
      <c r="P51"/>
      <c r="Q51"/>
      <c r="R51"/>
      <c r="S51"/>
      <c r="T51"/>
      <c r="U51" s="365"/>
    </row>
    <row r="52" spans="2:21" s="345" customFormat="1" ht="15.75">
      <c r="B52" s="378" t="s">
        <v>1617</v>
      </c>
      <c r="I52" s="534"/>
      <c r="K52" s="360"/>
      <c r="M52"/>
      <c r="N52"/>
      <c r="O52"/>
      <c r="P52"/>
      <c r="Q52"/>
      <c r="R52"/>
      <c r="S52"/>
      <c r="T52"/>
      <c r="U52" s="365"/>
    </row>
    <row r="53" spans="2:21" s="345" customFormat="1">
      <c r="I53" s="534"/>
      <c r="K53" s="360"/>
      <c r="M53"/>
      <c r="N53"/>
      <c r="O53"/>
      <c r="P53"/>
      <c r="Q53"/>
      <c r="R53"/>
      <c r="S53"/>
      <c r="T53"/>
      <c r="U53" s="365"/>
    </row>
    <row r="54" spans="2:21" s="345" customFormat="1">
      <c r="I54" s="534"/>
      <c r="K54" s="365"/>
      <c r="M54"/>
      <c r="N54"/>
      <c r="O54"/>
      <c r="P54"/>
      <c r="Q54"/>
      <c r="R54"/>
      <c r="S54"/>
      <c r="T54"/>
      <c r="U54" s="365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  <c r="U55" s="36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  <c r="U56" s="365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  <c r="U57" s="365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  <c r="U58" s="365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  <c r="U59" s="365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  <c r="U60" s="365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K65" s="3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K66" s="365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K67" s="365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K68" s="365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K69" s="365"/>
      <c r="M69"/>
      <c r="N69"/>
      <c r="O69"/>
      <c r="P69"/>
      <c r="Q69"/>
      <c r="R69"/>
      <c r="S69"/>
      <c r="T69"/>
    </row>
    <row r="70" spans="1:20" s="345" customFormat="1">
      <c r="B70"/>
      <c r="C70"/>
      <c r="D70"/>
      <c r="E70"/>
      <c r="F70"/>
      <c r="G70"/>
      <c r="H70"/>
      <c r="I70" s="538"/>
      <c r="J70"/>
      <c r="K70" s="365"/>
      <c r="M70"/>
      <c r="N70"/>
      <c r="O70"/>
      <c r="P70"/>
      <c r="Q70"/>
      <c r="R70"/>
      <c r="S70"/>
      <c r="T70"/>
    </row>
    <row r="71" spans="1:20" s="345" customFormat="1">
      <c r="B71"/>
      <c r="C71"/>
      <c r="D71"/>
      <c r="E71"/>
      <c r="F71"/>
      <c r="G71"/>
      <c r="H71"/>
      <c r="I71" s="538"/>
      <c r="J71"/>
      <c r="K71" s="365"/>
      <c r="M71"/>
      <c r="N71"/>
      <c r="O71"/>
      <c r="P71"/>
      <c r="Q71"/>
      <c r="R71"/>
      <c r="S71"/>
      <c r="T71"/>
    </row>
    <row r="72" spans="1:20" s="345" customFormat="1">
      <c r="B72"/>
      <c r="C72"/>
      <c r="D72"/>
      <c r="E72"/>
      <c r="F72"/>
      <c r="G72"/>
      <c r="H72"/>
      <c r="I72" s="538"/>
      <c r="J72"/>
      <c r="M72"/>
      <c r="N72"/>
      <c r="O72"/>
      <c r="P72"/>
      <c r="Q72"/>
      <c r="R72"/>
      <c r="S72"/>
      <c r="T72"/>
    </row>
    <row r="73" spans="1:20" s="345" customFormat="1">
      <c r="B73"/>
      <c r="C73"/>
      <c r="D73"/>
      <c r="E73"/>
      <c r="F73"/>
      <c r="G73"/>
      <c r="H73"/>
      <c r="I73" s="538"/>
      <c r="J73"/>
      <c r="M73"/>
      <c r="N73"/>
      <c r="O73"/>
      <c r="P73"/>
      <c r="Q73"/>
      <c r="R73"/>
      <c r="S73"/>
      <c r="T73"/>
    </row>
    <row r="74" spans="1:20" s="345" customFormat="1">
      <c r="B74"/>
      <c r="C74"/>
      <c r="D74"/>
      <c r="E74"/>
      <c r="F74"/>
      <c r="G74"/>
      <c r="H74"/>
      <c r="I74" s="538"/>
      <c r="J74"/>
      <c r="M74"/>
      <c r="N74"/>
      <c r="O74"/>
      <c r="P74"/>
      <c r="Q74"/>
      <c r="R74"/>
      <c r="S74"/>
      <c r="T74"/>
    </row>
    <row r="75" spans="1:20" s="345" customFormat="1">
      <c r="B75"/>
      <c r="C75"/>
      <c r="D75"/>
      <c r="E75"/>
      <c r="F75"/>
      <c r="G75"/>
      <c r="H75"/>
      <c r="I75" s="538"/>
      <c r="J75"/>
      <c r="M75"/>
      <c r="N75"/>
      <c r="O75"/>
      <c r="P75"/>
      <c r="Q75"/>
      <c r="R75"/>
      <c r="S75"/>
      <c r="T75"/>
    </row>
    <row r="76" spans="1:20" s="345" customFormat="1">
      <c r="B76"/>
      <c r="C76"/>
      <c r="D76"/>
      <c r="E76"/>
      <c r="F76"/>
      <c r="G76"/>
      <c r="H76"/>
      <c r="I76" s="538"/>
      <c r="J76"/>
      <c r="M76"/>
      <c r="N76"/>
      <c r="O76"/>
      <c r="P76"/>
      <c r="Q76"/>
      <c r="R76"/>
      <c r="S76"/>
      <c r="T76"/>
    </row>
    <row r="77" spans="1:20" s="345" customFormat="1">
      <c r="A77"/>
      <c r="B77"/>
      <c r="C77"/>
      <c r="D77"/>
      <c r="E77"/>
      <c r="F77"/>
      <c r="G77"/>
      <c r="H77"/>
      <c r="I77" s="538"/>
      <c r="J77"/>
      <c r="M77"/>
      <c r="N77"/>
      <c r="O77"/>
      <c r="P77"/>
      <c r="Q77"/>
      <c r="R77"/>
      <c r="S77"/>
      <c r="T77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  <row r="82" spans="11:11">
      <c r="K82" s="345"/>
    </row>
    <row r="83" spans="11:11">
      <c r="K83" s="345"/>
    </row>
    <row r="84" spans="11:11">
      <c r="K84" s="345"/>
    </row>
    <row r="85" spans="11:11">
      <c r="K85" s="345"/>
    </row>
    <row r="86" spans="11:11">
      <c r="K86" s="345"/>
    </row>
    <row r="87" spans="11:11">
      <c r="K87" s="345"/>
    </row>
    <row r="88" spans="11:11">
      <c r="K88" s="345"/>
    </row>
  </sheetData>
  <mergeCells count="4">
    <mergeCell ref="B1:G1"/>
    <mergeCell ref="W1:X1"/>
    <mergeCell ref="C2:G2"/>
    <mergeCell ref="B3:D3"/>
  </mergeCells>
  <conditionalFormatting sqref="U12">
    <cfRule type="top10" dxfId="36" priority="1" percent="1" rank="10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B30F-0A0F-4803-B576-C21A82FCB0C8}">
  <sheetPr codeName="Folha20"/>
  <dimension ref="A1:Y81"/>
  <sheetViews>
    <sheetView topLeftCell="A8" zoomScale="82" zoomScaleNormal="82" workbookViewId="0">
      <selection activeCell="H43" sqref="H43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1635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470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44927</v>
      </c>
      <c r="C5" s="618" t="s">
        <v>271</v>
      </c>
      <c r="D5" s="630" t="s">
        <v>1636</v>
      </c>
      <c r="E5" s="619">
        <v>311</v>
      </c>
      <c r="F5" s="362" t="s">
        <v>1070</v>
      </c>
      <c r="G5" s="362" t="s">
        <v>208</v>
      </c>
      <c r="H5" s="485">
        <v>50</v>
      </c>
      <c r="I5" s="539">
        <v>14</v>
      </c>
      <c r="J5" s="364">
        <v>2</v>
      </c>
      <c r="K5" s="480" t="s">
        <v>1064</v>
      </c>
      <c r="L5" s="481"/>
    </row>
    <row r="6" spans="2:25" s="345" customFormat="1">
      <c r="B6" s="475">
        <v>1</v>
      </c>
      <c r="C6" s="476" t="s">
        <v>230</v>
      </c>
      <c r="D6" s="631" t="s">
        <v>1664</v>
      </c>
      <c r="E6" s="477">
        <v>409</v>
      </c>
      <c r="F6" s="362" t="s">
        <v>1070</v>
      </c>
      <c r="G6" s="362" t="s">
        <v>208</v>
      </c>
      <c r="H6" s="485">
        <v>50</v>
      </c>
      <c r="I6" s="539">
        <v>14</v>
      </c>
      <c r="J6" s="364">
        <v>2</v>
      </c>
      <c r="K6" s="480" t="s">
        <v>1064</v>
      </c>
      <c r="L6" s="481"/>
    </row>
    <row r="7" spans="2:25" s="345" customFormat="1">
      <c r="B7" s="475">
        <v>45293</v>
      </c>
      <c r="C7" s="476" t="s">
        <v>412</v>
      </c>
      <c r="D7" s="631" t="s">
        <v>1653</v>
      </c>
      <c r="E7" s="477">
        <v>308</v>
      </c>
      <c r="F7" s="362" t="s">
        <v>1070</v>
      </c>
      <c r="G7" s="362" t="s">
        <v>208</v>
      </c>
      <c r="H7" s="485">
        <v>25</v>
      </c>
      <c r="I7" s="541">
        <v>7</v>
      </c>
      <c r="J7" s="364">
        <v>2</v>
      </c>
      <c r="K7" s="480" t="s">
        <v>189</v>
      </c>
      <c r="L7" s="480"/>
    </row>
    <row r="8" spans="2:25" s="345" customFormat="1">
      <c r="B8" s="475">
        <v>45293</v>
      </c>
      <c r="C8" s="476" t="s">
        <v>321</v>
      </c>
      <c r="D8" s="631" t="s">
        <v>1651</v>
      </c>
      <c r="E8" s="477"/>
      <c r="F8" s="362" t="s">
        <v>1652</v>
      </c>
      <c r="G8" s="362" t="s">
        <v>208</v>
      </c>
      <c r="H8" s="485">
        <v>50</v>
      </c>
      <c r="I8" s="541">
        <v>10</v>
      </c>
      <c r="J8" s="364">
        <v>2</v>
      </c>
      <c r="K8" s="480" t="s">
        <v>189</v>
      </c>
    </row>
    <row r="9" spans="2:25" s="345" customFormat="1">
      <c r="B9" s="469">
        <v>45293</v>
      </c>
      <c r="C9" s="483" t="s">
        <v>451</v>
      </c>
      <c r="D9" s="362" t="s">
        <v>1665</v>
      </c>
      <c r="E9" s="362" t="s">
        <v>1654</v>
      </c>
      <c r="F9" s="362" t="s">
        <v>1070</v>
      </c>
      <c r="G9" s="362" t="s">
        <v>208</v>
      </c>
      <c r="H9" s="485">
        <v>40</v>
      </c>
      <c r="I9" s="539">
        <v>10</v>
      </c>
      <c r="J9" s="364">
        <v>4</v>
      </c>
      <c r="K9" s="360" t="s">
        <v>189</v>
      </c>
    </row>
    <row r="10" spans="2:25" s="345" customFormat="1">
      <c r="B10" s="469">
        <v>45294</v>
      </c>
      <c r="C10" s="483" t="s">
        <v>323</v>
      </c>
      <c r="D10" s="362" t="s">
        <v>1660</v>
      </c>
      <c r="E10" s="362">
        <v>211</v>
      </c>
      <c r="F10" s="362" t="s">
        <v>1070</v>
      </c>
      <c r="G10" s="362" t="s">
        <v>208</v>
      </c>
      <c r="H10" s="485">
        <v>25</v>
      </c>
      <c r="I10" s="539">
        <v>7</v>
      </c>
      <c r="J10" s="364">
        <v>2</v>
      </c>
      <c r="K10" s="480" t="s">
        <v>240</v>
      </c>
      <c r="U10" s="365"/>
    </row>
    <row r="11" spans="2:25" s="345" customFormat="1">
      <c r="B11" s="469">
        <v>45294</v>
      </c>
      <c r="C11" s="483" t="s">
        <v>370</v>
      </c>
      <c r="D11" s="362" t="s">
        <v>1661</v>
      </c>
      <c r="E11" s="362">
        <v>203</v>
      </c>
      <c r="F11" s="362" t="s">
        <v>1070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240</v>
      </c>
      <c r="U11" s="365"/>
    </row>
    <row r="12" spans="2:25" s="345" customFormat="1">
      <c r="B12" s="469">
        <v>45295</v>
      </c>
      <c r="C12" s="483" t="s">
        <v>474</v>
      </c>
      <c r="D12" s="362" t="s">
        <v>1663</v>
      </c>
      <c r="E12" s="362"/>
      <c r="F12" s="362" t="s">
        <v>1652</v>
      </c>
      <c r="G12" s="362" t="s">
        <v>208</v>
      </c>
      <c r="H12" s="485">
        <v>35</v>
      </c>
      <c r="I12" s="539">
        <v>5</v>
      </c>
      <c r="J12" s="364">
        <v>2</v>
      </c>
      <c r="K12" s="360" t="s">
        <v>169</v>
      </c>
      <c r="U12" s="365"/>
    </row>
    <row r="13" spans="2:25" s="345" customFormat="1">
      <c r="B13" s="469">
        <v>45296</v>
      </c>
      <c r="C13" s="483" t="s">
        <v>377</v>
      </c>
      <c r="D13" s="362" t="s">
        <v>1669</v>
      </c>
      <c r="E13" s="362" t="s">
        <v>1670</v>
      </c>
      <c r="F13" s="362" t="s">
        <v>1070</v>
      </c>
      <c r="G13" s="362" t="s">
        <v>208</v>
      </c>
      <c r="H13" s="485">
        <v>40</v>
      </c>
      <c r="I13" s="539">
        <v>10</v>
      </c>
      <c r="J13" s="364">
        <v>4</v>
      </c>
      <c r="K13" s="360" t="s">
        <v>189</v>
      </c>
      <c r="U13" s="365"/>
    </row>
    <row r="14" spans="2:25" s="345" customFormat="1">
      <c r="B14" s="469">
        <v>45296</v>
      </c>
      <c r="C14" s="483" t="s">
        <v>501</v>
      </c>
      <c r="D14" s="362" t="s">
        <v>1671</v>
      </c>
      <c r="E14" s="362">
        <v>404</v>
      </c>
      <c r="F14" s="362" t="s">
        <v>1070</v>
      </c>
      <c r="G14" s="362" t="s">
        <v>208</v>
      </c>
      <c r="H14" s="485">
        <v>25</v>
      </c>
      <c r="I14" s="539">
        <v>7</v>
      </c>
      <c r="J14" s="364">
        <v>2</v>
      </c>
      <c r="K14" s="360" t="s">
        <v>240</v>
      </c>
      <c r="U14" s="365"/>
    </row>
    <row r="15" spans="2:25" s="345" customFormat="1" ht="14.25" customHeight="1">
      <c r="B15" s="654">
        <v>45297</v>
      </c>
      <c r="C15" s="655" t="s">
        <v>355</v>
      </c>
      <c r="D15" s="636" t="s">
        <v>1672</v>
      </c>
      <c r="E15" s="636">
        <v>403</v>
      </c>
      <c r="F15" s="636" t="s">
        <v>1070</v>
      </c>
      <c r="G15" s="636" t="s">
        <v>208</v>
      </c>
      <c r="H15" s="637">
        <v>25</v>
      </c>
      <c r="I15" s="658" t="s">
        <v>1679</v>
      </c>
      <c r="J15" s="639">
        <v>2</v>
      </c>
      <c r="K15" s="656" t="s">
        <v>606</v>
      </c>
      <c r="L15" s="659" t="s">
        <v>1677</v>
      </c>
      <c r="M15"/>
      <c r="N15"/>
      <c r="O15"/>
      <c r="P15"/>
      <c r="Q15"/>
      <c r="R15"/>
      <c r="S15"/>
      <c r="T15"/>
      <c r="U15" s="365"/>
    </row>
    <row r="16" spans="2:25" s="345" customFormat="1" ht="14.25" customHeight="1">
      <c r="B16" s="469">
        <v>45298</v>
      </c>
      <c r="C16" s="483" t="s">
        <v>213</v>
      </c>
      <c r="D16" s="362" t="s">
        <v>1674</v>
      </c>
      <c r="E16" s="362">
        <v>304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1675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469">
        <v>45299</v>
      </c>
      <c r="C17" s="483" t="s">
        <v>211</v>
      </c>
      <c r="D17" s="362" t="s">
        <v>1681</v>
      </c>
      <c r="E17" s="362"/>
      <c r="F17" s="362" t="s">
        <v>1652</v>
      </c>
      <c r="G17" s="362" t="s">
        <v>208</v>
      </c>
      <c r="H17" s="485">
        <v>35</v>
      </c>
      <c r="I17" s="539">
        <v>5</v>
      </c>
      <c r="J17" s="364">
        <v>2</v>
      </c>
      <c r="K17" s="360" t="s">
        <v>189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469">
        <v>45300</v>
      </c>
      <c r="C18" s="483" t="s">
        <v>295</v>
      </c>
      <c r="D18" s="362" t="s">
        <v>1681</v>
      </c>
      <c r="E18" s="362">
        <v>401</v>
      </c>
      <c r="F18" s="362" t="s">
        <v>1070</v>
      </c>
      <c r="G18" s="362" t="s">
        <v>208</v>
      </c>
      <c r="H18" s="485">
        <v>25</v>
      </c>
      <c r="I18" s="539">
        <v>7</v>
      </c>
      <c r="J18" s="364">
        <v>1</v>
      </c>
      <c r="K18" s="360" t="s">
        <v>606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45301</v>
      </c>
      <c r="C19" s="483" t="s">
        <v>271</v>
      </c>
      <c r="D19" s="362" t="s">
        <v>1031</v>
      </c>
      <c r="E19" s="362">
        <v>309</v>
      </c>
      <c r="F19" s="362" t="s">
        <v>1070</v>
      </c>
      <c r="G19" s="362" t="s">
        <v>208</v>
      </c>
      <c r="H19" s="485">
        <v>25</v>
      </c>
      <c r="I19" s="539">
        <v>7</v>
      </c>
      <c r="J19" s="364">
        <v>1</v>
      </c>
      <c r="K19" s="360" t="s">
        <v>189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45301</v>
      </c>
      <c r="C20" s="483" t="s">
        <v>451</v>
      </c>
      <c r="D20" s="362" t="s">
        <v>1662</v>
      </c>
      <c r="E20" s="362" t="s">
        <v>1685</v>
      </c>
      <c r="F20" s="362" t="s">
        <v>219</v>
      </c>
      <c r="G20" s="362" t="s">
        <v>208</v>
      </c>
      <c r="H20" s="485">
        <v>40</v>
      </c>
      <c r="I20" s="539">
        <v>10</v>
      </c>
      <c r="J20" s="364">
        <v>3</v>
      </c>
      <c r="K20" s="360" t="s">
        <v>240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45302</v>
      </c>
      <c r="C21" s="483" t="s">
        <v>355</v>
      </c>
      <c r="D21" s="362" t="s">
        <v>1686</v>
      </c>
      <c r="E21" s="362">
        <v>403</v>
      </c>
      <c r="F21" s="362" t="s">
        <v>1070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189</v>
      </c>
      <c r="L21" s="360"/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45302</v>
      </c>
      <c r="C22" s="483" t="s">
        <v>271</v>
      </c>
      <c r="D22" s="362" t="s">
        <v>1687</v>
      </c>
      <c r="E22" s="362">
        <v>310</v>
      </c>
      <c r="F22" s="362" t="s">
        <v>1070</v>
      </c>
      <c r="G22" s="362" t="s">
        <v>208</v>
      </c>
      <c r="H22" s="485">
        <v>30</v>
      </c>
      <c r="I22" s="539">
        <v>7.5</v>
      </c>
      <c r="J22" s="364">
        <v>1</v>
      </c>
      <c r="K22" s="360" t="s">
        <v>189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45303</v>
      </c>
      <c r="C23" s="483" t="s">
        <v>377</v>
      </c>
      <c r="D23" s="362" t="s">
        <v>1688</v>
      </c>
      <c r="E23" s="362">
        <v>404</v>
      </c>
      <c r="F23" s="362" t="s">
        <v>1070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606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45305</v>
      </c>
      <c r="C24" s="483" t="s">
        <v>1693</v>
      </c>
      <c r="D24" s="362" t="s">
        <v>1694</v>
      </c>
      <c r="E24" s="362">
        <v>415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480" t="s">
        <v>240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45306</v>
      </c>
      <c r="C25" s="483" t="s">
        <v>1690</v>
      </c>
      <c r="D25" s="362" t="s">
        <v>1691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0" t="s">
        <v>240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45308</v>
      </c>
      <c r="C26" s="483" t="s">
        <v>225</v>
      </c>
      <c r="D26" s="362" t="s">
        <v>1691</v>
      </c>
      <c r="E26" s="362">
        <v>304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45308</v>
      </c>
      <c r="C27" s="483" t="s">
        <v>1690</v>
      </c>
      <c r="D27" s="362" t="s">
        <v>1692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360" t="s">
        <v>240</v>
      </c>
      <c r="M27"/>
      <c r="N27"/>
      <c r="O27"/>
      <c r="P27"/>
      <c r="Q27"/>
      <c r="R27"/>
      <c r="S27"/>
      <c r="T27"/>
    </row>
    <row r="28" spans="2:21" s="345" customFormat="1">
      <c r="B28" s="469">
        <v>45309</v>
      </c>
      <c r="C28" s="483" t="s">
        <v>459</v>
      </c>
      <c r="D28" s="362" t="s">
        <v>1695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606</v>
      </c>
      <c r="M28"/>
      <c r="N28"/>
      <c r="O28"/>
      <c r="P28"/>
      <c r="Q28"/>
      <c r="R28"/>
      <c r="S28"/>
      <c r="T28"/>
    </row>
    <row r="29" spans="2:21" s="345" customFormat="1">
      <c r="B29" s="469">
        <v>45312</v>
      </c>
      <c r="C29" s="483" t="s">
        <v>590</v>
      </c>
      <c r="D29" s="362" t="s">
        <v>1700</v>
      </c>
      <c r="E29" s="362">
        <v>402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</row>
    <row r="30" spans="2:21" s="345" customFormat="1" ht="15.75" thickBot="1">
      <c r="B30" s="498">
        <v>45348</v>
      </c>
      <c r="C30" s="499" t="s">
        <v>958</v>
      </c>
      <c r="D30" s="373" t="s">
        <v>1702</v>
      </c>
      <c r="E30" s="373"/>
      <c r="F30" s="373" t="s">
        <v>207</v>
      </c>
      <c r="G30" s="373" t="s">
        <v>208</v>
      </c>
      <c r="H30" s="500">
        <v>35</v>
      </c>
      <c r="I30" s="621">
        <v>5</v>
      </c>
      <c r="J30" s="501">
        <v>2</v>
      </c>
      <c r="K30" s="360"/>
      <c r="M30"/>
      <c r="N30"/>
      <c r="O30"/>
      <c r="P30"/>
      <c r="Q30"/>
      <c r="R30"/>
      <c r="S30"/>
      <c r="T30"/>
    </row>
    <row r="31" spans="2:21" s="345" customFormat="1">
      <c r="K31" s="360"/>
      <c r="M31"/>
      <c r="N31"/>
      <c r="O31"/>
      <c r="P31"/>
      <c r="Q31"/>
      <c r="R31"/>
      <c r="S31"/>
      <c r="T31"/>
    </row>
    <row r="32" spans="2:21" s="345" customFormat="1">
      <c r="H32" s="652">
        <f>SUM(H5:H30)</f>
        <v>835</v>
      </c>
      <c r="I32" s="534">
        <f>SUM(I5:I30)</f>
        <v>189.5</v>
      </c>
      <c r="K32" s="360"/>
      <c r="M32"/>
      <c r="N32"/>
      <c r="O32"/>
      <c r="P32"/>
      <c r="Q32"/>
      <c r="R32"/>
      <c r="S32"/>
      <c r="T32"/>
    </row>
    <row r="33" spans="2:21" s="345" customFormat="1">
      <c r="I33" s="534"/>
      <c r="K33" s="360"/>
      <c r="M33"/>
      <c r="N33"/>
      <c r="O33"/>
      <c r="P33"/>
      <c r="Q33"/>
      <c r="R33"/>
      <c r="S33"/>
      <c r="T33"/>
    </row>
    <row r="34" spans="2:21" s="345" customFormat="1"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510" t="s">
        <v>1444</v>
      </c>
      <c r="C35" s="511"/>
      <c r="D35" s="511"/>
      <c r="E35" s="511"/>
      <c r="F35" s="511"/>
      <c r="G35" s="511"/>
      <c r="H35" s="511"/>
      <c r="I35" s="537"/>
      <c r="K35" s="360"/>
      <c r="M35"/>
      <c r="N35"/>
      <c r="O35"/>
      <c r="P35"/>
      <c r="Q35"/>
      <c r="R35"/>
      <c r="S35"/>
      <c r="T35"/>
    </row>
    <row r="36" spans="2:21" s="345" customFormat="1" ht="15.75">
      <c r="B36" s="378"/>
      <c r="I36" s="534"/>
      <c r="K36" s="360"/>
      <c r="M36"/>
      <c r="N36"/>
      <c r="O36"/>
      <c r="P36"/>
      <c r="Q36"/>
      <c r="R36"/>
      <c r="S36"/>
      <c r="T36"/>
    </row>
    <row r="37" spans="2:21" s="345" customFormat="1" ht="15.75">
      <c r="B37" s="503" t="s">
        <v>311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503" t="s">
        <v>312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504" t="s">
        <v>313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1618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 ht="15.75">
      <c r="B44" s="503"/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 ht="15.75">
      <c r="B45" s="378" t="s">
        <v>1617</v>
      </c>
      <c r="I45" s="534"/>
      <c r="K45" s="360"/>
      <c r="M45"/>
      <c r="N45"/>
      <c r="O45"/>
      <c r="P45"/>
      <c r="Q45"/>
      <c r="R45"/>
      <c r="S45"/>
      <c r="T45"/>
      <c r="U45" s="365"/>
    </row>
    <row r="46" spans="2:21" s="345" customFormat="1">
      <c r="I46" s="534"/>
      <c r="K46" s="360"/>
      <c r="M46"/>
      <c r="N46"/>
      <c r="O46"/>
      <c r="P46"/>
      <c r="Q46"/>
      <c r="R46"/>
      <c r="S46"/>
      <c r="T46"/>
      <c r="U46" s="365"/>
    </row>
    <row r="47" spans="2:21" s="345" customFormat="1">
      <c r="I47" s="534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  <c r="U52" s="365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  <c r="U53" s="365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M69"/>
      <c r="N69"/>
      <c r="O69"/>
      <c r="P69"/>
      <c r="Q69"/>
      <c r="R69"/>
      <c r="S69"/>
      <c r="T69"/>
    </row>
    <row r="70" spans="1:20" s="345" customFormat="1">
      <c r="A70"/>
      <c r="B70"/>
      <c r="C70"/>
      <c r="D70"/>
      <c r="E70"/>
      <c r="F70"/>
      <c r="G70"/>
      <c r="H70"/>
      <c r="I70" s="538"/>
      <c r="J70"/>
      <c r="M70"/>
      <c r="N70"/>
      <c r="O70"/>
      <c r="P70"/>
      <c r="Q70"/>
      <c r="R70"/>
      <c r="S70"/>
      <c r="T70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</sheetData>
  <mergeCells count="4">
    <mergeCell ref="B1:G1"/>
    <mergeCell ref="W1:X1"/>
    <mergeCell ref="C2:G2"/>
    <mergeCell ref="B3:D3"/>
  </mergeCells>
  <conditionalFormatting sqref="U12">
    <cfRule type="top10" dxfId="35" priority="1" percent="1" rank="10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CB416-8BC4-4E80-9B7F-743F9AF4EA50}">
  <sheetPr codeName="Folha21"/>
  <dimension ref="A1:Y109"/>
  <sheetViews>
    <sheetView topLeftCell="A19" zoomScale="85" zoomScaleNormal="85" workbookViewId="0">
      <selection activeCell="H19" sqref="H19:I19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1.85546875" bestFit="1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1:25" s="345" customFormat="1" ht="35.450000000000003" customHeight="1">
      <c r="B1" s="1743" t="s">
        <v>1682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1:25" s="345" customFormat="1" ht="21.6" customHeight="1">
      <c r="C2" s="1745" t="s">
        <v>194</v>
      </c>
      <c r="D2" s="1745"/>
      <c r="E2" s="1745"/>
      <c r="F2" s="1745"/>
      <c r="G2" s="1745"/>
      <c r="H2" s="470"/>
      <c r="I2" s="534"/>
    </row>
    <row r="3" spans="1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1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1:25" s="345" customFormat="1">
      <c r="B5" s="475">
        <v>45324</v>
      </c>
      <c r="C5" s="476" t="s">
        <v>775</v>
      </c>
      <c r="D5" s="631" t="s">
        <v>1711</v>
      </c>
      <c r="E5" s="477"/>
      <c r="F5" s="488" t="s">
        <v>1652</v>
      </c>
      <c r="G5" s="488" t="s">
        <v>208</v>
      </c>
      <c r="H5" s="493">
        <v>35</v>
      </c>
      <c r="I5" s="663">
        <v>5</v>
      </c>
      <c r="J5" s="492">
        <v>2</v>
      </c>
      <c r="K5" s="480" t="s">
        <v>169</v>
      </c>
      <c r="L5" s="480"/>
    </row>
    <row r="6" spans="1:25" s="345" customFormat="1">
      <c r="B6" s="469">
        <v>45385</v>
      </c>
      <c r="C6" s="483" t="s">
        <v>463</v>
      </c>
      <c r="D6" s="362" t="s">
        <v>1707</v>
      </c>
      <c r="E6" s="362"/>
      <c r="F6" s="362" t="s">
        <v>1652</v>
      </c>
      <c r="G6" s="362" t="s">
        <v>208</v>
      </c>
      <c r="H6" s="485">
        <v>35</v>
      </c>
      <c r="I6" s="539">
        <v>5</v>
      </c>
      <c r="J6" s="364">
        <v>2</v>
      </c>
      <c r="K6" s="360" t="s">
        <v>169</v>
      </c>
    </row>
    <row r="7" spans="1:25" s="345" customFormat="1">
      <c r="B7" s="469">
        <v>45326</v>
      </c>
      <c r="C7" s="483" t="s">
        <v>1683</v>
      </c>
      <c r="D7" s="362" t="s">
        <v>1684</v>
      </c>
      <c r="E7" s="362"/>
      <c r="F7" s="362" t="s">
        <v>1652</v>
      </c>
      <c r="G7" s="362" t="s">
        <v>208</v>
      </c>
      <c r="H7" s="485">
        <v>145</v>
      </c>
      <c r="I7" s="539">
        <v>30</v>
      </c>
      <c r="J7" s="364">
        <v>8</v>
      </c>
      <c r="K7" s="480" t="s">
        <v>606</v>
      </c>
      <c r="U7" s="365"/>
    </row>
    <row r="8" spans="1:25" s="345" customFormat="1">
      <c r="B8" s="469">
        <v>45327</v>
      </c>
      <c r="C8" s="483" t="s">
        <v>295</v>
      </c>
      <c r="D8" s="362" t="s">
        <v>1705</v>
      </c>
      <c r="E8" s="362"/>
      <c r="F8" s="362" t="s">
        <v>1652</v>
      </c>
      <c r="G8" s="362" t="s">
        <v>208</v>
      </c>
      <c r="H8" s="485">
        <v>70</v>
      </c>
      <c r="I8" s="539">
        <v>15</v>
      </c>
      <c r="J8" s="364">
        <v>4</v>
      </c>
      <c r="K8" s="480" t="s">
        <v>606</v>
      </c>
      <c r="U8" s="365"/>
    </row>
    <row r="9" spans="1:25" s="345" customFormat="1">
      <c r="B9" s="469">
        <v>45327</v>
      </c>
      <c r="C9" s="483" t="s">
        <v>350</v>
      </c>
      <c r="D9" s="362" t="s">
        <v>1721</v>
      </c>
      <c r="E9" s="362"/>
      <c r="F9" s="362" t="s">
        <v>1652</v>
      </c>
      <c r="G9" s="362" t="s">
        <v>208</v>
      </c>
      <c r="H9" s="485">
        <v>35</v>
      </c>
      <c r="I9" s="539">
        <v>5</v>
      </c>
      <c r="J9" s="364">
        <v>2</v>
      </c>
      <c r="K9" s="360" t="s">
        <v>189</v>
      </c>
      <c r="U9" s="365"/>
    </row>
    <row r="10" spans="1:25" s="345" customFormat="1">
      <c r="B10" s="469">
        <v>45327</v>
      </c>
      <c r="C10" s="483" t="s">
        <v>496</v>
      </c>
      <c r="D10" s="362" t="s">
        <v>1706</v>
      </c>
      <c r="E10" s="362"/>
      <c r="F10" s="362" t="s">
        <v>1652</v>
      </c>
      <c r="G10" s="362" t="s">
        <v>208</v>
      </c>
      <c r="H10" s="485">
        <v>35</v>
      </c>
      <c r="I10" s="539">
        <v>5</v>
      </c>
      <c r="J10" s="364">
        <v>2</v>
      </c>
      <c r="K10" s="360" t="s">
        <v>606</v>
      </c>
      <c r="U10" s="365"/>
    </row>
    <row r="11" spans="1:25" s="345" customFormat="1" ht="14.25" customHeight="1">
      <c r="B11" s="532">
        <v>45330</v>
      </c>
      <c r="C11" s="612" t="s">
        <v>323</v>
      </c>
      <c r="D11" s="362" t="s">
        <v>1723</v>
      </c>
      <c r="E11" s="357"/>
      <c r="F11" s="357" t="s">
        <v>1070</v>
      </c>
      <c r="G11" s="362" t="s">
        <v>208</v>
      </c>
      <c r="H11" s="533">
        <v>25</v>
      </c>
      <c r="I11" s="660">
        <v>7</v>
      </c>
      <c r="J11" s="359">
        <v>2</v>
      </c>
      <c r="K11" s="360" t="s">
        <v>189</v>
      </c>
      <c r="M11"/>
      <c r="N11"/>
      <c r="O11"/>
      <c r="P11"/>
      <c r="Q11"/>
      <c r="R11"/>
      <c r="S11"/>
      <c r="T11"/>
      <c r="U11" s="365"/>
    </row>
    <row r="12" spans="1:25" s="345" customFormat="1" ht="14.25" customHeight="1">
      <c r="B12" s="532">
        <v>45331</v>
      </c>
      <c r="C12" s="612" t="s">
        <v>265</v>
      </c>
      <c r="D12" s="362" t="s">
        <v>1726</v>
      </c>
      <c r="E12" s="357">
        <v>305</v>
      </c>
      <c r="F12" s="357" t="s">
        <v>1070</v>
      </c>
      <c r="G12" s="362" t="s">
        <v>208</v>
      </c>
      <c r="H12" s="533">
        <v>25</v>
      </c>
      <c r="I12" s="660">
        <v>7</v>
      </c>
      <c r="J12" s="359">
        <v>2</v>
      </c>
      <c r="K12" s="360" t="s">
        <v>169</v>
      </c>
      <c r="M12"/>
      <c r="N12"/>
      <c r="O12"/>
      <c r="P12"/>
      <c r="Q12"/>
      <c r="R12"/>
      <c r="S12"/>
      <c r="T12"/>
      <c r="U12" s="365"/>
    </row>
    <row r="13" spans="1:25" s="345" customFormat="1" ht="14.25" customHeight="1">
      <c r="B13" s="469">
        <v>45331</v>
      </c>
      <c r="C13" s="483" t="s">
        <v>295</v>
      </c>
      <c r="D13" s="362" t="s">
        <v>1708</v>
      </c>
      <c r="E13" s="362"/>
      <c r="F13" s="362" t="s">
        <v>1652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169</v>
      </c>
      <c r="M13"/>
      <c r="N13"/>
      <c r="O13"/>
      <c r="P13"/>
      <c r="Q13"/>
      <c r="R13"/>
      <c r="S13"/>
      <c r="T13"/>
      <c r="U13" s="365"/>
    </row>
    <row r="14" spans="1:25" s="345" customFormat="1" ht="14.25" customHeight="1">
      <c r="B14" s="469">
        <v>45331</v>
      </c>
      <c r="C14" s="483" t="s">
        <v>422</v>
      </c>
      <c r="D14" s="362" t="s">
        <v>1718</v>
      </c>
      <c r="E14" s="362"/>
      <c r="F14" s="362" t="s">
        <v>1652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606</v>
      </c>
      <c r="M14"/>
      <c r="N14"/>
      <c r="O14"/>
      <c r="P14"/>
      <c r="Q14"/>
      <c r="R14"/>
      <c r="S14"/>
      <c r="T14"/>
      <c r="U14" s="365"/>
    </row>
    <row r="15" spans="1:25" s="345" customFormat="1" ht="14.25" customHeight="1">
      <c r="B15" s="469">
        <v>45331</v>
      </c>
      <c r="C15" s="483" t="s">
        <v>1712</v>
      </c>
      <c r="D15" s="362" t="s">
        <v>1713</v>
      </c>
      <c r="E15" s="362"/>
      <c r="F15" s="362" t="s">
        <v>1652</v>
      </c>
      <c r="G15" s="362" t="s">
        <v>208</v>
      </c>
      <c r="H15" s="485">
        <v>35</v>
      </c>
      <c r="I15" s="539">
        <v>5</v>
      </c>
      <c r="J15" s="364">
        <v>2</v>
      </c>
      <c r="K15" s="360" t="s">
        <v>606</v>
      </c>
      <c r="M15"/>
      <c r="N15"/>
      <c r="O15"/>
      <c r="P15"/>
      <c r="Q15"/>
      <c r="R15"/>
      <c r="S15"/>
      <c r="T15"/>
      <c r="U15" s="365"/>
    </row>
    <row r="16" spans="1:25" s="345" customFormat="1" ht="14.25" customHeight="1">
      <c r="A16" s="497">
        <v>45332</v>
      </c>
      <c r="B16" s="469">
        <v>45332</v>
      </c>
      <c r="C16" s="483" t="s">
        <v>235</v>
      </c>
      <c r="D16" s="362" t="s">
        <v>1731</v>
      </c>
      <c r="E16" s="362">
        <v>416</v>
      </c>
      <c r="F16" s="362" t="s">
        <v>1070</v>
      </c>
      <c r="G16" s="362" t="s">
        <v>208</v>
      </c>
      <c r="H16" s="485">
        <v>25</v>
      </c>
      <c r="I16" s="539">
        <v>7</v>
      </c>
      <c r="J16" s="364">
        <v>2</v>
      </c>
      <c r="K16" s="360" t="s">
        <v>1064</v>
      </c>
      <c r="M16"/>
      <c r="N16"/>
      <c r="O16"/>
      <c r="P16"/>
      <c r="Q16"/>
      <c r="R16"/>
      <c r="S16"/>
      <c r="T16"/>
      <c r="U16" s="365"/>
    </row>
    <row r="17" spans="2:21" s="345" customFormat="1" ht="14.25" customHeight="1">
      <c r="B17" s="469">
        <v>45332</v>
      </c>
      <c r="C17" s="483" t="s">
        <v>451</v>
      </c>
      <c r="D17" s="362" t="s">
        <v>1732</v>
      </c>
      <c r="E17" s="362">
        <v>309</v>
      </c>
      <c r="F17" s="362" t="s">
        <v>1070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1730</v>
      </c>
      <c r="M17"/>
      <c r="N17"/>
      <c r="O17"/>
      <c r="P17"/>
      <c r="Q17"/>
      <c r="R17"/>
      <c r="S17"/>
      <c r="T17"/>
      <c r="U17" s="365"/>
    </row>
    <row r="18" spans="2:21" s="345" customFormat="1" ht="14.25" customHeight="1">
      <c r="B18" s="469">
        <v>45333</v>
      </c>
      <c r="C18" s="483" t="s">
        <v>398</v>
      </c>
      <c r="D18" s="362" t="s">
        <v>1734</v>
      </c>
      <c r="E18" s="362" t="s">
        <v>1735</v>
      </c>
      <c r="F18" s="362" t="s">
        <v>219</v>
      </c>
      <c r="G18" s="362" t="s">
        <v>208</v>
      </c>
      <c r="H18" s="485">
        <v>40</v>
      </c>
      <c r="I18" s="539">
        <v>10</v>
      </c>
      <c r="J18" s="364">
        <v>4</v>
      </c>
      <c r="K18" s="360" t="s">
        <v>606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469">
        <v>45333</v>
      </c>
      <c r="C19" s="483" t="s">
        <v>548</v>
      </c>
      <c r="D19" s="362" t="s">
        <v>1724</v>
      </c>
      <c r="E19" s="362"/>
      <c r="F19" s="362" t="s">
        <v>1652</v>
      </c>
      <c r="G19" s="362" t="s">
        <v>208</v>
      </c>
      <c r="H19" s="485">
        <v>70</v>
      </c>
      <c r="I19" s="539">
        <v>15</v>
      </c>
      <c r="J19" s="364">
        <v>4</v>
      </c>
      <c r="K19" s="360" t="s">
        <v>189</v>
      </c>
      <c r="M19"/>
      <c r="N19"/>
      <c r="O19"/>
      <c r="P19"/>
      <c r="Q19"/>
      <c r="R19"/>
      <c r="S19"/>
      <c r="T19"/>
      <c r="U19" s="365"/>
    </row>
    <row r="20" spans="2:21" s="345" customFormat="1">
      <c r="B20" s="469">
        <v>45333</v>
      </c>
      <c r="C20" s="483" t="s">
        <v>379</v>
      </c>
      <c r="D20" s="483" t="s">
        <v>1733</v>
      </c>
      <c r="E20" s="483"/>
      <c r="F20" s="362" t="s">
        <v>1652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189</v>
      </c>
      <c r="M20"/>
      <c r="N20"/>
      <c r="O20"/>
      <c r="P20"/>
      <c r="Q20"/>
      <c r="R20"/>
      <c r="S20"/>
      <c r="T20"/>
      <c r="U20" s="365"/>
    </row>
    <row r="21" spans="2:21" s="345" customFormat="1">
      <c r="B21" s="469">
        <v>45333</v>
      </c>
      <c r="C21" s="483" t="s">
        <v>1275</v>
      </c>
      <c r="D21" s="362" t="s">
        <v>1728</v>
      </c>
      <c r="E21" s="362"/>
      <c r="F21" s="362" t="s">
        <v>1652</v>
      </c>
      <c r="G21" s="362" t="s">
        <v>208</v>
      </c>
      <c r="H21" s="485">
        <v>35</v>
      </c>
      <c r="I21" s="539">
        <v>5</v>
      </c>
      <c r="J21" s="364">
        <v>2</v>
      </c>
      <c r="K21" s="360" t="s">
        <v>1064</v>
      </c>
      <c r="M21"/>
      <c r="N21"/>
      <c r="O21"/>
      <c r="P21"/>
      <c r="Q21"/>
      <c r="R21"/>
      <c r="S21"/>
      <c r="T21"/>
      <c r="U21" s="365"/>
    </row>
    <row r="22" spans="2:21" s="345" customFormat="1">
      <c r="B22" s="469">
        <v>45333</v>
      </c>
      <c r="C22" s="483" t="s">
        <v>531</v>
      </c>
      <c r="D22" s="362" t="s">
        <v>1714</v>
      </c>
      <c r="E22" s="362"/>
      <c r="F22" s="362" t="s">
        <v>1652</v>
      </c>
      <c r="G22" s="362" t="s">
        <v>208</v>
      </c>
      <c r="H22" s="485">
        <v>35</v>
      </c>
      <c r="I22" s="539">
        <v>5</v>
      </c>
      <c r="J22" s="364">
        <v>2</v>
      </c>
      <c r="K22" s="360" t="s">
        <v>606</v>
      </c>
      <c r="M22"/>
      <c r="N22"/>
      <c r="O22"/>
      <c r="P22"/>
      <c r="Q22"/>
      <c r="R22"/>
      <c r="S22"/>
      <c r="T22"/>
      <c r="U22" s="365"/>
    </row>
    <row r="23" spans="2:21" s="345" customFormat="1">
      <c r="B23" s="469">
        <v>45333</v>
      </c>
      <c r="C23" s="483" t="s">
        <v>531</v>
      </c>
      <c r="D23" s="362" t="s">
        <v>1736</v>
      </c>
      <c r="E23" s="362"/>
      <c r="F23" s="362" t="s">
        <v>1652</v>
      </c>
      <c r="G23" s="362" t="s">
        <v>208</v>
      </c>
      <c r="H23" s="485">
        <v>35</v>
      </c>
      <c r="I23" s="539">
        <v>5</v>
      </c>
      <c r="J23" s="364">
        <v>2</v>
      </c>
      <c r="K23" s="360" t="s">
        <v>606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45334</v>
      </c>
      <c r="C24" s="483" t="s">
        <v>249</v>
      </c>
      <c r="D24" s="362" t="s">
        <v>1737</v>
      </c>
      <c r="E24" s="362">
        <v>304</v>
      </c>
      <c r="F24" s="357" t="s">
        <v>1070</v>
      </c>
      <c r="G24" s="362" t="s">
        <v>208</v>
      </c>
      <c r="H24" s="533">
        <v>25</v>
      </c>
      <c r="I24" s="660">
        <v>7</v>
      </c>
      <c r="J24" s="359">
        <v>2</v>
      </c>
      <c r="K24" s="360" t="s">
        <v>606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45334</v>
      </c>
      <c r="C25" s="483" t="s">
        <v>1738</v>
      </c>
      <c r="D25" s="362" t="s">
        <v>1739</v>
      </c>
      <c r="E25" s="362"/>
      <c r="F25" s="362" t="s">
        <v>1720</v>
      </c>
      <c r="G25" s="362" t="s">
        <v>65</v>
      </c>
      <c r="H25" s="485">
        <v>35</v>
      </c>
      <c r="I25" s="539">
        <v>5</v>
      </c>
      <c r="J25" s="364">
        <v>2</v>
      </c>
      <c r="K25" s="36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45335</v>
      </c>
      <c r="C26" s="483" t="s">
        <v>217</v>
      </c>
      <c r="D26" s="362" t="s">
        <v>1740</v>
      </c>
      <c r="E26" s="362">
        <v>409</v>
      </c>
      <c r="F26" s="362" t="s">
        <v>1070</v>
      </c>
      <c r="G26" s="362" t="s">
        <v>208</v>
      </c>
      <c r="H26" s="485">
        <v>25</v>
      </c>
      <c r="I26" s="539">
        <v>7</v>
      </c>
      <c r="J26" s="364">
        <v>1</v>
      </c>
      <c r="K26" s="360" t="s">
        <v>1064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45336</v>
      </c>
      <c r="C27" s="483" t="s">
        <v>271</v>
      </c>
      <c r="D27" s="362" t="s">
        <v>1718</v>
      </c>
      <c r="E27" s="362">
        <v>307</v>
      </c>
      <c r="F27" s="362" t="s">
        <v>1070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169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45336</v>
      </c>
      <c r="C28" s="483" t="s">
        <v>623</v>
      </c>
      <c r="D28" s="362" t="s">
        <v>1719</v>
      </c>
      <c r="E28" s="362"/>
      <c r="F28" s="362" t="s">
        <v>1720</v>
      </c>
      <c r="G28" s="362" t="s">
        <v>65</v>
      </c>
      <c r="H28" s="485">
        <v>35</v>
      </c>
      <c r="I28" s="539">
        <v>5</v>
      </c>
      <c r="J28" s="364">
        <v>2</v>
      </c>
      <c r="K28" s="360" t="s">
        <v>1064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45336</v>
      </c>
      <c r="C29" s="483" t="s">
        <v>471</v>
      </c>
      <c r="D29" s="362" t="s">
        <v>1744</v>
      </c>
      <c r="E29" s="362"/>
      <c r="F29" s="362" t="s">
        <v>1720</v>
      </c>
      <c r="G29" s="362" t="s">
        <v>65</v>
      </c>
      <c r="H29" s="485">
        <v>35</v>
      </c>
      <c r="I29" s="539">
        <v>5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45337</v>
      </c>
      <c r="C30" s="483" t="s">
        <v>644</v>
      </c>
      <c r="D30" s="362" t="s">
        <v>1729</v>
      </c>
      <c r="E30" s="362"/>
      <c r="F30" s="362" t="s">
        <v>1720</v>
      </c>
      <c r="G30" s="362" t="s">
        <v>65</v>
      </c>
      <c r="H30" s="485">
        <v>35</v>
      </c>
      <c r="I30" s="539">
        <v>5</v>
      </c>
      <c r="J30" s="364">
        <v>2</v>
      </c>
      <c r="K30" s="360" t="s">
        <v>169</v>
      </c>
      <c r="M30"/>
      <c r="N30"/>
      <c r="O30"/>
      <c r="P30"/>
      <c r="Q30"/>
      <c r="R30"/>
      <c r="S30"/>
      <c r="T30"/>
    </row>
    <row r="31" spans="2:21" s="345" customFormat="1">
      <c r="B31" s="469">
        <v>45337</v>
      </c>
      <c r="C31" s="483" t="s">
        <v>249</v>
      </c>
      <c r="D31" s="362" t="s">
        <v>1746</v>
      </c>
      <c r="E31" s="362">
        <v>103</v>
      </c>
      <c r="F31" s="362" t="s">
        <v>1070</v>
      </c>
      <c r="G31" s="362" t="s">
        <v>208</v>
      </c>
      <c r="H31" s="485">
        <v>25</v>
      </c>
      <c r="I31" s="539">
        <v>7</v>
      </c>
      <c r="J31" s="364">
        <v>1</v>
      </c>
      <c r="K31" s="360" t="s">
        <v>169</v>
      </c>
      <c r="M31"/>
      <c r="N31"/>
      <c r="O31"/>
      <c r="P31"/>
      <c r="Q31"/>
      <c r="R31"/>
      <c r="S31"/>
      <c r="T31"/>
    </row>
    <row r="32" spans="2:21" s="345" customFormat="1">
      <c r="B32" s="469">
        <v>45337</v>
      </c>
      <c r="C32" s="483" t="s">
        <v>295</v>
      </c>
      <c r="D32" s="362" t="s">
        <v>1745</v>
      </c>
      <c r="E32" s="362"/>
      <c r="F32" s="362" t="s">
        <v>1070</v>
      </c>
      <c r="G32" s="362" t="s">
        <v>208</v>
      </c>
      <c r="H32" s="485">
        <v>25</v>
      </c>
      <c r="I32" s="539">
        <v>7</v>
      </c>
      <c r="J32" s="364">
        <v>1</v>
      </c>
      <c r="K32" s="360" t="s">
        <v>1064</v>
      </c>
      <c r="M32"/>
      <c r="N32"/>
      <c r="O32"/>
      <c r="P32"/>
      <c r="Q32"/>
      <c r="R32"/>
      <c r="S32"/>
      <c r="T32"/>
    </row>
    <row r="33" spans="2:20" s="345" customFormat="1">
      <c r="B33" s="469">
        <v>45337</v>
      </c>
      <c r="C33" s="483" t="s">
        <v>496</v>
      </c>
      <c r="D33" s="362" t="s">
        <v>1743</v>
      </c>
      <c r="E33" s="362"/>
      <c r="F33" s="362" t="s">
        <v>1652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M33"/>
      <c r="N33"/>
      <c r="O33"/>
      <c r="P33"/>
      <c r="Q33"/>
      <c r="R33"/>
      <c r="S33"/>
      <c r="T33"/>
    </row>
    <row r="34" spans="2:20" s="345" customFormat="1">
      <c r="B34" s="469">
        <v>45337</v>
      </c>
      <c r="C34" s="483" t="s">
        <v>519</v>
      </c>
      <c r="D34" s="362"/>
      <c r="E34" s="362"/>
      <c r="F34" s="362" t="s">
        <v>1070</v>
      </c>
      <c r="G34" s="362" t="s">
        <v>208</v>
      </c>
      <c r="H34" s="485">
        <v>40</v>
      </c>
      <c r="I34" s="539">
        <v>10</v>
      </c>
      <c r="J34" s="364"/>
      <c r="K34" s="360"/>
      <c r="M34"/>
      <c r="N34"/>
      <c r="O34"/>
      <c r="P34"/>
      <c r="Q34"/>
      <c r="R34"/>
      <c r="S34"/>
      <c r="T34"/>
    </row>
    <row r="35" spans="2:20" s="345" customFormat="1">
      <c r="B35" s="469">
        <v>45338</v>
      </c>
      <c r="C35" s="483" t="s">
        <v>619</v>
      </c>
      <c r="D35" s="362" t="s">
        <v>1749</v>
      </c>
      <c r="E35" s="362"/>
      <c r="F35" s="362" t="s">
        <v>1652</v>
      </c>
      <c r="G35" s="362" t="s">
        <v>208</v>
      </c>
      <c r="H35" s="485">
        <v>35</v>
      </c>
      <c r="I35" s="539">
        <v>5</v>
      </c>
      <c r="J35" s="364">
        <v>2</v>
      </c>
      <c r="K35" s="360" t="s">
        <v>1064</v>
      </c>
      <c r="M35"/>
      <c r="N35"/>
      <c r="O35"/>
      <c r="P35"/>
      <c r="Q35"/>
      <c r="R35"/>
      <c r="S35"/>
      <c r="T35"/>
    </row>
    <row r="36" spans="2:20" s="345" customFormat="1">
      <c r="B36" s="469">
        <v>45340</v>
      </c>
      <c r="C36" s="483" t="s">
        <v>501</v>
      </c>
      <c r="D36" s="362" t="s">
        <v>1736</v>
      </c>
      <c r="E36" s="362">
        <v>404</v>
      </c>
      <c r="F36" s="362" t="s">
        <v>1070</v>
      </c>
      <c r="G36" s="362" t="s">
        <v>208</v>
      </c>
      <c r="H36" s="485">
        <v>30</v>
      </c>
      <c r="I36" s="539">
        <v>7.5</v>
      </c>
      <c r="J36" s="364">
        <v>3</v>
      </c>
      <c r="K36" s="360" t="s">
        <v>189</v>
      </c>
      <c r="M36"/>
      <c r="N36"/>
      <c r="O36"/>
      <c r="P36"/>
      <c r="Q36"/>
      <c r="R36"/>
      <c r="S36"/>
      <c r="T36"/>
    </row>
    <row r="37" spans="2:20" s="345" customFormat="1">
      <c r="B37" s="469">
        <v>45340</v>
      </c>
      <c r="C37" s="483" t="s">
        <v>272</v>
      </c>
      <c r="D37" s="362" t="s">
        <v>1752</v>
      </c>
      <c r="E37" s="362"/>
      <c r="F37" s="362" t="s">
        <v>1652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169</v>
      </c>
      <c r="M37"/>
      <c r="N37"/>
      <c r="O37"/>
      <c r="P37"/>
      <c r="Q37"/>
      <c r="R37"/>
      <c r="S37"/>
      <c r="T37"/>
    </row>
    <row r="38" spans="2:20" s="345" customFormat="1">
      <c r="B38" s="469">
        <v>45341</v>
      </c>
      <c r="C38" s="483" t="s">
        <v>217</v>
      </c>
      <c r="D38" s="362" t="s">
        <v>1762</v>
      </c>
      <c r="E38" s="362">
        <v>202</v>
      </c>
      <c r="F38" s="362" t="s">
        <v>219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</row>
    <row r="39" spans="2:20" s="345" customFormat="1">
      <c r="B39" s="469">
        <v>45341</v>
      </c>
      <c r="C39" s="483" t="s">
        <v>295</v>
      </c>
      <c r="D39" s="362" t="s">
        <v>1748</v>
      </c>
      <c r="E39" s="362"/>
      <c r="F39" s="362" t="s">
        <v>1652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1064</v>
      </c>
      <c r="M39"/>
      <c r="N39"/>
      <c r="O39"/>
      <c r="P39"/>
      <c r="Q39"/>
      <c r="R39"/>
      <c r="S39"/>
      <c r="T39"/>
    </row>
    <row r="40" spans="2:20" s="345" customFormat="1">
      <c r="B40" s="469">
        <v>45343</v>
      </c>
      <c r="C40" s="483" t="s">
        <v>297</v>
      </c>
      <c r="D40" s="362" t="s">
        <v>1763</v>
      </c>
      <c r="E40" s="362"/>
      <c r="F40" s="362" t="s">
        <v>1652</v>
      </c>
      <c r="G40" s="362" t="s">
        <v>208</v>
      </c>
      <c r="H40" s="485">
        <v>40</v>
      </c>
      <c r="I40" s="539">
        <v>10</v>
      </c>
      <c r="J40" s="364">
        <v>4</v>
      </c>
      <c r="K40" s="360" t="s">
        <v>189</v>
      </c>
      <c r="M40"/>
      <c r="N40"/>
      <c r="O40"/>
      <c r="P40"/>
      <c r="Q40"/>
      <c r="R40"/>
      <c r="S40"/>
      <c r="T40"/>
    </row>
    <row r="41" spans="2:20" s="345" customFormat="1">
      <c r="B41" s="469">
        <v>45343</v>
      </c>
      <c r="C41" s="483" t="s">
        <v>501</v>
      </c>
      <c r="D41" s="362"/>
      <c r="E41" s="362">
        <v>202</v>
      </c>
      <c r="F41" s="362" t="s">
        <v>1070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1064</v>
      </c>
      <c r="M41"/>
      <c r="N41"/>
      <c r="O41"/>
      <c r="P41"/>
      <c r="Q41"/>
      <c r="R41"/>
      <c r="S41"/>
      <c r="T41"/>
    </row>
    <row r="42" spans="2:20" s="345" customFormat="1">
      <c r="B42" s="469">
        <v>45344</v>
      </c>
      <c r="C42" s="483" t="s">
        <v>289</v>
      </c>
      <c r="D42" s="362" t="s">
        <v>1771</v>
      </c>
      <c r="E42" s="362"/>
      <c r="F42" s="362" t="s">
        <v>207</v>
      </c>
      <c r="G42" s="362" t="s">
        <v>208</v>
      </c>
      <c r="H42" s="485">
        <v>35</v>
      </c>
      <c r="I42" s="539">
        <v>5</v>
      </c>
      <c r="J42" s="364">
        <v>2</v>
      </c>
      <c r="K42" s="360" t="s">
        <v>240</v>
      </c>
      <c r="M42"/>
      <c r="N42"/>
      <c r="O42"/>
      <c r="P42"/>
      <c r="Q42"/>
      <c r="R42"/>
      <c r="S42"/>
      <c r="T42"/>
    </row>
    <row r="43" spans="2:20" s="345" customFormat="1">
      <c r="B43" s="469">
        <v>45344</v>
      </c>
      <c r="C43" s="483" t="s">
        <v>1185</v>
      </c>
      <c r="D43" s="362" t="s">
        <v>1751</v>
      </c>
      <c r="E43" s="362"/>
      <c r="F43" s="362" t="s">
        <v>1652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</row>
    <row r="44" spans="2:20" s="345" customFormat="1">
      <c r="B44" s="469">
        <v>45345</v>
      </c>
      <c r="C44" s="483" t="s">
        <v>898</v>
      </c>
      <c r="D44" s="362" t="s">
        <v>1770</v>
      </c>
      <c r="E44" s="362">
        <v>404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240</v>
      </c>
      <c r="M44"/>
      <c r="N44"/>
      <c r="O44"/>
      <c r="P44"/>
      <c r="Q44"/>
      <c r="R44"/>
      <c r="S44"/>
      <c r="T44"/>
    </row>
    <row r="45" spans="2:20" s="345" customFormat="1">
      <c r="B45" s="469">
        <v>45345</v>
      </c>
      <c r="C45" s="483" t="s">
        <v>230</v>
      </c>
      <c r="D45" s="362" t="s">
        <v>1761</v>
      </c>
      <c r="E45" s="362"/>
      <c r="F45" s="362" t="s">
        <v>1652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1064</v>
      </c>
      <c r="M45"/>
      <c r="N45"/>
      <c r="O45"/>
      <c r="P45"/>
      <c r="Q45"/>
      <c r="R45"/>
      <c r="S45"/>
      <c r="T45"/>
    </row>
    <row r="46" spans="2:20" s="345" customFormat="1">
      <c r="B46" s="469">
        <v>45346</v>
      </c>
      <c r="C46" s="483" t="s">
        <v>389</v>
      </c>
      <c r="D46" s="362" t="s">
        <v>1768</v>
      </c>
      <c r="E46" s="362" t="s">
        <v>1767</v>
      </c>
      <c r="F46" s="362" t="s">
        <v>1769</v>
      </c>
      <c r="G46" s="362" t="s">
        <v>208</v>
      </c>
      <c r="H46" s="485">
        <v>435</v>
      </c>
      <c r="I46" s="539">
        <v>108.75</v>
      </c>
      <c r="J46" s="364">
        <v>3</v>
      </c>
      <c r="K46" s="360" t="s">
        <v>1064</v>
      </c>
      <c r="M46"/>
      <c r="N46"/>
      <c r="O46"/>
      <c r="P46"/>
      <c r="Q46"/>
      <c r="R46"/>
      <c r="S46"/>
      <c r="T46"/>
    </row>
    <row r="47" spans="2:20" s="345" customFormat="1">
      <c r="B47" s="469">
        <v>45347</v>
      </c>
      <c r="C47" s="483" t="s">
        <v>479</v>
      </c>
      <c r="D47" s="362" t="s">
        <v>1751</v>
      </c>
      <c r="E47" s="362">
        <v>301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189</v>
      </c>
      <c r="M47"/>
      <c r="N47"/>
      <c r="O47"/>
      <c r="P47"/>
      <c r="Q47"/>
      <c r="R47"/>
      <c r="S47"/>
      <c r="T47"/>
    </row>
    <row r="48" spans="2:20" s="345" customFormat="1">
      <c r="B48" s="469">
        <v>45347</v>
      </c>
      <c r="C48" s="483" t="s">
        <v>343</v>
      </c>
      <c r="D48" s="362" t="s">
        <v>1772</v>
      </c>
      <c r="E48" s="362">
        <v>405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189</v>
      </c>
      <c r="M48"/>
      <c r="N48"/>
      <c r="O48"/>
      <c r="P48"/>
      <c r="Q48"/>
      <c r="R48"/>
      <c r="S48"/>
      <c r="T48"/>
    </row>
    <row r="49" spans="2:21" s="345" customFormat="1">
      <c r="B49" s="469">
        <v>45347</v>
      </c>
      <c r="C49" s="483" t="s">
        <v>389</v>
      </c>
      <c r="D49" s="362" t="s">
        <v>1773</v>
      </c>
      <c r="E49" s="362" t="s">
        <v>1774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189</v>
      </c>
      <c r="M49"/>
      <c r="N49"/>
      <c r="O49"/>
      <c r="P49"/>
      <c r="Q49"/>
      <c r="R49"/>
      <c r="S49"/>
      <c r="T49"/>
    </row>
    <row r="50" spans="2:21" s="345" customFormat="1">
      <c r="B50" s="469">
        <v>45347</v>
      </c>
      <c r="C50" s="483" t="s">
        <v>420</v>
      </c>
      <c r="D50" s="362" t="s">
        <v>1775</v>
      </c>
      <c r="E50" s="362">
        <v>402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606</v>
      </c>
      <c r="M50"/>
      <c r="N50"/>
      <c r="O50"/>
      <c r="P50"/>
      <c r="Q50"/>
      <c r="R50"/>
      <c r="S50"/>
      <c r="T50"/>
    </row>
    <row r="51" spans="2:21" s="345" customFormat="1">
      <c r="B51" s="469">
        <v>45347</v>
      </c>
      <c r="C51" s="483" t="s">
        <v>1755</v>
      </c>
      <c r="D51" s="362" t="s">
        <v>1756</v>
      </c>
      <c r="E51" s="362"/>
      <c r="F51" s="362" t="s">
        <v>1652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189</v>
      </c>
      <c r="M51"/>
      <c r="N51"/>
      <c r="O51"/>
      <c r="P51"/>
      <c r="Q51"/>
      <c r="R51"/>
      <c r="S51"/>
      <c r="T51"/>
    </row>
    <row r="52" spans="2:21" s="345" customFormat="1">
      <c r="B52" s="469">
        <v>45348</v>
      </c>
      <c r="C52" s="483" t="s">
        <v>474</v>
      </c>
      <c r="D52" s="362" t="s">
        <v>1747</v>
      </c>
      <c r="E52" s="362"/>
      <c r="F52" s="362" t="s">
        <v>1652</v>
      </c>
      <c r="G52" s="362" t="s">
        <v>208</v>
      </c>
      <c r="H52" s="485">
        <v>35</v>
      </c>
      <c r="I52" s="539">
        <v>5</v>
      </c>
      <c r="J52" s="364">
        <v>3</v>
      </c>
      <c r="K52" s="360" t="s">
        <v>1064</v>
      </c>
      <c r="M52"/>
      <c r="N52"/>
      <c r="O52"/>
      <c r="P52"/>
      <c r="Q52"/>
      <c r="R52"/>
      <c r="S52"/>
      <c r="T52"/>
    </row>
    <row r="53" spans="2:21" s="345" customFormat="1">
      <c r="B53" s="469">
        <v>45348</v>
      </c>
      <c r="C53" s="483" t="s">
        <v>360</v>
      </c>
      <c r="D53" s="362" t="s">
        <v>1765</v>
      </c>
      <c r="E53" s="362"/>
      <c r="F53" s="362" t="s">
        <v>1720</v>
      </c>
      <c r="G53" s="362" t="s">
        <v>208</v>
      </c>
      <c r="H53" s="485">
        <v>35</v>
      </c>
      <c r="I53" s="539">
        <v>5</v>
      </c>
      <c r="J53" s="364">
        <v>2</v>
      </c>
      <c r="K53" s="360" t="s">
        <v>169</v>
      </c>
      <c r="M53"/>
      <c r="N53"/>
      <c r="O53"/>
      <c r="P53"/>
      <c r="Q53"/>
      <c r="R53"/>
      <c r="S53"/>
      <c r="T53"/>
    </row>
    <row r="54" spans="2:21" s="345" customFormat="1">
      <c r="B54" s="469">
        <v>45348</v>
      </c>
      <c r="C54" s="483" t="s">
        <v>630</v>
      </c>
      <c r="D54" s="362" t="s">
        <v>1776</v>
      </c>
      <c r="E54" s="362"/>
      <c r="F54" s="362" t="s">
        <v>1652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169</v>
      </c>
      <c r="M54"/>
      <c r="N54"/>
      <c r="O54"/>
      <c r="P54"/>
      <c r="Q54"/>
      <c r="R54"/>
      <c r="S54"/>
      <c r="T54"/>
    </row>
    <row r="55" spans="2:21" s="345" customFormat="1">
      <c r="B55" s="469">
        <v>45350</v>
      </c>
      <c r="C55" s="483" t="s">
        <v>235</v>
      </c>
      <c r="D55" s="362" t="s">
        <v>1779</v>
      </c>
      <c r="E55" s="362">
        <v>207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169</v>
      </c>
      <c r="M55"/>
      <c r="N55"/>
      <c r="O55"/>
      <c r="P55"/>
      <c r="Q55"/>
      <c r="R55"/>
      <c r="S55"/>
      <c r="T55"/>
    </row>
    <row r="56" spans="2:21" s="345" customFormat="1">
      <c r="B56" s="469">
        <v>45351</v>
      </c>
      <c r="C56" s="483" t="s">
        <v>451</v>
      </c>
      <c r="D56" s="362" t="s">
        <v>1784</v>
      </c>
      <c r="E56" s="362">
        <v>315</v>
      </c>
      <c r="F56" s="362" t="s">
        <v>783</v>
      </c>
      <c r="G56" s="362" t="s">
        <v>208</v>
      </c>
      <c r="H56" s="485">
        <v>25</v>
      </c>
      <c r="I56" s="539">
        <v>7</v>
      </c>
      <c r="J56" s="364">
        <v>1</v>
      </c>
      <c r="K56" s="360" t="s">
        <v>1064</v>
      </c>
      <c r="M56"/>
      <c r="N56"/>
      <c r="O56"/>
      <c r="P56"/>
      <c r="Q56"/>
      <c r="R56"/>
      <c r="S56"/>
      <c r="T56"/>
    </row>
    <row r="57" spans="2:21" s="345" customFormat="1">
      <c r="B57" s="469">
        <v>45351</v>
      </c>
      <c r="C57" s="483" t="s">
        <v>271</v>
      </c>
      <c r="D57" s="362" t="s">
        <v>1786</v>
      </c>
      <c r="E57" s="362">
        <v>311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</row>
    <row r="58" spans="2:21" s="345" customFormat="1" ht="15.75" thickBot="1">
      <c r="B58" s="498">
        <v>45351</v>
      </c>
      <c r="C58" s="499" t="s">
        <v>498</v>
      </c>
      <c r="D58" s="373" t="s">
        <v>1793</v>
      </c>
      <c r="E58" s="373"/>
      <c r="F58" s="373" t="s">
        <v>207</v>
      </c>
      <c r="G58" s="373" t="s">
        <v>208</v>
      </c>
      <c r="H58" s="500">
        <v>35</v>
      </c>
      <c r="I58" s="621">
        <v>5</v>
      </c>
      <c r="J58" s="501">
        <v>2</v>
      </c>
      <c r="K58" s="360" t="s">
        <v>169</v>
      </c>
      <c r="M58"/>
      <c r="N58"/>
      <c r="O58"/>
      <c r="P58"/>
      <c r="Q58"/>
      <c r="R58"/>
      <c r="S58"/>
      <c r="T58"/>
      <c r="U58" s="365"/>
    </row>
    <row r="59" spans="2:21" s="345" customFormat="1">
      <c r="K59" s="360"/>
      <c r="M59"/>
      <c r="N59"/>
      <c r="O59"/>
      <c r="P59"/>
      <c r="Q59"/>
      <c r="R59"/>
      <c r="S59"/>
      <c r="T59"/>
      <c r="U59" s="365"/>
    </row>
    <row r="60" spans="2:21" s="345" customFormat="1">
      <c r="H60" s="652">
        <f>SUM(H5:H58)</f>
        <v>2305</v>
      </c>
      <c r="I60" s="534">
        <f>SUM(I5:I58)</f>
        <v>477.25</v>
      </c>
      <c r="K60" s="360"/>
      <c r="M60"/>
      <c r="N60"/>
      <c r="O60"/>
      <c r="P60"/>
      <c r="Q60"/>
      <c r="R60"/>
      <c r="S60"/>
      <c r="T60"/>
      <c r="U60" s="365"/>
    </row>
    <row r="61" spans="2:21" s="345" customFormat="1">
      <c r="I61" s="534"/>
      <c r="K61" s="360"/>
      <c r="M61"/>
      <c r="N61"/>
      <c r="O61"/>
      <c r="P61"/>
      <c r="Q61"/>
      <c r="R61"/>
      <c r="S61"/>
      <c r="T61"/>
      <c r="U61" s="365"/>
    </row>
    <row r="62" spans="2:21" s="345" customFormat="1">
      <c r="I62" s="534"/>
      <c r="K62" s="360"/>
      <c r="M62"/>
      <c r="N62"/>
      <c r="O62"/>
      <c r="P62"/>
      <c r="Q62"/>
      <c r="R62"/>
      <c r="S62"/>
      <c r="T62"/>
      <c r="U62" s="365"/>
    </row>
    <row r="63" spans="2:21" s="345" customFormat="1" ht="15.75">
      <c r="B63" s="510" t="s">
        <v>1444</v>
      </c>
      <c r="C63" s="511"/>
      <c r="D63" s="511"/>
      <c r="E63" s="511"/>
      <c r="F63" s="511"/>
      <c r="G63" s="511"/>
      <c r="H63" s="511"/>
      <c r="I63" s="537"/>
      <c r="K63" s="360"/>
      <c r="M63"/>
      <c r="N63"/>
      <c r="O63"/>
      <c r="P63"/>
      <c r="Q63"/>
      <c r="R63"/>
      <c r="S63"/>
      <c r="T63"/>
      <c r="U63" s="365"/>
    </row>
    <row r="64" spans="2:21" s="345" customFormat="1" ht="15.75">
      <c r="B64" s="378"/>
      <c r="I64" s="534"/>
      <c r="K64" s="360"/>
      <c r="M64"/>
      <c r="N64"/>
      <c r="O64"/>
      <c r="P64"/>
      <c r="Q64"/>
      <c r="R64"/>
      <c r="S64"/>
      <c r="T64"/>
      <c r="U64" s="365"/>
    </row>
    <row r="65" spans="2:21" s="345" customFormat="1" ht="15.75">
      <c r="B65" s="503" t="s">
        <v>311</v>
      </c>
      <c r="I65" s="534"/>
      <c r="K65" s="360"/>
      <c r="M65"/>
      <c r="N65"/>
      <c r="O65"/>
      <c r="P65"/>
      <c r="Q65"/>
      <c r="R65"/>
      <c r="S65"/>
      <c r="T65"/>
      <c r="U65" s="365"/>
    </row>
    <row r="66" spans="2:21" s="345" customFormat="1" ht="15.75">
      <c r="B66" s="503"/>
      <c r="I66" s="534"/>
      <c r="K66" s="360"/>
      <c r="M66"/>
      <c r="N66"/>
      <c r="O66"/>
      <c r="P66"/>
      <c r="Q66"/>
      <c r="R66"/>
      <c r="S66"/>
      <c r="T66"/>
      <c r="U66" s="365"/>
    </row>
    <row r="67" spans="2:21" s="345" customFormat="1" ht="15.75">
      <c r="B67" s="503" t="s">
        <v>312</v>
      </c>
      <c r="I67" s="534"/>
      <c r="K67" s="360"/>
      <c r="M67"/>
      <c r="N67"/>
      <c r="O67"/>
      <c r="P67"/>
      <c r="Q67"/>
      <c r="R67"/>
      <c r="S67"/>
      <c r="T67"/>
      <c r="U67" s="365"/>
    </row>
    <row r="68" spans="2:21" s="345" customFormat="1" ht="15.75">
      <c r="B68" s="503"/>
      <c r="I68" s="534"/>
      <c r="K68" s="360"/>
      <c r="M68"/>
      <c r="N68"/>
      <c r="O68"/>
      <c r="P68"/>
      <c r="Q68"/>
      <c r="R68"/>
      <c r="S68"/>
      <c r="T68"/>
      <c r="U68" s="365"/>
    </row>
    <row r="69" spans="2:21" s="345" customFormat="1" ht="15.75">
      <c r="B69" s="504" t="s">
        <v>313</v>
      </c>
      <c r="I69" s="534"/>
      <c r="K69" s="360"/>
      <c r="M69"/>
      <c r="N69"/>
      <c r="O69"/>
      <c r="P69"/>
      <c r="Q69"/>
      <c r="R69"/>
      <c r="S69"/>
      <c r="T69"/>
      <c r="U69" s="365"/>
    </row>
    <row r="70" spans="2:21" s="345" customFormat="1" ht="15.75">
      <c r="B70" s="503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 t="s">
        <v>1618</v>
      </c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503"/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378" t="s">
        <v>1617</v>
      </c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>
      <c r="I74" s="534"/>
      <c r="K74" s="360"/>
      <c r="M74"/>
      <c r="N74"/>
      <c r="O74"/>
      <c r="P74"/>
      <c r="Q74"/>
      <c r="R74"/>
      <c r="S74"/>
      <c r="T74"/>
    </row>
    <row r="75" spans="2:21" s="345" customFormat="1">
      <c r="I75" s="534"/>
      <c r="K75" s="365"/>
      <c r="M75"/>
      <c r="N75"/>
      <c r="O75"/>
      <c r="P75"/>
      <c r="Q75"/>
      <c r="R75"/>
      <c r="S75"/>
      <c r="T7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</row>
    <row r="78" spans="2:21" s="345" customFormat="1">
      <c r="B78"/>
      <c r="C78"/>
      <c r="D78"/>
      <c r="E78"/>
      <c r="F78"/>
      <c r="G78"/>
      <c r="H78"/>
      <c r="I78" s="538"/>
      <c r="J78"/>
      <c r="K78" s="365"/>
      <c r="M78"/>
      <c r="N78"/>
      <c r="O78"/>
      <c r="P78"/>
      <c r="Q78"/>
      <c r="R78"/>
      <c r="S78"/>
      <c r="T78"/>
    </row>
    <row r="79" spans="2:21" s="345" customFormat="1">
      <c r="B79"/>
      <c r="C79"/>
      <c r="D79"/>
      <c r="E79"/>
      <c r="F79"/>
      <c r="G79"/>
      <c r="H79"/>
      <c r="I79" s="538"/>
      <c r="J79"/>
      <c r="K79" s="365"/>
      <c r="M79"/>
      <c r="N79"/>
      <c r="O79"/>
      <c r="P79"/>
      <c r="Q79"/>
      <c r="R79"/>
      <c r="S79"/>
      <c r="T79"/>
    </row>
    <row r="80" spans="2:21" s="345" customFormat="1">
      <c r="B80"/>
      <c r="C80"/>
      <c r="D80"/>
      <c r="E80"/>
      <c r="F80"/>
      <c r="G80"/>
      <c r="H80"/>
      <c r="I80" s="538"/>
      <c r="J80"/>
      <c r="K80" s="365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K81" s="365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K82" s="365"/>
      <c r="M82"/>
      <c r="N82"/>
      <c r="O82"/>
      <c r="P82"/>
      <c r="Q82"/>
      <c r="R82"/>
      <c r="S82"/>
      <c r="T82"/>
    </row>
    <row r="83" spans="1:20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</row>
    <row r="84" spans="1:20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</row>
    <row r="85" spans="1:20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</row>
    <row r="86" spans="1:20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</row>
    <row r="87" spans="1:20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1:20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1:20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1:20" s="345" customFormat="1">
      <c r="A90"/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1:20">
      <c r="K91" s="365"/>
    </row>
    <row r="92" spans="1:20">
      <c r="K92" s="365"/>
    </row>
    <row r="93" spans="1:20">
      <c r="K93" s="345"/>
    </row>
    <row r="94" spans="1:20">
      <c r="K94" s="345"/>
    </row>
    <row r="95" spans="1:20">
      <c r="K95" s="345"/>
    </row>
    <row r="96" spans="1:20">
      <c r="K96" s="345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  <row r="108" spans="11:11">
      <c r="K108" s="345"/>
    </row>
    <row r="109" spans="11:11">
      <c r="K109" s="345"/>
    </row>
  </sheetData>
  <mergeCells count="4">
    <mergeCell ref="B1:G1"/>
    <mergeCell ref="W1:X1"/>
    <mergeCell ref="C2:G2"/>
    <mergeCell ref="B3:D3"/>
  </mergeCells>
  <conditionalFormatting sqref="U9">
    <cfRule type="top10" dxfId="34" priority="1" percent="1" rank="10"/>
  </conditionalFormatting>
  <hyperlinks>
    <hyperlink ref="D51" r:id="rId1" display="tel:+61 414 421 395" xr:uid="{AAF69393-0579-4883-A918-20747F8A6087}"/>
  </hyperlinks>
  <pageMargins left="0.7" right="0.7" top="0.75" bottom="0.75" header="0.3" footer="0.3"/>
  <pageSetup paperSize="9" orientation="portrait" horizontalDpi="4294967295" verticalDpi="4294967295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A3D4-D461-4210-B5D9-2B5AB75D883D}">
  <sheetPr codeName="Folha22"/>
  <dimension ref="A1:Y116"/>
  <sheetViews>
    <sheetView topLeftCell="A40" zoomScale="85" zoomScaleNormal="85" workbookViewId="0">
      <selection activeCell="F84" sqref="F84"/>
    </sheetView>
  </sheetViews>
  <sheetFormatPr defaultColWidth="9" defaultRowHeight="15"/>
  <cols>
    <col min="1" max="1" width="8.2851562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1709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470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52" t="s">
        <v>12</v>
      </c>
      <c r="C4" s="553" t="s">
        <v>199</v>
      </c>
      <c r="D4" s="554" t="s">
        <v>200</v>
      </c>
      <c r="E4" s="554" t="s">
        <v>163</v>
      </c>
      <c r="F4" s="554" t="s">
        <v>201</v>
      </c>
      <c r="G4" s="554" t="s">
        <v>202</v>
      </c>
      <c r="H4" s="554" t="s">
        <v>14</v>
      </c>
      <c r="I4" s="555" t="s">
        <v>203</v>
      </c>
      <c r="J4" s="556" t="s">
        <v>204</v>
      </c>
      <c r="K4" s="360"/>
    </row>
    <row r="5" spans="2:25" s="345" customFormat="1">
      <c r="B5" s="617">
        <v>45352</v>
      </c>
      <c r="C5" s="618" t="s">
        <v>377</v>
      </c>
      <c r="D5" s="630" t="s">
        <v>1789</v>
      </c>
      <c r="E5" s="619">
        <v>303</v>
      </c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240</v>
      </c>
      <c r="L5" s="481"/>
    </row>
    <row r="6" spans="2:25" s="345" customFormat="1">
      <c r="B6" s="475">
        <v>45352</v>
      </c>
      <c r="C6" s="476" t="s">
        <v>644</v>
      </c>
      <c r="D6" s="631" t="s">
        <v>1791</v>
      </c>
      <c r="E6" s="477">
        <v>215</v>
      </c>
      <c r="F6" s="362" t="s">
        <v>219</v>
      </c>
      <c r="G6" s="362" t="s">
        <v>208</v>
      </c>
      <c r="H6" s="485">
        <v>25</v>
      </c>
      <c r="I6" s="539">
        <v>7</v>
      </c>
      <c r="J6" s="364">
        <v>2</v>
      </c>
      <c r="K6" s="480" t="s">
        <v>169</v>
      </c>
      <c r="L6" s="481"/>
    </row>
    <row r="7" spans="2:25" s="345" customFormat="1">
      <c r="B7" s="475">
        <v>45352</v>
      </c>
      <c r="C7" s="476" t="s">
        <v>323</v>
      </c>
      <c r="D7" s="631" t="s">
        <v>1796</v>
      </c>
      <c r="E7" s="477">
        <v>302</v>
      </c>
      <c r="F7" s="362" t="s">
        <v>219</v>
      </c>
      <c r="G7" s="362" t="s">
        <v>208</v>
      </c>
      <c r="H7" s="485">
        <v>25</v>
      </c>
      <c r="I7" s="539">
        <v>7</v>
      </c>
      <c r="J7" s="364">
        <v>2</v>
      </c>
      <c r="K7" s="480" t="s">
        <v>606</v>
      </c>
      <c r="L7" s="481"/>
    </row>
    <row r="8" spans="2:25" s="345" customFormat="1">
      <c r="B8" s="475">
        <v>45353</v>
      </c>
      <c r="C8" s="476" t="s">
        <v>271</v>
      </c>
      <c r="D8" s="631" t="s">
        <v>1795</v>
      </c>
      <c r="E8" s="477">
        <v>312</v>
      </c>
      <c r="F8" s="362" t="s">
        <v>219</v>
      </c>
      <c r="G8" s="362" t="s">
        <v>208</v>
      </c>
      <c r="H8" s="485">
        <v>25</v>
      </c>
      <c r="I8" s="539">
        <v>7</v>
      </c>
      <c r="J8" s="364">
        <v>2</v>
      </c>
      <c r="K8" s="480" t="s">
        <v>1064</v>
      </c>
      <c r="L8" s="481"/>
    </row>
    <row r="9" spans="2:25" s="345" customFormat="1">
      <c r="B9" s="475">
        <v>45355</v>
      </c>
      <c r="C9" s="476" t="s">
        <v>295</v>
      </c>
      <c r="D9" s="631" t="s">
        <v>1803</v>
      </c>
      <c r="E9" s="477">
        <v>304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189</v>
      </c>
      <c r="L9" s="481"/>
    </row>
    <row r="10" spans="2:25" s="345" customFormat="1">
      <c r="B10" s="475">
        <v>45355</v>
      </c>
      <c r="C10" s="476" t="s">
        <v>1285</v>
      </c>
      <c r="D10" s="631" t="s">
        <v>1787</v>
      </c>
      <c r="E10" s="477"/>
      <c r="F10" s="362" t="s">
        <v>1652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169</v>
      </c>
      <c r="L10" s="480"/>
    </row>
    <row r="11" spans="2:25" s="345" customFormat="1">
      <c r="B11" s="475">
        <v>45356</v>
      </c>
      <c r="C11" s="476" t="s">
        <v>213</v>
      </c>
      <c r="D11" s="631" t="s">
        <v>1804</v>
      </c>
      <c r="E11" s="477">
        <v>211</v>
      </c>
      <c r="F11" s="362" t="s">
        <v>1805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606</v>
      </c>
      <c r="L11" s="480"/>
    </row>
    <row r="12" spans="2:25" s="345" customFormat="1">
      <c r="B12" s="475">
        <v>45356</v>
      </c>
      <c r="C12" s="476" t="s">
        <v>295</v>
      </c>
      <c r="D12" s="631" t="s">
        <v>1798</v>
      </c>
      <c r="E12" s="477"/>
      <c r="F12" s="362" t="s">
        <v>1652</v>
      </c>
      <c r="G12" s="362" t="s">
        <v>208</v>
      </c>
      <c r="H12" s="485">
        <v>35</v>
      </c>
      <c r="I12" s="541">
        <v>5</v>
      </c>
      <c r="J12" s="364">
        <v>2</v>
      </c>
      <c r="K12" s="480" t="s">
        <v>606</v>
      </c>
      <c r="L12" s="480"/>
    </row>
    <row r="13" spans="2:25" s="345" customFormat="1">
      <c r="B13" s="475">
        <v>45356</v>
      </c>
      <c r="C13" s="476" t="s">
        <v>389</v>
      </c>
      <c r="D13" s="631" t="s">
        <v>1785</v>
      </c>
      <c r="E13" s="477"/>
      <c r="F13" s="362" t="s">
        <v>1652</v>
      </c>
      <c r="G13" s="362" t="s">
        <v>208</v>
      </c>
      <c r="H13" s="485">
        <v>35</v>
      </c>
      <c r="I13" s="541">
        <v>5</v>
      </c>
      <c r="J13" s="364">
        <v>2</v>
      </c>
      <c r="K13" s="480" t="s">
        <v>169</v>
      </c>
    </row>
    <row r="14" spans="2:25" s="345" customFormat="1">
      <c r="B14" s="469">
        <v>45356</v>
      </c>
      <c r="C14" s="483" t="s">
        <v>514</v>
      </c>
      <c r="D14" s="362" t="s">
        <v>1753</v>
      </c>
      <c r="E14" s="362"/>
      <c r="F14" s="362" t="s">
        <v>1652</v>
      </c>
      <c r="G14" s="362" t="s">
        <v>208</v>
      </c>
      <c r="H14" s="485">
        <v>35</v>
      </c>
      <c r="I14" s="539">
        <v>5</v>
      </c>
      <c r="J14" s="364">
        <v>2</v>
      </c>
      <c r="K14" s="360" t="s">
        <v>169</v>
      </c>
    </row>
    <row r="15" spans="2:25" s="345" customFormat="1">
      <c r="B15" s="469">
        <v>45358</v>
      </c>
      <c r="C15" s="483" t="s">
        <v>350</v>
      </c>
      <c r="D15" s="362" t="s">
        <v>1790</v>
      </c>
      <c r="E15" s="362"/>
      <c r="F15" s="362" t="s">
        <v>1652</v>
      </c>
      <c r="G15" s="362" t="s">
        <v>208</v>
      </c>
      <c r="H15" s="485">
        <v>35</v>
      </c>
      <c r="I15" s="539">
        <v>5</v>
      </c>
      <c r="J15" s="364">
        <v>2</v>
      </c>
      <c r="K15" s="480" t="s">
        <v>169</v>
      </c>
      <c r="U15" s="365"/>
    </row>
    <row r="16" spans="2:25" s="345" customFormat="1">
      <c r="B16" s="469">
        <v>45359</v>
      </c>
      <c r="C16" s="483" t="s">
        <v>635</v>
      </c>
      <c r="D16" s="362" t="s">
        <v>1782</v>
      </c>
      <c r="E16" s="362"/>
      <c r="F16" s="362" t="s">
        <v>1652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1064</v>
      </c>
      <c r="U16" s="365"/>
    </row>
    <row r="17" spans="2:21" s="345" customFormat="1">
      <c r="B17" s="469">
        <v>45359</v>
      </c>
      <c r="C17" s="483" t="s">
        <v>231</v>
      </c>
      <c r="D17" s="362" t="s">
        <v>1811</v>
      </c>
      <c r="E17" s="362"/>
      <c r="F17" s="362" t="s">
        <v>1652</v>
      </c>
      <c r="G17" s="362" t="s">
        <v>208</v>
      </c>
      <c r="H17" s="485">
        <v>50</v>
      </c>
      <c r="I17" s="539">
        <v>10</v>
      </c>
      <c r="J17" s="364">
        <v>4</v>
      </c>
      <c r="K17" s="360" t="s">
        <v>169</v>
      </c>
      <c r="U17" s="365"/>
    </row>
    <row r="18" spans="2:21" s="345" customFormat="1">
      <c r="B18" s="469">
        <v>45360</v>
      </c>
      <c r="C18" s="483" t="s">
        <v>519</v>
      </c>
      <c r="D18" s="362" t="s">
        <v>1781</v>
      </c>
      <c r="E18" s="362"/>
      <c r="F18" s="362" t="s">
        <v>1652</v>
      </c>
      <c r="G18" s="362" t="s">
        <v>208</v>
      </c>
      <c r="H18" s="485">
        <v>35</v>
      </c>
      <c r="I18" s="539">
        <v>5</v>
      </c>
      <c r="J18" s="364">
        <v>2</v>
      </c>
      <c r="K18" s="360" t="s">
        <v>1064</v>
      </c>
      <c r="U18" s="365"/>
    </row>
    <row r="19" spans="2:21" s="345" customFormat="1">
      <c r="B19" s="469">
        <v>45360</v>
      </c>
      <c r="C19" s="483" t="s">
        <v>220</v>
      </c>
      <c r="D19" s="631" t="s">
        <v>1787</v>
      </c>
      <c r="E19" s="362">
        <v>407</v>
      </c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240</v>
      </c>
      <c r="U19" s="365"/>
    </row>
    <row r="20" spans="2:21" s="345" customFormat="1">
      <c r="B20" s="469">
        <v>45361</v>
      </c>
      <c r="C20" s="483" t="s">
        <v>217</v>
      </c>
      <c r="D20" s="362" t="s">
        <v>1753</v>
      </c>
      <c r="E20" s="362"/>
      <c r="F20" s="362" t="s">
        <v>1070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169</v>
      </c>
      <c r="U20" s="365"/>
    </row>
    <row r="21" spans="2:21" s="345" customFormat="1">
      <c r="B21" s="469">
        <v>45361</v>
      </c>
      <c r="C21" s="483" t="s">
        <v>272</v>
      </c>
      <c r="D21" s="362" t="s">
        <v>1816</v>
      </c>
      <c r="E21" s="362"/>
      <c r="F21" s="362" t="s">
        <v>1652</v>
      </c>
      <c r="G21" s="362" t="s">
        <v>208</v>
      </c>
      <c r="H21" s="485">
        <v>35</v>
      </c>
      <c r="I21" s="539">
        <v>5</v>
      </c>
      <c r="J21" s="364">
        <v>2</v>
      </c>
      <c r="K21" s="360" t="s">
        <v>1778</v>
      </c>
      <c r="U21" s="365"/>
    </row>
    <row r="22" spans="2:21" s="345" customFormat="1">
      <c r="B22" s="469">
        <v>45361</v>
      </c>
      <c r="C22" s="483" t="s">
        <v>225</v>
      </c>
      <c r="D22" s="362" t="s">
        <v>1817</v>
      </c>
      <c r="E22" s="362"/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1064</v>
      </c>
      <c r="U22" s="365"/>
    </row>
    <row r="23" spans="2:21" s="345" customFormat="1" ht="14.25" customHeight="1">
      <c r="B23" s="532">
        <v>45361</v>
      </c>
      <c r="C23" s="612" t="s">
        <v>1075</v>
      </c>
      <c r="D23" s="357" t="s">
        <v>1788</v>
      </c>
      <c r="E23" s="357"/>
      <c r="F23" s="357" t="s">
        <v>1652</v>
      </c>
      <c r="G23" s="357" t="s">
        <v>208</v>
      </c>
      <c r="H23" s="533">
        <v>35</v>
      </c>
      <c r="I23" s="660">
        <v>5</v>
      </c>
      <c r="J23" s="359">
        <v>2</v>
      </c>
      <c r="K23" s="360" t="s">
        <v>169</v>
      </c>
      <c r="M23"/>
      <c r="N23"/>
      <c r="O23"/>
      <c r="P23"/>
      <c r="Q23"/>
      <c r="R23"/>
      <c r="S23"/>
      <c r="T23"/>
      <c r="U23" s="365"/>
    </row>
    <row r="24" spans="2:21" s="345" customFormat="1" ht="14.25" customHeight="1">
      <c r="B24" s="532">
        <v>45361</v>
      </c>
      <c r="C24" s="612" t="s">
        <v>360</v>
      </c>
      <c r="D24" s="357" t="s">
        <v>1810</v>
      </c>
      <c r="E24" s="357"/>
      <c r="F24" s="357" t="s">
        <v>1652</v>
      </c>
      <c r="G24" s="357" t="s">
        <v>208</v>
      </c>
      <c r="H24" s="533">
        <v>35</v>
      </c>
      <c r="I24" s="660">
        <v>5</v>
      </c>
      <c r="J24" s="359">
        <v>2</v>
      </c>
      <c r="K24" s="360" t="s">
        <v>169</v>
      </c>
      <c r="M24"/>
      <c r="N24"/>
      <c r="O24"/>
      <c r="P24"/>
      <c r="Q24"/>
      <c r="R24"/>
      <c r="S24"/>
      <c r="T24"/>
      <c r="U24" s="365"/>
    </row>
    <row r="25" spans="2:21" s="345" customFormat="1" ht="14.25" customHeight="1">
      <c r="B25" s="532">
        <v>45362</v>
      </c>
      <c r="C25" s="612" t="s">
        <v>471</v>
      </c>
      <c r="D25" s="357" t="s">
        <v>1819</v>
      </c>
      <c r="E25" s="357" t="s">
        <v>684</v>
      </c>
      <c r="F25" s="357" t="s">
        <v>219</v>
      </c>
      <c r="G25" s="357" t="s">
        <v>208</v>
      </c>
      <c r="H25" s="533">
        <v>40</v>
      </c>
      <c r="I25" s="660">
        <v>10</v>
      </c>
      <c r="J25" s="359">
        <v>4</v>
      </c>
      <c r="K25" s="360" t="s">
        <v>169</v>
      </c>
      <c r="M25"/>
      <c r="N25"/>
      <c r="O25"/>
      <c r="P25"/>
      <c r="Q25"/>
      <c r="R25"/>
      <c r="S25"/>
      <c r="T25"/>
      <c r="U25" s="365"/>
    </row>
    <row r="26" spans="2:21" s="345" customFormat="1" ht="14.25" customHeight="1">
      <c r="B26" s="469">
        <v>45362</v>
      </c>
      <c r="C26" s="483" t="s">
        <v>575</v>
      </c>
      <c r="D26" s="362" t="s">
        <v>1801</v>
      </c>
      <c r="E26" s="362"/>
      <c r="F26" s="362" t="s">
        <v>1822</v>
      </c>
      <c r="G26" s="362" t="s">
        <v>208</v>
      </c>
      <c r="H26" s="485">
        <v>35</v>
      </c>
      <c r="I26" s="541">
        <v>5</v>
      </c>
      <c r="J26" s="364">
        <v>3</v>
      </c>
      <c r="K26" s="360" t="s">
        <v>240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532">
        <v>45363</v>
      </c>
      <c r="C27" s="612" t="s">
        <v>418</v>
      </c>
      <c r="D27" s="357" t="s">
        <v>1818</v>
      </c>
      <c r="E27" s="357">
        <v>404</v>
      </c>
      <c r="F27" s="357" t="s">
        <v>1117</v>
      </c>
      <c r="G27" s="357" t="s">
        <v>208</v>
      </c>
      <c r="H27" s="533">
        <v>25</v>
      </c>
      <c r="I27" s="660">
        <v>7</v>
      </c>
      <c r="J27" s="359">
        <v>2</v>
      </c>
      <c r="K27" s="360" t="s">
        <v>1064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532">
        <v>45364</v>
      </c>
      <c r="C28" s="612" t="s">
        <v>235</v>
      </c>
      <c r="D28" s="357" t="s">
        <v>1826</v>
      </c>
      <c r="E28" s="357">
        <v>416</v>
      </c>
      <c r="F28" s="357" t="s">
        <v>219</v>
      </c>
      <c r="G28" s="357" t="s">
        <v>208</v>
      </c>
      <c r="H28" s="533">
        <v>25</v>
      </c>
      <c r="I28" s="660">
        <v>7</v>
      </c>
      <c r="J28" s="359">
        <v>2</v>
      </c>
      <c r="K28" s="360" t="s">
        <v>240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532">
        <v>45365</v>
      </c>
      <c r="C29" s="612" t="s">
        <v>249</v>
      </c>
      <c r="D29" s="357" t="s">
        <v>1830</v>
      </c>
      <c r="E29" s="357">
        <v>301</v>
      </c>
      <c r="F29" s="357" t="s">
        <v>219</v>
      </c>
      <c r="G29" s="357" t="s">
        <v>208</v>
      </c>
      <c r="H29" s="533">
        <v>25</v>
      </c>
      <c r="I29" s="660">
        <v>7</v>
      </c>
      <c r="J29" s="359">
        <v>1</v>
      </c>
      <c r="K29" s="360" t="s">
        <v>1064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532">
        <v>45366</v>
      </c>
      <c r="C30" s="612" t="s">
        <v>249</v>
      </c>
      <c r="D30" s="357" t="s">
        <v>1810</v>
      </c>
      <c r="E30" s="357" t="s">
        <v>1837</v>
      </c>
      <c r="F30" s="357" t="s">
        <v>1070</v>
      </c>
      <c r="G30" s="357" t="s">
        <v>208</v>
      </c>
      <c r="H30" s="533">
        <v>25</v>
      </c>
      <c r="I30" s="660">
        <v>7</v>
      </c>
      <c r="J30" s="359">
        <v>2</v>
      </c>
      <c r="K30" s="360" t="s">
        <v>1064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469">
        <v>45366</v>
      </c>
      <c r="C31" s="483" t="s">
        <v>372</v>
      </c>
      <c r="D31" s="362" t="s">
        <v>1783</v>
      </c>
      <c r="E31" s="362"/>
      <c r="F31" s="362" t="s">
        <v>1652</v>
      </c>
      <c r="G31" s="362" t="s">
        <v>208</v>
      </c>
      <c r="H31" s="485">
        <v>35</v>
      </c>
      <c r="I31" s="539">
        <v>5</v>
      </c>
      <c r="J31" s="364">
        <v>2</v>
      </c>
      <c r="K31" s="360" t="s">
        <v>1064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469">
        <v>45366</v>
      </c>
      <c r="C32" s="483" t="s">
        <v>295</v>
      </c>
      <c r="D32" s="362" t="s">
        <v>1792</v>
      </c>
      <c r="E32" s="362"/>
      <c r="F32" s="362" t="s">
        <v>1652</v>
      </c>
      <c r="G32" s="362" t="s">
        <v>208</v>
      </c>
      <c r="H32" s="485">
        <v>35</v>
      </c>
      <c r="I32" s="539">
        <v>5</v>
      </c>
      <c r="J32" s="364">
        <v>2</v>
      </c>
      <c r="K32" s="360" t="s">
        <v>169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45367</v>
      </c>
      <c r="C33" s="483" t="s">
        <v>241</v>
      </c>
      <c r="D33" s="362" t="s">
        <v>1828</v>
      </c>
      <c r="E33" s="362"/>
      <c r="F33" s="362" t="s">
        <v>1652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240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45369</v>
      </c>
      <c r="C34" s="483" t="s">
        <v>217</v>
      </c>
      <c r="D34" s="362" t="s">
        <v>1840</v>
      </c>
      <c r="E34" s="362">
        <v>412</v>
      </c>
      <c r="F34" s="362" t="s">
        <v>1070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1064</v>
      </c>
      <c r="L34" s="360"/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45369</v>
      </c>
      <c r="C35" s="483" t="s">
        <v>1075</v>
      </c>
      <c r="D35" s="362" t="s">
        <v>1710</v>
      </c>
      <c r="E35" s="362"/>
      <c r="F35" s="362" t="s">
        <v>1652</v>
      </c>
      <c r="G35" s="362" t="s">
        <v>208</v>
      </c>
      <c r="H35" s="485">
        <v>35</v>
      </c>
      <c r="I35" s="539">
        <v>5</v>
      </c>
      <c r="J35" s="364">
        <v>1</v>
      </c>
      <c r="K35" s="360" t="s">
        <v>169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45370</v>
      </c>
      <c r="C36" s="483" t="s">
        <v>252</v>
      </c>
      <c r="D36" s="362" t="s">
        <v>1844</v>
      </c>
      <c r="E36" s="362">
        <v>403</v>
      </c>
      <c r="F36" s="362" t="s">
        <v>219</v>
      </c>
      <c r="G36" s="362" t="s">
        <v>208</v>
      </c>
      <c r="H36" s="485">
        <v>25</v>
      </c>
      <c r="I36" s="539">
        <v>7</v>
      </c>
      <c r="J36" s="364">
        <v>2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45370</v>
      </c>
      <c r="C37" s="483" t="s">
        <v>1017</v>
      </c>
      <c r="D37" s="362" t="s">
        <v>1838</v>
      </c>
      <c r="E37" s="362"/>
      <c r="F37" s="362" t="s">
        <v>1822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240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45370</v>
      </c>
      <c r="C38" s="483" t="s">
        <v>484</v>
      </c>
      <c r="D38" s="362" t="s">
        <v>1839</v>
      </c>
      <c r="E38" s="362"/>
      <c r="F38" s="362" t="s">
        <v>1652</v>
      </c>
      <c r="G38" s="362" t="s">
        <v>208</v>
      </c>
      <c r="H38" s="485">
        <v>35</v>
      </c>
      <c r="I38" s="539">
        <v>5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45371</v>
      </c>
      <c r="C39" s="483" t="s">
        <v>252</v>
      </c>
      <c r="D39" s="362" t="s">
        <v>1841</v>
      </c>
      <c r="E39" s="362" t="s">
        <v>1842</v>
      </c>
      <c r="F39" s="362" t="s">
        <v>1070</v>
      </c>
      <c r="G39" s="362" t="s">
        <v>208</v>
      </c>
      <c r="H39" s="485">
        <v>40</v>
      </c>
      <c r="I39" s="539">
        <v>10</v>
      </c>
      <c r="J39" s="364">
        <v>4</v>
      </c>
      <c r="K39" s="360" t="s">
        <v>189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45371</v>
      </c>
      <c r="C40" s="483" t="s">
        <v>235</v>
      </c>
      <c r="D40" s="362" t="s">
        <v>1827</v>
      </c>
      <c r="E40" s="362"/>
      <c r="F40" s="362" t="s">
        <v>1652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240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45371</v>
      </c>
      <c r="C41" s="483" t="s">
        <v>213</v>
      </c>
      <c r="D41" s="362" t="s">
        <v>1860</v>
      </c>
      <c r="E41" s="362" t="s">
        <v>1859</v>
      </c>
      <c r="F41" s="362" t="s">
        <v>1070</v>
      </c>
      <c r="G41" s="362" t="s">
        <v>208</v>
      </c>
      <c r="H41" s="485">
        <v>40</v>
      </c>
      <c r="I41" s="539">
        <v>10</v>
      </c>
      <c r="J41" s="364">
        <v>4</v>
      </c>
      <c r="K41" s="360" t="s">
        <v>606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45371</v>
      </c>
      <c r="C42" s="483" t="s">
        <v>1820</v>
      </c>
      <c r="D42" s="362" t="s">
        <v>1831</v>
      </c>
      <c r="E42" s="362"/>
      <c r="F42" s="362" t="s">
        <v>1070</v>
      </c>
      <c r="G42" s="362" t="s">
        <v>208</v>
      </c>
      <c r="H42" s="485">
        <v>25</v>
      </c>
      <c r="I42" s="539">
        <v>7</v>
      </c>
      <c r="J42" s="364">
        <v>2</v>
      </c>
      <c r="K42" s="360" t="s">
        <v>189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45372</v>
      </c>
      <c r="C43" s="483" t="s">
        <v>217</v>
      </c>
      <c r="D43" s="362" t="s">
        <v>1867</v>
      </c>
      <c r="E43" s="362">
        <v>402</v>
      </c>
      <c r="F43" s="362" t="s">
        <v>1070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189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45372</v>
      </c>
      <c r="C44" s="483" t="s">
        <v>372</v>
      </c>
      <c r="D44" s="362" t="s">
        <v>1834</v>
      </c>
      <c r="E44" s="362"/>
      <c r="F44" s="362" t="s">
        <v>1652</v>
      </c>
      <c r="G44" s="362" t="s">
        <v>208</v>
      </c>
      <c r="H44" s="485">
        <v>35</v>
      </c>
      <c r="I44" s="539">
        <v>5</v>
      </c>
      <c r="J44" s="364">
        <v>2</v>
      </c>
      <c r="K44" s="360" t="s">
        <v>189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45373</v>
      </c>
      <c r="C45" s="483" t="s">
        <v>282</v>
      </c>
      <c r="D45" s="362"/>
      <c r="E45" s="362">
        <v>208</v>
      </c>
      <c r="F45" s="362" t="s">
        <v>1070</v>
      </c>
      <c r="G45" s="362" t="s">
        <v>208</v>
      </c>
      <c r="H45" s="485">
        <v>25</v>
      </c>
      <c r="I45" s="539">
        <v>7</v>
      </c>
      <c r="J45" s="364">
        <v>2</v>
      </c>
      <c r="K45" s="360" t="s">
        <v>1064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45373</v>
      </c>
      <c r="C46" s="483" t="s">
        <v>231</v>
      </c>
      <c r="D46" s="362" t="s">
        <v>1780</v>
      </c>
      <c r="E46" s="362"/>
      <c r="F46" s="362" t="s">
        <v>1652</v>
      </c>
      <c r="G46" s="362" t="s">
        <v>208</v>
      </c>
      <c r="H46" s="485">
        <v>35</v>
      </c>
      <c r="I46" s="539">
        <v>5</v>
      </c>
      <c r="J46" s="364">
        <v>2</v>
      </c>
      <c r="K46" s="360" t="s">
        <v>169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45373</v>
      </c>
      <c r="C47" s="483" t="s">
        <v>486</v>
      </c>
      <c r="D47" s="362" t="s">
        <v>1835</v>
      </c>
      <c r="E47" s="362"/>
      <c r="F47" s="362" t="s">
        <v>1652</v>
      </c>
      <c r="G47" s="362" t="s">
        <v>208</v>
      </c>
      <c r="H47" s="485">
        <v>70</v>
      </c>
      <c r="I47" s="539">
        <v>15</v>
      </c>
      <c r="J47" s="364">
        <v>4</v>
      </c>
      <c r="K47" s="360" t="s">
        <v>189</v>
      </c>
      <c r="M47"/>
      <c r="N47"/>
      <c r="O47"/>
      <c r="P47"/>
      <c r="Q47"/>
      <c r="R47"/>
      <c r="S47"/>
      <c r="T47"/>
    </row>
    <row r="48" spans="2:21" s="345" customFormat="1">
      <c r="B48" s="469">
        <v>45375</v>
      </c>
      <c r="C48" s="483" t="s">
        <v>249</v>
      </c>
      <c r="D48" s="362" t="s">
        <v>1868</v>
      </c>
      <c r="E48" s="362">
        <v>207</v>
      </c>
      <c r="F48" s="362" t="s">
        <v>1070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1064</v>
      </c>
      <c r="M48"/>
      <c r="N48"/>
      <c r="O48"/>
      <c r="P48"/>
      <c r="Q48"/>
      <c r="R48"/>
      <c r="S48"/>
      <c r="T48"/>
    </row>
    <row r="49" spans="2:20" s="345" customFormat="1">
      <c r="B49" s="469">
        <v>45375</v>
      </c>
      <c r="C49" s="483" t="s">
        <v>291</v>
      </c>
      <c r="D49" s="362" t="s">
        <v>1845</v>
      </c>
      <c r="E49" s="362"/>
      <c r="F49" s="362" t="s">
        <v>1652</v>
      </c>
      <c r="G49" s="362" t="s">
        <v>208</v>
      </c>
      <c r="H49" s="485">
        <v>35</v>
      </c>
      <c r="I49" s="539">
        <v>5</v>
      </c>
      <c r="J49" s="364">
        <v>2</v>
      </c>
      <c r="K49" s="360" t="s">
        <v>606</v>
      </c>
      <c r="M49"/>
      <c r="N49"/>
      <c r="O49"/>
      <c r="P49"/>
      <c r="Q49"/>
      <c r="R49"/>
      <c r="S49"/>
      <c r="T49"/>
    </row>
    <row r="50" spans="2:20" s="345" customFormat="1">
      <c r="B50" s="469">
        <v>45376</v>
      </c>
      <c r="C50" s="483" t="s">
        <v>1820</v>
      </c>
      <c r="D50" s="362" t="s">
        <v>1821</v>
      </c>
      <c r="E50" s="362"/>
      <c r="F50" s="362" t="s">
        <v>1652</v>
      </c>
      <c r="G50" s="362" t="s">
        <v>208</v>
      </c>
      <c r="H50" s="485">
        <v>35</v>
      </c>
      <c r="I50" s="539">
        <v>5</v>
      </c>
      <c r="J50" s="364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469">
        <v>45376</v>
      </c>
      <c r="C51" s="483" t="s">
        <v>249</v>
      </c>
      <c r="D51" s="362" t="s">
        <v>1780</v>
      </c>
      <c r="E51" s="362"/>
      <c r="F51" s="362" t="s">
        <v>1070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</row>
    <row r="52" spans="2:20" s="345" customFormat="1">
      <c r="B52" s="469">
        <v>45377</v>
      </c>
      <c r="C52" s="483" t="s">
        <v>295</v>
      </c>
      <c r="D52" s="362" t="s">
        <v>1839</v>
      </c>
      <c r="E52" s="362">
        <v>301</v>
      </c>
      <c r="F52" s="362" t="s">
        <v>1070</v>
      </c>
      <c r="G52" s="362" t="s">
        <v>208</v>
      </c>
      <c r="H52" s="485">
        <v>25</v>
      </c>
      <c r="I52" s="539">
        <v>7</v>
      </c>
      <c r="J52" s="364">
        <v>2</v>
      </c>
      <c r="K52" s="360" t="s">
        <v>606</v>
      </c>
      <c r="M52"/>
      <c r="N52"/>
      <c r="O52"/>
      <c r="P52"/>
      <c r="Q52"/>
      <c r="R52"/>
      <c r="S52"/>
      <c r="T52"/>
    </row>
    <row r="53" spans="2:20" s="345" customFormat="1">
      <c r="B53" s="469">
        <v>45378</v>
      </c>
      <c r="C53" s="483" t="s">
        <v>230</v>
      </c>
      <c r="D53" s="362" t="s">
        <v>1871</v>
      </c>
      <c r="E53" s="362" t="s">
        <v>1872</v>
      </c>
      <c r="F53" s="362" t="s">
        <v>1070</v>
      </c>
      <c r="G53" s="362" t="s">
        <v>208</v>
      </c>
      <c r="H53" s="485">
        <v>40</v>
      </c>
      <c r="I53" s="539">
        <v>10</v>
      </c>
      <c r="J53" s="364">
        <v>4</v>
      </c>
      <c r="K53" s="360" t="s">
        <v>169</v>
      </c>
      <c r="M53"/>
      <c r="N53"/>
      <c r="O53"/>
      <c r="P53"/>
      <c r="Q53"/>
      <c r="R53"/>
      <c r="S53"/>
      <c r="T53"/>
    </row>
    <row r="54" spans="2:20" s="345" customFormat="1">
      <c r="B54" s="469">
        <v>45379</v>
      </c>
      <c r="C54" s="483" t="s">
        <v>213</v>
      </c>
      <c r="D54" s="362" t="s">
        <v>1870</v>
      </c>
      <c r="E54" s="362" t="s">
        <v>918</v>
      </c>
      <c r="F54" s="362" t="s">
        <v>1070</v>
      </c>
      <c r="G54" s="362" t="s">
        <v>208</v>
      </c>
      <c r="H54" s="485">
        <v>30</v>
      </c>
      <c r="I54" s="539">
        <v>7.5</v>
      </c>
      <c r="J54" s="364">
        <v>3</v>
      </c>
      <c r="K54" s="360" t="s">
        <v>606</v>
      </c>
      <c r="M54"/>
      <c r="N54"/>
      <c r="O54"/>
      <c r="P54"/>
      <c r="Q54"/>
      <c r="R54"/>
      <c r="S54"/>
      <c r="T54"/>
    </row>
    <row r="55" spans="2:20" s="345" customFormat="1">
      <c r="B55" s="469">
        <v>45379</v>
      </c>
      <c r="C55" s="483" t="s">
        <v>205</v>
      </c>
      <c r="D55" s="362" t="s">
        <v>1875</v>
      </c>
      <c r="E55" s="362">
        <v>212</v>
      </c>
      <c r="F55" s="362" t="s">
        <v>1070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469">
        <v>45379</v>
      </c>
      <c r="C56" s="483" t="s">
        <v>418</v>
      </c>
      <c r="D56" s="362" t="s">
        <v>1833</v>
      </c>
      <c r="E56" s="362"/>
      <c r="F56" s="362" t="s">
        <v>1652</v>
      </c>
      <c r="G56" s="362" t="s">
        <v>208</v>
      </c>
      <c r="H56" s="485">
        <v>35</v>
      </c>
      <c r="I56" s="539">
        <v>5</v>
      </c>
      <c r="J56" s="364">
        <v>2</v>
      </c>
      <c r="K56" s="360" t="s">
        <v>189</v>
      </c>
      <c r="M56"/>
      <c r="N56"/>
      <c r="O56"/>
      <c r="P56"/>
      <c r="Q56"/>
      <c r="R56"/>
      <c r="S56"/>
      <c r="T56"/>
    </row>
    <row r="57" spans="2:20" s="345" customFormat="1">
      <c r="B57" s="469">
        <v>45379</v>
      </c>
      <c r="C57" s="483" t="s">
        <v>471</v>
      </c>
      <c r="D57" s="362" t="s">
        <v>1874</v>
      </c>
      <c r="E57" s="362">
        <v>202</v>
      </c>
      <c r="F57" s="362" t="s">
        <v>1070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</row>
    <row r="58" spans="2:20" s="345" customFormat="1">
      <c r="B58" s="469">
        <v>45380</v>
      </c>
      <c r="C58" s="362" t="s">
        <v>355</v>
      </c>
      <c r="D58" s="365" t="s">
        <v>1878</v>
      </c>
      <c r="E58" s="362">
        <v>407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2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469">
        <v>45380</v>
      </c>
      <c r="C59" s="483" t="s">
        <v>389</v>
      </c>
      <c r="D59" s="362" t="s">
        <v>1879</v>
      </c>
      <c r="E59" s="362">
        <v>309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240</v>
      </c>
      <c r="M59"/>
      <c r="N59"/>
      <c r="O59"/>
      <c r="P59"/>
      <c r="Q59"/>
      <c r="R59"/>
      <c r="S59"/>
      <c r="T59"/>
    </row>
    <row r="60" spans="2:20" s="345" customFormat="1">
      <c r="B60" s="469">
        <v>45380</v>
      </c>
      <c r="C60" s="483" t="s">
        <v>323</v>
      </c>
      <c r="D60" s="362" t="s">
        <v>1880</v>
      </c>
      <c r="E60" s="362"/>
      <c r="F60" s="362" t="s">
        <v>1652</v>
      </c>
      <c r="G60" s="362" t="s">
        <v>208</v>
      </c>
      <c r="H60" s="485">
        <v>35</v>
      </c>
      <c r="I60" s="539">
        <v>5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577">
        <v>45381</v>
      </c>
      <c r="C61" s="579" t="s">
        <v>249</v>
      </c>
      <c r="D61" s="578" t="s">
        <v>1885</v>
      </c>
      <c r="E61" s="578">
        <v>212</v>
      </c>
      <c r="F61" s="578" t="s">
        <v>219</v>
      </c>
      <c r="G61" s="578" t="s">
        <v>208</v>
      </c>
      <c r="H61" s="681">
        <v>40</v>
      </c>
      <c r="I61" s="682">
        <v>10</v>
      </c>
      <c r="J61" s="683">
        <v>5</v>
      </c>
      <c r="K61" s="360" t="s">
        <v>169</v>
      </c>
      <c r="M61"/>
      <c r="N61"/>
      <c r="O61"/>
      <c r="P61"/>
      <c r="Q61"/>
      <c r="R61"/>
      <c r="S61"/>
      <c r="T61"/>
    </row>
    <row r="62" spans="2:20" s="345" customFormat="1">
      <c r="B62" s="577">
        <v>45382</v>
      </c>
      <c r="C62" s="579" t="s">
        <v>405</v>
      </c>
      <c r="D62" s="578" t="s">
        <v>1886</v>
      </c>
      <c r="E62" s="578">
        <v>204</v>
      </c>
      <c r="F62" s="578" t="s">
        <v>219</v>
      </c>
      <c r="G62" s="578" t="s">
        <v>208</v>
      </c>
      <c r="H62" s="681">
        <v>30</v>
      </c>
      <c r="I62" s="682">
        <v>7.5</v>
      </c>
      <c r="J62" s="683">
        <v>3</v>
      </c>
      <c r="K62" s="360" t="s">
        <v>169</v>
      </c>
      <c r="M62"/>
      <c r="N62"/>
      <c r="O62"/>
      <c r="P62"/>
      <c r="Q62"/>
      <c r="R62"/>
      <c r="S62"/>
      <c r="T62"/>
    </row>
    <row r="63" spans="2:20" s="345" customFormat="1">
      <c r="B63" s="577">
        <v>45382</v>
      </c>
      <c r="C63" s="579" t="s">
        <v>355</v>
      </c>
      <c r="D63" s="578" t="s">
        <v>1887</v>
      </c>
      <c r="E63" s="578">
        <v>315</v>
      </c>
      <c r="F63" s="578" t="s">
        <v>219</v>
      </c>
      <c r="G63" s="578" t="s">
        <v>208</v>
      </c>
      <c r="H63" s="681">
        <v>40</v>
      </c>
      <c r="I63" s="682">
        <v>10</v>
      </c>
      <c r="J63" s="683">
        <v>4</v>
      </c>
      <c r="K63" s="360" t="s">
        <v>169</v>
      </c>
      <c r="M63"/>
      <c r="N63"/>
      <c r="O63"/>
      <c r="P63"/>
      <c r="Q63"/>
      <c r="R63"/>
      <c r="S63"/>
      <c r="T63"/>
    </row>
    <row r="64" spans="2:20" s="345" customFormat="1">
      <c r="B64" s="577">
        <v>45382</v>
      </c>
      <c r="C64" s="579" t="s">
        <v>168</v>
      </c>
      <c r="D64" s="578" t="s">
        <v>1888</v>
      </c>
      <c r="E64" s="578">
        <v>303</v>
      </c>
      <c r="F64" s="578" t="s">
        <v>219</v>
      </c>
      <c r="G64" s="578" t="s">
        <v>208</v>
      </c>
      <c r="H64" s="681">
        <v>25</v>
      </c>
      <c r="I64" s="682">
        <v>7</v>
      </c>
      <c r="J64" s="683">
        <v>2</v>
      </c>
      <c r="K64" s="360" t="s">
        <v>169</v>
      </c>
      <c r="M64"/>
      <c r="N64"/>
      <c r="O64"/>
      <c r="P64"/>
      <c r="Q64"/>
      <c r="R64"/>
      <c r="S64"/>
      <c r="T64"/>
    </row>
    <row r="65" spans="2:21" s="345" customFormat="1" ht="15.75" thickBot="1">
      <c r="B65" s="498">
        <v>45382</v>
      </c>
      <c r="C65" s="620" t="s">
        <v>433</v>
      </c>
      <c r="D65" s="373" t="s">
        <v>1882</v>
      </c>
      <c r="E65" s="373"/>
      <c r="F65" s="373" t="s">
        <v>1652</v>
      </c>
      <c r="G65" s="373" t="s">
        <v>208</v>
      </c>
      <c r="H65" s="500">
        <v>35</v>
      </c>
      <c r="I65" s="621">
        <v>5</v>
      </c>
      <c r="J65" s="501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>
      <c r="K66" s="360"/>
      <c r="M66"/>
      <c r="N66"/>
      <c r="O66"/>
      <c r="P66"/>
      <c r="Q66"/>
      <c r="R66"/>
      <c r="S66"/>
      <c r="T66"/>
    </row>
    <row r="67" spans="2:21" s="345" customFormat="1">
      <c r="H67" s="652">
        <f>SUM(H5:H65)</f>
        <v>1945</v>
      </c>
      <c r="I67" s="534">
        <f>SUM(I5:I65)</f>
        <v>407</v>
      </c>
      <c r="K67" s="360"/>
      <c r="M67"/>
      <c r="N67"/>
      <c r="O67"/>
      <c r="P67"/>
      <c r="Q67"/>
      <c r="R67"/>
      <c r="S67"/>
      <c r="T67"/>
    </row>
    <row r="68" spans="2:21" s="345" customFormat="1">
      <c r="I68" s="534"/>
      <c r="K68" s="360"/>
      <c r="M68"/>
      <c r="N68"/>
      <c r="O68"/>
      <c r="P68"/>
      <c r="Q68"/>
      <c r="R68"/>
      <c r="S68"/>
      <c r="T68"/>
    </row>
    <row r="69" spans="2:21" s="345" customFormat="1">
      <c r="I69" s="534"/>
      <c r="K69" s="360"/>
      <c r="M69"/>
      <c r="N69"/>
      <c r="O69"/>
      <c r="P69"/>
      <c r="Q69"/>
      <c r="R69"/>
      <c r="S69"/>
      <c r="T69"/>
    </row>
    <row r="70" spans="2:21" s="345" customFormat="1" ht="15.75">
      <c r="B70" s="1760" t="s">
        <v>1444</v>
      </c>
      <c r="C70" s="1760"/>
      <c r="D70" s="1760"/>
      <c r="E70" s="1760"/>
      <c r="F70" s="1760"/>
      <c r="G70" s="1760"/>
      <c r="H70" s="1760"/>
      <c r="I70" s="1760"/>
      <c r="J70" s="1760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/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 ht="15.75">
      <c r="B72" s="1761" t="s">
        <v>311</v>
      </c>
      <c r="C72" s="1761"/>
      <c r="D72" s="1761"/>
      <c r="E72" s="1761"/>
      <c r="F72" s="1761"/>
      <c r="G72" s="1761"/>
      <c r="H72" s="1761"/>
      <c r="I72" s="1761"/>
      <c r="J72" s="1761"/>
      <c r="K72" s="360"/>
      <c r="M72"/>
      <c r="N72"/>
      <c r="O72"/>
      <c r="P72"/>
      <c r="Q72"/>
      <c r="R72"/>
      <c r="S72"/>
      <c r="T72"/>
      <c r="U72" s="365"/>
    </row>
    <row r="73" spans="2:21" s="345" customFormat="1" ht="15.75">
      <c r="B73" s="503"/>
      <c r="I73" s="534"/>
      <c r="K73" s="360"/>
      <c r="M73"/>
      <c r="N73"/>
      <c r="O73"/>
      <c r="P73"/>
      <c r="Q73"/>
      <c r="R73"/>
      <c r="S73"/>
      <c r="T73"/>
      <c r="U73" s="365"/>
    </row>
    <row r="74" spans="2:21" s="345" customFormat="1" ht="15.75">
      <c r="B74" s="1761" t="s">
        <v>312</v>
      </c>
      <c r="C74" s="1761"/>
      <c r="D74" s="1761"/>
      <c r="E74" s="1761"/>
      <c r="F74" s="1761"/>
      <c r="G74" s="1761"/>
      <c r="H74" s="1761"/>
      <c r="I74" s="1761"/>
      <c r="J74" s="1761"/>
      <c r="K74" s="360"/>
      <c r="M74"/>
      <c r="N74"/>
      <c r="O74"/>
      <c r="P74"/>
      <c r="Q74"/>
      <c r="R74"/>
      <c r="S74"/>
      <c r="T74"/>
      <c r="U74" s="365"/>
    </row>
    <row r="75" spans="2:21" s="345" customFormat="1" ht="15.75">
      <c r="B75" s="503"/>
      <c r="I75" s="534"/>
      <c r="K75" s="360"/>
      <c r="M75"/>
      <c r="N75"/>
      <c r="O75"/>
      <c r="P75"/>
      <c r="Q75"/>
      <c r="R75"/>
      <c r="S75"/>
      <c r="T75"/>
      <c r="U75" s="365"/>
    </row>
    <row r="76" spans="2:21" s="345" customFormat="1" ht="15.75">
      <c r="B76" s="1762" t="s">
        <v>313</v>
      </c>
      <c r="C76" s="1762"/>
      <c r="D76" s="684"/>
      <c r="I76" s="534"/>
      <c r="K76" s="360"/>
      <c r="M76"/>
      <c r="N76"/>
      <c r="O76"/>
      <c r="P76"/>
      <c r="Q76"/>
      <c r="R76"/>
      <c r="S76"/>
      <c r="T76"/>
      <c r="U76" s="365"/>
    </row>
    <row r="77" spans="2:21" s="345" customFormat="1" ht="15.75">
      <c r="B77" s="685"/>
      <c r="C77" s="684"/>
      <c r="D77" s="684"/>
      <c r="I77" s="534"/>
      <c r="K77" s="360"/>
      <c r="M77"/>
      <c r="N77"/>
      <c r="O77"/>
      <c r="P77"/>
      <c r="Q77"/>
      <c r="R77"/>
      <c r="S77"/>
      <c r="T77"/>
      <c r="U77" s="365"/>
    </row>
    <row r="78" spans="2:21" s="345" customFormat="1" ht="15.75">
      <c r="B78" s="1763" t="s">
        <v>1618</v>
      </c>
      <c r="C78" s="1763"/>
      <c r="D78" s="1763"/>
      <c r="I78" s="534"/>
      <c r="K78" s="360"/>
      <c r="M78"/>
      <c r="N78"/>
      <c r="O78"/>
      <c r="P78"/>
      <c r="Q78"/>
      <c r="R78"/>
      <c r="S78"/>
      <c r="T78"/>
      <c r="U78" s="365"/>
    </row>
    <row r="79" spans="2:21" s="345" customFormat="1" ht="15.75">
      <c r="B79" s="685"/>
      <c r="C79" s="684"/>
      <c r="D79" s="684"/>
      <c r="I79" s="534"/>
      <c r="K79" s="360"/>
      <c r="M79"/>
      <c r="N79"/>
      <c r="O79"/>
      <c r="P79"/>
      <c r="Q79"/>
      <c r="R79"/>
      <c r="S79"/>
      <c r="T79"/>
      <c r="U79" s="365"/>
    </row>
    <row r="80" spans="2:21" s="345" customFormat="1" ht="15.75">
      <c r="B80" s="1763" t="s">
        <v>1617</v>
      </c>
      <c r="C80" s="1763"/>
      <c r="D80" s="1763"/>
      <c r="I80" s="534"/>
      <c r="K80" s="360"/>
      <c r="M80"/>
      <c r="N80"/>
      <c r="O80"/>
      <c r="P80"/>
      <c r="Q80"/>
      <c r="R80"/>
      <c r="S80"/>
      <c r="T80"/>
      <c r="U80" s="365"/>
    </row>
    <row r="81" spans="2:21" s="345" customFormat="1">
      <c r="B81" s="684"/>
      <c r="C81" s="684"/>
      <c r="D81" s="684"/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B82" s="684"/>
      <c r="C82" s="684"/>
      <c r="D82" s="684"/>
      <c r="I82" s="534"/>
      <c r="K82" s="365"/>
      <c r="M82"/>
      <c r="N82"/>
      <c r="O82"/>
      <c r="P82"/>
      <c r="Q82"/>
      <c r="R82"/>
      <c r="S82"/>
      <c r="T82"/>
      <c r="U82" s="365"/>
    </row>
    <row r="83" spans="2:21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  <c r="U83" s="365"/>
    </row>
    <row r="84" spans="2:21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  <c r="U84" s="365"/>
    </row>
    <row r="85" spans="2:21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  <c r="U85" s="365"/>
    </row>
    <row r="86" spans="2:21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  <c r="U86" s="365"/>
    </row>
    <row r="87" spans="2:21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2:21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2:21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2:21" s="345" customFormat="1"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2:21" s="345" customFormat="1">
      <c r="B91"/>
      <c r="C91"/>
      <c r="D91"/>
      <c r="E91"/>
      <c r="F91"/>
      <c r="G91"/>
      <c r="H91"/>
      <c r="I91" s="538"/>
      <c r="J91"/>
      <c r="K91" s="365"/>
      <c r="M91"/>
      <c r="N91"/>
      <c r="O91"/>
      <c r="P91"/>
      <c r="Q91"/>
      <c r="R91"/>
      <c r="S91"/>
      <c r="T91"/>
    </row>
    <row r="92" spans="2:21" s="345" customFormat="1">
      <c r="B92"/>
      <c r="C92"/>
      <c r="D92"/>
      <c r="E92"/>
      <c r="F92"/>
      <c r="G92"/>
      <c r="H92"/>
      <c r="I92" s="538"/>
      <c r="J92"/>
      <c r="K92" s="365"/>
      <c r="M92"/>
      <c r="N92"/>
      <c r="O92"/>
      <c r="P92"/>
      <c r="Q92"/>
      <c r="R92"/>
      <c r="S92"/>
      <c r="T92"/>
    </row>
    <row r="93" spans="2:21" s="345" customFormat="1">
      <c r="B93"/>
      <c r="C93"/>
      <c r="D93"/>
      <c r="E93"/>
      <c r="F93"/>
      <c r="G93"/>
      <c r="H93"/>
      <c r="I93" s="538"/>
      <c r="J93"/>
      <c r="K93" s="365"/>
      <c r="M93"/>
      <c r="N93"/>
      <c r="O93"/>
      <c r="P93"/>
      <c r="Q93"/>
      <c r="R93"/>
      <c r="S93"/>
      <c r="T93"/>
    </row>
    <row r="94" spans="2:21" s="345" customFormat="1">
      <c r="B94"/>
      <c r="C94"/>
      <c r="D94"/>
      <c r="E94"/>
      <c r="F94"/>
      <c r="G94"/>
      <c r="H94"/>
      <c r="I94" s="538"/>
      <c r="J94"/>
      <c r="K94" s="365"/>
      <c r="M94"/>
      <c r="N94"/>
      <c r="O94"/>
      <c r="P94"/>
      <c r="Q94"/>
      <c r="R94"/>
      <c r="S94"/>
      <c r="T94"/>
    </row>
    <row r="95" spans="2:21" s="345" customFormat="1">
      <c r="B95"/>
      <c r="C95"/>
      <c r="D95"/>
      <c r="E95"/>
      <c r="F95"/>
      <c r="G95"/>
      <c r="H95"/>
      <c r="I95" s="538"/>
      <c r="J95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/>
      <c r="I100" s="538"/>
      <c r="J100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/>
      <c r="I101" s="538"/>
      <c r="J101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/>
      <c r="I102" s="538"/>
      <c r="J102"/>
      <c r="M102"/>
      <c r="N102"/>
      <c r="O102"/>
      <c r="P102"/>
      <c r="Q102"/>
      <c r="R102"/>
      <c r="S102"/>
      <c r="T102"/>
    </row>
    <row r="103" spans="1:20" s="345" customFormat="1">
      <c r="A103"/>
      <c r="B103"/>
      <c r="C103"/>
      <c r="D103"/>
      <c r="E103"/>
      <c r="F103"/>
      <c r="G103"/>
      <c r="H103"/>
      <c r="I103" s="538"/>
      <c r="J103"/>
      <c r="M103"/>
      <c r="N103"/>
      <c r="O103"/>
      <c r="P103"/>
      <c r="Q103"/>
      <c r="R103"/>
      <c r="S103"/>
      <c r="T103"/>
    </row>
    <row r="104" spans="1:20">
      <c r="K104" s="345"/>
    </row>
    <row r="105" spans="1:20">
      <c r="K105" s="345"/>
    </row>
    <row r="106" spans="1:20">
      <c r="K106" s="345"/>
    </row>
    <row r="107" spans="1:20">
      <c r="K107" s="345"/>
    </row>
    <row r="108" spans="1:20">
      <c r="K108" s="345"/>
    </row>
    <row r="109" spans="1:20">
      <c r="K109" s="345"/>
    </row>
    <row r="110" spans="1:20">
      <c r="K110" s="34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</sheetData>
  <mergeCells count="10">
    <mergeCell ref="B72:J72"/>
    <mergeCell ref="B74:J74"/>
    <mergeCell ref="B76:C76"/>
    <mergeCell ref="B78:D78"/>
    <mergeCell ref="B80:D80"/>
    <mergeCell ref="B1:G1"/>
    <mergeCell ref="W1:X1"/>
    <mergeCell ref="C2:G2"/>
    <mergeCell ref="B3:D3"/>
    <mergeCell ref="B70:J70"/>
  </mergeCells>
  <conditionalFormatting sqref="U16:U17">
    <cfRule type="top10" dxfId="33" priority="3" percent="1" rank="10"/>
  </conditionalFormatting>
  <conditionalFormatting sqref="U19">
    <cfRule type="top10" dxfId="32" priority="1" percent="1" rank="10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85A8-AFEF-4DD4-B3CA-376F80D3877A}">
  <sheetPr codeName="Folha23"/>
  <dimension ref="A1:Y136"/>
  <sheetViews>
    <sheetView zoomScale="85" zoomScaleNormal="85" workbookViewId="0">
      <selection activeCell="L61" sqref="L61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6.28515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1:25" s="345" customFormat="1" ht="35.450000000000003" customHeight="1">
      <c r="B1" s="1743" t="s">
        <v>2028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1:25" s="345" customFormat="1" ht="21.6" customHeight="1">
      <c r="C2" s="1745" t="s">
        <v>194</v>
      </c>
      <c r="D2" s="1745"/>
      <c r="E2" s="1745"/>
      <c r="F2" s="1745"/>
      <c r="G2" s="1745"/>
      <c r="H2" s="715"/>
      <c r="I2" s="534"/>
    </row>
    <row r="3" spans="1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1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1:25" s="345" customFormat="1">
      <c r="B5" s="475">
        <v>45383</v>
      </c>
      <c r="C5" s="476" t="s">
        <v>205</v>
      </c>
      <c r="D5" s="631" t="s">
        <v>1829</v>
      </c>
      <c r="E5" s="477"/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1778</v>
      </c>
      <c r="L5" s="481"/>
    </row>
    <row r="6" spans="1:25" s="345" customFormat="1">
      <c r="B6" s="475">
        <v>45383</v>
      </c>
      <c r="C6" s="476" t="s">
        <v>528</v>
      </c>
      <c r="D6" s="631" t="s">
        <v>1869</v>
      </c>
      <c r="E6" s="477"/>
      <c r="F6" s="362" t="s">
        <v>207</v>
      </c>
      <c r="G6" s="362" t="s">
        <v>208</v>
      </c>
      <c r="H6" s="485">
        <v>35</v>
      </c>
      <c r="I6" s="539">
        <v>5</v>
      </c>
      <c r="J6" s="364">
        <v>2</v>
      </c>
      <c r="K6" s="480" t="s">
        <v>240</v>
      </c>
      <c r="L6" s="481"/>
    </row>
    <row r="7" spans="1:25" s="345" customFormat="1">
      <c r="A7" s="715"/>
      <c r="B7" s="723">
        <v>45383</v>
      </c>
      <c r="C7" s="724" t="s">
        <v>323</v>
      </c>
      <c r="D7" s="725" t="s">
        <v>2029</v>
      </c>
      <c r="E7" s="726"/>
      <c r="F7" s="718" t="s">
        <v>207</v>
      </c>
      <c r="G7" s="718" t="s">
        <v>208</v>
      </c>
      <c r="H7" s="719">
        <v>35</v>
      </c>
      <c r="I7" s="720">
        <v>5</v>
      </c>
      <c r="J7" s="721">
        <v>2</v>
      </c>
      <c r="K7" s="727" t="s">
        <v>142</v>
      </c>
      <c r="L7" s="481"/>
    </row>
    <row r="8" spans="1:25" s="345" customFormat="1">
      <c r="A8" s="715"/>
      <c r="B8" s="723">
        <v>45384</v>
      </c>
      <c r="C8" s="724" t="s">
        <v>295</v>
      </c>
      <c r="D8" s="725" t="s">
        <v>2029</v>
      </c>
      <c r="E8" s="726"/>
      <c r="F8" s="718" t="s">
        <v>219</v>
      </c>
      <c r="G8" s="718" t="s">
        <v>208</v>
      </c>
      <c r="H8" s="719">
        <v>25</v>
      </c>
      <c r="I8" s="720">
        <v>7</v>
      </c>
      <c r="J8" s="721">
        <v>2</v>
      </c>
      <c r="K8" s="727" t="s">
        <v>142</v>
      </c>
      <c r="L8" s="481"/>
    </row>
    <row r="9" spans="1:25" s="345" customFormat="1">
      <c r="B9" s="475">
        <v>45385</v>
      </c>
      <c r="C9" s="476" t="s">
        <v>379</v>
      </c>
      <c r="D9" s="631" t="s">
        <v>1898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480" t="s">
        <v>1064</v>
      </c>
      <c r="L9" s="481"/>
    </row>
    <row r="10" spans="1:25" s="345" customFormat="1">
      <c r="B10" s="475">
        <v>45385</v>
      </c>
      <c r="C10" s="476" t="s">
        <v>578</v>
      </c>
      <c r="D10" s="631" t="s">
        <v>1891</v>
      </c>
      <c r="E10" s="477"/>
      <c r="F10" s="362" t="s">
        <v>207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1778</v>
      </c>
      <c r="L10" s="480"/>
    </row>
    <row r="11" spans="1:25" s="345" customFormat="1">
      <c r="B11" s="475">
        <v>45386</v>
      </c>
      <c r="C11" s="476" t="s">
        <v>600</v>
      </c>
      <c r="D11" s="631" t="s">
        <v>1899</v>
      </c>
      <c r="E11" s="477"/>
      <c r="F11" s="362" t="s">
        <v>219</v>
      </c>
      <c r="G11" s="362" t="s">
        <v>208</v>
      </c>
      <c r="H11" s="485">
        <v>30</v>
      </c>
      <c r="I11" s="541">
        <v>7.5</v>
      </c>
      <c r="J11" s="364">
        <v>4</v>
      </c>
      <c r="K11" s="480" t="s">
        <v>169</v>
      </c>
      <c r="L11" s="480"/>
    </row>
    <row r="12" spans="1:25" s="345" customFormat="1">
      <c r="B12" s="475">
        <v>45387</v>
      </c>
      <c r="C12" s="476" t="s">
        <v>250</v>
      </c>
      <c r="D12" s="631" t="s">
        <v>1893</v>
      </c>
      <c r="E12" s="477"/>
      <c r="F12" s="362" t="s">
        <v>207</v>
      </c>
      <c r="G12" s="362" t="s">
        <v>208</v>
      </c>
      <c r="H12" s="485">
        <v>35</v>
      </c>
      <c r="I12" s="541">
        <v>5</v>
      </c>
      <c r="J12" s="364">
        <v>2</v>
      </c>
      <c r="K12" s="480" t="s">
        <v>240</v>
      </c>
      <c r="L12" s="480"/>
    </row>
    <row r="13" spans="1:25" s="345" customFormat="1">
      <c r="B13" s="475">
        <v>45387</v>
      </c>
      <c r="C13" s="476" t="s">
        <v>514</v>
      </c>
      <c r="D13" s="631" t="s">
        <v>1902</v>
      </c>
      <c r="E13" s="477">
        <v>401</v>
      </c>
      <c r="F13" s="362" t="s">
        <v>219</v>
      </c>
      <c r="G13" s="362" t="s">
        <v>208</v>
      </c>
      <c r="H13" s="485">
        <v>40</v>
      </c>
      <c r="I13" s="541">
        <v>10</v>
      </c>
      <c r="J13" s="364">
        <v>2</v>
      </c>
      <c r="K13" s="480" t="s">
        <v>169</v>
      </c>
      <c r="L13" s="480"/>
    </row>
    <row r="14" spans="1:25" s="345" customFormat="1">
      <c r="B14" s="723">
        <v>45387</v>
      </c>
      <c r="C14" s="724" t="s">
        <v>501</v>
      </c>
      <c r="D14" s="725" t="s">
        <v>1903</v>
      </c>
      <c r="E14" s="726"/>
      <c r="F14" s="718" t="s">
        <v>207</v>
      </c>
      <c r="G14" s="718" t="s">
        <v>208</v>
      </c>
      <c r="H14" s="719">
        <v>35</v>
      </c>
      <c r="I14" s="720">
        <v>5</v>
      </c>
      <c r="J14" s="721">
        <v>2</v>
      </c>
      <c r="K14" s="727" t="s">
        <v>142</v>
      </c>
      <c r="L14" s="480"/>
    </row>
    <row r="15" spans="1:25" s="345" customFormat="1">
      <c r="B15" s="475">
        <v>45389</v>
      </c>
      <c r="C15" s="476" t="s">
        <v>255</v>
      </c>
      <c r="D15" s="631" t="s">
        <v>1917</v>
      </c>
      <c r="E15" s="477" t="s">
        <v>1096</v>
      </c>
      <c r="F15" s="362" t="s">
        <v>219</v>
      </c>
      <c r="G15" s="362" t="s">
        <v>208</v>
      </c>
      <c r="H15" s="485">
        <v>30</v>
      </c>
      <c r="I15" s="541">
        <v>7.5</v>
      </c>
      <c r="J15" s="364">
        <v>4</v>
      </c>
      <c r="K15" s="480" t="s">
        <v>606</v>
      </c>
      <c r="L15" s="480"/>
    </row>
    <row r="16" spans="1:25" s="345" customFormat="1">
      <c r="B16" s="475">
        <v>45389</v>
      </c>
      <c r="C16" s="476" t="s">
        <v>560</v>
      </c>
      <c r="D16" s="362" t="s">
        <v>1890</v>
      </c>
      <c r="E16" s="477"/>
      <c r="F16" s="362" t="s">
        <v>207</v>
      </c>
      <c r="G16" s="362" t="s">
        <v>208</v>
      </c>
      <c r="H16" s="485">
        <v>35</v>
      </c>
      <c r="I16" s="541">
        <v>5</v>
      </c>
      <c r="J16" s="364">
        <v>2</v>
      </c>
      <c r="K16" s="480" t="s">
        <v>1778</v>
      </c>
    </row>
    <row r="17" spans="2:21" s="345" customFormat="1">
      <c r="B17" s="475">
        <v>45390</v>
      </c>
      <c r="C17" s="476" t="s">
        <v>255</v>
      </c>
      <c r="D17" s="362" t="s">
        <v>1903</v>
      </c>
      <c r="E17" s="477">
        <v>308</v>
      </c>
      <c r="F17" s="362" t="s">
        <v>219</v>
      </c>
      <c r="G17" s="362" t="s">
        <v>208</v>
      </c>
      <c r="H17" s="485">
        <v>25</v>
      </c>
      <c r="I17" s="541">
        <v>7</v>
      </c>
      <c r="J17" s="364">
        <v>2</v>
      </c>
      <c r="K17" s="480" t="s">
        <v>1064</v>
      </c>
    </row>
    <row r="18" spans="2:21" s="345" customFormat="1">
      <c r="B18" s="475">
        <v>45390</v>
      </c>
      <c r="C18" s="476" t="s">
        <v>463</v>
      </c>
      <c r="D18" s="362" t="s">
        <v>1897</v>
      </c>
      <c r="E18" s="477"/>
      <c r="F18" s="362" t="s">
        <v>207</v>
      </c>
      <c r="G18" s="362" t="s">
        <v>208</v>
      </c>
      <c r="H18" s="485">
        <v>35</v>
      </c>
      <c r="I18" s="541">
        <v>5</v>
      </c>
      <c r="J18" s="364">
        <v>2</v>
      </c>
      <c r="K18" s="480" t="s">
        <v>1064</v>
      </c>
    </row>
    <row r="19" spans="2:21" s="345" customFormat="1">
      <c r="B19" s="469">
        <v>45391</v>
      </c>
      <c r="C19" s="483" t="s">
        <v>235</v>
      </c>
      <c r="D19" s="362" t="s">
        <v>1704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240</v>
      </c>
    </row>
    <row r="20" spans="2:21" s="345" customFormat="1">
      <c r="B20" s="469">
        <v>45391</v>
      </c>
      <c r="C20" s="483" t="s">
        <v>418</v>
      </c>
      <c r="D20" s="362" t="s">
        <v>1924</v>
      </c>
      <c r="E20" s="362">
        <v>205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1173</v>
      </c>
    </row>
    <row r="21" spans="2:21" s="345" customFormat="1" ht="30">
      <c r="B21" s="469">
        <v>45391</v>
      </c>
      <c r="C21" s="483" t="s">
        <v>463</v>
      </c>
      <c r="D21" s="484" t="s">
        <v>1925</v>
      </c>
      <c r="E21" s="362"/>
      <c r="F21" s="362" t="s">
        <v>1942</v>
      </c>
      <c r="G21" s="362" t="s">
        <v>208</v>
      </c>
      <c r="H21" s="485">
        <v>255</v>
      </c>
      <c r="I21" s="704">
        <v>63.75</v>
      </c>
      <c r="J21" s="364">
        <v>2</v>
      </c>
      <c r="K21" s="703" t="s">
        <v>1173</v>
      </c>
    </row>
    <row r="22" spans="2:21" s="345" customFormat="1">
      <c r="B22" s="469">
        <v>45392</v>
      </c>
      <c r="C22" s="483" t="s">
        <v>209</v>
      </c>
      <c r="D22" s="362" t="s">
        <v>1843</v>
      </c>
      <c r="E22" s="362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480" t="s">
        <v>1064</v>
      </c>
      <c r="U22" s="365"/>
    </row>
    <row r="23" spans="2:21" s="345" customFormat="1">
      <c r="B23" s="469">
        <v>45393</v>
      </c>
      <c r="C23" s="483" t="s">
        <v>213</v>
      </c>
      <c r="D23" s="362" t="s">
        <v>1931</v>
      </c>
      <c r="E23" s="362"/>
      <c r="F23" s="362" t="s">
        <v>219</v>
      </c>
      <c r="G23" s="362" t="s">
        <v>208</v>
      </c>
      <c r="H23" s="485">
        <v>25</v>
      </c>
      <c r="I23" s="539">
        <v>7</v>
      </c>
      <c r="J23" s="364">
        <v>2</v>
      </c>
      <c r="K23" s="480" t="s">
        <v>240</v>
      </c>
      <c r="U23" s="365"/>
    </row>
    <row r="24" spans="2:21" s="345" customFormat="1">
      <c r="B24" s="469">
        <v>45395</v>
      </c>
      <c r="C24" s="483" t="s">
        <v>250</v>
      </c>
      <c r="D24" s="362" t="s">
        <v>1934</v>
      </c>
      <c r="E24" s="362">
        <v>304</v>
      </c>
      <c r="F24" s="362" t="s">
        <v>1943</v>
      </c>
      <c r="G24" s="362" t="s">
        <v>208</v>
      </c>
      <c r="H24" s="485">
        <v>25</v>
      </c>
      <c r="I24" s="539">
        <v>7</v>
      </c>
      <c r="J24" s="364">
        <v>2</v>
      </c>
      <c r="K24" s="480" t="s">
        <v>189</v>
      </c>
      <c r="U24" s="365"/>
    </row>
    <row r="25" spans="2:21" s="345" customFormat="1">
      <c r="B25" s="469">
        <v>45395</v>
      </c>
      <c r="C25" s="483" t="s">
        <v>242</v>
      </c>
      <c r="D25" s="362" t="s">
        <v>1896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0" t="s">
        <v>606</v>
      </c>
      <c r="U25" s="365"/>
    </row>
    <row r="26" spans="2:21" s="345" customFormat="1">
      <c r="B26" s="469">
        <v>45395</v>
      </c>
      <c r="C26" s="483" t="s">
        <v>715</v>
      </c>
      <c r="D26" s="362" t="s">
        <v>1933</v>
      </c>
      <c r="E26" s="362"/>
      <c r="F26" s="362" t="s">
        <v>207</v>
      </c>
      <c r="G26" s="362" t="s">
        <v>208</v>
      </c>
      <c r="H26" s="485">
        <v>50</v>
      </c>
      <c r="I26" s="539">
        <v>10</v>
      </c>
      <c r="J26" s="364">
        <v>4</v>
      </c>
      <c r="K26" s="360" t="s">
        <v>169</v>
      </c>
      <c r="U26" s="365"/>
    </row>
    <row r="27" spans="2:21" s="345" customFormat="1">
      <c r="B27" s="469">
        <v>45396</v>
      </c>
      <c r="C27" s="483" t="s">
        <v>644</v>
      </c>
      <c r="D27" s="362" t="s">
        <v>1939</v>
      </c>
      <c r="E27" s="362">
        <v>405</v>
      </c>
      <c r="F27" s="362" t="s">
        <v>219</v>
      </c>
      <c r="G27" s="362" t="s">
        <v>208</v>
      </c>
      <c r="H27" s="485">
        <v>50</v>
      </c>
      <c r="I27" s="539">
        <v>10</v>
      </c>
      <c r="J27" s="364">
        <v>2</v>
      </c>
      <c r="K27" s="360" t="s">
        <v>1064</v>
      </c>
      <c r="U27" s="365"/>
    </row>
    <row r="28" spans="2:21" s="345" customFormat="1">
      <c r="B28" s="469">
        <v>45396</v>
      </c>
      <c r="C28" s="483" t="s">
        <v>295</v>
      </c>
      <c r="D28" s="362" t="s">
        <v>1889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1778</v>
      </c>
      <c r="U28" s="365"/>
    </row>
    <row r="29" spans="2:21" s="345" customFormat="1">
      <c r="B29" s="469">
        <v>45396</v>
      </c>
      <c r="C29" s="483" t="s">
        <v>519</v>
      </c>
      <c r="D29" s="362" t="s">
        <v>1936</v>
      </c>
      <c r="E29" s="362">
        <v>409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1064</v>
      </c>
      <c r="U29" s="365"/>
    </row>
    <row r="30" spans="2:21" s="345" customFormat="1">
      <c r="B30" s="469">
        <v>45396</v>
      </c>
      <c r="C30" s="483" t="s">
        <v>398</v>
      </c>
      <c r="D30" s="362" t="s">
        <v>1937</v>
      </c>
      <c r="E30" s="362">
        <v>308</v>
      </c>
      <c r="F30" s="362" t="s">
        <v>219</v>
      </c>
      <c r="G30" s="362" t="s">
        <v>208</v>
      </c>
      <c r="H30" s="485">
        <v>25</v>
      </c>
      <c r="I30" s="539">
        <v>7</v>
      </c>
      <c r="J30" s="364">
        <v>2</v>
      </c>
      <c r="K30" s="360" t="s">
        <v>1064</v>
      </c>
      <c r="U30" s="365"/>
    </row>
    <row r="31" spans="2:21" s="345" customFormat="1">
      <c r="B31" s="469">
        <v>45396</v>
      </c>
      <c r="C31" s="483" t="s">
        <v>241</v>
      </c>
      <c r="D31" s="362" t="s">
        <v>1941</v>
      </c>
      <c r="E31" s="362">
        <v>212</v>
      </c>
      <c r="F31" s="362" t="s">
        <v>219</v>
      </c>
      <c r="G31" s="362" t="s">
        <v>208</v>
      </c>
      <c r="H31" s="485">
        <v>25</v>
      </c>
      <c r="I31" s="539">
        <v>7</v>
      </c>
      <c r="J31" s="364">
        <v>2</v>
      </c>
      <c r="K31" s="360" t="s">
        <v>169</v>
      </c>
      <c r="U31" s="365"/>
    </row>
    <row r="32" spans="2:21" s="345" customFormat="1" ht="14.25" customHeight="1">
      <c r="B32" s="469">
        <v>45396</v>
      </c>
      <c r="C32" s="483" t="s">
        <v>671</v>
      </c>
      <c r="D32" s="362" t="s">
        <v>1922</v>
      </c>
      <c r="E32" s="362"/>
      <c r="F32" s="362" t="s">
        <v>207</v>
      </c>
      <c r="G32" s="362" t="s">
        <v>208</v>
      </c>
      <c r="H32" s="485">
        <v>35</v>
      </c>
      <c r="I32" s="539">
        <v>5</v>
      </c>
      <c r="J32" s="364">
        <v>2</v>
      </c>
      <c r="K32" s="360" t="s">
        <v>1064</v>
      </c>
      <c r="M32"/>
      <c r="N32"/>
      <c r="O32"/>
      <c r="P32"/>
      <c r="Q32"/>
      <c r="R32"/>
      <c r="S32"/>
      <c r="T32"/>
      <c r="U32" s="365"/>
    </row>
    <row r="33" spans="2:21" s="345" customFormat="1" ht="14.25" customHeight="1">
      <c r="B33" s="532">
        <v>45397</v>
      </c>
      <c r="C33" s="612" t="s">
        <v>220</v>
      </c>
      <c r="D33" s="357" t="s">
        <v>1935</v>
      </c>
      <c r="E33" s="357">
        <v>415</v>
      </c>
      <c r="F33" s="357" t="s">
        <v>1265</v>
      </c>
      <c r="G33" s="362" t="s">
        <v>208</v>
      </c>
      <c r="H33" s="533">
        <v>25</v>
      </c>
      <c r="I33" s="660">
        <v>7</v>
      </c>
      <c r="J33" s="359">
        <v>2</v>
      </c>
      <c r="K33" s="360" t="s">
        <v>189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45397</v>
      </c>
      <c r="C34" s="483" t="s">
        <v>1927</v>
      </c>
      <c r="D34" s="362" t="s">
        <v>1928</v>
      </c>
      <c r="E34" s="362"/>
      <c r="F34" s="362" t="s">
        <v>207</v>
      </c>
      <c r="G34" s="362" t="s">
        <v>208</v>
      </c>
      <c r="H34" s="485">
        <v>35</v>
      </c>
      <c r="I34" s="539">
        <v>5</v>
      </c>
      <c r="J34" s="364">
        <v>2</v>
      </c>
      <c r="K34" s="360" t="s">
        <v>189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45397</v>
      </c>
      <c r="C35" s="483" t="s">
        <v>393</v>
      </c>
      <c r="D35" s="362" t="s">
        <v>1955</v>
      </c>
      <c r="E35" s="362"/>
      <c r="F35" s="362" t="s">
        <v>207</v>
      </c>
      <c r="G35" s="362" t="s">
        <v>208</v>
      </c>
      <c r="H35" s="485">
        <v>35</v>
      </c>
      <c r="I35" s="539">
        <v>5</v>
      </c>
      <c r="J35" s="364">
        <v>2</v>
      </c>
      <c r="K35" s="360" t="s">
        <v>1778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45398</v>
      </c>
      <c r="C36" s="483" t="s">
        <v>1414</v>
      </c>
      <c r="D36" s="362" t="s">
        <v>1958</v>
      </c>
      <c r="E36" s="362"/>
      <c r="F36" s="362" t="s">
        <v>207</v>
      </c>
      <c r="G36" s="362" t="s">
        <v>208</v>
      </c>
      <c r="H36" s="485">
        <v>70</v>
      </c>
      <c r="I36" s="539">
        <v>15</v>
      </c>
      <c r="J36" s="364">
        <v>4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45398</v>
      </c>
      <c r="C37" s="483" t="s">
        <v>934</v>
      </c>
      <c r="D37" s="362" t="s">
        <v>1945</v>
      </c>
      <c r="E37" s="362"/>
      <c r="F37" s="362" t="s">
        <v>207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169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45399</v>
      </c>
      <c r="C38" s="483" t="s">
        <v>323</v>
      </c>
      <c r="D38" s="362" t="s">
        <v>1964</v>
      </c>
      <c r="E38" s="362">
        <v>315</v>
      </c>
      <c r="F38" s="362" t="s">
        <v>1965</v>
      </c>
      <c r="G38" s="362" t="s">
        <v>208</v>
      </c>
      <c r="H38" s="485">
        <v>560</v>
      </c>
      <c r="I38" s="539">
        <v>140</v>
      </c>
      <c r="J38" s="364">
        <v>2</v>
      </c>
      <c r="K38" s="360" t="s">
        <v>240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45399</v>
      </c>
      <c r="C39" s="483" t="s">
        <v>463</v>
      </c>
      <c r="D39" s="362" t="s">
        <v>1956</v>
      </c>
      <c r="E39" s="362"/>
      <c r="F39" s="362" t="s">
        <v>207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169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45399</v>
      </c>
      <c r="C40" s="483" t="s">
        <v>560</v>
      </c>
      <c r="D40" s="362" t="s">
        <v>1953</v>
      </c>
      <c r="E40" s="362"/>
      <c r="F40" s="362" t="s">
        <v>207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45399</v>
      </c>
      <c r="C41" s="483" t="s">
        <v>1509</v>
      </c>
      <c r="D41" s="362" t="s">
        <v>1928</v>
      </c>
      <c r="E41" s="362"/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45399</v>
      </c>
      <c r="C42" s="483" t="s">
        <v>471</v>
      </c>
      <c r="D42" s="362" t="s">
        <v>1954</v>
      </c>
      <c r="E42" s="362"/>
      <c r="F42" s="362" t="s">
        <v>207</v>
      </c>
      <c r="G42" s="362" t="s">
        <v>208</v>
      </c>
      <c r="H42" s="485">
        <v>50</v>
      </c>
      <c r="I42" s="539">
        <v>10</v>
      </c>
      <c r="J42" s="364">
        <v>2</v>
      </c>
      <c r="K42" s="360" t="s">
        <v>1064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45400</v>
      </c>
      <c r="C43" s="483" t="s">
        <v>295</v>
      </c>
      <c r="D43" s="362" t="s">
        <v>1952</v>
      </c>
      <c r="E43" s="362"/>
      <c r="F43" s="362" t="s">
        <v>207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45400</v>
      </c>
      <c r="C44" s="483" t="s">
        <v>343</v>
      </c>
      <c r="D44" s="362" t="s">
        <v>1922</v>
      </c>
      <c r="E44" s="362">
        <v>402</v>
      </c>
      <c r="F44" s="362" t="s">
        <v>783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169</v>
      </c>
      <c r="L44" s="360"/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45400</v>
      </c>
      <c r="C45" s="483" t="s">
        <v>274</v>
      </c>
      <c r="D45" s="362" t="s">
        <v>1970</v>
      </c>
      <c r="E45" s="362"/>
      <c r="F45" s="362" t="s">
        <v>207</v>
      </c>
      <c r="G45" s="362" t="s">
        <v>208</v>
      </c>
      <c r="H45" s="485">
        <v>70</v>
      </c>
      <c r="I45" s="539">
        <v>15</v>
      </c>
      <c r="J45" s="364">
        <v>4</v>
      </c>
      <c r="K45" s="360" t="s">
        <v>240</v>
      </c>
      <c r="L45" s="360"/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45400</v>
      </c>
      <c r="C46" s="483" t="s">
        <v>323</v>
      </c>
      <c r="D46" s="362" t="s">
        <v>1969</v>
      </c>
      <c r="E46" s="362">
        <v>216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240</v>
      </c>
      <c r="L46" s="360"/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45400</v>
      </c>
      <c r="C47" s="483" t="s">
        <v>1021</v>
      </c>
      <c r="D47" s="362" t="s">
        <v>1955</v>
      </c>
      <c r="E47" s="362">
        <v>102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240</v>
      </c>
      <c r="L47" s="360"/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45401</v>
      </c>
      <c r="C48" s="483" t="s">
        <v>377</v>
      </c>
      <c r="D48" s="362" t="s">
        <v>1972</v>
      </c>
      <c r="E48" s="362">
        <v>211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240</v>
      </c>
      <c r="L48" s="360"/>
      <c r="M48"/>
      <c r="N48"/>
      <c r="O48"/>
      <c r="P48"/>
      <c r="Q48"/>
      <c r="R48"/>
      <c r="S48"/>
      <c r="T48"/>
      <c r="U48" s="365"/>
    </row>
    <row r="49" spans="2:21" s="345" customFormat="1">
      <c r="B49" s="469">
        <v>45401</v>
      </c>
      <c r="C49" s="483" t="s">
        <v>297</v>
      </c>
      <c r="D49" s="362" t="s">
        <v>1967</v>
      </c>
      <c r="E49" s="362" t="s">
        <v>1968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240</v>
      </c>
      <c r="L49" s="360"/>
      <c r="M49"/>
      <c r="N49"/>
      <c r="O49"/>
      <c r="P49"/>
      <c r="Q49"/>
      <c r="R49"/>
      <c r="S49"/>
      <c r="T49"/>
      <c r="U49" s="365"/>
    </row>
    <row r="50" spans="2:21" s="345" customFormat="1">
      <c r="B50" s="469">
        <v>45401</v>
      </c>
      <c r="C50" s="483" t="s">
        <v>297</v>
      </c>
      <c r="D50" s="362" t="s">
        <v>1971</v>
      </c>
      <c r="E50" s="362">
        <v>404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1064</v>
      </c>
      <c r="L50" s="360"/>
      <c r="M50"/>
      <c r="N50"/>
      <c r="O50"/>
      <c r="P50"/>
      <c r="Q50"/>
      <c r="R50"/>
      <c r="S50"/>
      <c r="T50"/>
      <c r="U50" s="365"/>
    </row>
    <row r="51" spans="2:21" s="345" customFormat="1">
      <c r="B51" s="469">
        <v>45401</v>
      </c>
      <c r="C51" s="483" t="s">
        <v>533</v>
      </c>
      <c r="D51" s="362" t="s">
        <v>1946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69">
        <v>45401</v>
      </c>
      <c r="C52" s="483" t="s">
        <v>528</v>
      </c>
      <c r="D52" s="362" t="s">
        <v>1951</v>
      </c>
      <c r="E52" s="362"/>
      <c r="F52" s="362" t="s">
        <v>207</v>
      </c>
      <c r="G52" s="362" t="s">
        <v>208</v>
      </c>
      <c r="H52" s="485">
        <v>70</v>
      </c>
      <c r="I52" s="539">
        <v>15</v>
      </c>
      <c r="J52" s="364">
        <v>6</v>
      </c>
      <c r="K52" s="360" t="s">
        <v>169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45401</v>
      </c>
      <c r="C53" s="483" t="s">
        <v>546</v>
      </c>
      <c r="D53" s="362" t="s">
        <v>1973</v>
      </c>
      <c r="E53" s="362"/>
      <c r="F53" s="362" t="s">
        <v>1019</v>
      </c>
      <c r="G53" s="362" t="s">
        <v>208</v>
      </c>
      <c r="H53" s="485">
        <v>35</v>
      </c>
      <c r="I53" s="539">
        <v>5</v>
      </c>
      <c r="J53" s="364">
        <v>2</v>
      </c>
      <c r="K53" s="360" t="s">
        <v>240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45402</v>
      </c>
      <c r="C54" s="483" t="s">
        <v>293</v>
      </c>
      <c r="D54" s="362" t="s">
        <v>1957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45402</v>
      </c>
      <c r="C55" s="483" t="s">
        <v>250</v>
      </c>
      <c r="D55" s="362" t="s">
        <v>1973</v>
      </c>
      <c r="E55" s="362">
        <v>207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  <c r="U55" s="365"/>
    </row>
    <row r="56" spans="2:21" s="345" customFormat="1">
      <c r="B56" s="469">
        <v>45403</v>
      </c>
      <c r="C56" s="483" t="s">
        <v>405</v>
      </c>
      <c r="D56" s="362" t="s">
        <v>1954</v>
      </c>
      <c r="E56" s="362">
        <v>205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1</v>
      </c>
      <c r="K56" s="360" t="s">
        <v>240</v>
      </c>
      <c r="M56"/>
      <c r="N56"/>
      <c r="O56"/>
      <c r="P56"/>
      <c r="Q56"/>
      <c r="R56"/>
      <c r="S56"/>
      <c r="T56"/>
      <c r="U56" s="365"/>
    </row>
    <row r="57" spans="2:21" s="345" customFormat="1">
      <c r="B57" s="469">
        <v>45403</v>
      </c>
      <c r="C57" s="483" t="s">
        <v>396</v>
      </c>
      <c r="D57" s="362" t="s">
        <v>1976</v>
      </c>
      <c r="E57" s="362">
        <v>204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240</v>
      </c>
      <c r="M57"/>
      <c r="N57"/>
      <c r="O57"/>
      <c r="P57"/>
      <c r="Q57"/>
      <c r="R57"/>
      <c r="S57"/>
      <c r="T57"/>
      <c r="U57" s="365"/>
    </row>
    <row r="58" spans="2:21" s="345" customFormat="1">
      <c r="B58" s="469">
        <v>45403</v>
      </c>
      <c r="C58" s="483" t="s">
        <v>308</v>
      </c>
      <c r="D58" s="362" t="s">
        <v>1974</v>
      </c>
      <c r="E58" s="362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360" t="s">
        <v>1778</v>
      </c>
      <c r="M58"/>
      <c r="N58"/>
      <c r="O58"/>
      <c r="P58"/>
      <c r="Q58"/>
      <c r="R58"/>
      <c r="S58"/>
      <c r="T58"/>
    </row>
    <row r="59" spans="2:21" s="345" customFormat="1">
      <c r="B59" s="469">
        <v>45403</v>
      </c>
      <c r="C59" s="483" t="s">
        <v>671</v>
      </c>
      <c r="D59" s="362" t="s">
        <v>1944</v>
      </c>
      <c r="E59" s="362"/>
      <c r="F59" s="362" t="s">
        <v>207</v>
      </c>
      <c r="G59" s="362" t="s">
        <v>208</v>
      </c>
      <c r="H59" s="485">
        <v>70</v>
      </c>
      <c r="I59" s="539">
        <v>15</v>
      </c>
      <c r="J59" s="364">
        <v>4</v>
      </c>
      <c r="K59" s="360" t="s">
        <v>169</v>
      </c>
      <c r="M59"/>
      <c r="N59"/>
      <c r="O59"/>
      <c r="P59"/>
      <c r="Q59"/>
      <c r="R59"/>
      <c r="S59"/>
      <c r="T59"/>
      <c r="U59" s="365"/>
    </row>
    <row r="60" spans="2:21" s="345" customFormat="1">
      <c r="B60" s="469">
        <v>45404</v>
      </c>
      <c r="C60" s="483" t="s">
        <v>514</v>
      </c>
      <c r="D60" s="362" t="s">
        <v>1961</v>
      </c>
      <c r="E60" s="362"/>
      <c r="F60" s="362" t="s">
        <v>207</v>
      </c>
      <c r="G60" s="362" t="s">
        <v>208</v>
      </c>
      <c r="H60" s="485">
        <v>50</v>
      </c>
      <c r="I60" s="539">
        <v>10</v>
      </c>
      <c r="J60" s="364">
        <v>3</v>
      </c>
      <c r="K60" s="360" t="s">
        <v>169</v>
      </c>
      <c r="M60"/>
      <c r="N60"/>
      <c r="O60"/>
      <c r="P60"/>
      <c r="Q60"/>
      <c r="R60"/>
      <c r="S60"/>
      <c r="T60"/>
      <c r="U60" s="365"/>
    </row>
    <row r="61" spans="2:21" s="345" customFormat="1">
      <c r="B61" s="469">
        <v>45404</v>
      </c>
      <c r="C61" s="483" t="s">
        <v>671</v>
      </c>
      <c r="D61" s="362" t="s">
        <v>1966</v>
      </c>
      <c r="E61" s="362"/>
      <c r="F61" s="362" t="s">
        <v>207</v>
      </c>
      <c r="G61" s="362" t="s">
        <v>208</v>
      </c>
      <c r="H61" s="485">
        <v>35</v>
      </c>
      <c r="I61" s="539">
        <v>5</v>
      </c>
      <c r="J61" s="364">
        <v>2</v>
      </c>
      <c r="K61" s="360" t="s">
        <v>189</v>
      </c>
      <c r="M61"/>
      <c r="N61"/>
      <c r="O61"/>
      <c r="P61"/>
      <c r="Q61"/>
      <c r="R61"/>
      <c r="S61"/>
      <c r="T61"/>
      <c r="U61" s="365"/>
    </row>
    <row r="62" spans="2:21" s="345" customFormat="1">
      <c r="B62" s="469">
        <v>45404</v>
      </c>
      <c r="C62" s="483" t="s">
        <v>1978</v>
      </c>
      <c r="D62" s="362" t="s">
        <v>1979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606</v>
      </c>
      <c r="M62"/>
      <c r="N62"/>
      <c r="O62"/>
      <c r="P62"/>
      <c r="Q62"/>
      <c r="R62"/>
      <c r="S62"/>
      <c r="T62"/>
      <c r="U62" s="365"/>
    </row>
    <row r="63" spans="2:21" s="345" customFormat="1">
      <c r="B63" s="469">
        <v>45405</v>
      </c>
      <c r="C63" s="483" t="s">
        <v>418</v>
      </c>
      <c r="D63" s="362" t="s">
        <v>1949</v>
      </c>
      <c r="E63" s="362"/>
      <c r="F63" s="362" t="s">
        <v>1318</v>
      </c>
      <c r="G63" s="362" t="s">
        <v>208</v>
      </c>
      <c r="H63" s="485">
        <v>35</v>
      </c>
      <c r="I63" s="539">
        <v>5</v>
      </c>
      <c r="J63" s="364">
        <v>2</v>
      </c>
      <c r="K63" s="360" t="s">
        <v>240</v>
      </c>
      <c r="M63"/>
      <c r="N63"/>
      <c r="O63"/>
      <c r="P63"/>
      <c r="Q63"/>
      <c r="R63"/>
      <c r="S63"/>
      <c r="T63"/>
      <c r="U63" s="365"/>
    </row>
    <row r="64" spans="2:21" s="345" customFormat="1">
      <c r="B64" s="469">
        <v>45405</v>
      </c>
      <c r="C64" s="483" t="s">
        <v>578</v>
      </c>
      <c r="D64" s="362" t="s">
        <v>1777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480" t="s">
        <v>1778</v>
      </c>
      <c r="M64"/>
      <c r="N64"/>
      <c r="O64"/>
      <c r="P64"/>
      <c r="Q64"/>
      <c r="R64"/>
      <c r="S64"/>
      <c r="T64"/>
      <c r="U64" s="365"/>
    </row>
    <row r="65" spans="1:21" s="345" customFormat="1">
      <c r="B65" s="469">
        <v>45405</v>
      </c>
      <c r="C65" s="483" t="s">
        <v>705</v>
      </c>
      <c r="D65" s="362" t="s">
        <v>1950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480" t="s">
        <v>169</v>
      </c>
      <c r="M65"/>
      <c r="N65"/>
      <c r="O65"/>
      <c r="P65"/>
      <c r="Q65"/>
      <c r="R65"/>
      <c r="S65"/>
      <c r="T65"/>
      <c r="U65" s="365"/>
    </row>
    <row r="66" spans="1:21" s="345" customFormat="1">
      <c r="B66" s="469">
        <v>45406</v>
      </c>
      <c r="C66" s="483" t="s">
        <v>501</v>
      </c>
      <c r="D66" s="362" t="s">
        <v>1982</v>
      </c>
      <c r="E66" s="362">
        <v>303</v>
      </c>
      <c r="F66" s="362" t="s">
        <v>1983</v>
      </c>
      <c r="G66" s="362" t="s">
        <v>208</v>
      </c>
      <c r="H66" s="485">
        <v>25</v>
      </c>
      <c r="I66" s="539">
        <v>7</v>
      </c>
      <c r="J66" s="364">
        <v>2</v>
      </c>
      <c r="K66" s="480" t="s">
        <v>240</v>
      </c>
      <c r="M66"/>
      <c r="N66"/>
      <c r="O66"/>
      <c r="P66"/>
      <c r="Q66"/>
      <c r="R66"/>
      <c r="S66"/>
      <c r="T66"/>
      <c r="U66" s="365"/>
    </row>
    <row r="67" spans="1:21" s="345" customFormat="1">
      <c r="B67" s="469">
        <v>45407</v>
      </c>
      <c r="C67" s="483" t="s">
        <v>217</v>
      </c>
      <c r="D67" s="362" t="s">
        <v>1988</v>
      </c>
      <c r="E67" s="362">
        <v>205</v>
      </c>
      <c r="F67" s="362" t="s">
        <v>1070</v>
      </c>
      <c r="G67" s="362" t="s">
        <v>208</v>
      </c>
      <c r="H67" s="485">
        <v>25</v>
      </c>
      <c r="I67" s="539">
        <v>7</v>
      </c>
      <c r="J67" s="364">
        <v>1</v>
      </c>
      <c r="K67" s="480" t="s">
        <v>606</v>
      </c>
      <c r="M67"/>
      <c r="N67"/>
      <c r="O67"/>
      <c r="P67"/>
      <c r="Q67"/>
      <c r="R67"/>
      <c r="S67"/>
      <c r="T67"/>
      <c r="U67" s="365"/>
    </row>
    <row r="68" spans="1:21" s="345" customFormat="1">
      <c r="B68" s="469">
        <v>45407</v>
      </c>
      <c r="C68" s="483" t="s">
        <v>343</v>
      </c>
      <c r="D68" s="362" t="s">
        <v>1989</v>
      </c>
      <c r="E68" s="362">
        <v>411</v>
      </c>
      <c r="F68" s="362" t="s">
        <v>1070</v>
      </c>
      <c r="G68" s="362" t="s">
        <v>208</v>
      </c>
      <c r="H68" s="485">
        <v>25</v>
      </c>
      <c r="I68" s="539">
        <v>7</v>
      </c>
      <c r="J68" s="364">
        <v>2</v>
      </c>
      <c r="K68" s="480" t="s">
        <v>606</v>
      </c>
      <c r="M68"/>
      <c r="N68"/>
      <c r="O68"/>
      <c r="P68"/>
      <c r="Q68"/>
      <c r="R68"/>
      <c r="S68"/>
      <c r="T68"/>
      <c r="U68" s="365"/>
    </row>
    <row r="69" spans="1:21" s="345" customFormat="1">
      <c r="B69" s="469">
        <v>45407</v>
      </c>
      <c r="C69" s="483" t="s">
        <v>501</v>
      </c>
      <c r="D69" s="362" t="s">
        <v>1987</v>
      </c>
      <c r="E69" s="362">
        <v>216</v>
      </c>
      <c r="F69" s="362" t="s">
        <v>1070</v>
      </c>
      <c r="G69" s="362" t="s">
        <v>208</v>
      </c>
      <c r="H69" s="485">
        <v>25</v>
      </c>
      <c r="I69" s="539">
        <v>7</v>
      </c>
      <c r="J69" s="364">
        <v>1</v>
      </c>
      <c r="K69" s="480" t="s">
        <v>1064</v>
      </c>
      <c r="M69"/>
      <c r="N69"/>
      <c r="O69"/>
      <c r="P69"/>
      <c r="Q69"/>
      <c r="R69"/>
      <c r="S69"/>
      <c r="T69"/>
      <c r="U69" s="365"/>
    </row>
    <row r="70" spans="1:21" s="345" customFormat="1">
      <c r="B70" s="469">
        <v>45407</v>
      </c>
      <c r="C70" s="483" t="s">
        <v>528</v>
      </c>
      <c r="D70" s="362" t="s">
        <v>1948</v>
      </c>
      <c r="E70" s="362"/>
      <c r="F70" s="362" t="s">
        <v>207</v>
      </c>
      <c r="G70" s="362" t="s">
        <v>208</v>
      </c>
      <c r="H70" s="485">
        <v>35</v>
      </c>
      <c r="I70" s="539">
        <v>5</v>
      </c>
      <c r="J70" s="364">
        <v>2</v>
      </c>
      <c r="K70" s="360" t="s">
        <v>169</v>
      </c>
      <c r="M70"/>
      <c r="N70"/>
      <c r="O70"/>
      <c r="P70"/>
      <c r="Q70"/>
      <c r="R70"/>
      <c r="S70"/>
      <c r="T70"/>
      <c r="U70" s="365"/>
    </row>
    <row r="71" spans="1:21" s="345" customFormat="1">
      <c r="B71" s="469">
        <v>45407</v>
      </c>
      <c r="C71" s="483" t="s">
        <v>1520</v>
      </c>
      <c r="D71" s="362" t="s">
        <v>1959</v>
      </c>
      <c r="E71" s="362"/>
      <c r="F71" s="362" t="s">
        <v>207</v>
      </c>
      <c r="G71" s="362" t="s">
        <v>208</v>
      </c>
      <c r="H71" s="485">
        <v>35</v>
      </c>
      <c r="I71" s="539">
        <v>5</v>
      </c>
      <c r="J71" s="364">
        <v>2</v>
      </c>
      <c r="K71" s="360" t="s">
        <v>240</v>
      </c>
      <c r="M71"/>
      <c r="N71"/>
      <c r="O71"/>
      <c r="P71"/>
      <c r="Q71"/>
      <c r="R71"/>
      <c r="S71"/>
      <c r="T71"/>
      <c r="U71" s="365"/>
    </row>
    <row r="72" spans="1:21" s="345" customFormat="1">
      <c r="B72" s="469">
        <v>45408</v>
      </c>
      <c r="C72" s="483" t="s">
        <v>217</v>
      </c>
      <c r="D72" s="362" t="s">
        <v>1984</v>
      </c>
      <c r="E72" s="362">
        <v>204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240</v>
      </c>
      <c r="M72"/>
      <c r="N72"/>
      <c r="O72"/>
      <c r="P72"/>
      <c r="Q72"/>
      <c r="R72"/>
      <c r="S72"/>
      <c r="T72"/>
      <c r="U72" s="365"/>
    </row>
    <row r="73" spans="1:21" s="345" customFormat="1">
      <c r="B73" s="469">
        <v>45408</v>
      </c>
      <c r="C73" s="483" t="s">
        <v>249</v>
      </c>
      <c r="D73" s="362" t="s">
        <v>1689</v>
      </c>
      <c r="E73" s="362"/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1:21" s="345" customFormat="1">
      <c r="A74" s="715"/>
      <c r="B74" s="716">
        <v>45408</v>
      </c>
      <c r="C74" s="717" t="s">
        <v>600</v>
      </c>
      <c r="D74" s="718" t="s">
        <v>2029</v>
      </c>
      <c r="E74" s="718"/>
      <c r="F74" s="718" t="s">
        <v>219</v>
      </c>
      <c r="G74" s="718" t="s">
        <v>208</v>
      </c>
      <c r="H74" s="719">
        <v>25</v>
      </c>
      <c r="I74" s="720">
        <v>7</v>
      </c>
      <c r="J74" s="721">
        <v>2</v>
      </c>
      <c r="K74" s="722" t="s">
        <v>142</v>
      </c>
      <c r="M74"/>
      <c r="N74"/>
      <c r="O74"/>
      <c r="P74"/>
      <c r="Q74"/>
      <c r="R74"/>
      <c r="S74"/>
      <c r="T74"/>
    </row>
    <row r="75" spans="1:21" s="345" customFormat="1">
      <c r="B75" s="469">
        <v>45408</v>
      </c>
      <c r="C75" s="483" t="s">
        <v>209</v>
      </c>
      <c r="D75" s="362" t="s">
        <v>1977</v>
      </c>
      <c r="E75" s="362"/>
      <c r="F75" s="362" t="s">
        <v>207</v>
      </c>
      <c r="G75" s="362" t="s">
        <v>208</v>
      </c>
      <c r="H75" s="485">
        <v>70</v>
      </c>
      <c r="I75" s="539">
        <v>15</v>
      </c>
      <c r="J75" s="364">
        <v>6</v>
      </c>
      <c r="K75" s="360" t="s">
        <v>606</v>
      </c>
      <c r="M75"/>
      <c r="N75"/>
      <c r="O75"/>
      <c r="P75"/>
      <c r="Q75"/>
      <c r="R75"/>
      <c r="S75"/>
      <c r="T75"/>
    </row>
    <row r="76" spans="1:21" s="345" customFormat="1">
      <c r="B76" s="469">
        <v>45409</v>
      </c>
      <c r="C76" s="483" t="s">
        <v>343</v>
      </c>
      <c r="D76" s="362" t="s">
        <v>1992</v>
      </c>
      <c r="E76" s="362">
        <v>415</v>
      </c>
      <c r="F76" s="362" t="s">
        <v>1070</v>
      </c>
      <c r="G76" s="362" t="s">
        <v>208</v>
      </c>
      <c r="H76" s="485">
        <v>25</v>
      </c>
      <c r="I76" s="539">
        <v>7</v>
      </c>
      <c r="J76" s="364">
        <v>2</v>
      </c>
      <c r="K76" s="360" t="s">
        <v>1064</v>
      </c>
      <c r="M76"/>
      <c r="N76"/>
      <c r="O76"/>
      <c r="P76"/>
      <c r="Q76"/>
      <c r="R76"/>
      <c r="S76"/>
      <c r="T76"/>
    </row>
    <row r="77" spans="1:21" s="345" customFormat="1">
      <c r="B77" s="469">
        <v>45409</v>
      </c>
      <c r="C77" s="483" t="s">
        <v>1509</v>
      </c>
      <c r="D77" s="362" t="s">
        <v>1991</v>
      </c>
      <c r="E77" s="362">
        <v>315</v>
      </c>
      <c r="F77" s="362" t="s">
        <v>219</v>
      </c>
      <c r="G77" s="362" t="s">
        <v>208</v>
      </c>
      <c r="H77" s="485">
        <v>25</v>
      </c>
      <c r="I77" s="539">
        <v>7</v>
      </c>
      <c r="J77" s="364">
        <v>2</v>
      </c>
      <c r="K77" s="360" t="s">
        <v>169</v>
      </c>
      <c r="M77"/>
      <c r="N77"/>
      <c r="O77"/>
      <c r="P77"/>
      <c r="Q77"/>
      <c r="R77"/>
      <c r="S77"/>
      <c r="T77"/>
    </row>
    <row r="78" spans="1:21" s="345" customFormat="1">
      <c r="B78" s="469">
        <v>45410</v>
      </c>
      <c r="C78" s="483" t="s">
        <v>295</v>
      </c>
      <c r="D78" s="362" t="s">
        <v>1990</v>
      </c>
      <c r="E78" s="362">
        <v>104</v>
      </c>
      <c r="F78" s="362" t="s">
        <v>219</v>
      </c>
      <c r="G78" s="362" t="s">
        <v>208</v>
      </c>
      <c r="H78" s="485">
        <v>25</v>
      </c>
      <c r="I78" s="539">
        <v>7</v>
      </c>
      <c r="J78" s="364">
        <v>2</v>
      </c>
      <c r="K78" s="360" t="s">
        <v>169</v>
      </c>
      <c r="M78"/>
      <c r="N78"/>
      <c r="O78"/>
      <c r="P78"/>
      <c r="Q78"/>
      <c r="R78"/>
      <c r="S78"/>
      <c r="T78"/>
    </row>
    <row r="79" spans="1:21" s="345" customFormat="1">
      <c r="B79" s="469">
        <v>45410</v>
      </c>
      <c r="C79" s="483" t="s">
        <v>370</v>
      </c>
      <c r="D79" s="362" t="s">
        <v>1994</v>
      </c>
      <c r="E79" s="362">
        <v>202</v>
      </c>
      <c r="F79" s="362" t="s">
        <v>219</v>
      </c>
      <c r="G79" s="362" t="s">
        <v>208</v>
      </c>
      <c r="H79" s="485">
        <v>25</v>
      </c>
      <c r="I79" s="539">
        <v>7</v>
      </c>
      <c r="J79" s="364">
        <v>2</v>
      </c>
      <c r="K79" s="360" t="s">
        <v>169</v>
      </c>
      <c r="M79"/>
      <c r="N79"/>
      <c r="O79"/>
      <c r="P79"/>
      <c r="Q79"/>
      <c r="R79"/>
      <c r="S79"/>
      <c r="T79"/>
    </row>
    <row r="80" spans="1:21" s="345" customFormat="1">
      <c r="B80" s="469">
        <v>45411</v>
      </c>
      <c r="C80" s="483" t="s">
        <v>205</v>
      </c>
      <c r="D80" s="362" t="s">
        <v>1996</v>
      </c>
      <c r="E80" s="362">
        <v>304</v>
      </c>
      <c r="F80" s="362" t="s">
        <v>219</v>
      </c>
      <c r="G80" s="362" t="s">
        <v>208</v>
      </c>
      <c r="H80" s="485">
        <v>25</v>
      </c>
      <c r="I80" s="539">
        <v>7</v>
      </c>
      <c r="J80" s="364">
        <v>2</v>
      </c>
      <c r="K80" s="360" t="s">
        <v>189</v>
      </c>
      <c r="M80"/>
      <c r="N80"/>
      <c r="O80"/>
      <c r="P80"/>
      <c r="Q80"/>
      <c r="R80"/>
      <c r="S80"/>
      <c r="T80"/>
    </row>
    <row r="81" spans="2:21" s="345" customFormat="1">
      <c r="B81" s="469">
        <v>45411</v>
      </c>
      <c r="C81" s="483" t="s">
        <v>274</v>
      </c>
      <c r="D81" s="362" t="s">
        <v>1986</v>
      </c>
      <c r="E81" s="362"/>
      <c r="F81" s="362" t="s">
        <v>207</v>
      </c>
      <c r="G81" s="362" t="s">
        <v>208</v>
      </c>
      <c r="H81" s="485">
        <v>70</v>
      </c>
      <c r="I81" s="539">
        <v>15</v>
      </c>
      <c r="J81" s="364">
        <v>5</v>
      </c>
      <c r="K81" s="360" t="s">
        <v>189</v>
      </c>
      <c r="M81"/>
      <c r="N81"/>
      <c r="O81"/>
      <c r="P81"/>
      <c r="Q81"/>
      <c r="R81"/>
      <c r="S81"/>
      <c r="T81"/>
    </row>
    <row r="82" spans="2:21" s="345" customFormat="1">
      <c r="B82" s="469">
        <v>45412</v>
      </c>
      <c r="C82" s="483" t="s">
        <v>355</v>
      </c>
      <c r="D82" s="362" t="s">
        <v>1999</v>
      </c>
      <c r="E82" s="362" t="s">
        <v>1998</v>
      </c>
      <c r="F82" s="362" t="s">
        <v>219</v>
      </c>
      <c r="G82" s="362" t="s">
        <v>208</v>
      </c>
      <c r="H82" s="485">
        <v>40</v>
      </c>
      <c r="I82" s="539">
        <v>10</v>
      </c>
      <c r="J82" s="364">
        <v>4</v>
      </c>
      <c r="K82" s="360" t="s">
        <v>189</v>
      </c>
      <c r="M82"/>
      <c r="N82"/>
      <c r="O82"/>
      <c r="P82"/>
      <c r="Q82"/>
      <c r="R82"/>
      <c r="S82"/>
      <c r="T82"/>
    </row>
    <row r="83" spans="2:21" s="345" customFormat="1">
      <c r="B83" s="469">
        <v>45412</v>
      </c>
      <c r="C83" s="483" t="s">
        <v>217</v>
      </c>
      <c r="D83" s="362" t="s">
        <v>2000</v>
      </c>
      <c r="E83" s="362">
        <v>415</v>
      </c>
      <c r="F83" s="362" t="s">
        <v>219</v>
      </c>
      <c r="G83" s="362" t="s">
        <v>208</v>
      </c>
      <c r="H83" s="485">
        <v>25</v>
      </c>
      <c r="I83" s="539">
        <v>7</v>
      </c>
      <c r="J83" s="364">
        <v>2</v>
      </c>
      <c r="K83" s="360" t="s">
        <v>169</v>
      </c>
      <c r="M83"/>
      <c r="N83"/>
      <c r="O83"/>
      <c r="P83"/>
      <c r="Q83"/>
      <c r="R83"/>
      <c r="S83"/>
      <c r="T83"/>
    </row>
    <row r="84" spans="2:21" s="345" customFormat="1">
      <c r="B84" s="469">
        <v>45412</v>
      </c>
      <c r="C84" s="483" t="s">
        <v>418</v>
      </c>
      <c r="D84" s="362" t="s">
        <v>1997</v>
      </c>
      <c r="E84" s="362">
        <v>416</v>
      </c>
      <c r="F84" s="362" t="s">
        <v>219</v>
      </c>
      <c r="G84" s="362" t="s">
        <v>208</v>
      </c>
      <c r="H84" s="485">
        <v>25</v>
      </c>
      <c r="I84" s="539">
        <v>7</v>
      </c>
      <c r="J84" s="364">
        <v>2</v>
      </c>
      <c r="K84" s="360" t="s">
        <v>189</v>
      </c>
      <c r="M84"/>
      <c r="N84"/>
      <c r="O84"/>
      <c r="P84"/>
      <c r="Q84"/>
      <c r="R84"/>
      <c r="S84"/>
      <c r="T84"/>
    </row>
    <row r="85" spans="2:21" s="345" customFormat="1" ht="15.75" thickBot="1">
      <c r="B85" s="498">
        <v>45412</v>
      </c>
      <c r="C85" s="499" t="s">
        <v>514</v>
      </c>
      <c r="D85" s="373" t="s">
        <v>1962</v>
      </c>
      <c r="E85" s="373"/>
      <c r="F85" s="373" t="s">
        <v>207</v>
      </c>
      <c r="G85" s="373" t="s">
        <v>208</v>
      </c>
      <c r="H85" s="500">
        <v>35</v>
      </c>
      <c r="I85" s="621">
        <v>5</v>
      </c>
      <c r="J85" s="501">
        <v>2</v>
      </c>
      <c r="K85" s="360" t="s">
        <v>240</v>
      </c>
      <c r="M85"/>
      <c r="N85"/>
      <c r="O85"/>
      <c r="P85"/>
      <c r="Q85"/>
      <c r="R85"/>
      <c r="S85"/>
      <c r="T85"/>
    </row>
    <row r="86" spans="2:21" s="345" customFormat="1">
      <c r="K86" s="360"/>
      <c r="M86"/>
      <c r="N86"/>
      <c r="O86"/>
      <c r="P86"/>
      <c r="Q86"/>
      <c r="R86"/>
      <c r="S86"/>
      <c r="T86"/>
    </row>
    <row r="87" spans="2:21" s="345" customFormat="1">
      <c r="H87" s="652">
        <f>SUM(H5:H85)</f>
        <v>3525</v>
      </c>
      <c r="I87" s="728">
        <f>SUM(I5:I85)</f>
        <v>764.75</v>
      </c>
      <c r="K87" s="360"/>
      <c r="M87"/>
      <c r="N87"/>
      <c r="O87"/>
      <c r="P87"/>
      <c r="Q87"/>
      <c r="R87"/>
      <c r="S87"/>
      <c r="T87"/>
      <c r="U87" s="365"/>
    </row>
    <row r="88" spans="2:21" s="345" customFormat="1">
      <c r="I88" s="534"/>
      <c r="K88" s="360"/>
      <c r="M88"/>
      <c r="N88"/>
      <c r="O88"/>
      <c r="P88"/>
      <c r="Q88"/>
      <c r="R88"/>
      <c r="S88"/>
      <c r="T88"/>
      <c r="U88" s="365"/>
    </row>
    <row r="89" spans="2:21" s="345" customFormat="1">
      <c r="I89" s="534"/>
      <c r="K89" s="360"/>
      <c r="M89"/>
      <c r="N89"/>
      <c r="O89"/>
      <c r="P89"/>
      <c r="Q89"/>
      <c r="R89"/>
      <c r="S89"/>
      <c r="T89"/>
      <c r="U89" s="365"/>
    </row>
    <row r="90" spans="2:21" s="345" customFormat="1" ht="15.75">
      <c r="B90" s="510" t="s">
        <v>1444</v>
      </c>
      <c r="C90" s="511"/>
      <c r="D90" s="511"/>
      <c r="E90" s="511"/>
      <c r="F90" s="511"/>
      <c r="G90" s="511"/>
      <c r="H90" s="511"/>
      <c r="I90" s="537"/>
      <c r="K90" s="360"/>
      <c r="M90"/>
      <c r="N90"/>
      <c r="O90"/>
      <c r="P90"/>
      <c r="Q90"/>
      <c r="R90"/>
      <c r="S90"/>
      <c r="T90"/>
      <c r="U90" s="365"/>
    </row>
    <row r="91" spans="2:21" s="345" customFormat="1" ht="15.75">
      <c r="B91" s="378"/>
      <c r="I91" s="534"/>
      <c r="K91" s="360"/>
      <c r="M91"/>
      <c r="N91"/>
      <c r="O91"/>
      <c r="P91"/>
      <c r="Q91"/>
      <c r="R91"/>
      <c r="S91"/>
      <c r="T91"/>
      <c r="U91" s="365"/>
    </row>
    <row r="92" spans="2:21" s="345" customFormat="1" ht="15.75">
      <c r="B92" s="503" t="s">
        <v>311</v>
      </c>
      <c r="I92" s="534"/>
      <c r="K92" s="360"/>
      <c r="M92"/>
      <c r="N92"/>
      <c r="O92"/>
      <c r="P92"/>
      <c r="Q92"/>
      <c r="R92"/>
      <c r="S92"/>
      <c r="T92"/>
      <c r="U92" s="365"/>
    </row>
    <row r="93" spans="2:21" s="345" customFormat="1" ht="15.75">
      <c r="B93" s="503"/>
      <c r="I93" s="534"/>
      <c r="K93" s="360"/>
      <c r="M93"/>
      <c r="N93"/>
      <c r="O93"/>
      <c r="P93"/>
      <c r="Q93"/>
      <c r="R93"/>
      <c r="S93"/>
      <c r="T93"/>
      <c r="U93" s="365"/>
    </row>
    <row r="94" spans="2:21" s="345" customFormat="1" ht="15.75">
      <c r="B94" s="503" t="s">
        <v>312</v>
      </c>
      <c r="I94" s="534"/>
      <c r="K94" s="360"/>
      <c r="M94"/>
      <c r="N94"/>
      <c r="O94"/>
      <c r="P94"/>
      <c r="Q94"/>
      <c r="R94"/>
      <c r="S94"/>
      <c r="T94"/>
      <c r="U94" s="365"/>
    </row>
    <row r="95" spans="2:21" s="345" customFormat="1" ht="15.75">
      <c r="B95" s="503"/>
      <c r="I95" s="534"/>
      <c r="K95" s="360"/>
      <c r="M95"/>
      <c r="N95"/>
      <c r="O95"/>
      <c r="P95"/>
      <c r="Q95"/>
      <c r="R95"/>
      <c r="S95"/>
      <c r="T95"/>
      <c r="U95" s="365"/>
    </row>
    <row r="96" spans="2:21" s="345" customFormat="1" ht="15.75">
      <c r="B96" s="504" t="s">
        <v>313</v>
      </c>
      <c r="I96" s="534"/>
      <c r="K96" s="360"/>
      <c r="M96"/>
      <c r="N96"/>
      <c r="O96"/>
      <c r="P96"/>
      <c r="Q96"/>
      <c r="R96"/>
      <c r="S96"/>
      <c r="T96"/>
      <c r="U96" s="365"/>
    </row>
    <row r="97" spans="2:21" s="345" customFormat="1" ht="15.75">
      <c r="B97" s="503"/>
      <c r="I97" s="534"/>
      <c r="K97" s="360"/>
      <c r="M97"/>
      <c r="N97"/>
      <c r="O97"/>
      <c r="P97"/>
      <c r="Q97"/>
      <c r="R97"/>
      <c r="S97"/>
      <c r="T97"/>
      <c r="U97" s="365"/>
    </row>
    <row r="98" spans="2:21" s="345" customFormat="1" ht="15.75">
      <c r="B98" s="378" t="s">
        <v>1618</v>
      </c>
      <c r="I98" s="534"/>
      <c r="K98" s="360"/>
      <c r="M98"/>
      <c r="N98"/>
      <c r="O98"/>
      <c r="P98"/>
      <c r="Q98"/>
      <c r="R98"/>
      <c r="S98"/>
      <c r="T98"/>
      <c r="U98" s="365"/>
    </row>
    <row r="99" spans="2:21" s="345" customFormat="1" ht="15.75">
      <c r="B99" s="503"/>
      <c r="I99" s="534"/>
      <c r="K99" s="360"/>
      <c r="M99"/>
      <c r="N99"/>
      <c r="O99"/>
      <c r="P99"/>
      <c r="Q99"/>
      <c r="R99"/>
      <c r="S99"/>
      <c r="T99"/>
      <c r="U99" s="365"/>
    </row>
    <row r="100" spans="2:21" s="345" customFormat="1" ht="15.75">
      <c r="B100" s="378" t="s">
        <v>1617</v>
      </c>
      <c r="I100" s="534"/>
      <c r="K100" s="360"/>
      <c r="M100"/>
      <c r="N100"/>
      <c r="O100"/>
      <c r="P100"/>
      <c r="Q100"/>
      <c r="R100"/>
      <c r="S100"/>
      <c r="T100"/>
      <c r="U100" s="365"/>
    </row>
    <row r="101" spans="2:21" s="345" customFormat="1">
      <c r="I101" s="534"/>
      <c r="K101" s="360"/>
      <c r="M101"/>
      <c r="N101"/>
      <c r="O101"/>
      <c r="P101"/>
      <c r="Q101"/>
      <c r="R101"/>
      <c r="S101"/>
      <c r="T101"/>
      <c r="U101" s="365"/>
    </row>
    <row r="102" spans="2:21" s="345" customFormat="1">
      <c r="I102" s="534"/>
      <c r="K102" s="365"/>
      <c r="M102"/>
      <c r="N102"/>
      <c r="O102"/>
      <c r="P102"/>
      <c r="Q102"/>
      <c r="R102"/>
      <c r="S102"/>
      <c r="T102"/>
      <c r="U102" s="365"/>
    </row>
    <row r="103" spans="2:21" s="345" customFormat="1">
      <c r="B103"/>
      <c r="C103"/>
      <c r="D103"/>
      <c r="E103"/>
      <c r="F103"/>
      <c r="G103"/>
      <c r="H103"/>
      <c r="I103" s="538"/>
      <c r="J103"/>
      <c r="K103" s="365"/>
      <c r="M103"/>
      <c r="N103"/>
      <c r="O103"/>
      <c r="P103"/>
      <c r="Q103"/>
      <c r="R103"/>
      <c r="S103"/>
      <c r="T103"/>
      <c r="U103" s="365"/>
    </row>
    <row r="104" spans="2:21" s="345" customFormat="1">
      <c r="B104"/>
      <c r="C104"/>
      <c r="D104"/>
      <c r="E104"/>
      <c r="F104"/>
      <c r="G104"/>
      <c r="H104"/>
      <c r="I104" s="538"/>
      <c r="J104"/>
      <c r="K104" s="365"/>
      <c r="M104"/>
      <c r="N104"/>
      <c r="O104"/>
      <c r="P104"/>
      <c r="Q104"/>
      <c r="R104"/>
      <c r="S104"/>
      <c r="T104"/>
    </row>
    <row r="105" spans="2:21" s="345" customFormat="1">
      <c r="B105"/>
      <c r="C105"/>
      <c r="D105"/>
      <c r="E105"/>
      <c r="F105"/>
      <c r="G105"/>
      <c r="H105"/>
      <c r="I105" s="538"/>
      <c r="J105"/>
      <c r="K105" s="365"/>
      <c r="M105"/>
      <c r="N105"/>
      <c r="O105"/>
      <c r="P105"/>
      <c r="Q105"/>
      <c r="R105"/>
      <c r="S105"/>
      <c r="T105"/>
    </row>
    <row r="106" spans="2:21" s="345" customFormat="1">
      <c r="B106"/>
      <c r="C106"/>
      <c r="D106"/>
      <c r="E106"/>
      <c r="F106"/>
      <c r="G106"/>
      <c r="H106"/>
      <c r="I106" s="538"/>
      <c r="J106"/>
      <c r="K106" s="365"/>
      <c r="M106"/>
      <c r="N106"/>
      <c r="O106"/>
      <c r="P106"/>
      <c r="Q106"/>
      <c r="R106"/>
      <c r="S106"/>
      <c r="T106"/>
    </row>
    <row r="107" spans="2:21" s="345" customFormat="1">
      <c r="B107"/>
      <c r="C107"/>
      <c r="D107"/>
      <c r="E107"/>
      <c r="F107"/>
      <c r="G107"/>
      <c r="H107"/>
      <c r="I107" s="538"/>
      <c r="J107"/>
      <c r="K107" s="365"/>
      <c r="M107"/>
      <c r="N107"/>
      <c r="O107"/>
      <c r="P107"/>
      <c r="Q107"/>
      <c r="R107"/>
      <c r="S107"/>
      <c r="T107"/>
    </row>
    <row r="108" spans="2:21" s="345" customFormat="1">
      <c r="B108"/>
      <c r="C108"/>
      <c r="D108"/>
      <c r="E108"/>
      <c r="F108"/>
      <c r="G108"/>
      <c r="H108"/>
      <c r="I108" s="538"/>
      <c r="J108"/>
      <c r="K108" s="365"/>
      <c r="M108"/>
      <c r="N108"/>
      <c r="O108"/>
      <c r="P108"/>
      <c r="Q108"/>
      <c r="R108"/>
      <c r="S108"/>
      <c r="T108"/>
    </row>
    <row r="109" spans="2:21" s="345" customFormat="1">
      <c r="B109"/>
      <c r="C109"/>
      <c r="D109"/>
      <c r="E109"/>
      <c r="F109"/>
      <c r="G109"/>
      <c r="H109"/>
      <c r="I109" s="538"/>
      <c r="J109"/>
      <c r="K109" s="365"/>
      <c r="M109"/>
      <c r="N109"/>
      <c r="O109"/>
      <c r="P109"/>
      <c r="Q109"/>
      <c r="R109"/>
      <c r="S109"/>
      <c r="T109"/>
    </row>
    <row r="110" spans="2:21" s="345" customFormat="1">
      <c r="B110"/>
      <c r="C110"/>
      <c r="D110"/>
      <c r="E110"/>
      <c r="F110"/>
      <c r="G110"/>
      <c r="H110"/>
      <c r="I110" s="538"/>
      <c r="J110"/>
      <c r="K110" s="365"/>
      <c r="M110"/>
      <c r="N110"/>
      <c r="O110"/>
      <c r="P110"/>
      <c r="Q110"/>
      <c r="R110"/>
      <c r="S110"/>
      <c r="T110"/>
    </row>
    <row r="111" spans="2:21" s="345" customFormat="1">
      <c r="B111"/>
      <c r="C111"/>
      <c r="D111"/>
      <c r="E111"/>
      <c r="F111"/>
      <c r="G111"/>
      <c r="H111"/>
      <c r="I111" s="538"/>
      <c r="J111"/>
      <c r="K111" s="365"/>
      <c r="M111"/>
      <c r="N111"/>
      <c r="O111"/>
      <c r="P111"/>
      <c r="Q111"/>
      <c r="R111"/>
      <c r="S111"/>
      <c r="T111"/>
    </row>
    <row r="112" spans="2:21" s="345" customFormat="1">
      <c r="B112"/>
      <c r="C112"/>
      <c r="D112"/>
      <c r="E112"/>
      <c r="F112"/>
      <c r="G112"/>
      <c r="H112"/>
      <c r="I112" s="538"/>
      <c r="J112"/>
      <c r="K112" s="365"/>
      <c r="M112"/>
      <c r="N112"/>
      <c r="O112"/>
      <c r="P112"/>
      <c r="Q112"/>
      <c r="R112"/>
      <c r="S112"/>
      <c r="T112"/>
    </row>
    <row r="113" spans="1:20" s="345" customFormat="1">
      <c r="B113"/>
      <c r="C113"/>
      <c r="D113"/>
      <c r="E113"/>
      <c r="F113"/>
      <c r="G113"/>
      <c r="H113"/>
      <c r="I113" s="538"/>
      <c r="J113"/>
      <c r="K113" s="365"/>
      <c r="M113"/>
      <c r="N113"/>
      <c r="O113"/>
      <c r="P113"/>
      <c r="Q113"/>
      <c r="R113"/>
      <c r="S113"/>
      <c r="T113"/>
    </row>
    <row r="114" spans="1:20" s="345" customFormat="1">
      <c r="B114"/>
      <c r="C114"/>
      <c r="D114"/>
      <c r="E114"/>
      <c r="F114"/>
      <c r="G114"/>
      <c r="H114"/>
      <c r="I114" s="538"/>
      <c r="J114"/>
      <c r="K114" s="365"/>
      <c r="M114"/>
      <c r="N114"/>
      <c r="O114"/>
      <c r="P114"/>
      <c r="Q114"/>
      <c r="R114"/>
      <c r="S114"/>
      <c r="T114"/>
    </row>
    <row r="115" spans="1:20" s="345" customFormat="1">
      <c r="B115"/>
      <c r="C115"/>
      <c r="D115"/>
      <c r="E115"/>
      <c r="F115"/>
      <c r="G115"/>
      <c r="H115"/>
      <c r="I115" s="538"/>
      <c r="J115"/>
      <c r="K115" s="365"/>
      <c r="M115"/>
      <c r="N115"/>
      <c r="O115"/>
      <c r="P115"/>
      <c r="Q115"/>
      <c r="R115"/>
      <c r="S115"/>
      <c r="T115"/>
    </row>
    <row r="116" spans="1:20" s="345" customFormat="1">
      <c r="B116"/>
      <c r="C116"/>
      <c r="D116"/>
      <c r="E116"/>
      <c r="F116"/>
      <c r="G116"/>
      <c r="H116"/>
      <c r="I116" s="538"/>
      <c r="J116"/>
      <c r="K116" s="365"/>
      <c r="M116"/>
      <c r="N116"/>
      <c r="O116"/>
      <c r="P116"/>
      <c r="Q116"/>
      <c r="R116"/>
      <c r="S116"/>
      <c r="T116"/>
    </row>
    <row r="117" spans="1:20" s="345" customFormat="1">
      <c r="B117"/>
      <c r="C117"/>
      <c r="D117"/>
      <c r="E117"/>
      <c r="F117"/>
      <c r="G117"/>
      <c r="H117"/>
      <c r="I117" s="538"/>
      <c r="J117"/>
      <c r="K117" s="365"/>
      <c r="M117"/>
      <c r="N117"/>
      <c r="O117"/>
      <c r="P117"/>
      <c r="Q117"/>
      <c r="R117"/>
      <c r="S117"/>
      <c r="T117"/>
    </row>
    <row r="118" spans="1:20" s="345" customFormat="1">
      <c r="B118"/>
      <c r="C118"/>
      <c r="D118"/>
      <c r="E118"/>
      <c r="F118"/>
      <c r="G118"/>
      <c r="H118"/>
      <c r="I118" s="538"/>
      <c r="J118"/>
      <c r="K118" s="365"/>
      <c r="M118"/>
      <c r="N118"/>
      <c r="O118"/>
      <c r="P118"/>
      <c r="Q118"/>
      <c r="R118"/>
      <c r="S118"/>
      <c r="T118"/>
    </row>
    <row r="119" spans="1:20" s="345" customFormat="1">
      <c r="B119"/>
      <c r="C119"/>
      <c r="D119"/>
      <c r="E119"/>
      <c r="F119"/>
      <c r="G119"/>
      <c r="H119"/>
      <c r="I119" s="538"/>
      <c r="J119"/>
      <c r="K119" s="365"/>
      <c r="M119"/>
      <c r="N119"/>
      <c r="O119"/>
      <c r="P119"/>
      <c r="Q119"/>
      <c r="R119"/>
      <c r="S119"/>
      <c r="T119"/>
    </row>
    <row r="120" spans="1:20" s="345" customFormat="1">
      <c r="A120"/>
      <c r="B120"/>
      <c r="C120"/>
      <c r="D120"/>
      <c r="E120"/>
      <c r="F120"/>
      <c r="G120"/>
      <c r="H120"/>
      <c r="I120" s="538"/>
      <c r="J120"/>
      <c r="M120"/>
      <c r="N120"/>
      <c r="O120"/>
      <c r="P120"/>
      <c r="Q120"/>
      <c r="R120"/>
      <c r="S120"/>
      <c r="T120"/>
    </row>
    <row r="121" spans="1:20">
      <c r="K121" s="345"/>
    </row>
    <row r="122" spans="1:20">
      <c r="K122" s="345"/>
    </row>
    <row r="123" spans="1:20">
      <c r="K123" s="345"/>
    </row>
    <row r="124" spans="1:20">
      <c r="K124" s="345"/>
    </row>
    <row r="125" spans="1:20">
      <c r="K125" s="345"/>
    </row>
    <row r="126" spans="1:20">
      <c r="K126" s="345"/>
    </row>
    <row r="127" spans="1:20">
      <c r="K127" s="345"/>
    </row>
    <row r="128" spans="1:20">
      <c r="K128" s="345"/>
    </row>
    <row r="129" spans="11:11">
      <c r="K129" s="345"/>
    </row>
    <row r="130" spans="11:11">
      <c r="K130" s="345"/>
    </row>
    <row r="131" spans="11:11">
      <c r="K131" s="345"/>
    </row>
    <row r="132" spans="11:11">
      <c r="K132" s="345"/>
    </row>
    <row r="133" spans="11:11">
      <c r="K133" s="345"/>
    </row>
    <row r="134" spans="11:11">
      <c r="K134" s="345"/>
    </row>
    <row r="135" spans="11:11">
      <c r="K135" s="345"/>
    </row>
    <row r="136" spans="11:11">
      <c r="K136" s="345"/>
    </row>
  </sheetData>
  <mergeCells count="4">
    <mergeCell ref="B1:G1"/>
    <mergeCell ref="W1:X1"/>
    <mergeCell ref="C2:G2"/>
    <mergeCell ref="B3:D3"/>
  </mergeCells>
  <conditionalFormatting sqref="U24:U25">
    <cfRule type="top10" dxfId="31" priority="1" percent="1" rank="10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0AD7-F8E2-4FE0-8045-35977BB30856}">
  <sheetPr codeName="Folha24"/>
  <dimension ref="A1:Y148"/>
  <sheetViews>
    <sheetView topLeftCell="A76" zoomScale="85" zoomScaleNormal="85" workbookViewId="0">
      <selection activeCell="K89" sqref="K89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1883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715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45413</v>
      </c>
      <c r="C5" s="477" t="s">
        <v>217</v>
      </c>
      <c r="D5" s="631" t="s">
        <v>2010</v>
      </c>
      <c r="E5" s="477">
        <v>405</v>
      </c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240</v>
      </c>
      <c r="L5" s="481"/>
    </row>
    <row r="6" spans="2:25" s="345" customFormat="1">
      <c r="B6" s="730">
        <v>45413</v>
      </c>
      <c r="C6" s="486" t="s">
        <v>451</v>
      </c>
      <c r="D6" s="709" t="s">
        <v>2007</v>
      </c>
      <c r="E6" s="486">
        <v>401</v>
      </c>
      <c r="F6" s="362" t="s">
        <v>219</v>
      </c>
      <c r="G6" s="362" t="s">
        <v>208</v>
      </c>
      <c r="H6" s="485">
        <v>40</v>
      </c>
      <c r="I6" s="539">
        <v>10</v>
      </c>
      <c r="J6" s="364">
        <v>4</v>
      </c>
      <c r="K6" s="480" t="s">
        <v>189</v>
      </c>
      <c r="L6" s="481"/>
    </row>
    <row r="7" spans="2:25" s="345" customFormat="1">
      <c r="B7" s="730">
        <v>45414</v>
      </c>
      <c r="C7" s="486" t="s">
        <v>213</v>
      </c>
      <c r="D7" s="709" t="s">
        <v>2008</v>
      </c>
      <c r="E7" s="486"/>
      <c r="F7" s="362" t="s">
        <v>219</v>
      </c>
      <c r="G7" s="362" t="s">
        <v>208</v>
      </c>
      <c r="H7" s="485">
        <v>25</v>
      </c>
      <c r="I7" s="539">
        <v>7</v>
      </c>
      <c r="J7" s="364">
        <v>2</v>
      </c>
      <c r="K7" s="480" t="s">
        <v>240</v>
      </c>
      <c r="L7" s="481"/>
    </row>
    <row r="8" spans="2:25" s="345" customFormat="1">
      <c r="B8" s="730">
        <v>45414</v>
      </c>
      <c r="C8" s="486" t="s">
        <v>1184</v>
      </c>
      <c r="D8" s="709" t="s">
        <v>2015</v>
      </c>
      <c r="E8" s="486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480" t="s">
        <v>189</v>
      </c>
      <c r="L8" s="480"/>
    </row>
    <row r="9" spans="2:25" s="345" customFormat="1">
      <c r="B9" s="475">
        <v>45414</v>
      </c>
      <c r="C9" s="476" t="s">
        <v>230</v>
      </c>
      <c r="D9" s="631" t="s">
        <v>2009</v>
      </c>
      <c r="E9" s="477">
        <v>102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240</v>
      </c>
    </row>
    <row r="10" spans="2:25" s="345" customFormat="1">
      <c r="B10" s="475">
        <v>45414</v>
      </c>
      <c r="C10" s="476" t="s">
        <v>775</v>
      </c>
      <c r="D10" s="631" t="s">
        <v>1892</v>
      </c>
      <c r="E10" s="477"/>
      <c r="F10" s="362" t="s">
        <v>207</v>
      </c>
      <c r="G10" s="362" t="s">
        <v>208</v>
      </c>
      <c r="H10" s="485">
        <v>35</v>
      </c>
      <c r="I10" s="541">
        <v>5</v>
      </c>
      <c r="J10" s="364">
        <v>2</v>
      </c>
      <c r="K10" s="480" t="s">
        <v>240</v>
      </c>
    </row>
    <row r="11" spans="2:25" s="345" customFormat="1">
      <c r="B11" s="469">
        <v>45415</v>
      </c>
      <c r="C11" s="483" t="s">
        <v>252</v>
      </c>
      <c r="D11" s="362" t="s">
        <v>2016</v>
      </c>
      <c r="E11" s="362">
        <v>305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1</v>
      </c>
      <c r="K11" s="360" t="s">
        <v>606</v>
      </c>
      <c r="U11" s="365"/>
    </row>
    <row r="12" spans="2:25" s="345" customFormat="1">
      <c r="B12" s="469">
        <v>45415</v>
      </c>
      <c r="C12" s="483" t="s">
        <v>420</v>
      </c>
      <c r="D12" s="362" t="s">
        <v>2019</v>
      </c>
      <c r="E12" s="362">
        <v>103</v>
      </c>
      <c r="F12" s="362" t="s">
        <v>783</v>
      </c>
      <c r="G12" s="362" t="s">
        <v>208</v>
      </c>
      <c r="H12" s="485">
        <v>25</v>
      </c>
      <c r="I12" s="539">
        <v>7</v>
      </c>
      <c r="J12" s="364">
        <v>1</v>
      </c>
      <c r="K12" s="360" t="s">
        <v>240</v>
      </c>
      <c r="U12" s="365"/>
    </row>
    <row r="13" spans="2:25" s="345" customFormat="1">
      <c r="B13" s="469">
        <v>45415</v>
      </c>
      <c r="C13" s="483" t="s">
        <v>343</v>
      </c>
      <c r="D13" s="362" t="s">
        <v>2018</v>
      </c>
      <c r="E13" s="362">
        <v>205</v>
      </c>
      <c r="F13" s="362" t="s">
        <v>219</v>
      </c>
      <c r="G13" s="362" t="s">
        <v>208</v>
      </c>
      <c r="H13" s="485">
        <v>25</v>
      </c>
      <c r="I13" s="539">
        <v>7</v>
      </c>
      <c r="J13" s="364">
        <v>2</v>
      </c>
      <c r="K13" s="480" t="s">
        <v>240</v>
      </c>
      <c r="U13" s="365"/>
    </row>
    <row r="14" spans="2:25" s="345" customFormat="1">
      <c r="B14" s="469">
        <v>45415</v>
      </c>
      <c r="C14" s="483" t="s">
        <v>548</v>
      </c>
      <c r="D14" s="362" t="s">
        <v>2020</v>
      </c>
      <c r="E14" s="362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480" t="s">
        <v>240</v>
      </c>
      <c r="U14" s="365"/>
    </row>
    <row r="15" spans="2:25" s="345" customFormat="1">
      <c r="B15" s="469">
        <v>45416</v>
      </c>
      <c r="C15" s="483" t="s">
        <v>297</v>
      </c>
      <c r="D15" s="362" t="s">
        <v>2015</v>
      </c>
      <c r="E15" s="362">
        <v>203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2</v>
      </c>
      <c r="K15" s="480" t="s">
        <v>1064</v>
      </c>
      <c r="U15" s="365"/>
    </row>
    <row r="16" spans="2:25" s="345" customFormat="1">
      <c r="B16" s="469">
        <v>45416</v>
      </c>
      <c r="C16" s="483" t="s">
        <v>501</v>
      </c>
      <c r="D16" s="362" t="s">
        <v>2021</v>
      </c>
      <c r="E16" s="362"/>
      <c r="F16" s="362" t="s">
        <v>207</v>
      </c>
      <c r="G16" s="362" t="s">
        <v>208</v>
      </c>
      <c r="H16" s="485">
        <v>35</v>
      </c>
      <c r="I16" s="539">
        <v>5</v>
      </c>
      <c r="J16" s="364">
        <v>2</v>
      </c>
      <c r="K16" s="360" t="s">
        <v>169</v>
      </c>
      <c r="U16" s="365"/>
    </row>
    <row r="17" spans="2:21" s="345" customFormat="1">
      <c r="B17" s="469">
        <v>45417</v>
      </c>
      <c r="C17" s="483" t="s">
        <v>217</v>
      </c>
      <c r="D17" s="362" t="s">
        <v>2025</v>
      </c>
      <c r="E17" s="362">
        <v>405</v>
      </c>
      <c r="F17" s="362" t="s">
        <v>219</v>
      </c>
      <c r="G17" s="362" t="s">
        <v>208</v>
      </c>
      <c r="H17" s="485">
        <v>25</v>
      </c>
      <c r="I17" s="539">
        <v>7</v>
      </c>
      <c r="J17" s="364">
        <v>2</v>
      </c>
      <c r="K17" s="360" t="s">
        <v>240</v>
      </c>
      <c r="U17" s="365"/>
    </row>
    <row r="18" spans="2:21" s="345" customFormat="1">
      <c r="B18" s="469">
        <v>45417</v>
      </c>
      <c r="C18" s="483" t="s">
        <v>418</v>
      </c>
      <c r="D18" s="362" t="s">
        <v>2030</v>
      </c>
      <c r="E18" s="362">
        <v>415</v>
      </c>
      <c r="F18" s="362" t="s">
        <v>219</v>
      </c>
      <c r="G18" s="362" t="s">
        <v>208</v>
      </c>
      <c r="H18" s="485">
        <v>25</v>
      </c>
      <c r="I18" s="539">
        <v>7</v>
      </c>
      <c r="J18" s="364">
        <v>2</v>
      </c>
      <c r="K18" s="360" t="s">
        <v>169</v>
      </c>
      <c r="U18" s="365"/>
    </row>
    <row r="19" spans="2:21" s="345" customFormat="1">
      <c r="B19" s="469">
        <v>45418</v>
      </c>
      <c r="C19" s="483" t="s">
        <v>295</v>
      </c>
      <c r="D19" s="362" t="s">
        <v>2032</v>
      </c>
      <c r="E19" s="362">
        <v>304</v>
      </c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1064</v>
      </c>
      <c r="U19" s="365"/>
    </row>
    <row r="20" spans="2:21" s="345" customFormat="1">
      <c r="B20" s="469">
        <v>45418</v>
      </c>
      <c r="C20" s="483" t="s">
        <v>225</v>
      </c>
      <c r="D20" s="362" t="s">
        <v>2034</v>
      </c>
      <c r="E20" s="362" t="s">
        <v>1045</v>
      </c>
      <c r="F20" s="362" t="s">
        <v>1070</v>
      </c>
      <c r="G20" s="362" t="s">
        <v>208</v>
      </c>
      <c r="H20" s="485">
        <v>30</v>
      </c>
      <c r="I20" s="539">
        <v>7.5</v>
      </c>
      <c r="J20" s="364">
        <v>2</v>
      </c>
      <c r="K20" s="360" t="s">
        <v>1064</v>
      </c>
      <c r="U20" s="365"/>
    </row>
    <row r="21" spans="2:21" s="345" customFormat="1">
      <c r="B21" s="469">
        <v>45419</v>
      </c>
      <c r="C21" s="483" t="s">
        <v>405</v>
      </c>
      <c r="D21" s="362" t="s">
        <v>2038</v>
      </c>
      <c r="E21" s="362">
        <v>404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189</v>
      </c>
      <c r="U21" s="365"/>
    </row>
    <row r="22" spans="2:21" s="345" customFormat="1">
      <c r="B22" s="469">
        <v>45419</v>
      </c>
      <c r="C22" s="483" t="s">
        <v>355</v>
      </c>
      <c r="D22" s="362" t="s">
        <v>2035</v>
      </c>
      <c r="E22" s="362">
        <v>205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240</v>
      </c>
      <c r="U22" s="365"/>
    </row>
    <row r="23" spans="2:21" s="345" customFormat="1" ht="14.25" customHeight="1">
      <c r="B23" s="469">
        <v>45419</v>
      </c>
      <c r="C23" s="483" t="s">
        <v>225</v>
      </c>
      <c r="D23" s="362" t="s">
        <v>2037</v>
      </c>
      <c r="E23" s="362">
        <v>206</v>
      </c>
      <c r="F23" s="362" t="s">
        <v>219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169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45419</v>
      </c>
      <c r="C24" s="483" t="s">
        <v>418</v>
      </c>
      <c r="D24" s="362" t="s">
        <v>2020</v>
      </c>
      <c r="E24" s="362">
        <v>209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360" t="s">
        <v>189</v>
      </c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45420</v>
      </c>
      <c r="C25" s="483" t="s">
        <v>2042</v>
      </c>
      <c r="D25" s="362" t="s">
        <v>2043</v>
      </c>
      <c r="E25" s="362">
        <v>403</v>
      </c>
      <c r="F25" s="362" t="s">
        <v>457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469">
        <v>45420</v>
      </c>
      <c r="C26" s="483" t="s">
        <v>295</v>
      </c>
      <c r="D26" s="362" t="s">
        <v>2044</v>
      </c>
      <c r="E26" s="362">
        <v>216</v>
      </c>
      <c r="F26" s="362" t="s">
        <v>219</v>
      </c>
      <c r="G26" s="362" t="s">
        <v>208</v>
      </c>
      <c r="H26" s="485">
        <v>25</v>
      </c>
      <c r="I26" s="539">
        <v>7</v>
      </c>
      <c r="J26" s="364">
        <v>2</v>
      </c>
      <c r="K26" s="360" t="s">
        <v>189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45420</v>
      </c>
      <c r="C27" s="483" t="s">
        <v>528</v>
      </c>
      <c r="D27" s="362" t="s">
        <v>1995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360" t="s">
        <v>169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45420</v>
      </c>
      <c r="C28" s="483" t="s">
        <v>247</v>
      </c>
      <c r="D28" s="362" t="s">
        <v>2002</v>
      </c>
      <c r="E28" s="362"/>
      <c r="F28" s="362" t="s">
        <v>207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45421</v>
      </c>
      <c r="C29" s="483" t="s">
        <v>420</v>
      </c>
      <c r="D29" s="362" t="s">
        <v>2040</v>
      </c>
      <c r="E29" s="362">
        <v>306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169</v>
      </c>
      <c r="L29" s="360"/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45421</v>
      </c>
      <c r="C30" s="483" t="s">
        <v>533</v>
      </c>
      <c r="D30" s="362" t="s">
        <v>2031</v>
      </c>
      <c r="E30" s="362"/>
      <c r="F30" s="362" t="s">
        <v>207</v>
      </c>
      <c r="G30" s="362" t="s">
        <v>208</v>
      </c>
      <c r="H30" s="485">
        <v>35</v>
      </c>
      <c r="I30" s="539">
        <v>5</v>
      </c>
      <c r="J30" s="364">
        <v>2</v>
      </c>
      <c r="K30" s="360" t="s">
        <v>189</v>
      </c>
      <c r="M30"/>
      <c r="N30"/>
      <c r="O30"/>
      <c r="P30"/>
      <c r="Q30"/>
      <c r="R30"/>
      <c r="S30"/>
      <c r="T30"/>
      <c r="U30" s="365"/>
    </row>
    <row r="31" spans="2:21" s="345" customFormat="1">
      <c r="B31" s="469">
        <v>45421</v>
      </c>
      <c r="C31" s="483" t="s">
        <v>389</v>
      </c>
      <c r="D31" s="362" t="s">
        <v>2001</v>
      </c>
      <c r="E31" s="362"/>
      <c r="F31" s="362" t="s">
        <v>207</v>
      </c>
      <c r="G31" s="362" t="s">
        <v>208</v>
      </c>
      <c r="H31" s="485">
        <v>35</v>
      </c>
      <c r="I31" s="539">
        <v>5</v>
      </c>
      <c r="J31" s="364">
        <v>2</v>
      </c>
      <c r="K31" s="360" t="s">
        <v>189</v>
      </c>
      <c r="M31"/>
      <c r="N31"/>
      <c r="O31"/>
      <c r="P31"/>
      <c r="Q31"/>
      <c r="R31"/>
      <c r="S31"/>
      <c r="T31"/>
      <c r="U31" s="365"/>
    </row>
    <row r="32" spans="2:21" s="345" customFormat="1">
      <c r="B32" s="469">
        <v>45421</v>
      </c>
      <c r="C32" s="483" t="s">
        <v>973</v>
      </c>
      <c r="D32" s="362" t="s">
        <v>2006</v>
      </c>
      <c r="E32" s="362"/>
      <c r="F32" s="362" t="s">
        <v>207</v>
      </c>
      <c r="G32" s="362" t="s">
        <v>208</v>
      </c>
      <c r="H32" s="485">
        <v>50</v>
      </c>
      <c r="I32" s="539">
        <v>10</v>
      </c>
      <c r="J32" s="364">
        <v>2</v>
      </c>
      <c r="K32" s="360" t="s">
        <v>189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45421</v>
      </c>
      <c r="C33" s="483" t="s">
        <v>471</v>
      </c>
      <c r="D33" s="362" t="s">
        <v>1980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45421</v>
      </c>
      <c r="C34" s="483" t="s">
        <v>433</v>
      </c>
      <c r="D34" s="362"/>
      <c r="E34" s="362" t="s">
        <v>2046</v>
      </c>
      <c r="F34" s="362" t="s">
        <v>2047</v>
      </c>
      <c r="G34" s="362" t="s">
        <v>208</v>
      </c>
      <c r="H34" s="485">
        <v>40</v>
      </c>
      <c r="I34" s="539">
        <v>10</v>
      </c>
      <c r="J34" s="364">
        <v>5</v>
      </c>
      <c r="K34" s="360" t="s">
        <v>1064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532">
        <v>45422</v>
      </c>
      <c r="C35" s="612" t="s">
        <v>533</v>
      </c>
      <c r="D35" s="357" t="s">
        <v>2026</v>
      </c>
      <c r="E35" s="357"/>
      <c r="F35" s="357" t="s">
        <v>207</v>
      </c>
      <c r="G35" s="357" t="s">
        <v>208</v>
      </c>
      <c r="H35" s="533">
        <v>35</v>
      </c>
      <c r="I35" s="660">
        <v>5</v>
      </c>
      <c r="J35" s="359">
        <v>2</v>
      </c>
      <c r="K35" s="360" t="s">
        <v>240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532">
        <v>45423</v>
      </c>
      <c r="C36" s="612" t="s">
        <v>2051</v>
      </c>
      <c r="D36" s="357" t="s">
        <v>2052</v>
      </c>
      <c r="E36" s="357">
        <v>210</v>
      </c>
      <c r="F36" s="357" t="s">
        <v>219</v>
      </c>
      <c r="G36" s="357" t="s">
        <v>208</v>
      </c>
      <c r="H36" s="533">
        <v>25</v>
      </c>
      <c r="I36" s="660">
        <v>7</v>
      </c>
      <c r="J36" s="359">
        <v>2</v>
      </c>
      <c r="K36" s="360" t="s">
        <v>240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532">
        <v>45423</v>
      </c>
      <c r="C37" s="612" t="s">
        <v>213</v>
      </c>
      <c r="D37" s="357" t="s">
        <v>2050</v>
      </c>
      <c r="E37" s="357">
        <v>210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360" t="s">
        <v>606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532">
        <v>45423</v>
      </c>
      <c r="C38" s="612" t="s">
        <v>451</v>
      </c>
      <c r="D38" s="357" t="s">
        <v>2049</v>
      </c>
      <c r="E38" s="357">
        <v>406</v>
      </c>
      <c r="F38" s="362" t="s">
        <v>219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606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532">
        <v>45423</v>
      </c>
      <c r="C39" s="612" t="s">
        <v>567</v>
      </c>
      <c r="D39" s="357" t="s">
        <v>2045</v>
      </c>
      <c r="E39" s="357"/>
      <c r="F39" s="357" t="s">
        <v>207</v>
      </c>
      <c r="G39" s="357" t="s">
        <v>208</v>
      </c>
      <c r="H39" s="533">
        <v>35</v>
      </c>
      <c r="I39" s="660">
        <v>5</v>
      </c>
      <c r="J39" s="359">
        <v>2</v>
      </c>
      <c r="K39" s="360" t="s">
        <v>189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532">
        <v>45424</v>
      </c>
      <c r="C40" s="612" t="s">
        <v>297</v>
      </c>
      <c r="D40" s="357" t="s">
        <v>2054</v>
      </c>
      <c r="E40" s="357">
        <v>304</v>
      </c>
      <c r="F40" s="357" t="s">
        <v>219</v>
      </c>
      <c r="G40" s="357" t="s">
        <v>208</v>
      </c>
      <c r="H40" s="533">
        <v>40</v>
      </c>
      <c r="I40" s="660">
        <v>10</v>
      </c>
      <c r="J40" s="359">
        <v>4</v>
      </c>
      <c r="K40" s="360" t="s">
        <v>169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532">
        <v>45424</v>
      </c>
      <c r="C41" s="612" t="s">
        <v>451</v>
      </c>
      <c r="D41" s="357" t="s">
        <v>2053</v>
      </c>
      <c r="E41" s="357">
        <v>208</v>
      </c>
      <c r="F41" s="357" t="s">
        <v>219</v>
      </c>
      <c r="G41" s="357" t="s">
        <v>208</v>
      </c>
      <c r="H41" s="533">
        <v>25</v>
      </c>
      <c r="I41" s="660">
        <v>7</v>
      </c>
      <c r="J41" s="359">
        <v>2</v>
      </c>
      <c r="K41" s="360" t="s">
        <v>169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45424</v>
      </c>
      <c r="C42" s="483" t="s">
        <v>514</v>
      </c>
      <c r="D42" s="362" t="s">
        <v>2036</v>
      </c>
      <c r="E42" s="362"/>
      <c r="F42" s="357" t="s">
        <v>207</v>
      </c>
      <c r="G42" s="357" t="s">
        <v>208</v>
      </c>
      <c r="H42" s="533">
        <v>35</v>
      </c>
      <c r="I42" s="660">
        <v>5</v>
      </c>
      <c r="J42" s="359">
        <v>2</v>
      </c>
      <c r="K42" s="360" t="s">
        <v>189</v>
      </c>
      <c r="M42"/>
      <c r="N42"/>
      <c r="O42"/>
      <c r="P42"/>
      <c r="Q42"/>
      <c r="R42"/>
      <c r="S42"/>
      <c r="T42"/>
    </row>
    <row r="43" spans="2:21" s="345" customFormat="1">
      <c r="B43" s="469">
        <v>45424</v>
      </c>
      <c r="C43" s="483" t="s">
        <v>463</v>
      </c>
      <c r="D43" s="362" t="s">
        <v>1960</v>
      </c>
      <c r="E43" s="362"/>
      <c r="F43" s="362" t="s">
        <v>207</v>
      </c>
      <c r="G43" s="362" t="s">
        <v>208</v>
      </c>
      <c r="H43" s="485">
        <v>35</v>
      </c>
      <c r="I43" s="539">
        <v>5</v>
      </c>
      <c r="J43" s="364">
        <v>2</v>
      </c>
      <c r="K43" s="360" t="s">
        <v>169</v>
      </c>
      <c r="M43"/>
      <c r="N43"/>
      <c r="O43"/>
      <c r="P43"/>
      <c r="Q43"/>
      <c r="R43"/>
      <c r="S43"/>
      <c r="T43"/>
    </row>
    <row r="44" spans="2:21" s="345" customFormat="1">
      <c r="B44" s="469">
        <v>45425</v>
      </c>
      <c r="C44" s="483" t="s">
        <v>213</v>
      </c>
      <c r="D44" s="362" t="s">
        <v>2056</v>
      </c>
      <c r="E44" s="362">
        <v>209</v>
      </c>
      <c r="F44" s="362" t="s">
        <v>1070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1064</v>
      </c>
      <c r="M44"/>
      <c r="N44"/>
      <c r="O44"/>
      <c r="P44"/>
      <c r="Q44"/>
      <c r="R44"/>
      <c r="S44"/>
      <c r="T44"/>
    </row>
    <row r="45" spans="2:21" s="345" customFormat="1">
      <c r="B45" s="716">
        <v>45425</v>
      </c>
      <c r="C45" s="717" t="s">
        <v>644</v>
      </c>
      <c r="D45" s="718" t="s">
        <v>2120</v>
      </c>
      <c r="E45" s="718" t="s">
        <v>2134</v>
      </c>
      <c r="F45" s="718" t="s">
        <v>219</v>
      </c>
      <c r="G45" s="718" t="s">
        <v>208</v>
      </c>
      <c r="H45" s="719">
        <v>25</v>
      </c>
      <c r="I45" s="720">
        <v>7</v>
      </c>
      <c r="J45" s="721">
        <v>2</v>
      </c>
      <c r="K45" s="722" t="s">
        <v>142</v>
      </c>
      <c r="M45"/>
      <c r="N45"/>
      <c r="O45"/>
      <c r="P45"/>
      <c r="Q45"/>
      <c r="R45"/>
      <c r="S45"/>
      <c r="T45"/>
    </row>
    <row r="46" spans="2:21" s="345" customFormat="1">
      <c r="B46" s="469">
        <v>45425</v>
      </c>
      <c r="C46" s="483" t="s">
        <v>501</v>
      </c>
      <c r="D46" s="362" t="s">
        <v>2031</v>
      </c>
      <c r="E46" s="362">
        <v>407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189</v>
      </c>
      <c r="M46"/>
      <c r="N46"/>
      <c r="O46"/>
      <c r="P46"/>
      <c r="Q46"/>
      <c r="R46"/>
      <c r="S46"/>
      <c r="T46"/>
    </row>
    <row r="47" spans="2:21" s="345" customFormat="1">
      <c r="B47" s="469">
        <v>45425</v>
      </c>
      <c r="C47" s="483" t="s">
        <v>474</v>
      </c>
      <c r="D47" s="362" t="s">
        <v>2033</v>
      </c>
      <c r="E47" s="362"/>
      <c r="F47" s="362" t="s">
        <v>207</v>
      </c>
      <c r="G47" s="362" t="s">
        <v>208</v>
      </c>
      <c r="H47" s="485">
        <v>35</v>
      </c>
      <c r="I47" s="539">
        <v>5</v>
      </c>
      <c r="J47" s="364">
        <v>2</v>
      </c>
      <c r="K47" s="360" t="s">
        <v>834</v>
      </c>
      <c r="M47"/>
      <c r="N47"/>
      <c r="O47"/>
      <c r="P47"/>
      <c r="Q47"/>
      <c r="R47"/>
      <c r="S47"/>
      <c r="T47"/>
    </row>
    <row r="48" spans="2:21" s="345" customFormat="1">
      <c r="B48" s="469">
        <v>45425</v>
      </c>
      <c r="C48" s="483" t="s">
        <v>1400</v>
      </c>
      <c r="D48" s="362" t="s">
        <v>2011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240</v>
      </c>
      <c r="M48"/>
      <c r="N48"/>
      <c r="O48"/>
      <c r="P48"/>
      <c r="Q48"/>
      <c r="R48"/>
      <c r="S48"/>
      <c r="T48"/>
    </row>
    <row r="49" spans="2:20" s="345" customFormat="1">
      <c r="B49" s="469">
        <v>45426</v>
      </c>
      <c r="C49" s="483" t="s">
        <v>217</v>
      </c>
      <c r="D49" s="362" t="s">
        <v>2058</v>
      </c>
      <c r="E49" s="362">
        <v>402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4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469">
        <v>45427</v>
      </c>
      <c r="C50" s="483" t="s">
        <v>372</v>
      </c>
      <c r="D50" s="362" t="s">
        <v>2045</v>
      </c>
      <c r="E50" s="362"/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189</v>
      </c>
      <c r="M50"/>
      <c r="N50"/>
      <c r="O50"/>
      <c r="P50"/>
      <c r="Q50"/>
      <c r="R50"/>
      <c r="S50"/>
      <c r="T50"/>
    </row>
    <row r="51" spans="2:20" s="345" customFormat="1">
      <c r="B51" s="469">
        <v>45428</v>
      </c>
      <c r="C51" s="483" t="s">
        <v>295</v>
      </c>
      <c r="D51" s="362" t="s">
        <v>2073</v>
      </c>
      <c r="E51" s="362">
        <v>212</v>
      </c>
      <c r="F51" s="362" t="s">
        <v>1070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1064</v>
      </c>
      <c r="M51"/>
      <c r="N51"/>
      <c r="O51"/>
      <c r="P51"/>
      <c r="Q51"/>
      <c r="R51"/>
      <c r="S51"/>
      <c r="T51"/>
    </row>
    <row r="52" spans="2:20" s="345" customFormat="1">
      <c r="B52" s="469">
        <v>45428</v>
      </c>
      <c r="C52" s="483" t="s">
        <v>501</v>
      </c>
      <c r="D52" s="362" t="s">
        <v>2068</v>
      </c>
      <c r="E52" s="362">
        <v>304</v>
      </c>
      <c r="F52" s="362" t="s">
        <v>2069</v>
      </c>
      <c r="G52" s="362" t="s">
        <v>208</v>
      </c>
      <c r="H52" s="485">
        <v>25</v>
      </c>
      <c r="I52" s="539">
        <v>7</v>
      </c>
      <c r="J52" s="364">
        <v>2</v>
      </c>
      <c r="K52" s="480" t="s">
        <v>1064</v>
      </c>
      <c r="M52"/>
      <c r="N52"/>
      <c r="O52"/>
      <c r="P52"/>
      <c r="Q52"/>
      <c r="R52"/>
      <c r="S52"/>
      <c r="T52"/>
    </row>
    <row r="53" spans="2:20" s="345" customFormat="1">
      <c r="B53" s="469">
        <v>45428</v>
      </c>
      <c r="C53" s="483" t="s">
        <v>600</v>
      </c>
      <c r="D53" s="362"/>
      <c r="E53" s="362" t="s">
        <v>2076</v>
      </c>
      <c r="F53" s="362" t="s">
        <v>2069</v>
      </c>
      <c r="G53" s="362" t="s">
        <v>208</v>
      </c>
      <c r="H53" s="485">
        <v>40</v>
      </c>
      <c r="I53" s="539">
        <v>10</v>
      </c>
      <c r="J53" s="364">
        <v>4</v>
      </c>
      <c r="K53" s="480" t="s">
        <v>189</v>
      </c>
      <c r="M53"/>
      <c r="N53"/>
      <c r="O53"/>
      <c r="P53"/>
      <c r="Q53"/>
      <c r="R53"/>
      <c r="S53"/>
      <c r="T53"/>
    </row>
    <row r="54" spans="2:20" s="345" customFormat="1">
      <c r="B54" s="469">
        <v>45398</v>
      </c>
      <c r="C54" s="483" t="s">
        <v>476</v>
      </c>
      <c r="D54" s="362" t="s">
        <v>2077</v>
      </c>
      <c r="E54" s="362">
        <v>403</v>
      </c>
      <c r="F54" s="362" t="s">
        <v>2069</v>
      </c>
      <c r="G54" s="362" t="s">
        <v>208</v>
      </c>
      <c r="H54" s="485">
        <v>25</v>
      </c>
      <c r="I54" s="539">
        <v>7</v>
      </c>
      <c r="J54" s="364">
        <v>2</v>
      </c>
      <c r="K54" s="480" t="s">
        <v>189</v>
      </c>
      <c r="M54"/>
      <c r="N54"/>
      <c r="O54"/>
      <c r="P54"/>
      <c r="Q54"/>
      <c r="R54"/>
      <c r="S54"/>
      <c r="T54"/>
    </row>
    <row r="55" spans="2:20" s="345" customFormat="1">
      <c r="B55" s="469">
        <v>45428</v>
      </c>
      <c r="C55" s="483" t="s">
        <v>567</v>
      </c>
      <c r="D55" s="362"/>
      <c r="E55" s="362">
        <v>308</v>
      </c>
      <c r="F55" s="362" t="s">
        <v>1070</v>
      </c>
      <c r="G55" s="362" t="s">
        <v>208</v>
      </c>
      <c r="H55" s="485">
        <v>25</v>
      </c>
      <c r="I55" s="539">
        <v>7</v>
      </c>
      <c r="J55" s="364">
        <v>2</v>
      </c>
      <c r="K55" s="480" t="s">
        <v>1064</v>
      </c>
      <c r="M55"/>
      <c r="N55"/>
      <c r="O55"/>
      <c r="P55"/>
      <c r="Q55"/>
      <c r="R55"/>
      <c r="S55"/>
      <c r="T55"/>
    </row>
    <row r="56" spans="2:20" s="345" customFormat="1">
      <c r="B56" s="469">
        <v>45428</v>
      </c>
      <c r="C56" s="483" t="s">
        <v>671</v>
      </c>
      <c r="D56" s="362" t="s">
        <v>2072</v>
      </c>
      <c r="E56" s="362"/>
      <c r="F56" s="362" t="s">
        <v>1652</v>
      </c>
      <c r="G56" s="362" t="s">
        <v>208</v>
      </c>
      <c r="H56" s="485">
        <v>35</v>
      </c>
      <c r="I56" s="539">
        <v>5</v>
      </c>
      <c r="J56" s="364">
        <v>1</v>
      </c>
      <c r="K56" s="480" t="s">
        <v>1064</v>
      </c>
      <c r="M56"/>
      <c r="N56"/>
      <c r="O56"/>
      <c r="P56"/>
      <c r="Q56"/>
      <c r="R56"/>
      <c r="S56"/>
      <c r="T56"/>
    </row>
    <row r="57" spans="2:20" s="345" customFormat="1">
      <c r="B57" s="469">
        <v>45429</v>
      </c>
      <c r="C57" s="483" t="s">
        <v>486</v>
      </c>
      <c r="D57" s="362" t="s">
        <v>2067</v>
      </c>
      <c r="E57" s="362"/>
      <c r="F57" s="362" t="s">
        <v>207</v>
      </c>
      <c r="G57" s="362" t="s">
        <v>208</v>
      </c>
      <c r="H57" s="485">
        <v>35</v>
      </c>
      <c r="I57" s="539">
        <v>5</v>
      </c>
      <c r="J57" s="364">
        <v>2</v>
      </c>
      <c r="K57" s="360" t="s">
        <v>169</v>
      </c>
      <c r="M57"/>
      <c r="N57"/>
      <c r="O57"/>
      <c r="P57"/>
      <c r="Q57"/>
      <c r="R57"/>
      <c r="S57"/>
      <c r="T57"/>
    </row>
    <row r="58" spans="2:20" s="345" customFormat="1">
      <c r="B58" s="469">
        <v>45429</v>
      </c>
      <c r="C58" s="483" t="s">
        <v>476</v>
      </c>
      <c r="D58" s="362" t="s">
        <v>2075</v>
      </c>
      <c r="E58" s="362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360" t="s">
        <v>189</v>
      </c>
      <c r="M58"/>
      <c r="N58"/>
      <c r="O58"/>
      <c r="P58"/>
      <c r="Q58"/>
      <c r="R58"/>
      <c r="S58"/>
      <c r="T58"/>
    </row>
    <row r="59" spans="2:20" s="345" customFormat="1">
      <c r="B59" s="469">
        <v>45429</v>
      </c>
      <c r="C59" s="483" t="s">
        <v>471</v>
      </c>
      <c r="D59" s="362" t="s">
        <v>2078</v>
      </c>
      <c r="E59" s="362">
        <v>209</v>
      </c>
      <c r="F59" s="362" t="s">
        <v>1070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1064</v>
      </c>
      <c r="M59"/>
      <c r="N59"/>
      <c r="O59"/>
      <c r="P59"/>
      <c r="Q59"/>
      <c r="R59"/>
      <c r="S59"/>
      <c r="T59"/>
    </row>
    <row r="60" spans="2:20" s="345" customFormat="1">
      <c r="B60" s="469">
        <v>45430</v>
      </c>
      <c r="C60" s="483" t="s">
        <v>451</v>
      </c>
      <c r="D60" s="362" t="s">
        <v>2084</v>
      </c>
      <c r="E60" s="362">
        <v>315</v>
      </c>
      <c r="F60" s="362" t="s">
        <v>1070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606</v>
      </c>
      <c r="M60"/>
      <c r="N60"/>
      <c r="O60"/>
      <c r="P60"/>
      <c r="Q60"/>
      <c r="R60"/>
      <c r="S60"/>
      <c r="T60"/>
    </row>
    <row r="61" spans="2:20" s="345" customFormat="1">
      <c r="B61" s="469">
        <v>45430</v>
      </c>
      <c r="C61" s="483" t="s">
        <v>463</v>
      </c>
      <c r="D61" s="362" t="s">
        <v>2066</v>
      </c>
      <c r="E61" s="362"/>
      <c r="F61" s="362" t="s">
        <v>207</v>
      </c>
      <c r="G61" s="362" t="s">
        <v>208</v>
      </c>
      <c r="H61" s="485">
        <v>35</v>
      </c>
      <c r="I61" s="539">
        <v>5</v>
      </c>
      <c r="J61" s="364">
        <v>2</v>
      </c>
      <c r="K61" s="360" t="s">
        <v>169</v>
      </c>
      <c r="M61"/>
      <c r="N61"/>
      <c r="O61"/>
      <c r="P61"/>
      <c r="Q61"/>
      <c r="R61"/>
      <c r="S61"/>
      <c r="T61"/>
    </row>
    <row r="62" spans="2:20" s="345" customFormat="1">
      <c r="B62" s="469">
        <v>45430</v>
      </c>
      <c r="C62" s="483" t="s">
        <v>241</v>
      </c>
      <c r="D62" s="362"/>
      <c r="E62" s="362">
        <v>216</v>
      </c>
      <c r="F62" s="362" t="s">
        <v>1070</v>
      </c>
      <c r="G62" s="362" t="s">
        <v>208</v>
      </c>
      <c r="H62" s="485">
        <v>25</v>
      </c>
      <c r="I62" s="539">
        <v>7</v>
      </c>
      <c r="J62" s="364">
        <v>2</v>
      </c>
      <c r="K62" s="360" t="s">
        <v>1064</v>
      </c>
      <c r="M62"/>
      <c r="N62"/>
      <c r="O62"/>
      <c r="P62"/>
      <c r="Q62"/>
      <c r="R62"/>
      <c r="S62"/>
      <c r="T62"/>
    </row>
    <row r="63" spans="2:20" s="345" customFormat="1">
      <c r="B63" s="469">
        <v>45431</v>
      </c>
      <c r="C63" s="483" t="s">
        <v>265</v>
      </c>
      <c r="D63" s="362" t="s">
        <v>2085</v>
      </c>
      <c r="E63" s="362">
        <v>201</v>
      </c>
      <c r="F63" s="362" t="s">
        <v>1070</v>
      </c>
      <c r="G63" s="362" t="s">
        <v>208</v>
      </c>
      <c r="H63" s="485">
        <v>25</v>
      </c>
      <c r="I63" s="539">
        <v>7</v>
      </c>
      <c r="J63" s="364">
        <v>2</v>
      </c>
      <c r="K63" s="360" t="s">
        <v>1064</v>
      </c>
      <c r="M63"/>
      <c r="N63"/>
      <c r="O63"/>
      <c r="P63"/>
      <c r="Q63"/>
      <c r="R63"/>
      <c r="S63"/>
      <c r="T63"/>
    </row>
    <row r="64" spans="2:20" s="345" customFormat="1">
      <c r="B64" s="469">
        <v>45431</v>
      </c>
      <c r="C64" s="483" t="s">
        <v>1302</v>
      </c>
      <c r="D64" s="362" t="s">
        <v>2060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360" t="s">
        <v>169</v>
      </c>
      <c r="M64"/>
      <c r="N64"/>
      <c r="O64"/>
      <c r="P64"/>
      <c r="Q64"/>
      <c r="R64"/>
      <c r="S64"/>
      <c r="T64"/>
    </row>
    <row r="65" spans="2:20" s="345" customFormat="1">
      <c r="B65" s="469">
        <v>45431</v>
      </c>
      <c r="C65" s="483" t="s">
        <v>244</v>
      </c>
      <c r="D65" s="362" t="s">
        <v>2086</v>
      </c>
      <c r="E65" s="362"/>
      <c r="F65" s="362" t="s">
        <v>1652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1064</v>
      </c>
      <c r="M65"/>
      <c r="N65"/>
      <c r="O65"/>
      <c r="P65"/>
      <c r="Q65"/>
      <c r="R65"/>
      <c r="S65"/>
      <c r="T65"/>
    </row>
    <row r="66" spans="2:20" s="345" customFormat="1">
      <c r="B66" s="469">
        <v>45432</v>
      </c>
      <c r="C66" s="483" t="s">
        <v>205</v>
      </c>
      <c r="D66" s="362" t="s">
        <v>2065</v>
      </c>
      <c r="E66" s="362"/>
      <c r="F66" s="362" t="s">
        <v>207</v>
      </c>
      <c r="G66" s="362" t="s">
        <v>208</v>
      </c>
      <c r="H66" s="485">
        <v>35</v>
      </c>
      <c r="I66" s="539">
        <v>5</v>
      </c>
      <c r="J66" s="364">
        <v>2</v>
      </c>
      <c r="K66" s="360" t="s">
        <v>189</v>
      </c>
      <c r="M66"/>
      <c r="N66"/>
      <c r="O66"/>
      <c r="P66"/>
      <c r="Q66"/>
      <c r="R66"/>
      <c r="S66"/>
      <c r="T66"/>
    </row>
    <row r="67" spans="2:20" s="345" customFormat="1">
      <c r="B67" s="469">
        <v>45432</v>
      </c>
      <c r="C67" s="483" t="s">
        <v>323</v>
      </c>
      <c r="D67" s="362" t="s">
        <v>2087</v>
      </c>
      <c r="E67" s="362">
        <v>415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1064</v>
      </c>
      <c r="M67"/>
      <c r="N67"/>
      <c r="O67"/>
      <c r="P67"/>
      <c r="Q67"/>
      <c r="R67"/>
      <c r="S67"/>
      <c r="T67"/>
    </row>
    <row r="68" spans="2:20" s="345" customFormat="1">
      <c r="B68" s="469">
        <v>45432</v>
      </c>
      <c r="C68" s="483" t="s">
        <v>264</v>
      </c>
      <c r="D68" s="362" t="s">
        <v>2088</v>
      </c>
      <c r="E68" s="362">
        <v>301</v>
      </c>
      <c r="F68" s="362" t="s">
        <v>2069</v>
      </c>
      <c r="G68" s="362" t="s">
        <v>208</v>
      </c>
      <c r="H68" s="485">
        <v>25</v>
      </c>
      <c r="I68" s="539">
        <v>7</v>
      </c>
      <c r="J68" s="364">
        <v>1</v>
      </c>
      <c r="K68" s="360" t="s">
        <v>1064</v>
      </c>
      <c r="M68"/>
      <c r="N68"/>
      <c r="O68"/>
      <c r="P68"/>
      <c r="Q68"/>
      <c r="R68"/>
      <c r="S68"/>
      <c r="T68"/>
    </row>
    <row r="69" spans="2:20" s="345" customFormat="1">
      <c r="B69" s="469">
        <v>45433</v>
      </c>
      <c r="C69" s="483" t="s">
        <v>381</v>
      </c>
      <c r="D69" s="362" t="s">
        <v>2066</v>
      </c>
      <c r="E69" s="362">
        <v>315</v>
      </c>
      <c r="F69" s="362" t="s">
        <v>219</v>
      </c>
      <c r="G69" s="362" t="s">
        <v>208</v>
      </c>
      <c r="H69" s="485">
        <v>25</v>
      </c>
      <c r="I69" s="539">
        <v>7</v>
      </c>
      <c r="J69" s="364">
        <v>2</v>
      </c>
      <c r="K69" s="360" t="s">
        <v>169</v>
      </c>
      <c r="M69"/>
      <c r="N69"/>
      <c r="O69"/>
      <c r="P69"/>
      <c r="Q69"/>
      <c r="R69"/>
      <c r="S69"/>
      <c r="T69"/>
    </row>
    <row r="70" spans="2:20" s="345" customFormat="1">
      <c r="B70" s="469">
        <v>45433</v>
      </c>
      <c r="C70" s="483" t="s">
        <v>463</v>
      </c>
      <c r="D70" s="362" t="s">
        <v>2062</v>
      </c>
      <c r="E70" s="362"/>
      <c r="F70" s="362" t="s">
        <v>207</v>
      </c>
      <c r="G70" s="362" t="s">
        <v>208</v>
      </c>
      <c r="H70" s="485">
        <v>35</v>
      </c>
      <c r="I70" s="539">
        <v>5</v>
      </c>
      <c r="J70" s="364">
        <v>2</v>
      </c>
      <c r="K70" s="360" t="s">
        <v>189</v>
      </c>
      <c r="M70"/>
      <c r="N70"/>
      <c r="O70"/>
      <c r="P70"/>
      <c r="Q70"/>
      <c r="R70"/>
      <c r="S70"/>
      <c r="T70"/>
    </row>
    <row r="71" spans="2:20" s="345" customFormat="1">
      <c r="B71" s="469">
        <v>45434</v>
      </c>
      <c r="C71" s="483" t="s">
        <v>396</v>
      </c>
      <c r="D71" s="362" t="s">
        <v>2065</v>
      </c>
      <c r="E71" s="362"/>
      <c r="F71" s="362" t="s">
        <v>219</v>
      </c>
      <c r="G71" s="362" t="s">
        <v>208</v>
      </c>
      <c r="H71" s="485">
        <v>25</v>
      </c>
      <c r="I71" s="539">
        <v>7</v>
      </c>
      <c r="J71" s="364">
        <v>2</v>
      </c>
      <c r="K71" s="360" t="s">
        <v>189</v>
      </c>
      <c r="M71"/>
      <c r="N71"/>
      <c r="O71"/>
      <c r="P71"/>
      <c r="Q71"/>
      <c r="R71"/>
      <c r="S71"/>
      <c r="T71"/>
    </row>
    <row r="72" spans="2:20" s="345" customFormat="1">
      <c r="B72" s="469">
        <v>45434</v>
      </c>
      <c r="C72" s="483" t="s">
        <v>225</v>
      </c>
      <c r="D72" s="362" t="s">
        <v>2091</v>
      </c>
      <c r="E72" s="362">
        <v>316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189</v>
      </c>
      <c r="M72"/>
      <c r="N72"/>
      <c r="O72"/>
      <c r="P72"/>
      <c r="Q72"/>
      <c r="R72"/>
      <c r="S72"/>
      <c r="T72"/>
    </row>
    <row r="73" spans="2:20" s="345" customFormat="1">
      <c r="B73" s="469">
        <v>45434</v>
      </c>
      <c r="C73" s="483" t="s">
        <v>308</v>
      </c>
      <c r="D73" s="362" t="s">
        <v>2080</v>
      </c>
      <c r="E73" s="362"/>
      <c r="F73" s="362" t="s">
        <v>1652</v>
      </c>
      <c r="G73" s="362" t="s">
        <v>208</v>
      </c>
      <c r="H73" s="485">
        <v>35</v>
      </c>
      <c r="I73" s="539">
        <v>5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2:20" s="345" customFormat="1">
      <c r="B74" s="469">
        <v>45434</v>
      </c>
      <c r="C74" s="483" t="s">
        <v>600</v>
      </c>
      <c r="D74" s="362" t="s">
        <v>2060</v>
      </c>
      <c r="E74" s="362">
        <v>208</v>
      </c>
      <c r="F74" s="362" t="s">
        <v>219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169</v>
      </c>
      <c r="M74"/>
      <c r="N74"/>
      <c r="O74"/>
      <c r="P74"/>
      <c r="Q74"/>
      <c r="R74"/>
      <c r="S74"/>
      <c r="T74"/>
    </row>
    <row r="75" spans="2:20" s="345" customFormat="1">
      <c r="B75" s="469">
        <v>45434</v>
      </c>
      <c r="C75" s="483" t="s">
        <v>1012</v>
      </c>
      <c r="D75" s="362" t="s">
        <v>2070</v>
      </c>
      <c r="E75" s="362"/>
      <c r="F75" s="362" t="s">
        <v>1652</v>
      </c>
      <c r="G75" s="362" t="s">
        <v>208</v>
      </c>
      <c r="H75" s="485">
        <v>35</v>
      </c>
      <c r="I75" s="539">
        <v>5</v>
      </c>
      <c r="J75" s="364">
        <v>2</v>
      </c>
      <c r="K75" s="360" t="s">
        <v>1064</v>
      </c>
      <c r="M75"/>
      <c r="N75"/>
      <c r="O75"/>
      <c r="P75"/>
      <c r="Q75"/>
      <c r="R75"/>
      <c r="S75"/>
      <c r="T75"/>
    </row>
    <row r="76" spans="2:20" s="345" customFormat="1">
      <c r="B76" s="469">
        <v>45435</v>
      </c>
      <c r="C76" s="483" t="s">
        <v>274</v>
      </c>
      <c r="D76" s="362" t="s">
        <v>2092</v>
      </c>
      <c r="E76" s="362"/>
      <c r="F76" s="362" t="s">
        <v>1652</v>
      </c>
      <c r="G76" s="362" t="s">
        <v>208</v>
      </c>
      <c r="H76" s="485">
        <v>35</v>
      </c>
      <c r="I76" s="539">
        <v>5</v>
      </c>
      <c r="J76" s="364">
        <v>2</v>
      </c>
      <c r="K76" s="360" t="s">
        <v>189</v>
      </c>
      <c r="M76"/>
      <c r="N76"/>
      <c r="O76"/>
      <c r="P76"/>
      <c r="Q76"/>
      <c r="R76"/>
      <c r="S76"/>
      <c r="T76"/>
    </row>
    <row r="77" spans="2:20" s="345" customFormat="1">
      <c r="B77" s="469">
        <v>45435</v>
      </c>
      <c r="C77" s="483" t="s">
        <v>223</v>
      </c>
      <c r="D77" s="362" t="s">
        <v>2059</v>
      </c>
      <c r="E77" s="362"/>
      <c r="F77" s="362" t="s">
        <v>207</v>
      </c>
      <c r="G77" s="362" t="s">
        <v>208</v>
      </c>
      <c r="H77" s="485">
        <v>50</v>
      </c>
      <c r="I77" s="539">
        <v>10</v>
      </c>
      <c r="J77" s="364">
        <v>4</v>
      </c>
      <c r="K77" s="360" t="s">
        <v>169</v>
      </c>
      <c r="M77"/>
      <c r="N77"/>
      <c r="O77"/>
      <c r="P77"/>
      <c r="Q77"/>
      <c r="R77"/>
      <c r="S77"/>
      <c r="T77"/>
    </row>
    <row r="78" spans="2:20" s="345" customFormat="1">
      <c r="B78" s="469">
        <v>45435</v>
      </c>
      <c r="C78" s="483" t="s">
        <v>578</v>
      </c>
      <c r="D78" s="362" t="s">
        <v>2081</v>
      </c>
      <c r="E78" s="362"/>
      <c r="F78" s="362" t="s">
        <v>1652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1064</v>
      </c>
      <c r="M78"/>
      <c r="N78"/>
      <c r="O78"/>
      <c r="P78"/>
      <c r="Q78"/>
      <c r="R78"/>
      <c r="S78"/>
      <c r="T78"/>
    </row>
    <row r="79" spans="2:20" s="345" customFormat="1">
      <c r="B79" s="469">
        <v>45435</v>
      </c>
      <c r="C79" s="483" t="s">
        <v>289</v>
      </c>
      <c r="D79" s="362" t="s">
        <v>2090</v>
      </c>
      <c r="E79" s="362"/>
      <c r="F79" s="362" t="s">
        <v>207</v>
      </c>
      <c r="G79" s="362" t="s">
        <v>208</v>
      </c>
      <c r="H79" s="485">
        <v>35</v>
      </c>
      <c r="I79" s="539">
        <v>5</v>
      </c>
      <c r="J79" s="364">
        <v>2</v>
      </c>
      <c r="K79" s="360" t="s">
        <v>169</v>
      </c>
      <c r="M79"/>
      <c r="N79"/>
      <c r="O79"/>
      <c r="P79"/>
      <c r="Q79"/>
      <c r="R79"/>
      <c r="S79"/>
      <c r="T79"/>
    </row>
    <row r="80" spans="2:20" s="345" customFormat="1">
      <c r="B80" s="469">
        <v>45435</v>
      </c>
      <c r="C80" s="483" t="s">
        <v>459</v>
      </c>
      <c r="D80" s="362" t="s">
        <v>2082</v>
      </c>
      <c r="E80" s="362"/>
      <c r="F80" s="362" t="s">
        <v>1652</v>
      </c>
      <c r="G80" s="362" t="s">
        <v>208</v>
      </c>
      <c r="H80" s="485">
        <v>35</v>
      </c>
      <c r="I80" s="539">
        <v>5</v>
      </c>
      <c r="J80" s="364">
        <v>1</v>
      </c>
      <c r="K80" s="360" t="s">
        <v>1064</v>
      </c>
      <c r="M80"/>
      <c r="N80"/>
      <c r="O80"/>
      <c r="P80"/>
      <c r="Q80"/>
      <c r="R80"/>
      <c r="S80"/>
      <c r="T80"/>
    </row>
    <row r="81" spans="2:21" s="345" customFormat="1">
      <c r="B81" s="469">
        <v>45435</v>
      </c>
      <c r="C81" s="483" t="s">
        <v>686</v>
      </c>
      <c r="D81" s="362" t="s">
        <v>2083</v>
      </c>
      <c r="E81" s="362"/>
      <c r="F81" s="362" t="s">
        <v>1652</v>
      </c>
      <c r="G81" s="362" t="s">
        <v>208</v>
      </c>
      <c r="H81" s="485">
        <v>35</v>
      </c>
      <c r="I81" s="539">
        <v>5</v>
      </c>
      <c r="J81" s="364">
        <v>1</v>
      </c>
      <c r="K81" s="360" t="s">
        <v>1064</v>
      </c>
      <c r="M81"/>
      <c r="N81"/>
      <c r="O81"/>
      <c r="P81"/>
      <c r="Q81"/>
      <c r="R81"/>
      <c r="S81"/>
      <c r="T81"/>
    </row>
    <row r="82" spans="2:21" s="345" customFormat="1">
      <c r="B82" s="469">
        <v>45437</v>
      </c>
      <c r="C82" s="483" t="s">
        <v>856</v>
      </c>
      <c r="D82" s="362" t="s">
        <v>1884</v>
      </c>
      <c r="E82" s="362"/>
      <c r="F82" s="362" t="s">
        <v>207</v>
      </c>
      <c r="G82" s="362" t="s">
        <v>208</v>
      </c>
      <c r="H82" s="485">
        <v>35</v>
      </c>
      <c r="I82" s="539">
        <v>5</v>
      </c>
      <c r="J82" s="364">
        <v>3</v>
      </c>
      <c r="K82" s="360" t="s">
        <v>169</v>
      </c>
      <c r="M82"/>
      <c r="N82"/>
      <c r="O82"/>
      <c r="P82"/>
      <c r="Q82"/>
      <c r="R82"/>
      <c r="S82"/>
      <c r="T82"/>
    </row>
    <row r="83" spans="2:21" s="345" customFormat="1">
      <c r="B83" s="654">
        <v>45438</v>
      </c>
      <c r="C83" s="655" t="s">
        <v>271</v>
      </c>
      <c r="D83" s="636" t="s">
        <v>2095</v>
      </c>
      <c r="E83" s="636">
        <v>208</v>
      </c>
      <c r="F83" s="636" t="s">
        <v>219</v>
      </c>
      <c r="G83" s="636" t="s">
        <v>208</v>
      </c>
      <c r="H83" s="637">
        <v>25</v>
      </c>
      <c r="I83" s="638">
        <v>7</v>
      </c>
      <c r="J83" s="639">
        <v>2</v>
      </c>
      <c r="K83" s="656" t="s">
        <v>169</v>
      </c>
      <c r="L83" s="790" t="s">
        <v>2105</v>
      </c>
      <c r="M83"/>
      <c r="N83"/>
      <c r="O83"/>
      <c r="P83"/>
      <c r="Q83"/>
      <c r="R83"/>
      <c r="S83"/>
      <c r="T83"/>
    </row>
    <row r="84" spans="2:21" s="345" customFormat="1">
      <c r="B84" s="469">
        <v>45438</v>
      </c>
      <c r="C84" s="483" t="s">
        <v>433</v>
      </c>
      <c r="D84" s="362" t="s">
        <v>2022</v>
      </c>
      <c r="E84" s="362"/>
      <c r="F84" s="362" t="s">
        <v>207</v>
      </c>
      <c r="G84" s="362" t="s">
        <v>208</v>
      </c>
      <c r="H84" s="485">
        <v>35</v>
      </c>
      <c r="I84" s="539">
        <v>5</v>
      </c>
      <c r="J84" s="364">
        <v>2</v>
      </c>
      <c r="K84" s="360" t="s">
        <v>1064</v>
      </c>
      <c r="M84"/>
      <c r="N84"/>
      <c r="O84"/>
      <c r="P84"/>
      <c r="Q84"/>
      <c r="R84"/>
      <c r="S84"/>
      <c r="T84"/>
      <c r="U84" s="365"/>
    </row>
    <row r="85" spans="2:21" s="345" customFormat="1">
      <c r="B85" s="469">
        <v>45438</v>
      </c>
      <c r="C85" s="483" t="s">
        <v>514</v>
      </c>
      <c r="D85" s="362" t="s">
        <v>2061</v>
      </c>
      <c r="E85" s="362"/>
      <c r="F85" s="362" t="s">
        <v>207</v>
      </c>
      <c r="G85" s="362" t="s">
        <v>208</v>
      </c>
      <c r="H85" s="485">
        <v>35</v>
      </c>
      <c r="I85" s="539">
        <v>5</v>
      </c>
      <c r="J85" s="364">
        <v>2</v>
      </c>
      <c r="K85" s="360" t="s">
        <v>169</v>
      </c>
      <c r="M85"/>
      <c r="N85"/>
      <c r="O85"/>
      <c r="P85"/>
      <c r="Q85"/>
      <c r="R85"/>
      <c r="S85"/>
      <c r="T85"/>
      <c r="U85" s="365"/>
    </row>
    <row r="86" spans="2:21" s="345" customFormat="1">
      <c r="B86" s="469">
        <v>45439</v>
      </c>
      <c r="C86" s="483" t="s">
        <v>323</v>
      </c>
      <c r="D86" s="362" t="s">
        <v>2063</v>
      </c>
      <c r="E86" s="362"/>
      <c r="F86" s="362" t="s">
        <v>207</v>
      </c>
      <c r="G86" s="362" t="s">
        <v>208</v>
      </c>
      <c r="H86" s="485">
        <v>70</v>
      </c>
      <c r="I86" s="539">
        <v>15</v>
      </c>
      <c r="J86" s="364">
        <v>6</v>
      </c>
      <c r="K86" s="360" t="s">
        <v>189</v>
      </c>
      <c r="M86"/>
      <c r="N86"/>
      <c r="O86"/>
      <c r="P86"/>
      <c r="Q86"/>
      <c r="R86"/>
      <c r="S86"/>
      <c r="T86"/>
      <c r="U86" s="365"/>
    </row>
    <row r="87" spans="2:21" s="345" customFormat="1">
      <c r="B87" s="1754">
        <v>45439</v>
      </c>
      <c r="C87" s="1756" t="s">
        <v>560</v>
      </c>
      <c r="D87" s="1758" t="s">
        <v>2071</v>
      </c>
      <c r="E87" s="1758"/>
      <c r="F87" s="1758" t="s">
        <v>207</v>
      </c>
      <c r="G87" s="1758" t="s">
        <v>208</v>
      </c>
      <c r="H87" s="485">
        <v>70</v>
      </c>
      <c r="I87" s="539">
        <v>15</v>
      </c>
      <c r="J87" s="1764">
        <v>11</v>
      </c>
      <c r="K87" s="1766" t="s">
        <v>1064</v>
      </c>
      <c r="M87"/>
      <c r="N87"/>
      <c r="O87"/>
      <c r="P87"/>
      <c r="Q87"/>
      <c r="R87"/>
      <c r="S87"/>
      <c r="T87"/>
      <c r="U87" s="365"/>
    </row>
    <row r="88" spans="2:21" s="345" customFormat="1">
      <c r="B88" s="1755"/>
      <c r="C88" s="1757"/>
      <c r="D88" s="1759"/>
      <c r="E88" s="1759"/>
      <c r="F88" s="1759"/>
      <c r="G88" s="1759"/>
      <c r="H88" s="485">
        <v>70</v>
      </c>
      <c r="I88" s="539">
        <v>15</v>
      </c>
      <c r="J88" s="1765"/>
      <c r="K88" s="1766"/>
      <c r="M88"/>
      <c r="N88"/>
      <c r="O88"/>
      <c r="P88"/>
      <c r="Q88"/>
      <c r="R88"/>
      <c r="S88"/>
      <c r="T88"/>
      <c r="U88" s="365"/>
    </row>
    <row r="89" spans="2:21" s="345" customFormat="1">
      <c r="B89" s="469">
        <v>45440</v>
      </c>
      <c r="C89" s="483" t="s">
        <v>249</v>
      </c>
      <c r="D89" s="362" t="s">
        <v>2106</v>
      </c>
      <c r="E89" s="362">
        <v>203</v>
      </c>
      <c r="F89" s="362" t="s">
        <v>219</v>
      </c>
      <c r="G89" s="362" t="s">
        <v>208</v>
      </c>
      <c r="H89" s="485">
        <v>25</v>
      </c>
      <c r="I89" s="539">
        <v>7</v>
      </c>
      <c r="J89" s="364">
        <v>1</v>
      </c>
      <c r="K89" s="360" t="s">
        <v>169</v>
      </c>
      <c r="L89" s="365"/>
      <c r="M89"/>
      <c r="N89"/>
      <c r="O89"/>
      <c r="P89"/>
      <c r="Q89"/>
      <c r="R89"/>
      <c r="S89"/>
      <c r="T89"/>
      <c r="U89" s="365"/>
    </row>
    <row r="90" spans="2:21" s="345" customFormat="1">
      <c r="B90" s="469">
        <v>45440</v>
      </c>
      <c r="C90" s="483" t="s">
        <v>1275</v>
      </c>
      <c r="D90" s="362" t="s">
        <v>2108</v>
      </c>
      <c r="E90" s="362"/>
      <c r="F90" s="362" t="s">
        <v>207</v>
      </c>
      <c r="G90" s="362" t="s">
        <v>208</v>
      </c>
      <c r="H90" s="485">
        <v>35</v>
      </c>
      <c r="I90" s="539">
        <v>5</v>
      </c>
      <c r="J90" s="364">
        <v>2</v>
      </c>
      <c r="K90" s="360" t="s">
        <v>1064</v>
      </c>
      <c r="M90"/>
      <c r="N90"/>
      <c r="O90"/>
      <c r="P90"/>
      <c r="Q90"/>
      <c r="R90"/>
      <c r="S90"/>
      <c r="T90"/>
      <c r="U90" s="365"/>
    </row>
    <row r="91" spans="2:21" s="345" customFormat="1">
      <c r="B91" s="469">
        <v>45440</v>
      </c>
      <c r="C91" s="483" t="s">
        <v>166</v>
      </c>
      <c r="D91" s="362" t="s">
        <v>2064</v>
      </c>
      <c r="E91" s="362"/>
      <c r="F91" s="362" t="s">
        <v>207</v>
      </c>
      <c r="G91" s="362" t="s">
        <v>208</v>
      </c>
      <c r="H91" s="485">
        <v>35</v>
      </c>
      <c r="I91" s="539">
        <v>5</v>
      </c>
      <c r="J91" s="364">
        <v>2</v>
      </c>
      <c r="K91" s="360" t="s">
        <v>189</v>
      </c>
      <c r="M91"/>
      <c r="N91"/>
      <c r="O91"/>
      <c r="P91"/>
      <c r="Q91"/>
      <c r="R91"/>
      <c r="S91"/>
      <c r="T91"/>
      <c r="U91" s="365"/>
    </row>
    <row r="92" spans="2:21" s="345" customFormat="1">
      <c r="B92" s="469">
        <v>45441</v>
      </c>
      <c r="C92" s="483" t="s">
        <v>297</v>
      </c>
      <c r="D92" s="362" t="s">
        <v>2109</v>
      </c>
      <c r="E92" s="362">
        <v>316</v>
      </c>
      <c r="F92" s="362" t="s">
        <v>219</v>
      </c>
      <c r="G92" s="362" t="s">
        <v>208</v>
      </c>
      <c r="H92" s="485">
        <v>25</v>
      </c>
      <c r="I92" s="539">
        <v>7</v>
      </c>
      <c r="J92" s="364">
        <v>2</v>
      </c>
      <c r="K92" s="360" t="s">
        <v>606</v>
      </c>
      <c r="M92"/>
      <c r="N92"/>
      <c r="O92"/>
      <c r="P92"/>
      <c r="Q92"/>
      <c r="R92"/>
      <c r="S92"/>
      <c r="T92"/>
      <c r="U92" s="365"/>
    </row>
    <row r="93" spans="2:21" s="345" customFormat="1">
      <c r="B93" s="469">
        <v>45441</v>
      </c>
      <c r="C93" s="483" t="s">
        <v>295</v>
      </c>
      <c r="D93" s="362" t="s">
        <v>2110</v>
      </c>
      <c r="E93" s="362">
        <v>301</v>
      </c>
      <c r="F93" s="362" t="s">
        <v>219</v>
      </c>
      <c r="G93" s="362" t="s">
        <v>208</v>
      </c>
      <c r="H93" s="485">
        <v>30</v>
      </c>
      <c r="I93" s="539">
        <v>7.5</v>
      </c>
      <c r="J93" s="364">
        <v>2</v>
      </c>
      <c r="K93" s="360" t="s">
        <v>606</v>
      </c>
      <c r="M93"/>
      <c r="N93"/>
      <c r="O93"/>
      <c r="P93"/>
      <c r="Q93"/>
      <c r="R93"/>
      <c r="S93"/>
      <c r="T93"/>
      <c r="U93" s="365"/>
    </row>
    <row r="94" spans="2:21" s="345" customFormat="1">
      <c r="B94" s="469">
        <v>45441</v>
      </c>
      <c r="C94" s="483" t="s">
        <v>389</v>
      </c>
      <c r="D94" s="362" t="s">
        <v>2112</v>
      </c>
      <c r="E94" s="362">
        <v>416</v>
      </c>
      <c r="F94" s="362" t="s">
        <v>219</v>
      </c>
      <c r="G94" s="362" t="s">
        <v>208</v>
      </c>
      <c r="H94" s="485">
        <v>25</v>
      </c>
      <c r="I94" s="539">
        <v>7</v>
      </c>
      <c r="J94" s="364">
        <v>2</v>
      </c>
      <c r="K94" s="360" t="s">
        <v>169</v>
      </c>
      <c r="M94"/>
      <c r="N94"/>
      <c r="O94"/>
      <c r="P94"/>
      <c r="Q94"/>
      <c r="R94"/>
      <c r="S94"/>
      <c r="T94"/>
      <c r="U94" s="365"/>
    </row>
    <row r="95" spans="2:21" s="345" customFormat="1">
      <c r="B95" s="469">
        <v>45441</v>
      </c>
      <c r="C95" s="483" t="s">
        <v>686</v>
      </c>
      <c r="D95" s="362" t="s">
        <v>2074</v>
      </c>
      <c r="E95" s="362"/>
      <c r="F95" s="362" t="s">
        <v>207</v>
      </c>
      <c r="G95" s="362" t="s">
        <v>208</v>
      </c>
      <c r="H95" s="485">
        <v>70</v>
      </c>
      <c r="I95" s="539">
        <v>15</v>
      </c>
      <c r="J95" s="364">
        <v>4</v>
      </c>
      <c r="K95" s="360" t="s">
        <v>1064</v>
      </c>
      <c r="M95"/>
      <c r="N95"/>
      <c r="O95"/>
      <c r="P95"/>
      <c r="Q95"/>
      <c r="R95"/>
      <c r="S95"/>
      <c r="T95"/>
      <c r="U95" s="365"/>
    </row>
    <row r="96" spans="2:21" s="345" customFormat="1">
      <c r="B96" s="469">
        <v>45442</v>
      </c>
      <c r="C96" s="363" t="s">
        <v>501</v>
      </c>
      <c r="D96" s="362" t="s">
        <v>2107</v>
      </c>
      <c r="E96" s="362"/>
      <c r="F96" s="362" t="s">
        <v>207</v>
      </c>
      <c r="G96" s="362" t="s">
        <v>208</v>
      </c>
      <c r="H96" s="485">
        <v>35</v>
      </c>
      <c r="I96" s="539">
        <v>5</v>
      </c>
      <c r="J96" s="364">
        <v>2</v>
      </c>
      <c r="K96" s="360" t="s">
        <v>169</v>
      </c>
      <c r="M96"/>
      <c r="N96"/>
      <c r="O96"/>
      <c r="P96"/>
      <c r="Q96"/>
      <c r="R96"/>
      <c r="S96"/>
      <c r="T96"/>
      <c r="U96" s="365"/>
    </row>
    <row r="97" spans="2:21" s="345" customFormat="1" ht="18" customHeight="1" thickBot="1">
      <c r="B97" s="498">
        <v>45443</v>
      </c>
      <c r="C97" s="374" t="s">
        <v>923</v>
      </c>
      <c r="D97" s="373" t="s">
        <v>2122</v>
      </c>
      <c r="E97" s="373">
        <v>309</v>
      </c>
      <c r="F97" s="373" t="s">
        <v>219</v>
      </c>
      <c r="G97" s="373" t="s">
        <v>208</v>
      </c>
      <c r="H97" s="500">
        <v>25</v>
      </c>
      <c r="I97" s="791">
        <v>7</v>
      </c>
      <c r="J97" s="501">
        <v>2</v>
      </c>
      <c r="K97" s="360" t="s">
        <v>240</v>
      </c>
      <c r="M97"/>
      <c r="N97"/>
      <c r="O97"/>
      <c r="P97"/>
      <c r="Q97"/>
      <c r="R97"/>
      <c r="S97"/>
      <c r="T97"/>
      <c r="U97" s="365"/>
    </row>
    <row r="98" spans="2:21" s="345" customFormat="1">
      <c r="K98" s="360"/>
      <c r="M98"/>
      <c r="N98"/>
      <c r="O98"/>
      <c r="P98"/>
      <c r="Q98"/>
      <c r="R98"/>
      <c r="S98"/>
      <c r="T98"/>
      <c r="U98" s="365"/>
    </row>
    <row r="99" spans="2:21" s="345" customFormat="1">
      <c r="H99" s="652">
        <f>SUM(H5:H97)</f>
        <v>3000</v>
      </c>
      <c r="I99" s="534">
        <f>SUM(I5:I97)</f>
        <v>633</v>
      </c>
      <c r="K99" s="360"/>
      <c r="M99"/>
      <c r="N99"/>
      <c r="O99"/>
      <c r="P99"/>
      <c r="Q99"/>
      <c r="R99"/>
      <c r="S99"/>
      <c r="T99"/>
      <c r="U99" s="365"/>
    </row>
    <row r="100" spans="2:21" s="345" customFormat="1">
      <c r="I100" s="534"/>
      <c r="K100" s="360"/>
      <c r="M100"/>
      <c r="N100"/>
      <c r="O100"/>
      <c r="P100"/>
      <c r="Q100"/>
      <c r="R100"/>
      <c r="S100"/>
      <c r="T100"/>
    </row>
    <row r="101" spans="2:21" s="345" customFormat="1">
      <c r="I101" s="534"/>
      <c r="K101" s="360"/>
      <c r="M101"/>
      <c r="N101"/>
      <c r="O101"/>
      <c r="P101"/>
      <c r="Q101"/>
      <c r="R101"/>
      <c r="S101"/>
      <c r="T101"/>
    </row>
    <row r="102" spans="2:21" s="345" customFormat="1" ht="15.75">
      <c r="B102" s="510" t="s">
        <v>1444</v>
      </c>
      <c r="C102" s="511"/>
      <c r="D102" s="511"/>
      <c r="E102" s="511"/>
      <c r="F102" s="511"/>
      <c r="G102" s="511"/>
      <c r="H102" s="511"/>
      <c r="I102" s="537"/>
      <c r="K102" s="360"/>
      <c r="M102"/>
      <c r="N102"/>
      <c r="O102"/>
      <c r="P102"/>
      <c r="Q102"/>
      <c r="R102"/>
      <c r="S102"/>
      <c r="T102"/>
    </row>
    <row r="103" spans="2:21" s="345" customFormat="1" ht="15.75">
      <c r="B103" s="378"/>
      <c r="I103" s="534"/>
      <c r="K103" s="360"/>
      <c r="M103"/>
      <c r="N103"/>
      <c r="O103"/>
      <c r="P103"/>
      <c r="Q103"/>
      <c r="R103"/>
      <c r="S103"/>
      <c r="T103"/>
    </row>
    <row r="104" spans="2:21" s="345" customFormat="1" ht="15.75">
      <c r="B104" s="503" t="s">
        <v>311</v>
      </c>
      <c r="I104" s="534"/>
      <c r="K104" s="360"/>
      <c r="M104"/>
      <c r="N104"/>
      <c r="O104"/>
      <c r="P104"/>
      <c r="Q104"/>
      <c r="R104"/>
      <c r="S104"/>
      <c r="T104"/>
    </row>
    <row r="105" spans="2:21" s="345" customFormat="1" ht="15.75">
      <c r="B105" s="503"/>
      <c r="I105" s="534"/>
      <c r="K105" s="360"/>
      <c r="M105"/>
      <c r="N105"/>
      <c r="O105"/>
      <c r="P105"/>
      <c r="Q105"/>
      <c r="R105"/>
      <c r="S105"/>
      <c r="T105"/>
    </row>
    <row r="106" spans="2:21" s="345" customFormat="1" ht="15.75">
      <c r="B106" s="503" t="s">
        <v>312</v>
      </c>
      <c r="I106" s="534"/>
      <c r="K106" s="360"/>
      <c r="M106"/>
      <c r="N106"/>
      <c r="O106"/>
      <c r="P106"/>
      <c r="Q106"/>
      <c r="R106"/>
      <c r="S106"/>
      <c r="T106"/>
    </row>
    <row r="107" spans="2:21" s="345" customFormat="1" ht="15.75">
      <c r="B107" s="503"/>
      <c r="I107" s="534"/>
      <c r="K107" s="360"/>
      <c r="M107"/>
      <c r="N107"/>
      <c r="O107"/>
      <c r="P107"/>
      <c r="Q107"/>
      <c r="R107"/>
      <c r="S107"/>
      <c r="T107"/>
    </row>
    <row r="108" spans="2:21" s="345" customFormat="1" ht="15.75">
      <c r="B108" s="504" t="s">
        <v>313</v>
      </c>
      <c r="I108" s="534"/>
      <c r="K108" s="360"/>
      <c r="M108"/>
      <c r="N108"/>
      <c r="O108"/>
      <c r="P108"/>
      <c r="Q108"/>
      <c r="R108"/>
      <c r="S108"/>
      <c r="T108"/>
    </row>
    <row r="109" spans="2:21" s="345" customFormat="1" ht="15.75">
      <c r="B109" s="503"/>
      <c r="I109" s="534"/>
      <c r="K109" s="360"/>
      <c r="M109"/>
      <c r="N109"/>
      <c r="O109"/>
      <c r="P109"/>
      <c r="Q109"/>
      <c r="R109"/>
      <c r="S109"/>
      <c r="T109"/>
    </row>
    <row r="110" spans="2:21" s="345" customFormat="1" ht="15.75">
      <c r="B110" s="378" t="s">
        <v>1618</v>
      </c>
      <c r="I110" s="534"/>
      <c r="K110" s="360"/>
      <c r="M110"/>
      <c r="N110"/>
      <c r="O110"/>
      <c r="P110"/>
      <c r="Q110"/>
      <c r="R110"/>
      <c r="S110"/>
      <c r="T110"/>
    </row>
    <row r="111" spans="2:21" s="345" customFormat="1" ht="15.75">
      <c r="B111" s="503"/>
      <c r="I111" s="534"/>
      <c r="K111" s="360"/>
      <c r="M111"/>
      <c r="N111"/>
      <c r="O111"/>
      <c r="P111"/>
      <c r="Q111"/>
      <c r="R111"/>
      <c r="S111"/>
      <c r="T111"/>
    </row>
    <row r="112" spans="2:21" s="345" customFormat="1" ht="15.75">
      <c r="B112" s="378" t="s">
        <v>1617</v>
      </c>
      <c r="I112" s="534"/>
      <c r="K112" s="360"/>
      <c r="M112"/>
      <c r="N112"/>
      <c r="O112"/>
      <c r="P112"/>
      <c r="Q112"/>
      <c r="R112"/>
      <c r="S112"/>
      <c r="T112"/>
    </row>
    <row r="113" spans="1:20" s="345" customFormat="1">
      <c r="I113" s="534"/>
      <c r="K113" s="360"/>
      <c r="M113"/>
      <c r="N113"/>
      <c r="O113"/>
      <c r="P113"/>
      <c r="Q113"/>
      <c r="R113"/>
      <c r="S113"/>
      <c r="T113"/>
    </row>
    <row r="114" spans="1:20" s="345" customFormat="1">
      <c r="I114" s="534"/>
      <c r="K114" s="365"/>
      <c r="M114"/>
      <c r="N114"/>
      <c r="O114"/>
      <c r="P114"/>
      <c r="Q114"/>
      <c r="R114"/>
      <c r="S114"/>
      <c r="T114"/>
    </row>
    <row r="115" spans="1:20" s="345" customFormat="1">
      <c r="B115"/>
      <c r="C115"/>
      <c r="D115"/>
      <c r="E115"/>
      <c r="F115"/>
      <c r="G115"/>
      <c r="H115"/>
      <c r="I115" s="538"/>
      <c r="J115"/>
      <c r="K115" s="365"/>
      <c r="M115"/>
      <c r="N115"/>
      <c r="O115"/>
      <c r="P115"/>
      <c r="Q115"/>
      <c r="R115"/>
      <c r="S115"/>
      <c r="T115"/>
    </row>
    <row r="116" spans="1:20" s="345" customFormat="1">
      <c r="A116"/>
      <c r="B116"/>
      <c r="C116"/>
      <c r="D116"/>
      <c r="E116"/>
      <c r="F116"/>
      <c r="G116"/>
      <c r="H116"/>
      <c r="I116" s="538"/>
      <c r="J116"/>
      <c r="K116" s="365"/>
      <c r="M116"/>
      <c r="N116"/>
      <c r="O116"/>
      <c r="P116"/>
      <c r="Q116"/>
      <c r="R116"/>
      <c r="S116"/>
      <c r="T116"/>
    </row>
    <row r="117" spans="1:20">
      <c r="K117" s="365"/>
    </row>
    <row r="118" spans="1:20">
      <c r="K118" s="365"/>
    </row>
    <row r="119" spans="1:20">
      <c r="K119" s="365"/>
    </row>
    <row r="120" spans="1:20">
      <c r="K120" s="365"/>
    </row>
    <row r="121" spans="1:20">
      <c r="K121" s="365"/>
    </row>
    <row r="122" spans="1:20">
      <c r="K122" s="365"/>
    </row>
    <row r="123" spans="1:20">
      <c r="K123" s="365"/>
    </row>
    <row r="124" spans="1:20">
      <c r="K124" s="365"/>
    </row>
    <row r="125" spans="1:20">
      <c r="K125" s="365"/>
    </row>
    <row r="126" spans="1:20">
      <c r="K126" s="365"/>
    </row>
    <row r="127" spans="1:20">
      <c r="K127" s="365"/>
    </row>
    <row r="128" spans="1:20">
      <c r="K128" s="365"/>
    </row>
    <row r="129" spans="11:11">
      <c r="K129" s="365"/>
    </row>
    <row r="130" spans="11:11">
      <c r="K130" s="365"/>
    </row>
    <row r="131" spans="11:11">
      <c r="K131" s="365"/>
    </row>
    <row r="132" spans="11:11">
      <c r="K132" s="345"/>
    </row>
    <row r="133" spans="11:11">
      <c r="K133" s="345"/>
    </row>
    <row r="134" spans="11:11">
      <c r="K134" s="345"/>
    </row>
    <row r="135" spans="11:11">
      <c r="K135" s="345"/>
    </row>
    <row r="136" spans="11:11">
      <c r="K136" s="345"/>
    </row>
    <row r="137" spans="11:11">
      <c r="K137" s="345"/>
    </row>
    <row r="138" spans="11:11">
      <c r="K138" s="345"/>
    </row>
    <row r="139" spans="11:11">
      <c r="K139" s="345"/>
    </row>
    <row r="140" spans="11:11">
      <c r="K140" s="345"/>
    </row>
    <row r="141" spans="11:11">
      <c r="K141" s="345"/>
    </row>
    <row r="142" spans="11:11">
      <c r="K142" s="345"/>
    </row>
    <row r="143" spans="11:11">
      <c r="K143" s="345"/>
    </row>
    <row r="144" spans="11:11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</sheetData>
  <mergeCells count="12">
    <mergeCell ref="B1:G1"/>
    <mergeCell ref="W1:X1"/>
    <mergeCell ref="C2:G2"/>
    <mergeCell ref="B3:D3"/>
    <mergeCell ref="B87:B88"/>
    <mergeCell ref="C87:C88"/>
    <mergeCell ref="D87:D88"/>
    <mergeCell ref="F87:F88"/>
    <mergeCell ref="G87:G88"/>
    <mergeCell ref="J87:J88"/>
    <mergeCell ref="K87:K88"/>
    <mergeCell ref="E87:E88"/>
  </mergeCells>
  <phoneticPr fontId="188" type="noConversion"/>
  <conditionalFormatting sqref="U13">
    <cfRule type="top10" dxfId="30" priority="1" percent="1" rank="10"/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5C5F-926A-4878-BB3D-9F6D49528C3B}">
  <sheetPr codeName="Folha25"/>
  <dimension ref="A1:Y127"/>
  <sheetViews>
    <sheetView topLeftCell="A41" zoomScale="82" zoomScaleNormal="80" workbookViewId="0">
      <selection activeCell="H45" sqref="H45:J4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12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1649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715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45444</v>
      </c>
      <c r="C5" s="476" t="s">
        <v>355</v>
      </c>
      <c r="D5" s="631" t="s">
        <v>2111</v>
      </c>
      <c r="E5" s="477">
        <v>408</v>
      </c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606</v>
      </c>
      <c r="L5" s="481"/>
    </row>
    <row r="6" spans="2:25" s="345" customFormat="1">
      <c r="B6" s="475">
        <v>45444</v>
      </c>
      <c r="C6" s="476" t="s">
        <v>533</v>
      </c>
      <c r="D6" s="631" t="s">
        <v>2118</v>
      </c>
      <c r="E6" s="477"/>
      <c r="F6" s="362" t="s">
        <v>207</v>
      </c>
      <c r="G6" s="362" t="s">
        <v>208</v>
      </c>
      <c r="H6" s="485">
        <v>70</v>
      </c>
      <c r="I6" s="539">
        <v>15</v>
      </c>
      <c r="J6" s="364">
        <v>2</v>
      </c>
      <c r="K6" s="480" t="s">
        <v>606</v>
      </c>
      <c r="L6" s="481"/>
    </row>
    <row r="7" spans="2:25" s="345" customFormat="1">
      <c r="B7" s="475">
        <v>45444</v>
      </c>
      <c r="C7" s="476" t="s">
        <v>533</v>
      </c>
      <c r="D7" s="631" t="s">
        <v>2123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1316</v>
      </c>
      <c r="L7" s="481"/>
    </row>
    <row r="8" spans="2:25" s="345" customFormat="1">
      <c r="B8" s="475">
        <v>45444</v>
      </c>
      <c r="C8" s="476" t="s">
        <v>630</v>
      </c>
      <c r="D8" s="631" t="s">
        <v>2117</v>
      </c>
      <c r="E8" s="477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480" t="s">
        <v>169</v>
      </c>
      <c r="L8" s="481"/>
    </row>
    <row r="9" spans="2:25" s="345" customFormat="1">
      <c r="B9" s="475">
        <v>45444</v>
      </c>
      <c r="C9" s="476" t="s">
        <v>345</v>
      </c>
      <c r="D9" s="631" t="s">
        <v>2119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480" t="s">
        <v>1064</v>
      </c>
      <c r="L9" s="481"/>
    </row>
    <row r="10" spans="2:25" s="345" customFormat="1">
      <c r="B10" s="475">
        <v>45444</v>
      </c>
      <c r="C10" s="476" t="s">
        <v>2115</v>
      </c>
      <c r="D10" s="631" t="s">
        <v>2116</v>
      </c>
      <c r="E10" s="477"/>
      <c r="F10" s="362" t="s">
        <v>207</v>
      </c>
      <c r="G10" s="362" t="s">
        <v>208</v>
      </c>
      <c r="H10" s="485">
        <v>35</v>
      </c>
      <c r="I10" s="539">
        <v>5</v>
      </c>
      <c r="J10" s="364">
        <v>2</v>
      </c>
      <c r="K10" s="480" t="s">
        <v>169</v>
      </c>
      <c r="L10" s="481"/>
    </row>
    <row r="11" spans="2:25" s="345" customFormat="1">
      <c r="B11" s="475">
        <v>45445</v>
      </c>
      <c r="C11" s="476" t="s">
        <v>215</v>
      </c>
      <c r="D11" s="631" t="s">
        <v>2124</v>
      </c>
      <c r="E11" s="477"/>
      <c r="F11" s="362" t="s">
        <v>207</v>
      </c>
      <c r="G11" s="362" t="s">
        <v>208</v>
      </c>
      <c r="H11" s="485">
        <v>35</v>
      </c>
      <c r="I11" s="541">
        <v>5</v>
      </c>
      <c r="J11" s="364">
        <v>2</v>
      </c>
      <c r="K11" s="480" t="s">
        <v>169</v>
      </c>
      <c r="L11" s="480"/>
    </row>
    <row r="12" spans="2:25" s="345" customFormat="1">
      <c r="B12" s="475">
        <v>45446</v>
      </c>
      <c r="C12" s="476" t="s">
        <v>217</v>
      </c>
      <c r="D12" s="631" t="s">
        <v>2128</v>
      </c>
      <c r="E12" s="477">
        <v>203</v>
      </c>
      <c r="F12" s="362" t="s">
        <v>219</v>
      </c>
      <c r="G12" s="362" t="s">
        <v>208</v>
      </c>
      <c r="H12" s="485">
        <v>25</v>
      </c>
      <c r="I12" s="541">
        <v>7</v>
      </c>
      <c r="J12" s="364">
        <v>2</v>
      </c>
      <c r="K12" s="480" t="s">
        <v>189</v>
      </c>
    </row>
    <row r="13" spans="2:25" s="345" customFormat="1">
      <c r="B13" s="475">
        <v>45446</v>
      </c>
      <c r="C13" s="476" t="s">
        <v>418</v>
      </c>
      <c r="D13" s="631" t="s">
        <v>2126</v>
      </c>
      <c r="E13" s="477">
        <v>209</v>
      </c>
      <c r="F13" s="362" t="s">
        <v>219</v>
      </c>
      <c r="G13" s="362" t="s">
        <v>208</v>
      </c>
      <c r="H13" s="485">
        <v>40</v>
      </c>
      <c r="I13" s="541">
        <v>10</v>
      </c>
      <c r="J13" s="364">
        <v>3</v>
      </c>
      <c r="K13" s="480" t="s">
        <v>189</v>
      </c>
    </row>
    <row r="14" spans="2:25" s="345" customFormat="1">
      <c r="B14" s="475">
        <v>45446</v>
      </c>
      <c r="C14" s="476" t="s">
        <v>370</v>
      </c>
      <c r="D14" s="631" t="s">
        <v>2118</v>
      </c>
      <c r="E14" s="477">
        <v>103</v>
      </c>
      <c r="F14" s="362" t="s">
        <v>219</v>
      </c>
      <c r="G14" s="362" t="s">
        <v>208</v>
      </c>
      <c r="H14" s="485">
        <v>40</v>
      </c>
      <c r="I14" s="541">
        <v>10</v>
      </c>
      <c r="J14" s="364">
        <v>2</v>
      </c>
      <c r="K14" s="480" t="s">
        <v>189</v>
      </c>
      <c r="U14" s="365"/>
    </row>
    <row r="15" spans="2:25" s="345" customFormat="1">
      <c r="B15" s="475">
        <v>45446</v>
      </c>
      <c r="C15" s="476" t="s">
        <v>2130</v>
      </c>
      <c r="D15" s="631" t="s">
        <v>2131</v>
      </c>
      <c r="E15" s="477"/>
      <c r="F15" s="362" t="s">
        <v>207</v>
      </c>
      <c r="G15" s="362" t="s">
        <v>208</v>
      </c>
      <c r="H15" s="485">
        <v>35</v>
      </c>
      <c r="I15" s="541">
        <v>5</v>
      </c>
      <c r="J15" s="364">
        <v>3</v>
      </c>
      <c r="K15" s="480" t="s">
        <v>1778</v>
      </c>
      <c r="U15" s="365"/>
    </row>
    <row r="16" spans="2:25" s="345" customFormat="1">
      <c r="B16" s="475">
        <v>45447</v>
      </c>
      <c r="C16" s="476" t="s">
        <v>272</v>
      </c>
      <c r="D16" s="631" t="s">
        <v>2127</v>
      </c>
      <c r="E16" s="477">
        <v>202</v>
      </c>
      <c r="F16" s="362" t="s">
        <v>219</v>
      </c>
      <c r="G16" s="362" t="s">
        <v>208</v>
      </c>
      <c r="H16" s="485">
        <v>25</v>
      </c>
      <c r="I16" s="541">
        <v>7</v>
      </c>
      <c r="J16" s="364">
        <v>2</v>
      </c>
      <c r="K16" s="480" t="s">
        <v>189</v>
      </c>
      <c r="U16" s="365"/>
    </row>
    <row r="17" spans="1:21" s="345" customFormat="1">
      <c r="B17" s="475">
        <v>45447</v>
      </c>
      <c r="C17" s="476" t="s">
        <v>225</v>
      </c>
      <c r="D17" s="631" t="s">
        <v>2124</v>
      </c>
      <c r="E17" s="477">
        <v>212</v>
      </c>
      <c r="F17" s="362" t="s">
        <v>219</v>
      </c>
      <c r="G17" s="362" t="s">
        <v>208</v>
      </c>
      <c r="H17" s="485">
        <v>25</v>
      </c>
      <c r="I17" s="541">
        <v>7</v>
      </c>
      <c r="J17" s="364">
        <v>2</v>
      </c>
      <c r="K17" s="480" t="s">
        <v>1778</v>
      </c>
      <c r="U17" s="365"/>
    </row>
    <row r="18" spans="1:21" s="345" customFormat="1">
      <c r="B18" s="469">
        <v>45447</v>
      </c>
      <c r="C18" s="483" t="s">
        <v>274</v>
      </c>
      <c r="D18" s="362" t="s">
        <v>2057</v>
      </c>
      <c r="E18" s="362"/>
      <c r="F18" s="362" t="s">
        <v>207</v>
      </c>
      <c r="G18" s="362" t="s">
        <v>208</v>
      </c>
      <c r="H18" s="485">
        <v>35</v>
      </c>
      <c r="I18" s="539">
        <v>5</v>
      </c>
      <c r="J18" s="364">
        <v>2</v>
      </c>
      <c r="K18" s="360" t="s">
        <v>1064</v>
      </c>
      <c r="U18" s="365"/>
    </row>
    <row r="19" spans="1:21" s="345" customFormat="1">
      <c r="B19" s="469">
        <v>45448</v>
      </c>
      <c r="C19" s="483" t="s">
        <v>244</v>
      </c>
      <c r="D19" s="362" t="s">
        <v>2017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1778</v>
      </c>
      <c r="U19" s="365"/>
    </row>
    <row r="20" spans="1:21" s="345" customFormat="1">
      <c r="B20" s="475">
        <v>45448</v>
      </c>
      <c r="C20" s="483" t="s">
        <v>276</v>
      </c>
      <c r="D20" s="362" t="s">
        <v>2133</v>
      </c>
      <c r="E20" s="362"/>
      <c r="F20" s="362" t="s">
        <v>207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189</v>
      </c>
      <c r="U20" s="365"/>
    </row>
    <row r="21" spans="1:21" s="345" customFormat="1">
      <c r="B21" s="475">
        <v>45449</v>
      </c>
      <c r="C21" s="483" t="s">
        <v>213</v>
      </c>
      <c r="D21" s="362" t="s">
        <v>2139</v>
      </c>
      <c r="E21" s="362">
        <v>307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834</v>
      </c>
      <c r="U21" s="365"/>
    </row>
    <row r="22" spans="1:21" s="345" customFormat="1">
      <c r="B22" s="475">
        <v>45449</v>
      </c>
      <c r="C22" s="483" t="s">
        <v>498</v>
      </c>
      <c r="D22" s="362" t="s">
        <v>2137</v>
      </c>
      <c r="E22" s="362">
        <v>304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480" t="s">
        <v>606</v>
      </c>
      <c r="U22" s="365"/>
    </row>
    <row r="23" spans="1:21" s="345" customFormat="1">
      <c r="A23" s="807"/>
      <c r="B23" s="808">
        <v>45450</v>
      </c>
      <c r="C23" s="809" t="s">
        <v>934</v>
      </c>
      <c r="D23" s="810" t="s">
        <v>2114</v>
      </c>
      <c r="E23" s="810"/>
      <c r="F23" s="810" t="s">
        <v>207</v>
      </c>
      <c r="G23" s="810" t="s">
        <v>208</v>
      </c>
      <c r="H23" s="811">
        <v>0</v>
      </c>
      <c r="I23" s="812">
        <v>-30</v>
      </c>
      <c r="J23" s="813">
        <v>2</v>
      </c>
      <c r="K23" s="814" t="s">
        <v>1677</v>
      </c>
      <c r="L23" s="807" t="s">
        <v>2221</v>
      </c>
      <c r="U23" s="365"/>
    </row>
    <row r="24" spans="1:21" s="345" customFormat="1">
      <c r="B24" s="475">
        <v>45450</v>
      </c>
      <c r="C24" s="483" t="s">
        <v>1520</v>
      </c>
      <c r="D24" s="362" t="s">
        <v>2144</v>
      </c>
      <c r="E24" s="362"/>
      <c r="F24" s="362" t="s">
        <v>207</v>
      </c>
      <c r="G24" s="362" t="s">
        <v>208</v>
      </c>
      <c r="H24" s="485">
        <v>35</v>
      </c>
      <c r="I24" s="539">
        <v>5</v>
      </c>
      <c r="J24" s="364">
        <v>2</v>
      </c>
      <c r="K24" s="365" t="s">
        <v>606</v>
      </c>
      <c r="U24" s="365"/>
    </row>
    <row r="25" spans="1:21" s="345" customFormat="1" ht="14.25" customHeight="1">
      <c r="B25" s="475">
        <v>45450</v>
      </c>
      <c r="C25" s="483" t="s">
        <v>528</v>
      </c>
      <c r="D25" s="362" t="s">
        <v>2129</v>
      </c>
      <c r="E25" s="362"/>
      <c r="F25" s="362" t="s">
        <v>207</v>
      </c>
      <c r="G25" s="362" t="s">
        <v>208</v>
      </c>
      <c r="H25" s="485">
        <v>35</v>
      </c>
      <c r="I25" s="539">
        <v>5</v>
      </c>
      <c r="J25" s="364">
        <v>2</v>
      </c>
      <c r="K25" s="365" t="s">
        <v>1778</v>
      </c>
      <c r="M25"/>
      <c r="N25"/>
      <c r="O25"/>
      <c r="P25"/>
      <c r="Q25"/>
      <c r="R25"/>
      <c r="S25"/>
      <c r="T25"/>
      <c r="U25" s="365"/>
    </row>
    <row r="26" spans="1:21" s="345" customFormat="1" ht="14.25" customHeight="1">
      <c r="B26" s="469">
        <v>45450</v>
      </c>
      <c r="C26" s="483" t="s">
        <v>533</v>
      </c>
      <c r="D26" s="362" t="s">
        <v>2094</v>
      </c>
      <c r="E26" s="362"/>
      <c r="F26" s="362" t="s">
        <v>207</v>
      </c>
      <c r="G26" s="362" t="s">
        <v>208</v>
      </c>
      <c r="H26" s="485">
        <v>70</v>
      </c>
      <c r="I26" s="539">
        <v>15</v>
      </c>
      <c r="J26" s="364">
        <v>4</v>
      </c>
      <c r="K26" s="480" t="s">
        <v>189</v>
      </c>
      <c r="M26"/>
      <c r="N26"/>
      <c r="O26"/>
      <c r="P26"/>
      <c r="Q26"/>
      <c r="R26"/>
      <c r="S26"/>
      <c r="T26"/>
      <c r="U26" s="365"/>
    </row>
    <row r="27" spans="1:21" s="345" customFormat="1" ht="14.25" customHeight="1">
      <c r="B27" s="469">
        <v>45450</v>
      </c>
      <c r="C27" s="483" t="s">
        <v>295</v>
      </c>
      <c r="D27" s="362" t="s">
        <v>2143</v>
      </c>
      <c r="E27" s="362"/>
      <c r="F27" s="362" t="s">
        <v>219</v>
      </c>
      <c r="G27" s="362" t="s">
        <v>208</v>
      </c>
      <c r="H27" s="485">
        <v>25</v>
      </c>
      <c r="I27" s="541">
        <v>7</v>
      </c>
      <c r="J27" s="364">
        <v>2</v>
      </c>
      <c r="K27" s="480" t="s">
        <v>606</v>
      </c>
      <c r="M27"/>
      <c r="N27"/>
      <c r="O27"/>
      <c r="P27"/>
      <c r="Q27"/>
      <c r="R27"/>
      <c r="S27"/>
      <c r="T27"/>
      <c r="U27" s="365"/>
    </row>
    <row r="28" spans="1:21" s="345" customFormat="1">
      <c r="B28" s="469">
        <v>45451</v>
      </c>
      <c r="C28" s="483" t="s">
        <v>2140</v>
      </c>
      <c r="D28" s="362" t="s">
        <v>2141</v>
      </c>
      <c r="E28" s="362"/>
      <c r="F28" s="362" t="s">
        <v>207</v>
      </c>
      <c r="G28" s="362" t="s">
        <v>208</v>
      </c>
      <c r="H28" s="485">
        <v>70</v>
      </c>
      <c r="I28" s="539">
        <v>15</v>
      </c>
      <c r="J28" s="364">
        <v>7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1:21" s="345" customFormat="1">
      <c r="B29" s="469">
        <v>45451</v>
      </c>
      <c r="C29" s="483" t="s">
        <v>217</v>
      </c>
      <c r="D29" s="362" t="s">
        <v>2146</v>
      </c>
      <c r="E29" s="362"/>
      <c r="F29" s="362" t="s">
        <v>219</v>
      </c>
      <c r="G29" s="362" t="s">
        <v>208</v>
      </c>
      <c r="H29" s="485">
        <v>30</v>
      </c>
      <c r="I29" s="539">
        <v>7.5</v>
      </c>
      <c r="J29" s="364">
        <v>2</v>
      </c>
      <c r="K29" s="360" t="s">
        <v>240</v>
      </c>
      <c r="M29"/>
      <c r="N29"/>
      <c r="O29"/>
      <c r="P29"/>
      <c r="Q29"/>
      <c r="R29"/>
      <c r="S29"/>
      <c r="T29"/>
      <c r="U29" s="365"/>
    </row>
    <row r="30" spans="1:21" s="345" customFormat="1">
      <c r="B30" s="469">
        <v>45451</v>
      </c>
      <c r="C30" s="483" t="s">
        <v>323</v>
      </c>
      <c r="D30" s="362" t="s">
        <v>2113</v>
      </c>
      <c r="E30" s="362"/>
      <c r="F30" s="362" t="s">
        <v>207</v>
      </c>
      <c r="G30" s="362" t="s">
        <v>208</v>
      </c>
      <c r="H30" s="485">
        <v>35</v>
      </c>
      <c r="I30" s="539">
        <v>5</v>
      </c>
      <c r="J30" s="364">
        <v>2</v>
      </c>
      <c r="K30" s="360" t="s">
        <v>240</v>
      </c>
      <c r="M30"/>
      <c r="N30"/>
      <c r="O30"/>
      <c r="P30"/>
      <c r="Q30"/>
      <c r="R30"/>
      <c r="S30"/>
      <c r="T30"/>
      <c r="U30" s="365"/>
    </row>
    <row r="31" spans="1:21" s="345" customFormat="1">
      <c r="B31" s="469">
        <v>45451</v>
      </c>
      <c r="C31" s="483" t="s">
        <v>600</v>
      </c>
      <c r="D31" s="362" t="s">
        <v>2147</v>
      </c>
      <c r="E31" s="362"/>
      <c r="F31" s="362" t="s">
        <v>219</v>
      </c>
      <c r="G31" s="362" t="s">
        <v>208</v>
      </c>
      <c r="H31" s="485">
        <v>25</v>
      </c>
      <c r="I31" s="539">
        <v>7</v>
      </c>
      <c r="J31" s="364">
        <v>2</v>
      </c>
      <c r="K31" s="360" t="s">
        <v>1064</v>
      </c>
      <c r="M31"/>
      <c r="N31"/>
      <c r="O31"/>
      <c r="P31"/>
      <c r="Q31"/>
      <c r="R31"/>
      <c r="S31"/>
      <c r="T31"/>
      <c r="U31" s="365"/>
    </row>
    <row r="32" spans="1:21" s="345" customFormat="1">
      <c r="B32" s="469">
        <v>45452</v>
      </c>
      <c r="C32" s="483" t="s">
        <v>260</v>
      </c>
      <c r="D32" s="362" t="s">
        <v>2142</v>
      </c>
      <c r="E32" s="362"/>
      <c r="F32" s="362" t="s">
        <v>207</v>
      </c>
      <c r="G32" s="362" t="s">
        <v>208</v>
      </c>
      <c r="H32" s="485">
        <v>140</v>
      </c>
      <c r="I32" s="539">
        <v>30</v>
      </c>
      <c r="J32" s="364">
        <v>9</v>
      </c>
      <c r="K32" s="360" t="s">
        <v>606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45453</v>
      </c>
      <c r="C33" s="483" t="s">
        <v>274</v>
      </c>
      <c r="D33" s="362" t="s">
        <v>2148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2145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45453</v>
      </c>
      <c r="C34" s="483" t="s">
        <v>249</v>
      </c>
      <c r="D34" s="362" t="s">
        <v>2138</v>
      </c>
      <c r="E34" s="362">
        <v>404</v>
      </c>
      <c r="F34" s="362" t="s">
        <v>219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189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469">
        <v>45453</v>
      </c>
      <c r="C35" s="483" t="s">
        <v>295</v>
      </c>
      <c r="D35" s="362" t="s">
        <v>2129</v>
      </c>
      <c r="E35" s="362">
        <v>201</v>
      </c>
      <c r="F35" s="362" t="s">
        <v>219</v>
      </c>
      <c r="G35" s="362" t="s">
        <v>208</v>
      </c>
      <c r="H35" s="485">
        <v>40</v>
      </c>
      <c r="I35" s="541">
        <v>10</v>
      </c>
      <c r="J35" s="364">
        <v>6</v>
      </c>
      <c r="K35" s="480" t="s">
        <v>606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45453</v>
      </c>
      <c r="C36" s="483" t="s">
        <v>519</v>
      </c>
      <c r="D36" s="362" t="s">
        <v>2141</v>
      </c>
      <c r="E36" s="362">
        <v>403</v>
      </c>
      <c r="F36" s="362" t="s">
        <v>881</v>
      </c>
      <c r="G36" s="362" t="s">
        <v>208</v>
      </c>
      <c r="H36" s="485">
        <v>40</v>
      </c>
      <c r="I36" s="539">
        <v>10</v>
      </c>
      <c r="J36" s="364">
        <v>7</v>
      </c>
      <c r="K36" s="360" t="s">
        <v>169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45454</v>
      </c>
      <c r="C37" s="483" t="s">
        <v>209</v>
      </c>
      <c r="D37" s="362" t="s">
        <v>2136</v>
      </c>
      <c r="E37" s="362"/>
      <c r="F37" s="362" t="s">
        <v>2102</v>
      </c>
      <c r="G37" s="362" t="s">
        <v>208</v>
      </c>
      <c r="H37" s="485">
        <v>35</v>
      </c>
      <c r="I37" s="539">
        <v>5</v>
      </c>
      <c r="J37" s="364">
        <v>2</v>
      </c>
      <c r="K37" s="36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45454</v>
      </c>
      <c r="C38" s="483" t="s">
        <v>463</v>
      </c>
      <c r="D38" s="362" t="s">
        <v>2150</v>
      </c>
      <c r="E38" s="362"/>
      <c r="F38" s="362" t="s">
        <v>2102</v>
      </c>
      <c r="G38" s="362" t="s">
        <v>208</v>
      </c>
      <c r="H38" s="485">
        <v>35</v>
      </c>
      <c r="I38" s="539">
        <v>5</v>
      </c>
      <c r="J38" s="364">
        <v>2</v>
      </c>
      <c r="K38" s="360" t="s">
        <v>189</v>
      </c>
      <c r="L38" s="360"/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45454</v>
      </c>
      <c r="C39" s="483" t="s">
        <v>295</v>
      </c>
      <c r="D39" s="362" t="s">
        <v>2121</v>
      </c>
      <c r="E39" s="362"/>
      <c r="F39" s="362" t="s">
        <v>2102</v>
      </c>
      <c r="G39" s="362" t="s">
        <v>208</v>
      </c>
      <c r="H39" s="485">
        <v>35</v>
      </c>
      <c r="I39" s="539">
        <v>5</v>
      </c>
      <c r="J39" s="364">
        <v>2</v>
      </c>
      <c r="K39" s="360" t="s">
        <v>1064</v>
      </c>
      <c r="M39"/>
      <c r="N39"/>
      <c r="O39"/>
      <c r="P39"/>
      <c r="Q39"/>
      <c r="R39"/>
      <c r="S39"/>
      <c r="T39"/>
      <c r="U39" s="365"/>
    </row>
    <row r="40" spans="2:21" s="345" customFormat="1">
      <c r="B40" s="469">
        <v>45455</v>
      </c>
      <c r="C40" s="483" t="s">
        <v>297</v>
      </c>
      <c r="D40" s="362" t="s">
        <v>2151</v>
      </c>
      <c r="E40" s="362">
        <v>205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189</v>
      </c>
      <c r="M40"/>
      <c r="N40"/>
      <c r="O40"/>
      <c r="P40"/>
      <c r="Q40"/>
      <c r="R40"/>
      <c r="S40"/>
      <c r="T40"/>
      <c r="U40" s="365"/>
    </row>
    <row r="41" spans="2:21" s="345" customFormat="1">
      <c r="B41" s="469">
        <v>45455</v>
      </c>
      <c r="C41" s="483" t="s">
        <v>2130</v>
      </c>
      <c r="D41" s="362" t="s">
        <v>2155</v>
      </c>
      <c r="E41" s="362"/>
      <c r="F41" s="362" t="s">
        <v>207</v>
      </c>
      <c r="G41" s="362" t="s">
        <v>208</v>
      </c>
      <c r="H41" s="485">
        <v>35</v>
      </c>
      <c r="I41" s="539">
        <v>5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  <c r="U41" s="365"/>
    </row>
    <row r="42" spans="2:21" s="345" customFormat="1">
      <c r="B42" s="469">
        <v>45455</v>
      </c>
      <c r="C42" s="483" t="s">
        <v>230</v>
      </c>
      <c r="D42" s="362" t="s">
        <v>2101</v>
      </c>
      <c r="E42" s="362"/>
      <c r="F42" s="362" t="s">
        <v>2102</v>
      </c>
      <c r="G42" s="362" t="s">
        <v>208</v>
      </c>
      <c r="H42" s="485">
        <v>35</v>
      </c>
      <c r="I42" s="539">
        <v>5</v>
      </c>
      <c r="J42" s="364">
        <v>2</v>
      </c>
      <c r="K42" s="360" t="s">
        <v>1778</v>
      </c>
      <c r="M42"/>
      <c r="N42"/>
      <c r="O42"/>
      <c r="P42"/>
      <c r="Q42"/>
      <c r="R42"/>
      <c r="S42"/>
      <c r="T42"/>
      <c r="U42" s="365"/>
    </row>
    <row r="43" spans="2:21" s="345" customFormat="1">
      <c r="B43" s="469">
        <v>45456</v>
      </c>
      <c r="C43" s="483" t="s">
        <v>370</v>
      </c>
      <c r="D43" s="362" t="s">
        <v>2121</v>
      </c>
      <c r="E43" s="362">
        <v>207</v>
      </c>
      <c r="F43" s="362" t="s">
        <v>2156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189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69">
        <v>45456</v>
      </c>
      <c r="C44" s="483" t="s">
        <v>471</v>
      </c>
      <c r="D44" s="362" t="s">
        <v>2157</v>
      </c>
      <c r="E44" s="362"/>
      <c r="F44" s="362" t="s">
        <v>2102</v>
      </c>
      <c r="G44" s="362" t="s">
        <v>208</v>
      </c>
      <c r="H44" s="485">
        <v>50</v>
      </c>
      <c r="I44" s="539">
        <v>10</v>
      </c>
      <c r="J44" s="364">
        <v>2</v>
      </c>
      <c r="K44" s="360" t="s">
        <v>606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45456</v>
      </c>
      <c r="C45" s="483" t="s">
        <v>326</v>
      </c>
      <c r="D45" s="362" t="s">
        <v>2159</v>
      </c>
      <c r="E45" s="362"/>
      <c r="F45" s="362" t="s">
        <v>2102</v>
      </c>
      <c r="G45" s="362" t="s">
        <v>208</v>
      </c>
      <c r="H45" s="485">
        <v>50</v>
      </c>
      <c r="I45" s="539">
        <v>10</v>
      </c>
      <c r="J45" s="364">
        <v>3</v>
      </c>
      <c r="K45" s="360" t="s">
        <v>606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45457</v>
      </c>
      <c r="C46" s="483" t="s">
        <v>501</v>
      </c>
      <c r="D46" s="362" t="s">
        <v>2160</v>
      </c>
      <c r="E46" s="362">
        <v>315</v>
      </c>
      <c r="F46" s="362" t="s">
        <v>2156</v>
      </c>
      <c r="G46" s="362" t="s">
        <v>208</v>
      </c>
      <c r="H46" s="485">
        <v>40</v>
      </c>
      <c r="I46" s="539">
        <v>10</v>
      </c>
      <c r="J46" s="364">
        <v>4</v>
      </c>
      <c r="K46" s="360" t="s">
        <v>169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45457</v>
      </c>
      <c r="C47" s="483" t="s">
        <v>370</v>
      </c>
      <c r="D47" s="362" t="s">
        <v>2161</v>
      </c>
      <c r="E47" s="362"/>
      <c r="F47" s="362" t="s">
        <v>2156</v>
      </c>
      <c r="G47" s="362" t="s">
        <v>208</v>
      </c>
      <c r="H47" s="485">
        <v>25</v>
      </c>
      <c r="I47" s="539">
        <v>7</v>
      </c>
      <c r="J47" s="364">
        <v>3</v>
      </c>
      <c r="K47" s="360" t="s">
        <v>169</v>
      </c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45458</v>
      </c>
      <c r="C48" s="483" t="s">
        <v>2164</v>
      </c>
      <c r="D48" s="362" t="s">
        <v>2165</v>
      </c>
      <c r="E48" s="362">
        <v>102</v>
      </c>
      <c r="F48" s="362" t="s">
        <v>1070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1064</v>
      </c>
      <c r="M48"/>
      <c r="N48"/>
      <c r="O48"/>
      <c r="P48"/>
      <c r="Q48"/>
      <c r="R48"/>
      <c r="S48"/>
      <c r="T48"/>
      <c r="U48" s="365"/>
    </row>
    <row r="49" spans="2:21" s="345" customFormat="1">
      <c r="B49" s="469">
        <v>45458</v>
      </c>
      <c r="C49" s="483" t="s">
        <v>377</v>
      </c>
      <c r="D49" s="362" t="s">
        <v>2166</v>
      </c>
      <c r="E49" s="362">
        <v>104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2</v>
      </c>
      <c r="K49" s="360" t="s">
        <v>240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69">
        <v>45458</v>
      </c>
      <c r="C50" s="483" t="s">
        <v>2152</v>
      </c>
      <c r="D50" s="362" t="s">
        <v>2154</v>
      </c>
      <c r="E50" s="362">
        <v>404</v>
      </c>
      <c r="F50" s="362" t="s">
        <v>219</v>
      </c>
      <c r="G50" s="362" t="s">
        <v>208</v>
      </c>
      <c r="H50" s="485">
        <v>40</v>
      </c>
      <c r="I50" s="539">
        <v>10</v>
      </c>
      <c r="J50" s="364">
        <v>5</v>
      </c>
      <c r="K50" s="360" t="s">
        <v>189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69">
        <v>45458</v>
      </c>
      <c r="C51" s="483" t="s">
        <v>2153</v>
      </c>
      <c r="D51" s="362" t="s">
        <v>2174</v>
      </c>
      <c r="E51" s="362">
        <v>301</v>
      </c>
      <c r="F51" s="362" t="s">
        <v>219</v>
      </c>
      <c r="G51" s="362" t="s">
        <v>208</v>
      </c>
      <c r="H51" s="485">
        <v>25</v>
      </c>
      <c r="I51" s="539">
        <v>7</v>
      </c>
      <c r="J51" s="364">
        <v>2</v>
      </c>
      <c r="K51" s="360" t="s">
        <v>189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69">
        <v>45458</v>
      </c>
      <c r="C52" s="483" t="s">
        <v>2162</v>
      </c>
      <c r="D52" s="362" t="s">
        <v>2163</v>
      </c>
      <c r="E52" s="362">
        <v>402</v>
      </c>
      <c r="F52" s="362" t="s">
        <v>219</v>
      </c>
      <c r="G52" s="362" t="s">
        <v>208</v>
      </c>
      <c r="H52" s="485">
        <v>40</v>
      </c>
      <c r="I52" s="539">
        <v>10</v>
      </c>
      <c r="J52" s="364">
        <v>4</v>
      </c>
      <c r="K52" s="360" t="s">
        <v>240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45458</v>
      </c>
      <c r="C53" s="483" t="s">
        <v>272</v>
      </c>
      <c r="D53" s="362" t="s">
        <v>2168</v>
      </c>
      <c r="E53" s="362">
        <v>407</v>
      </c>
      <c r="F53" s="362" t="s">
        <v>219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189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45459</v>
      </c>
      <c r="C54" s="483" t="s">
        <v>2176</v>
      </c>
      <c r="D54" s="362" t="s">
        <v>2101</v>
      </c>
      <c r="E54" s="362">
        <v>305</v>
      </c>
      <c r="F54" s="362" t="s">
        <v>219</v>
      </c>
      <c r="G54" s="362" t="s">
        <v>208</v>
      </c>
      <c r="H54" s="485">
        <v>25</v>
      </c>
      <c r="I54" s="539">
        <v>7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45459</v>
      </c>
      <c r="C55" s="483" t="s">
        <v>2177</v>
      </c>
      <c r="D55" s="362" t="s">
        <v>2141</v>
      </c>
      <c r="E55" s="362">
        <v>402</v>
      </c>
      <c r="F55" s="362" t="s">
        <v>219</v>
      </c>
      <c r="G55" s="362" t="s">
        <v>208</v>
      </c>
      <c r="H55" s="485">
        <v>40</v>
      </c>
      <c r="I55" s="539">
        <v>10</v>
      </c>
      <c r="J55" s="364">
        <v>7</v>
      </c>
      <c r="K55" s="360" t="s">
        <v>240</v>
      </c>
      <c r="M55"/>
      <c r="N55"/>
      <c r="O55"/>
      <c r="P55"/>
      <c r="Q55"/>
      <c r="R55"/>
      <c r="S55"/>
      <c r="T55"/>
      <c r="U55" s="365"/>
    </row>
    <row r="56" spans="2:21" s="345" customFormat="1">
      <c r="B56" s="469">
        <v>45459</v>
      </c>
      <c r="C56" s="483" t="s">
        <v>383</v>
      </c>
      <c r="D56" s="362" t="s">
        <v>2175</v>
      </c>
      <c r="E56" s="362"/>
      <c r="F56" s="362" t="s">
        <v>207</v>
      </c>
      <c r="G56" s="362" t="s">
        <v>208</v>
      </c>
      <c r="H56" s="485">
        <v>35</v>
      </c>
      <c r="I56" s="539">
        <v>5</v>
      </c>
      <c r="J56" s="364">
        <v>2</v>
      </c>
      <c r="K56" s="360" t="s">
        <v>240</v>
      </c>
      <c r="M56"/>
      <c r="N56"/>
      <c r="O56"/>
      <c r="P56"/>
      <c r="Q56"/>
      <c r="R56"/>
      <c r="S56"/>
      <c r="T56"/>
      <c r="U56" s="365"/>
    </row>
    <row r="57" spans="2:21" s="345" customFormat="1">
      <c r="B57" s="469">
        <v>45459</v>
      </c>
      <c r="C57" s="483" t="s">
        <v>241</v>
      </c>
      <c r="D57" s="362" t="s">
        <v>2179</v>
      </c>
      <c r="E57" s="362">
        <v>207</v>
      </c>
      <c r="F57" s="362" t="s">
        <v>219</v>
      </c>
      <c r="G57" s="362" t="s">
        <v>208</v>
      </c>
      <c r="H57" s="485">
        <v>25</v>
      </c>
      <c r="I57" s="539">
        <v>7</v>
      </c>
      <c r="J57" s="364">
        <v>2</v>
      </c>
      <c r="K57" s="360" t="s">
        <v>606</v>
      </c>
      <c r="M57"/>
      <c r="N57"/>
      <c r="O57"/>
      <c r="P57"/>
      <c r="Q57"/>
      <c r="R57"/>
      <c r="S57"/>
      <c r="T57"/>
    </row>
    <row r="58" spans="2:21" s="345" customFormat="1">
      <c r="B58" s="469">
        <v>45460</v>
      </c>
      <c r="C58" s="483" t="s">
        <v>2051</v>
      </c>
      <c r="D58" s="362" t="s">
        <v>2180</v>
      </c>
      <c r="E58" s="362">
        <v>309</v>
      </c>
      <c r="F58" s="362" t="s">
        <v>219</v>
      </c>
      <c r="G58" s="362" t="s">
        <v>208</v>
      </c>
      <c r="H58" s="485">
        <v>25</v>
      </c>
      <c r="I58" s="539">
        <v>7</v>
      </c>
      <c r="J58" s="364">
        <v>2</v>
      </c>
      <c r="K58" s="360" t="s">
        <v>240</v>
      </c>
      <c r="M58"/>
      <c r="N58"/>
      <c r="O58"/>
      <c r="P58"/>
      <c r="Q58"/>
      <c r="R58"/>
      <c r="S58"/>
      <c r="T58"/>
    </row>
    <row r="59" spans="2:21" s="345" customFormat="1">
      <c r="B59" s="469">
        <v>45460</v>
      </c>
      <c r="C59" s="483" t="s">
        <v>501</v>
      </c>
      <c r="D59" s="362" t="s">
        <v>2155</v>
      </c>
      <c r="E59" s="362">
        <v>205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189</v>
      </c>
      <c r="M59"/>
      <c r="N59"/>
      <c r="O59"/>
      <c r="P59"/>
      <c r="Q59"/>
      <c r="R59"/>
      <c r="S59"/>
      <c r="T59"/>
    </row>
    <row r="60" spans="2:21" s="345" customFormat="1">
      <c r="B60" s="469">
        <v>45461</v>
      </c>
      <c r="C60" s="483" t="s">
        <v>265</v>
      </c>
      <c r="D60" s="362" t="s">
        <v>382</v>
      </c>
      <c r="E60" s="362">
        <v>403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1" s="345" customFormat="1">
      <c r="B61" s="469">
        <v>45461</v>
      </c>
      <c r="C61" s="483" t="s">
        <v>297</v>
      </c>
      <c r="D61" s="362" t="s">
        <v>2183</v>
      </c>
      <c r="E61" s="362" t="s">
        <v>2184</v>
      </c>
      <c r="F61" s="362" t="s">
        <v>219</v>
      </c>
      <c r="G61" s="362" t="s">
        <v>208</v>
      </c>
      <c r="H61" s="485">
        <v>40</v>
      </c>
      <c r="I61" s="539">
        <v>10</v>
      </c>
      <c r="J61" s="364">
        <v>4</v>
      </c>
      <c r="K61" s="360" t="s">
        <v>240</v>
      </c>
      <c r="M61"/>
      <c r="N61"/>
      <c r="O61"/>
      <c r="P61"/>
      <c r="Q61"/>
      <c r="R61"/>
      <c r="S61"/>
      <c r="T61"/>
    </row>
    <row r="62" spans="2:21" s="345" customFormat="1">
      <c r="B62" s="469">
        <v>45462</v>
      </c>
      <c r="C62" s="483" t="s">
        <v>215</v>
      </c>
      <c r="D62" s="362" t="s">
        <v>2173</v>
      </c>
      <c r="E62" s="362"/>
      <c r="F62" s="362" t="s">
        <v>207</v>
      </c>
      <c r="G62" s="362" t="s">
        <v>208</v>
      </c>
      <c r="H62" s="485">
        <v>35</v>
      </c>
      <c r="I62" s="539">
        <v>5</v>
      </c>
      <c r="J62" s="364">
        <v>2</v>
      </c>
      <c r="K62" s="360" t="s">
        <v>189</v>
      </c>
      <c r="M62"/>
      <c r="N62"/>
      <c r="O62"/>
      <c r="P62"/>
      <c r="Q62"/>
      <c r="R62"/>
      <c r="S62"/>
      <c r="T62"/>
    </row>
    <row r="63" spans="2:21" s="345" customFormat="1">
      <c r="B63" s="469">
        <v>45464</v>
      </c>
      <c r="C63" s="483" t="s">
        <v>358</v>
      </c>
      <c r="D63" s="362" t="s">
        <v>2185</v>
      </c>
      <c r="E63" s="362"/>
      <c r="F63" s="362" t="s">
        <v>207</v>
      </c>
      <c r="G63" s="362" t="s">
        <v>208</v>
      </c>
      <c r="H63" s="485">
        <v>35</v>
      </c>
      <c r="I63" s="539">
        <v>5</v>
      </c>
      <c r="J63" s="364">
        <v>2</v>
      </c>
      <c r="K63" s="360" t="s">
        <v>169</v>
      </c>
      <c r="M63"/>
      <c r="N63"/>
      <c r="O63"/>
      <c r="P63"/>
      <c r="Q63"/>
      <c r="R63"/>
      <c r="S63"/>
      <c r="T63"/>
    </row>
    <row r="64" spans="2:21" s="345" customFormat="1">
      <c r="B64" s="469">
        <v>45465</v>
      </c>
      <c r="C64" s="483" t="s">
        <v>213</v>
      </c>
      <c r="D64" s="362" t="s">
        <v>2194</v>
      </c>
      <c r="E64" s="362">
        <v>410</v>
      </c>
      <c r="F64" s="362" t="s">
        <v>219</v>
      </c>
      <c r="G64" s="362" t="s">
        <v>208</v>
      </c>
      <c r="H64" s="485">
        <v>25</v>
      </c>
      <c r="I64" s="539">
        <v>7</v>
      </c>
      <c r="J64" s="364">
        <v>2</v>
      </c>
      <c r="K64" s="360" t="s">
        <v>1064</v>
      </c>
      <c r="M64"/>
      <c r="N64"/>
      <c r="O64"/>
      <c r="P64"/>
      <c r="Q64"/>
      <c r="R64"/>
      <c r="S64"/>
      <c r="T64"/>
    </row>
    <row r="65" spans="2:21" s="345" customFormat="1">
      <c r="B65" s="469">
        <v>45465</v>
      </c>
      <c r="C65" s="483" t="s">
        <v>533</v>
      </c>
      <c r="D65" s="362" t="s">
        <v>2135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1" s="345" customFormat="1">
      <c r="B66" s="469">
        <v>45465</v>
      </c>
      <c r="C66" s="483" t="s">
        <v>519</v>
      </c>
      <c r="D66" s="362" t="s">
        <v>2192</v>
      </c>
      <c r="E66" s="362" t="s">
        <v>2193</v>
      </c>
      <c r="F66" s="362" t="s">
        <v>219</v>
      </c>
      <c r="G66" s="362" t="s">
        <v>208</v>
      </c>
      <c r="H66" s="485">
        <v>30</v>
      </c>
      <c r="I66" s="539">
        <v>7.5</v>
      </c>
      <c r="J66" s="364">
        <v>4</v>
      </c>
      <c r="K66" s="360" t="s">
        <v>1064</v>
      </c>
      <c r="M66"/>
      <c r="N66"/>
      <c r="O66"/>
      <c r="P66"/>
      <c r="Q66"/>
      <c r="R66"/>
      <c r="S66"/>
      <c r="T66"/>
    </row>
    <row r="67" spans="2:21" s="345" customFormat="1">
      <c r="B67" s="469">
        <v>45466</v>
      </c>
      <c r="C67" s="483" t="s">
        <v>235</v>
      </c>
      <c r="D67" s="362" t="s">
        <v>2185</v>
      </c>
      <c r="E67" s="362">
        <v>206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1064</v>
      </c>
      <c r="M67"/>
      <c r="N67"/>
      <c r="O67"/>
      <c r="P67"/>
      <c r="Q67"/>
      <c r="R67"/>
      <c r="S67"/>
      <c r="T67"/>
    </row>
    <row r="68" spans="2:21" s="345" customFormat="1">
      <c r="B68" s="469">
        <v>45466</v>
      </c>
      <c r="C68" s="483" t="s">
        <v>1021</v>
      </c>
      <c r="D68" s="362" t="s">
        <v>2191</v>
      </c>
      <c r="E68" s="362">
        <v>216</v>
      </c>
      <c r="F68" s="362" t="s">
        <v>219</v>
      </c>
      <c r="G68" s="362" t="s">
        <v>208</v>
      </c>
      <c r="H68" s="485">
        <v>25</v>
      </c>
      <c r="I68" s="539">
        <v>7</v>
      </c>
      <c r="J68" s="364">
        <v>2</v>
      </c>
      <c r="K68" s="360" t="s">
        <v>1064</v>
      </c>
      <c r="M68"/>
      <c r="N68"/>
      <c r="O68"/>
      <c r="P68"/>
      <c r="Q68"/>
      <c r="R68"/>
      <c r="S68"/>
      <c r="T68"/>
    </row>
    <row r="69" spans="2:21" s="345" customFormat="1">
      <c r="B69" s="469">
        <v>45467</v>
      </c>
      <c r="C69" s="483" t="s">
        <v>664</v>
      </c>
      <c r="D69" s="362" t="s">
        <v>2196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1</v>
      </c>
      <c r="K69" s="360" t="s">
        <v>240</v>
      </c>
      <c r="M69"/>
      <c r="N69"/>
      <c r="O69"/>
      <c r="P69"/>
      <c r="Q69"/>
      <c r="R69"/>
      <c r="S69"/>
      <c r="T69"/>
    </row>
    <row r="70" spans="2:21" s="345" customFormat="1">
      <c r="B70" s="469">
        <v>45468</v>
      </c>
      <c r="C70" s="483" t="s">
        <v>1176</v>
      </c>
      <c r="D70" s="362" t="s">
        <v>2197</v>
      </c>
      <c r="E70" s="362">
        <v>201</v>
      </c>
      <c r="F70" s="362" t="s">
        <v>207</v>
      </c>
      <c r="G70" s="362" t="s">
        <v>208</v>
      </c>
      <c r="H70" s="485">
        <v>25</v>
      </c>
      <c r="I70" s="539">
        <v>7</v>
      </c>
      <c r="J70" s="364">
        <v>1</v>
      </c>
      <c r="K70" s="360" t="s">
        <v>240</v>
      </c>
      <c r="M70"/>
      <c r="N70"/>
      <c r="O70"/>
      <c r="P70"/>
      <c r="Q70"/>
      <c r="R70"/>
      <c r="S70"/>
      <c r="T70"/>
    </row>
    <row r="71" spans="2:21" s="345" customFormat="1">
      <c r="B71" s="469">
        <v>45469</v>
      </c>
      <c r="C71" s="483" t="s">
        <v>213</v>
      </c>
      <c r="D71" s="362" t="s">
        <v>2198</v>
      </c>
      <c r="E71" s="362">
        <v>215</v>
      </c>
      <c r="F71" s="362" t="s">
        <v>219</v>
      </c>
      <c r="G71" s="362" t="s">
        <v>208</v>
      </c>
      <c r="H71" s="485">
        <v>40</v>
      </c>
      <c r="I71" s="539">
        <v>10</v>
      </c>
      <c r="J71" s="364">
        <v>4</v>
      </c>
      <c r="K71" s="360" t="s">
        <v>606</v>
      </c>
      <c r="M71"/>
      <c r="N71"/>
      <c r="O71"/>
      <c r="P71"/>
      <c r="Q71"/>
      <c r="R71"/>
      <c r="S71"/>
      <c r="T71"/>
    </row>
    <row r="72" spans="2:21" s="345" customFormat="1">
      <c r="B72" s="469">
        <v>45469</v>
      </c>
      <c r="C72" s="483" t="s">
        <v>355</v>
      </c>
      <c r="D72" s="362" t="s">
        <v>1650</v>
      </c>
      <c r="E72" s="362"/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480" t="s">
        <v>606</v>
      </c>
      <c r="M72"/>
      <c r="N72"/>
      <c r="O72"/>
      <c r="P72"/>
      <c r="Q72"/>
      <c r="R72"/>
      <c r="S72"/>
      <c r="T72"/>
    </row>
    <row r="73" spans="2:21" s="345" customFormat="1">
      <c r="B73" s="469">
        <v>45469</v>
      </c>
      <c r="C73" s="483" t="s">
        <v>225</v>
      </c>
      <c r="D73" s="362" t="s">
        <v>2199</v>
      </c>
      <c r="E73" s="362">
        <v>416</v>
      </c>
      <c r="F73" s="362" t="s">
        <v>219</v>
      </c>
      <c r="G73" s="362" t="s">
        <v>208</v>
      </c>
      <c r="H73" s="485">
        <v>25</v>
      </c>
      <c r="I73" s="539">
        <v>7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2:21" s="345" customFormat="1">
      <c r="B74" s="469">
        <v>45470</v>
      </c>
      <c r="C74" s="483" t="s">
        <v>405</v>
      </c>
      <c r="D74" s="362" t="s">
        <v>2200</v>
      </c>
      <c r="E74" s="362">
        <v>303</v>
      </c>
      <c r="F74" s="362" t="s">
        <v>1070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1064</v>
      </c>
      <c r="M74"/>
      <c r="N74"/>
      <c r="O74"/>
      <c r="P74"/>
      <c r="Q74"/>
      <c r="R74"/>
      <c r="S74"/>
      <c r="T74"/>
    </row>
    <row r="75" spans="2:21" s="345" customFormat="1">
      <c r="B75" s="469">
        <v>45470</v>
      </c>
      <c r="C75" s="483" t="s">
        <v>323</v>
      </c>
      <c r="D75" s="362" t="s">
        <v>2178</v>
      </c>
      <c r="E75" s="362"/>
      <c r="F75" s="362" t="s">
        <v>207</v>
      </c>
      <c r="G75" s="362" t="s">
        <v>208</v>
      </c>
      <c r="H75" s="485">
        <v>35</v>
      </c>
      <c r="I75" s="539">
        <v>5</v>
      </c>
      <c r="J75" s="364">
        <v>2</v>
      </c>
      <c r="K75" s="360" t="s">
        <v>189</v>
      </c>
      <c r="M75"/>
      <c r="N75"/>
      <c r="O75"/>
      <c r="P75"/>
      <c r="Q75"/>
      <c r="R75"/>
      <c r="S75"/>
      <c r="T75"/>
    </row>
    <row r="76" spans="2:21" s="345" customFormat="1">
      <c r="B76" s="469">
        <v>45471</v>
      </c>
      <c r="C76" s="483" t="s">
        <v>272</v>
      </c>
      <c r="D76" s="362" t="s">
        <v>2202</v>
      </c>
      <c r="E76" s="362"/>
      <c r="F76" s="362" t="s">
        <v>219</v>
      </c>
      <c r="G76" s="362" t="s">
        <v>208</v>
      </c>
      <c r="H76" s="485">
        <v>25</v>
      </c>
      <c r="I76" s="539">
        <v>7</v>
      </c>
      <c r="J76" s="364">
        <v>2</v>
      </c>
      <c r="K76" s="360" t="s">
        <v>606</v>
      </c>
      <c r="M76"/>
      <c r="N76"/>
      <c r="O76"/>
      <c r="P76"/>
      <c r="Q76"/>
      <c r="R76"/>
      <c r="S76"/>
      <c r="T76"/>
    </row>
    <row r="77" spans="2:21" s="345" customFormat="1">
      <c r="B77" s="469">
        <v>45471</v>
      </c>
      <c r="C77" s="483" t="s">
        <v>242</v>
      </c>
      <c r="D77" s="362" t="s">
        <v>2195</v>
      </c>
      <c r="E77" s="362"/>
      <c r="F77" s="362" t="s">
        <v>207</v>
      </c>
      <c r="G77" s="362" t="s">
        <v>208</v>
      </c>
      <c r="H77" s="485">
        <v>35</v>
      </c>
      <c r="I77" s="539">
        <v>5</v>
      </c>
      <c r="J77" s="364">
        <v>2</v>
      </c>
      <c r="K77" s="360" t="s">
        <v>240</v>
      </c>
      <c r="M77"/>
      <c r="N77"/>
      <c r="O77"/>
      <c r="P77"/>
      <c r="Q77"/>
      <c r="R77"/>
      <c r="S77"/>
      <c r="T77"/>
    </row>
    <row r="78" spans="2:21" s="345" customFormat="1" ht="15.75" thickBot="1">
      <c r="B78" s="498">
        <v>45473</v>
      </c>
      <c r="C78" s="620" t="s">
        <v>230</v>
      </c>
      <c r="D78" s="362" t="s">
        <v>2195</v>
      </c>
      <c r="E78" s="373"/>
      <c r="F78" s="373" t="s">
        <v>219</v>
      </c>
      <c r="G78" s="373" t="s">
        <v>208</v>
      </c>
      <c r="H78" s="500">
        <v>25</v>
      </c>
      <c r="I78" s="621">
        <v>7</v>
      </c>
      <c r="J78" s="501">
        <v>1</v>
      </c>
      <c r="K78" s="360" t="s">
        <v>240</v>
      </c>
      <c r="M78"/>
      <c r="N78"/>
      <c r="O78"/>
      <c r="P78"/>
      <c r="Q78"/>
      <c r="R78"/>
      <c r="S78"/>
      <c r="T78"/>
      <c r="U78" s="365"/>
    </row>
    <row r="79" spans="2:21" s="345" customFormat="1">
      <c r="K79" s="360"/>
      <c r="M79"/>
      <c r="N79"/>
      <c r="O79"/>
      <c r="P79"/>
      <c r="Q79"/>
      <c r="R79"/>
      <c r="S79"/>
      <c r="T79"/>
      <c r="U79" s="365"/>
    </row>
    <row r="80" spans="2:21" s="345" customFormat="1">
      <c r="H80" s="652">
        <f>SUM(H5:H78)</f>
        <v>2535</v>
      </c>
      <c r="I80" s="534">
        <f>SUM(I5:I78)</f>
        <v>515</v>
      </c>
      <c r="K80" s="360"/>
      <c r="M80"/>
      <c r="N80"/>
      <c r="O80"/>
      <c r="P80"/>
      <c r="Q80"/>
      <c r="R80"/>
      <c r="S80"/>
      <c r="T80"/>
      <c r="U80" s="365"/>
    </row>
    <row r="81" spans="2:21" s="345" customFormat="1">
      <c r="I81" s="534"/>
      <c r="K81" s="360"/>
      <c r="M81"/>
      <c r="N81"/>
      <c r="O81"/>
      <c r="P81"/>
      <c r="Q81"/>
      <c r="R81"/>
      <c r="S81"/>
      <c r="T81"/>
      <c r="U81" s="365"/>
    </row>
    <row r="82" spans="2:21" s="345" customFormat="1">
      <c r="I82" s="534"/>
      <c r="K82" s="360"/>
      <c r="M82"/>
      <c r="N82"/>
      <c r="O82"/>
      <c r="P82"/>
      <c r="Q82"/>
      <c r="R82"/>
      <c r="S82"/>
      <c r="T82"/>
      <c r="U82" s="365"/>
    </row>
    <row r="83" spans="2:21" s="345" customFormat="1" ht="15.75">
      <c r="B83" s="510" t="s">
        <v>1444</v>
      </c>
      <c r="C83" s="511"/>
      <c r="D83" s="511"/>
      <c r="E83" s="511"/>
      <c r="F83" s="511"/>
      <c r="G83" s="511"/>
      <c r="H83" s="511"/>
      <c r="I83" s="537"/>
      <c r="K83" s="360"/>
      <c r="M83"/>
      <c r="N83"/>
      <c r="O83"/>
      <c r="P83"/>
      <c r="Q83"/>
      <c r="R83"/>
      <c r="S83"/>
      <c r="T83"/>
      <c r="U83" s="365"/>
    </row>
    <row r="84" spans="2:21" s="345" customFormat="1" ht="15.75">
      <c r="B84" s="378"/>
      <c r="I84" s="534"/>
      <c r="K84" s="360"/>
      <c r="M84"/>
      <c r="N84"/>
      <c r="O84"/>
      <c r="P84"/>
      <c r="Q84"/>
      <c r="R84"/>
      <c r="S84"/>
      <c r="T84"/>
      <c r="U84" s="365"/>
    </row>
    <row r="85" spans="2:21" s="345" customFormat="1" ht="15.75">
      <c r="B85" s="503" t="s">
        <v>311</v>
      </c>
      <c r="I85" s="534"/>
      <c r="K85" s="360"/>
      <c r="M85"/>
      <c r="N85"/>
      <c r="O85"/>
      <c r="P85"/>
      <c r="Q85"/>
      <c r="R85"/>
      <c r="S85"/>
      <c r="T85"/>
      <c r="U85" s="365"/>
    </row>
    <row r="86" spans="2:21" s="345" customFormat="1" ht="15.75">
      <c r="B86" s="503"/>
      <c r="I86" s="534"/>
      <c r="K86" s="360"/>
      <c r="M86"/>
      <c r="N86"/>
      <c r="O86"/>
      <c r="P86"/>
      <c r="Q86"/>
      <c r="R86"/>
      <c r="S86"/>
      <c r="T86"/>
      <c r="U86" s="365"/>
    </row>
    <row r="87" spans="2:21" s="345" customFormat="1" ht="15.75">
      <c r="B87" s="503" t="s">
        <v>312</v>
      </c>
      <c r="I87" s="534"/>
      <c r="K87" s="360"/>
      <c r="M87"/>
      <c r="N87"/>
      <c r="O87"/>
      <c r="P87"/>
      <c r="Q87"/>
      <c r="R87"/>
      <c r="S87"/>
      <c r="T87"/>
      <c r="U87" s="365"/>
    </row>
    <row r="88" spans="2:21" s="345" customFormat="1" ht="15.75">
      <c r="B88" s="503"/>
      <c r="I88" s="534"/>
      <c r="K88" s="360"/>
      <c r="M88"/>
      <c r="N88"/>
      <c r="O88"/>
      <c r="P88"/>
      <c r="Q88"/>
      <c r="R88"/>
      <c r="S88"/>
      <c r="T88"/>
      <c r="U88" s="365"/>
    </row>
    <row r="89" spans="2:21" s="345" customFormat="1" ht="15.75">
      <c r="B89" s="504" t="s">
        <v>313</v>
      </c>
      <c r="I89" s="534"/>
      <c r="K89" s="360"/>
      <c r="M89"/>
      <c r="N89"/>
      <c r="O89"/>
      <c r="P89"/>
      <c r="Q89"/>
      <c r="R89"/>
      <c r="S89"/>
      <c r="T89"/>
      <c r="U89" s="365"/>
    </row>
    <row r="90" spans="2:21" s="345" customFormat="1" ht="15.75">
      <c r="B90" s="503"/>
      <c r="I90" s="534"/>
      <c r="K90" s="360"/>
      <c r="M90"/>
      <c r="N90"/>
      <c r="O90"/>
      <c r="P90"/>
      <c r="Q90"/>
      <c r="R90"/>
      <c r="S90"/>
      <c r="T90"/>
    </row>
    <row r="91" spans="2:21" s="345" customFormat="1" ht="15.75">
      <c r="B91" s="378" t="s">
        <v>1618</v>
      </c>
      <c r="I91" s="534"/>
      <c r="K91" s="360"/>
      <c r="M91"/>
      <c r="N91"/>
      <c r="O91"/>
      <c r="P91"/>
      <c r="Q91"/>
      <c r="R91"/>
      <c r="S91"/>
      <c r="T91"/>
    </row>
    <row r="92" spans="2:21" s="345" customFormat="1" ht="15.75">
      <c r="B92" s="503"/>
      <c r="I92" s="534"/>
      <c r="K92" s="360"/>
      <c r="M92"/>
      <c r="N92"/>
      <c r="O92"/>
      <c r="P92"/>
      <c r="Q92"/>
      <c r="R92"/>
      <c r="S92"/>
      <c r="T92"/>
    </row>
    <row r="93" spans="2:21" s="345" customFormat="1" ht="15.75">
      <c r="B93" s="378" t="s">
        <v>1617</v>
      </c>
      <c r="I93" s="534"/>
      <c r="K93" s="365"/>
      <c r="M93"/>
      <c r="N93"/>
      <c r="O93"/>
      <c r="P93"/>
      <c r="Q93"/>
      <c r="R93"/>
      <c r="S93"/>
      <c r="T93"/>
    </row>
    <row r="94" spans="2:21" s="345" customFormat="1">
      <c r="I94" s="534"/>
      <c r="K94" s="365"/>
      <c r="M94"/>
      <c r="N94"/>
      <c r="O94"/>
      <c r="P94"/>
      <c r="Q94"/>
      <c r="R94"/>
      <c r="S94"/>
      <c r="T94"/>
    </row>
    <row r="95" spans="2:21" s="345" customFormat="1">
      <c r="I95" s="534"/>
      <c r="K95" s="365"/>
      <c r="M95"/>
      <c r="N95"/>
      <c r="O95"/>
      <c r="P95"/>
      <c r="Q95"/>
      <c r="R95"/>
      <c r="S95"/>
      <c r="T95"/>
    </row>
    <row r="96" spans="2:21" s="345" customFormat="1">
      <c r="B96"/>
      <c r="C96"/>
      <c r="D96"/>
      <c r="E96"/>
      <c r="F96"/>
      <c r="G96"/>
      <c r="H96"/>
      <c r="I96" s="538"/>
      <c r="J96"/>
      <c r="K96" s="365"/>
      <c r="M96"/>
      <c r="N96"/>
      <c r="O96"/>
      <c r="P96"/>
      <c r="Q96"/>
      <c r="R96"/>
      <c r="S96"/>
      <c r="T96"/>
    </row>
    <row r="97" spans="1:20" s="345" customFormat="1">
      <c r="B97"/>
      <c r="C97"/>
      <c r="D97"/>
      <c r="E97"/>
      <c r="F97"/>
      <c r="G97"/>
      <c r="H97"/>
      <c r="I97" s="538"/>
      <c r="J97"/>
      <c r="K97" s="365"/>
      <c r="M97"/>
      <c r="N97"/>
      <c r="O97"/>
      <c r="P97"/>
      <c r="Q97"/>
      <c r="R97"/>
      <c r="S97"/>
      <c r="T97"/>
    </row>
    <row r="98" spans="1:20" s="345" customFormat="1">
      <c r="B98"/>
      <c r="C98"/>
      <c r="D98"/>
      <c r="E98"/>
      <c r="F98"/>
      <c r="G98"/>
      <c r="H98"/>
      <c r="I98" s="538"/>
      <c r="J98"/>
      <c r="K98" s="365"/>
      <c r="M98"/>
      <c r="N98"/>
      <c r="O98"/>
      <c r="P98"/>
      <c r="Q98"/>
      <c r="R98"/>
      <c r="S98"/>
      <c r="T98"/>
    </row>
    <row r="99" spans="1:20" s="345" customFormat="1">
      <c r="B99"/>
      <c r="C99"/>
      <c r="D99"/>
      <c r="E99"/>
      <c r="F99"/>
      <c r="G99"/>
      <c r="H99"/>
      <c r="I99" s="538"/>
      <c r="J99"/>
      <c r="K99" s="365"/>
      <c r="M99"/>
      <c r="N99"/>
      <c r="O99"/>
      <c r="P99"/>
      <c r="Q99"/>
      <c r="R99"/>
      <c r="S99"/>
      <c r="T99"/>
    </row>
    <row r="100" spans="1:20" s="345" customFormat="1">
      <c r="B100"/>
      <c r="C100"/>
      <c r="D100"/>
      <c r="E100"/>
      <c r="F100"/>
      <c r="G100"/>
      <c r="H100"/>
      <c r="I100" s="538"/>
      <c r="J100"/>
      <c r="K100" s="365"/>
      <c r="M100"/>
      <c r="N100"/>
      <c r="O100"/>
      <c r="P100"/>
      <c r="Q100"/>
      <c r="R100"/>
      <c r="S100"/>
      <c r="T100"/>
    </row>
    <row r="101" spans="1:20" s="345" customFormat="1">
      <c r="B101"/>
      <c r="C101"/>
      <c r="D101"/>
      <c r="E101"/>
      <c r="F101"/>
      <c r="G101"/>
      <c r="H101"/>
      <c r="I101" s="538"/>
      <c r="J101"/>
      <c r="K101" s="365"/>
      <c r="M101"/>
      <c r="N101"/>
      <c r="O101"/>
      <c r="P101"/>
      <c r="Q101"/>
      <c r="R101"/>
      <c r="S101"/>
      <c r="T101"/>
    </row>
    <row r="102" spans="1:20" s="345" customFormat="1">
      <c r="B102"/>
      <c r="C102"/>
      <c r="D102"/>
      <c r="E102"/>
      <c r="F102"/>
      <c r="G102"/>
      <c r="H102"/>
      <c r="I102" s="538"/>
      <c r="J102"/>
      <c r="K102" s="365"/>
      <c r="M102"/>
      <c r="N102"/>
      <c r="O102"/>
      <c r="P102"/>
      <c r="Q102"/>
      <c r="R102"/>
      <c r="S102"/>
      <c r="T102"/>
    </row>
    <row r="103" spans="1:20" s="345" customFormat="1">
      <c r="B103"/>
      <c r="C103"/>
      <c r="D103"/>
      <c r="E103"/>
      <c r="F103"/>
      <c r="G103"/>
      <c r="H103"/>
      <c r="I103" s="538"/>
      <c r="J103"/>
      <c r="K103" s="365"/>
      <c r="M103"/>
      <c r="N103"/>
      <c r="O103"/>
      <c r="P103"/>
      <c r="Q103"/>
      <c r="R103"/>
      <c r="S103"/>
      <c r="T103"/>
    </row>
    <row r="104" spans="1:20" s="345" customFormat="1">
      <c r="B104"/>
      <c r="C104"/>
      <c r="D104"/>
      <c r="E104"/>
      <c r="F104"/>
      <c r="G104"/>
      <c r="H104"/>
      <c r="I104" s="538"/>
      <c r="J104"/>
      <c r="K104" s="365"/>
      <c r="M104"/>
      <c r="N104"/>
      <c r="O104"/>
      <c r="P104"/>
      <c r="Q104"/>
      <c r="R104"/>
      <c r="S104"/>
      <c r="T104"/>
    </row>
    <row r="105" spans="1:20" s="345" customFormat="1">
      <c r="B105"/>
      <c r="C105"/>
      <c r="D105"/>
      <c r="E105"/>
      <c r="F105"/>
      <c r="G105"/>
      <c r="H105"/>
      <c r="I105" s="538"/>
      <c r="J105"/>
      <c r="K105" s="365"/>
      <c r="M105"/>
      <c r="N105"/>
      <c r="O105"/>
      <c r="P105"/>
      <c r="Q105"/>
      <c r="R105"/>
      <c r="S105"/>
      <c r="T105"/>
    </row>
    <row r="106" spans="1:20" s="345" customFormat="1">
      <c r="A106"/>
      <c r="B106"/>
      <c r="C106"/>
      <c r="D106"/>
      <c r="E106"/>
      <c r="F106"/>
      <c r="G106"/>
      <c r="H106"/>
      <c r="I106" s="538"/>
      <c r="J106"/>
      <c r="K106" s="365"/>
      <c r="M106"/>
      <c r="N106"/>
      <c r="O106"/>
      <c r="P106"/>
      <c r="Q106"/>
      <c r="R106"/>
      <c r="S106"/>
      <c r="T106"/>
    </row>
    <row r="107" spans="1:20">
      <c r="K107" s="365"/>
    </row>
    <row r="108" spans="1:20">
      <c r="K108" s="365"/>
    </row>
    <row r="109" spans="1:20">
      <c r="K109" s="365"/>
    </row>
    <row r="110" spans="1:20">
      <c r="K110" s="365"/>
    </row>
    <row r="111" spans="1:20">
      <c r="K111" s="345"/>
    </row>
    <row r="112" spans="1:20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  <row r="118" spans="11:11">
      <c r="K118" s="345"/>
    </row>
    <row r="119" spans="11:11">
      <c r="K119" s="345"/>
    </row>
    <row r="120" spans="11:11">
      <c r="K120" s="345"/>
    </row>
    <row r="121" spans="11:11">
      <c r="K121" s="345"/>
    </row>
    <row r="122" spans="11:11">
      <c r="K122" s="345"/>
    </row>
    <row r="123" spans="11:11">
      <c r="K123" s="345"/>
    </row>
    <row r="124" spans="11:11">
      <c r="K124" s="345"/>
    </row>
    <row r="125" spans="11:11">
      <c r="K125" s="345"/>
    </row>
    <row r="126" spans="11:11">
      <c r="K126" s="345"/>
    </row>
    <row r="127" spans="11:11">
      <c r="K127" s="345"/>
    </row>
  </sheetData>
  <mergeCells count="4">
    <mergeCell ref="B1:G1"/>
    <mergeCell ref="W1:X1"/>
    <mergeCell ref="C2:G2"/>
    <mergeCell ref="B3:D3"/>
  </mergeCells>
  <conditionalFormatting sqref="U19">
    <cfRule type="top10" dxfId="29" priority="1" percent="1" rank="10"/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40BB-6EA9-4128-9114-8170A6E9F848}">
  <sheetPr codeName="Folha1"/>
  <dimension ref="A1:Y104"/>
  <sheetViews>
    <sheetView topLeftCell="A26" zoomScale="85" zoomScaleNormal="85" workbookViewId="0">
      <selection activeCell="C22" sqref="C22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37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2187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715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563" t="s">
        <v>12</v>
      </c>
      <c r="C4" s="664" t="s">
        <v>199</v>
      </c>
      <c r="D4" s="564" t="s">
        <v>200</v>
      </c>
      <c r="E4" s="564" t="s">
        <v>163</v>
      </c>
      <c r="F4" s="564" t="s">
        <v>201</v>
      </c>
      <c r="G4" s="564" t="s">
        <v>202</v>
      </c>
      <c r="H4" s="564" t="s">
        <v>14</v>
      </c>
      <c r="I4" s="665" t="s">
        <v>203</v>
      </c>
      <c r="J4" s="666" t="s">
        <v>204</v>
      </c>
      <c r="K4" s="360"/>
    </row>
    <row r="5" spans="2:25" s="345" customFormat="1">
      <c r="B5" s="475">
        <v>45474</v>
      </c>
      <c r="C5" s="806" t="s">
        <v>370</v>
      </c>
      <c r="D5" s="631" t="s">
        <v>2206</v>
      </c>
      <c r="E5" s="477"/>
      <c r="F5" s="362" t="s">
        <v>219</v>
      </c>
      <c r="G5" s="362" t="s">
        <v>208</v>
      </c>
      <c r="H5" s="485">
        <v>25</v>
      </c>
      <c r="I5" s="539">
        <v>7</v>
      </c>
      <c r="J5" s="364">
        <v>2</v>
      </c>
      <c r="K5" s="480" t="s">
        <v>240</v>
      </c>
      <c r="L5" s="481"/>
    </row>
    <row r="6" spans="2:25" s="345" customFormat="1">
      <c r="B6" s="475">
        <v>45474</v>
      </c>
      <c r="C6" s="476" t="s">
        <v>623</v>
      </c>
      <c r="D6" s="631" t="s">
        <v>2207</v>
      </c>
      <c r="E6" s="477"/>
      <c r="F6" s="362" t="s">
        <v>1652</v>
      </c>
      <c r="G6" s="362" t="s">
        <v>208</v>
      </c>
      <c r="H6" s="485">
        <v>35</v>
      </c>
      <c r="I6" s="539">
        <v>5</v>
      </c>
      <c r="J6" s="364">
        <v>2</v>
      </c>
      <c r="K6" s="480" t="s">
        <v>1064</v>
      </c>
      <c r="L6" s="481"/>
    </row>
    <row r="7" spans="2:25" s="345" customFormat="1">
      <c r="B7" s="475">
        <v>45476</v>
      </c>
      <c r="C7" s="476" t="s">
        <v>297</v>
      </c>
      <c r="D7" s="631" t="s">
        <v>2208</v>
      </c>
      <c r="E7" s="477"/>
      <c r="F7" s="362" t="s">
        <v>219</v>
      </c>
      <c r="G7" s="362" t="s">
        <v>208</v>
      </c>
      <c r="H7" s="485">
        <v>30</v>
      </c>
      <c r="I7" s="539">
        <v>7.5</v>
      </c>
      <c r="J7" s="364">
        <v>2</v>
      </c>
      <c r="K7" s="480" t="s">
        <v>240</v>
      </c>
      <c r="L7" s="481"/>
    </row>
    <row r="8" spans="2:25" s="345" customFormat="1">
      <c r="B8" s="475">
        <v>45477</v>
      </c>
      <c r="C8" s="476" t="s">
        <v>418</v>
      </c>
      <c r="D8" s="631" t="s">
        <v>2207</v>
      </c>
      <c r="E8" s="477">
        <v>415</v>
      </c>
      <c r="F8" s="362" t="s">
        <v>219</v>
      </c>
      <c r="G8" s="362" t="s">
        <v>208</v>
      </c>
      <c r="H8" s="485">
        <v>30</v>
      </c>
      <c r="I8" s="539">
        <v>7.5</v>
      </c>
      <c r="J8" s="364">
        <v>3</v>
      </c>
      <c r="K8" s="480" t="s">
        <v>1064</v>
      </c>
      <c r="L8" s="481"/>
    </row>
    <row r="9" spans="2:25" s="345" customFormat="1">
      <c r="B9" s="475">
        <v>45477</v>
      </c>
      <c r="C9" s="476" t="s">
        <v>271</v>
      </c>
      <c r="D9" s="631" t="s">
        <v>2209</v>
      </c>
      <c r="E9" s="477">
        <v>316</v>
      </c>
      <c r="F9" s="362" t="s">
        <v>219</v>
      </c>
      <c r="G9" s="362" t="s">
        <v>208</v>
      </c>
      <c r="H9" s="485">
        <v>25</v>
      </c>
      <c r="I9" s="539">
        <v>7</v>
      </c>
      <c r="J9" s="364">
        <v>2</v>
      </c>
      <c r="K9" s="480" t="s">
        <v>189</v>
      </c>
      <c r="L9" s="480"/>
    </row>
    <row r="10" spans="2:25" s="345" customFormat="1">
      <c r="B10" s="475">
        <v>45477</v>
      </c>
      <c r="C10" s="476" t="s">
        <v>231</v>
      </c>
      <c r="D10" s="631" t="s">
        <v>2211</v>
      </c>
      <c r="E10" s="477">
        <v>304</v>
      </c>
      <c r="F10" s="362" t="s">
        <v>219</v>
      </c>
      <c r="G10" s="362" t="s">
        <v>208</v>
      </c>
      <c r="H10" s="485">
        <v>25</v>
      </c>
      <c r="I10" s="539">
        <v>7</v>
      </c>
      <c r="J10" s="364">
        <v>2</v>
      </c>
      <c r="K10" s="480" t="s">
        <v>1778</v>
      </c>
      <c r="L10" s="480"/>
    </row>
    <row r="11" spans="2:25" s="345" customFormat="1">
      <c r="B11" s="475">
        <v>45478</v>
      </c>
      <c r="C11" s="476" t="s">
        <v>405</v>
      </c>
      <c r="D11" s="631" t="s">
        <v>2212</v>
      </c>
      <c r="E11" s="477">
        <v>416</v>
      </c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480" t="s">
        <v>1064</v>
      </c>
      <c r="L11" s="480"/>
    </row>
    <row r="12" spans="2:25" s="345" customFormat="1">
      <c r="B12" s="475">
        <v>45478</v>
      </c>
      <c r="C12" s="476" t="s">
        <v>2213</v>
      </c>
      <c r="D12" s="631" t="s">
        <v>2214</v>
      </c>
      <c r="E12" s="477">
        <v>310</v>
      </c>
      <c r="F12" s="362" t="s">
        <v>219</v>
      </c>
      <c r="G12" s="362" t="s">
        <v>208</v>
      </c>
      <c r="H12" s="485">
        <v>25</v>
      </c>
      <c r="I12" s="539">
        <v>7</v>
      </c>
      <c r="J12" s="364">
        <v>2</v>
      </c>
      <c r="K12" s="480" t="s">
        <v>1064</v>
      </c>
      <c r="L12" s="480"/>
    </row>
    <row r="13" spans="2:25" s="345" customFormat="1">
      <c r="B13" s="475">
        <v>45478</v>
      </c>
      <c r="C13" s="476" t="s">
        <v>264</v>
      </c>
      <c r="D13" s="631" t="s">
        <v>2216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3</v>
      </c>
      <c r="K13" s="480" t="s">
        <v>189</v>
      </c>
    </row>
    <row r="14" spans="2:25" s="345" customFormat="1">
      <c r="B14" s="475">
        <v>45478</v>
      </c>
      <c r="C14" s="476" t="s">
        <v>393</v>
      </c>
      <c r="D14" s="631" t="s">
        <v>2218</v>
      </c>
      <c r="E14" s="477">
        <v>305</v>
      </c>
      <c r="F14" s="362" t="s">
        <v>219</v>
      </c>
      <c r="G14" s="362" t="s">
        <v>208</v>
      </c>
      <c r="H14" s="485">
        <v>25</v>
      </c>
      <c r="I14" s="539">
        <v>7</v>
      </c>
      <c r="J14" s="364">
        <v>2</v>
      </c>
      <c r="K14" s="480" t="s">
        <v>606</v>
      </c>
    </row>
    <row r="15" spans="2:25" s="345" customFormat="1">
      <c r="B15" s="475">
        <v>45479</v>
      </c>
      <c r="C15" s="476" t="s">
        <v>213</v>
      </c>
      <c r="D15" s="631" t="s">
        <v>2222</v>
      </c>
      <c r="E15" s="477" t="s">
        <v>2283</v>
      </c>
      <c r="F15" s="362" t="s">
        <v>219</v>
      </c>
      <c r="G15" s="362" t="s">
        <v>208</v>
      </c>
      <c r="H15" s="485">
        <v>40</v>
      </c>
      <c r="I15" s="539">
        <v>10</v>
      </c>
      <c r="J15" s="364">
        <v>4</v>
      </c>
      <c r="K15" s="480" t="s">
        <v>189</v>
      </c>
    </row>
    <row r="16" spans="2:25" s="345" customFormat="1">
      <c r="B16" s="475">
        <v>45479</v>
      </c>
      <c r="C16" s="476" t="s">
        <v>379</v>
      </c>
      <c r="D16" s="631" t="s">
        <v>2224</v>
      </c>
      <c r="E16" s="477"/>
      <c r="F16" s="362" t="s">
        <v>207</v>
      </c>
      <c r="G16" s="362" t="s">
        <v>208</v>
      </c>
      <c r="H16" s="485">
        <v>70</v>
      </c>
      <c r="I16" s="539">
        <v>15</v>
      </c>
      <c r="J16" s="364">
        <v>4</v>
      </c>
      <c r="K16" s="480" t="s">
        <v>606</v>
      </c>
    </row>
    <row r="17" spans="2:21" s="345" customFormat="1">
      <c r="B17" s="475">
        <v>45480</v>
      </c>
      <c r="C17" s="806" t="s">
        <v>504</v>
      </c>
      <c r="D17" s="631" t="s">
        <v>2226</v>
      </c>
      <c r="E17" s="477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480" t="s">
        <v>1778</v>
      </c>
      <c r="U17" s="365"/>
    </row>
    <row r="18" spans="2:21" s="345" customFormat="1">
      <c r="B18" s="475">
        <v>45480</v>
      </c>
      <c r="C18" s="806" t="s">
        <v>1400</v>
      </c>
      <c r="D18" s="631" t="s">
        <v>2217</v>
      </c>
      <c r="E18" s="477"/>
      <c r="F18" s="362" t="s">
        <v>207</v>
      </c>
      <c r="G18" s="362" t="s">
        <v>208</v>
      </c>
      <c r="H18" s="485">
        <v>35</v>
      </c>
      <c r="I18" s="539">
        <v>5</v>
      </c>
      <c r="J18" s="364">
        <v>2</v>
      </c>
      <c r="K18" s="480" t="s">
        <v>189</v>
      </c>
      <c r="U18" s="365"/>
    </row>
    <row r="19" spans="2:21" s="345" customFormat="1">
      <c r="B19" s="475">
        <v>45481</v>
      </c>
      <c r="C19" s="806" t="s">
        <v>389</v>
      </c>
      <c r="D19" s="631" t="s">
        <v>2226</v>
      </c>
      <c r="E19" s="477"/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480" t="s">
        <v>240</v>
      </c>
      <c r="U19" s="365"/>
    </row>
    <row r="20" spans="2:21" s="345" customFormat="1">
      <c r="B20" s="475">
        <v>45482</v>
      </c>
      <c r="C20" s="806" t="s">
        <v>271</v>
      </c>
      <c r="D20" s="631" t="s">
        <v>2229</v>
      </c>
      <c r="E20" s="477">
        <v>305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480" t="s">
        <v>240</v>
      </c>
      <c r="U20" s="365"/>
    </row>
    <row r="21" spans="2:21" s="345" customFormat="1">
      <c r="B21" s="475">
        <v>45482</v>
      </c>
      <c r="C21" s="806" t="s">
        <v>389</v>
      </c>
      <c r="D21" s="631" t="s">
        <v>2230</v>
      </c>
      <c r="E21" s="477">
        <v>216</v>
      </c>
      <c r="F21" s="362" t="s">
        <v>803</v>
      </c>
      <c r="G21" s="362" t="s">
        <v>208</v>
      </c>
      <c r="H21" s="485">
        <v>25</v>
      </c>
      <c r="I21" s="539">
        <v>7</v>
      </c>
      <c r="J21" s="364">
        <v>2</v>
      </c>
      <c r="K21" s="480" t="s">
        <v>169</v>
      </c>
      <c r="U21" s="365"/>
    </row>
    <row r="22" spans="2:21" s="345" customFormat="1">
      <c r="B22" s="475">
        <v>45483</v>
      </c>
      <c r="C22" s="806" t="s">
        <v>255</v>
      </c>
      <c r="D22" s="631" t="s">
        <v>2233</v>
      </c>
      <c r="E22" s="477">
        <v>215</v>
      </c>
      <c r="F22" s="362" t="s">
        <v>219</v>
      </c>
      <c r="G22" s="362" t="s">
        <v>208</v>
      </c>
      <c r="H22" s="485">
        <v>40</v>
      </c>
      <c r="I22" s="539">
        <v>10</v>
      </c>
      <c r="J22" s="364">
        <v>4</v>
      </c>
      <c r="K22" s="480" t="s">
        <v>189</v>
      </c>
      <c r="U22" s="365"/>
    </row>
    <row r="23" spans="2:21" s="345" customFormat="1">
      <c r="B23" s="475">
        <v>45483</v>
      </c>
      <c r="C23" s="476" t="s">
        <v>295</v>
      </c>
      <c r="D23" s="631" t="s">
        <v>2223</v>
      </c>
      <c r="E23" s="477"/>
      <c r="F23" s="362" t="s">
        <v>207</v>
      </c>
      <c r="G23" s="362" t="s">
        <v>208</v>
      </c>
      <c r="H23" s="485">
        <v>35</v>
      </c>
      <c r="I23" s="541">
        <v>5</v>
      </c>
      <c r="J23" s="364">
        <v>3</v>
      </c>
      <c r="K23" s="480" t="s">
        <v>189</v>
      </c>
      <c r="U23" s="365"/>
    </row>
    <row r="24" spans="2:21" s="345" customFormat="1">
      <c r="B24" s="475">
        <v>45483</v>
      </c>
      <c r="C24" s="476" t="s">
        <v>909</v>
      </c>
      <c r="D24" s="631" t="s">
        <v>2186</v>
      </c>
      <c r="E24" s="477"/>
      <c r="F24" s="362" t="s">
        <v>207</v>
      </c>
      <c r="G24" s="362" t="s">
        <v>208</v>
      </c>
      <c r="H24" s="485">
        <v>35</v>
      </c>
      <c r="I24" s="541">
        <v>5</v>
      </c>
      <c r="J24" s="364">
        <v>1</v>
      </c>
      <c r="K24" s="480" t="s">
        <v>169</v>
      </c>
      <c r="U24" s="365"/>
    </row>
    <row r="25" spans="2:21" s="345" customFormat="1">
      <c r="B25" s="475">
        <v>45484</v>
      </c>
      <c r="C25" s="476" t="s">
        <v>188</v>
      </c>
      <c r="D25" s="631" t="s">
        <v>2225</v>
      </c>
      <c r="E25" s="477"/>
      <c r="F25" s="362" t="s">
        <v>207</v>
      </c>
      <c r="G25" s="362" t="s">
        <v>208</v>
      </c>
      <c r="H25" s="485">
        <v>35</v>
      </c>
      <c r="I25" s="541">
        <v>5</v>
      </c>
      <c r="J25" s="364">
        <v>2</v>
      </c>
      <c r="K25" s="480" t="s">
        <v>189</v>
      </c>
      <c r="U25" s="365"/>
    </row>
    <row r="26" spans="2:21" s="345" customFormat="1">
      <c r="B26" s="475">
        <v>45484</v>
      </c>
      <c r="C26" s="476" t="s">
        <v>686</v>
      </c>
      <c r="D26" s="631" t="s">
        <v>2219</v>
      </c>
      <c r="E26" s="477"/>
      <c r="F26" s="362" t="s">
        <v>207</v>
      </c>
      <c r="G26" s="362" t="s">
        <v>208</v>
      </c>
      <c r="H26" s="485">
        <v>35</v>
      </c>
      <c r="I26" s="541">
        <v>5</v>
      </c>
      <c r="J26" s="364">
        <v>1</v>
      </c>
      <c r="K26" s="480" t="s">
        <v>240</v>
      </c>
      <c r="U26" s="365"/>
    </row>
    <row r="27" spans="2:21" s="345" customFormat="1">
      <c r="B27" s="475">
        <v>45484</v>
      </c>
      <c r="C27" s="476" t="s">
        <v>705</v>
      </c>
      <c r="D27" s="631" t="s">
        <v>2231</v>
      </c>
      <c r="E27" s="477"/>
      <c r="F27" s="362" t="s">
        <v>207</v>
      </c>
      <c r="G27" s="362" t="s">
        <v>208</v>
      </c>
      <c r="H27" s="485">
        <v>35</v>
      </c>
      <c r="I27" s="541">
        <v>5</v>
      </c>
      <c r="J27" s="364">
        <v>2</v>
      </c>
      <c r="K27" s="480" t="s">
        <v>1778</v>
      </c>
      <c r="U27" s="365"/>
    </row>
    <row r="28" spans="2:21" s="345" customFormat="1">
      <c r="B28" s="475">
        <v>45485</v>
      </c>
      <c r="C28" s="476" t="s">
        <v>250</v>
      </c>
      <c r="D28" s="631" t="s">
        <v>2220</v>
      </c>
      <c r="E28" s="477"/>
      <c r="F28" s="362" t="s">
        <v>207</v>
      </c>
      <c r="G28" s="362" t="s">
        <v>208</v>
      </c>
      <c r="H28" s="485">
        <v>35</v>
      </c>
      <c r="I28" s="541">
        <v>5</v>
      </c>
      <c r="J28" s="364">
        <v>1</v>
      </c>
      <c r="K28" s="480" t="s">
        <v>240</v>
      </c>
      <c r="U28" s="365"/>
    </row>
    <row r="29" spans="2:21" s="345" customFormat="1">
      <c r="B29" s="475">
        <v>45486</v>
      </c>
      <c r="C29" s="476" t="s">
        <v>297</v>
      </c>
      <c r="D29" s="631" t="s">
        <v>2235</v>
      </c>
      <c r="E29" s="477"/>
      <c r="F29" s="362" t="s">
        <v>219</v>
      </c>
      <c r="G29" s="362" t="s">
        <v>208</v>
      </c>
      <c r="H29" s="485">
        <v>25</v>
      </c>
      <c r="I29" s="541">
        <v>7</v>
      </c>
      <c r="J29" s="364">
        <v>2</v>
      </c>
      <c r="K29" s="480" t="s">
        <v>169</v>
      </c>
      <c r="U29" s="365"/>
    </row>
    <row r="30" spans="2:21" s="345" customFormat="1">
      <c r="B30" s="475">
        <v>45486</v>
      </c>
      <c r="C30" s="476" t="s">
        <v>230</v>
      </c>
      <c r="D30" s="631" t="s">
        <v>2217</v>
      </c>
      <c r="E30" s="477"/>
      <c r="F30" s="362" t="s">
        <v>219</v>
      </c>
      <c r="G30" s="362" t="s">
        <v>208</v>
      </c>
      <c r="H30" s="485">
        <v>25</v>
      </c>
      <c r="I30" s="539">
        <v>7</v>
      </c>
      <c r="J30" s="364">
        <v>1</v>
      </c>
      <c r="K30" s="480" t="s">
        <v>189</v>
      </c>
      <c r="U30" s="365"/>
    </row>
    <row r="31" spans="2:21" s="345" customFormat="1">
      <c r="B31" s="475">
        <v>45487</v>
      </c>
      <c r="C31" s="476" t="s">
        <v>235</v>
      </c>
      <c r="D31" s="631" t="s">
        <v>2238</v>
      </c>
      <c r="E31" s="477"/>
      <c r="F31" s="362" t="s">
        <v>219</v>
      </c>
      <c r="G31" s="362" t="s">
        <v>208</v>
      </c>
      <c r="H31" s="485">
        <v>25</v>
      </c>
      <c r="I31" s="539">
        <v>7</v>
      </c>
      <c r="J31" s="364">
        <v>1</v>
      </c>
      <c r="K31" s="480" t="s">
        <v>1064</v>
      </c>
      <c r="U31" s="365"/>
    </row>
    <row r="32" spans="2:21" s="345" customFormat="1">
      <c r="B32" s="469">
        <v>45487</v>
      </c>
      <c r="C32" s="483" t="s">
        <v>249</v>
      </c>
      <c r="D32" s="362" t="s">
        <v>2186</v>
      </c>
      <c r="E32" s="362"/>
      <c r="F32" s="362" t="s">
        <v>219</v>
      </c>
      <c r="G32" s="362" t="s">
        <v>208</v>
      </c>
      <c r="H32" s="485">
        <v>25</v>
      </c>
      <c r="I32" s="539">
        <v>7</v>
      </c>
      <c r="J32" s="364">
        <v>1</v>
      </c>
      <c r="K32" s="360" t="s">
        <v>169</v>
      </c>
      <c r="U32" s="365"/>
    </row>
    <row r="33" spans="2:21" s="345" customFormat="1">
      <c r="B33" s="487">
        <v>45487</v>
      </c>
      <c r="C33" s="576" t="s">
        <v>345</v>
      </c>
      <c r="D33" s="488" t="s">
        <v>2227</v>
      </c>
      <c r="E33" s="488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169</v>
      </c>
      <c r="U33" s="365"/>
    </row>
    <row r="34" spans="2:21" s="345" customFormat="1">
      <c r="B34" s="487">
        <v>45487</v>
      </c>
      <c r="C34" s="576" t="s">
        <v>345</v>
      </c>
      <c r="D34" s="488" t="s">
        <v>2236</v>
      </c>
      <c r="E34" s="488"/>
      <c r="F34" s="362" t="s">
        <v>207</v>
      </c>
      <c r="G34" s="362" t="s">
        <v>208</v>
      </c>
      <c r="H34" s="485">
        <v>35</v>
      </c>
      <c r="I34" s="539">
        <v>5</v>
      </c>
      <c r="J34" s="364">
        <v>2</v>
      </c>
      <c r="K34" s="360" t="s">
        <v>169</v>
      </c>
      <c r="U34" s="365"/>
    </row>
    <row r="35" spans="2:21" s="345" customFormat="1">
      <c r="B35" s="475">
        <v>45487</v>
      </c>
      <c r="C35" s="806" t="s">
        <v>481</v>
      </c>
      <c r="D35" s="631" t="s">
        <v>2210</v>
      </c>
      <c r="E35" s="477"/>
      <c r="F35" s="362" t="s">
        <v>207</v>
      </c>
      <c r="G35" s="362" t="s">
        <v>208</v>
      </c>
      <c r="H35" s="485">
        <v>75</v>
      </c>
      <c r="I35" s="539">
        <v>15</v>
      </c>
      <c r="J35" s="364">
        <v>3</v>
      </c>
      <c r="K35" s="480" t="s">
        <v>606</v>
      </c>
      <c r="U35" s="365"/>
    </row>
    <row r="36" spans="2:21" s="345" customFormat="1" ht="14.25" customHeight="1">
      <c r="B36" s="475">
        <v>45488</v>
      </c>
      <c r="C36" s="483" t="s">
        <v>619</v>
      </c>
      <c r="D36" s="362" t="s">
        <v>2234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189</v>
      </c>
      <c r="M36"/>
      <c r="N36"/>
      <c r="O36"/>
      <c r="P36"/>
      <c r="Q36"/>
      <c r="R36"/>
      <c r="S36"/>
      <c r="T36"/>
      <c r="U36" s="365"/>
    </row>
    <row r="37" spans="2:21" s="345" customFormat="1" ht="14.25" customHeight="1">
      <c r="B37" s="475">
        <v>45489</v>
      </c>
      <c r="C37" s="483" t="s">
        <v>396</v>
      </c>
      <c r="D37" s="362" t="s">
        <v>2243</v>
      </c>
      <c r="E37" s="362">
        <v>205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48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 ht="14.25" customHeight="1">
      <c r="B38" s="475">
        <v>45489</v>
      </c>
      <c r="C38" s="483" t="s">
        <v>420</v>
      </c>
      <c r="D38" s="362" t="s">
        <v>2242</v>
      </c>
      <c r="E38" s="362">
        <v>312</v>
      </c>
      <c r="F38" s="362" t="s">
        <v>783</v>
      </c>
      <c r="G38" s="362" t="s">
        <v>208</v>
      </c>
      <c r="H38" s="485">
        <v>25</v>
      </c>
      <c r="I38" s="539">
        <v>7</v>
      </c>
      <c r="J38" s="364">
        <v>2</v>
      </c>
      <c r="K38" s="360" t="s">
        <v>189</v>
      </c>
      <c r="M38"/>
      <c r="N38"/>
      <c r="O38"/>
      <c r="P38"/>
      <c r="Q38"/>
      <c r="R38"/>
      <c r="S38"/>
      <c r="T38"/>
      <c r="U38" s="365"/>
    </row>
    <row r="39" spans="2:21" s="345" customFormat="1" ht="14.25" customHeight="1">
      <c r="B39" s="475">
        <v>45491</v>
      </c>
      <c r="C39" s="483" t="s">
        <v>2296</v>
      </c>
      <c r="D39" s="362" t="s">
        <v>2120</v>
      </c>
      <c r="E39" s="362"/>
      <c r="F39" s="362" t="s">
        <v>1265</v>
      </c>
      <c r="G39" s="362" t="s">
        <v>208</v>
      </c>
      <c r="H39" s="485">
        <v>40</v>
      </c>
      <c r="I39" s="539">
        <v>10</v>
      </c>
      <c r="J39" s="364" t="s">
        <v>2029</v>
      </c>
      <c r="K39" s="360" t="s">
        <v>2029</v>
      </c>
      <c r="M39"/>
      <c r="N39"/>
      <c r="O39"/>
      <c r="P39"/>
      <c r="Q39"/>
      <c r="R39"/>
      <c r="S39"/>
      <c r="T39"/>
      <c r="U39" s="365"/>
    </row>
    <row r="40" spans="2:21" s="345" customFormat="1" ht="14.25" customHeight="1">
      <c r="B40" s="475">
        <v>45492</v>
      </c>
      <c r="C40" s="483" t="s">
        <v>702</v>
      </c>
      <c r="D40" s="362" t="s">
        <v>2251</v>
      </c>
      <c r="E40" s="362">
        <v>406</v>
      </c>
      <c r="F40" s="362" t="s">
        <v>219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  <c r="U40" s="365"/>
    </row>
    <row r="41" spans="2:21" s="345" customFormat="1" ht="14.25" customHeight="1">
      <c r="B41" s="475">
        <v>45492</v>
      </c>
      <c r="C41" s="483" t="s">
        <v>225</v>
      </c>
      <c r="D41" s="362" t="s">
        <v>2252</v>
      </c>
      <c r="E41" s="362" t="s">
        <v>2265</v>
      </c>
      <c r="F41" s="362" t="s">
        <v>219</v>
      </c>
      <c r="G41" s="362" t="s">
        <v>208</v>
      </c>
      <c r="H41" s="485">
        <v>40</v>
      </c>
      <c r="I41" s="539">
        <v>10</v>
      </c>
      <c r="J41" s="364">
        <v>4</v>
      </c>
      <c r="K41" s="360" t="s">
        <v>240</v>
      </c>
      <c r="M41"/>
      <c r="N41"/>
      <c r="O41"/>
      <c r="P41"/>
      <c r="Q41"/>
      <c r="R41"/>
      <c r="S41"/>
      <c r="T41"/>
      <c r="U41" s="365"/>
    </row>
    <row r="42" spans="2:21" s="345" customFormat="1" ht="14.25" customHeight="1">
      <c r="B42" s="475">
        <v>45492</v>
      </c>
      <c r="C42" s="483" t="s">
        <v>389</v>
      </c>
      <c r="D42" s="362" t="s">
        <v>2210</v>
      </c>
      <c r="E42" s="362">
        <v>204</v>
      </c>
      <c r="F42" s="362" t="s">
        <v>219</v>
      </c>
      <c r="G42" s="362" t="s">
        <v>208</v>
      </c>
      <c r="H42" s="485">
        <v>40</v>
      </c>
      <c r="I42" s="539">
        <v>10</v>
      </c>
      <c r="J42" s="364" t="s">
        <v>2250</v>
      </c>
      <c r="K42" s="360" t="s">
        <v>169</v>
      </c>
      <c r="M42"/>
      <c r="N42"/>
      <c r="O42"/>
      <c r="P42"/>
      <c r="Q42"/>
      <c r="R42"/>
      <c r="S42"/>
      <c r="T42"/>
      <c r="U42" s="365"/>
    </row>
    <row r="43" spans="2:21" s="345" customFormat="1" ht="14.25" customHeight="1">
      <c r="B43" s="475">
        <v>45493</v>
      </c>
      <c r="C43" s="483" t="s">
        <v>355</v>
      </c>
      <c r="D43" s="362" t="s">
        <v>2253</v>
      </c>
      <c r="E43" s="362">
        <v>412</v>
      </c>
      <c r="F43" s="362" t="s">
        <v>1070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1064</v>
      </c>
      <c r="M43"/>
      <c r="N43"/>
      <c r="O43"/>
      <c r="P43"/>
      <c r="Q43"/>
      <c r="R43"/>
      <c r="S43"/>
      <c r="T43"/>
      <c r="U43" s="365"/>
    </row>
    <row r="44" spans="2:21" s="345" customFormat="1">
      <c r="B44" s="475">
        <v>45494</v>
      </c>
      <c r="C44" s="483" t="s">
        <v>498</v>
      </c>
      <c r="D44" s="362" t="s">
        <v>2266</v>
      </c>
      <c r="E44" s="362">
        <v>202</v>
      </c>
      <c r="F44" s="362" t="s">
        <v>219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606</v>
      </c>
      <c r="M44"/>
      <c r="N44"/>
      <c r="O44"/>
      <c r="P44"/>
      <c r="Q44"/>
      <c r="R44"/>
      <c r="S44"/>
      <c r="T44"/>
      <c r="U44" s="365"/>
    </row>
    <row r="45" spans="2:21" s="345" customFormat="1">
      <c r="B45" s="469">
        <v>45495</v>
      </c>
      <c r="C45" s="483" t="s">
        <v>590</v>
      </c>
      <c r="D45" s="362" t="s">
        <v>2245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480" t="s">
        <v>1778</v>
      </c>
      <c r="M45"/>
      <c r="N45"/>
      <c r="O45"/>
      <c r="P45"/>
      <c r="Q45"/>
      <c r="R45"/>
      <c r="S45"/>
      <c r="T45"/>
      <c r="U45" s="365"/>
    </row>
    <row r="46" spans="2:21" s="345" customFormat="1">
      <c r="B46" s="469">
        <v>45496</v>
      </c>
      <c r="C46" s="483" t="s">
        <v>225</v>
      </c>
      <c r="D46" s="362" t="s">
        <v>2258</v>
      </c>
      <c r="E46" s="362" t="s">
        <v>2264</v>
      </c>
      <c r="F46" s="362" t="s">
        <v>219</v>
      </c>
      <c r="G46" s="362" t="s">
        <v>208</v>
      </c>
      <c r="H46" s="485">
        <v>30</v>
      </c>
      <c r="I46" s="539">
        <v>7.5</v>
      </c>
      <c r="J46" s="364">
        <v>4</v>
      </c>
      <c r="K46" s="480" t="s">
        <v>1064</v>
      </c>
      <c r="M46"/>
      <c r="N46"/>
      <c r="O46"/>
      <c r="P46"/>
      <c r="Q46"/>
      <c r="R46"/>
      <c r="S46"/>
      <c r="T46"/>
      <c r="U46" s="365"/>
    </row>
    <row r="47" spans="2:21" s="345" customFormat="1">
      <c r="B47" s="469">
        <v>45496</v>
      </c>
      <c r="C47" s="483" t="s">
        <v>323</v>
      </c>
      <c r="D47" s="362" t="s">
        <v>2245</v>
      </c>
      <c r="E47" s="362">
        <v>204</v>
      </c>
      <c r="F47" s="362" t="s">
        <v>1117</v>
      </c>
      <c r="G47" s="362" t="s">
        <v>208</v>
      </c>
      <c r="H47" s="485">
        <v>25</v>
      </c>
      <c r="I47" s="539">
        <v>7</v>
      </c>
      <c r="J47" s="364">
        <v>2</v>
      </c>
      <c r="K47" s="480" t="s">
        <v>189</v>
      </c>
      <c r="L47" s="345" t="s">
        <v>143</v>
      </c>
      <c r="M47"/>
      <c r="N47"/>
      <c r="O47"/>
      <c r="P47"/>
      <c r="Q47"/>
      <c r="R47"/>
      <c r="S47"/>
      <c r="T47"/>
      <c r="U47" s="365"/>
    </row>
    <row r="48" spans="2:21" s="345" customFormat="1">
      <c r="B48" s="469">
        <v>45496</v>
      </c>
      <c r="C48" s="483" t="s">
        <v>787</v>
      </c>
      <c r="D48" s="362" t="s">
        <v>2257</v>
      </c>
      <c r="E48" s="362"/>
      <c r="F48" s="362" t="s">
        <v>207</v>
      </c>
      <c r="G48" s="362" t="s">
        <v>208</v>
      </c>
      <c r="H48" s="485">
        <v>35</v>
      </c>
      <c r="I48" s="539">
        <v>5</v>
      </c>
      <c r="J48" s="364">
        <v>2</v>
      </c>
      <c r="K48" s="360" t="s">
        <v>169</v>
      </c>
      <c r="M48"/>
      <c r="N48"/>
      <c r="O48"/>
      <c r="P48"/>
      <c r="Q48"/>
      <c r="R48"/>
      <c r="S48"/>
      <c r="T48"/>
      <c r="U48" s="365"/>
    </row>
    <row r="49" spans="2:21" s="345" customFormat="1">
      <c r="B49" s="487">
        <v>45497</v>
      </c>
      <c r="C49" s="483" t="s">
        <v>297</v>
      </c>
      <c r="D49" s="362" t="s">
        <v>2260</v>
      </c>
      <c r="E49" s="362" t="s">
        <v>2261</v>
      </c>
      <c r="F49" s="362" t="s">
        <v>219</v>
      </c>
      <c r="G49" s="362" t="s">
        <v>208</v>
      </c>
      <c r="H49" s="485">
        <v>40</v>
      </c>
      <c r="I49" s="539">
        <v>10</v>
      </c>
      <c r="J49" s="364">
        <v>3</v>
      </c>
      <c r="K49" s="360" t="s">
        <v>169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75">
        <v>45497</v>
      </c>
      <c r="C50" s="483" t="s">
        <v>264</v>
      </c>
      <c r="D50" s="362" t="s">
        <v>2259</v>
      </c>
      <c r="E50" s="362">
        <v>301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5" t="s">
        <v>169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75">
        <v>45498</v>
      </c>
      <c r="C51" s="483" t="s">
        <v>501</v>
      </c>
      <c r="D51" s="362" t="s">
        <v>2262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5" t="s">
        <v>169</v>
      </c>
      <c r="M51"/>
      <c r="N51"/>
      <c r="O51"/>
      <c r="P51"/>
      <c r="Q51"/>
      <c r="R51"/>
      <c r="S51"/>
      <c r="T51"/>
      <c r="U51" s="365"/>
    </row>
    <row r="52" spans="2:21" s="345" customFormat="1">
      <c r="B52" s="475">
        <v>45499</v>
      </c>
      <c r="C52" s="483" t="s">
        <v>420</v>
      </c>
      <c r="D52" s="362" t="s">
        <v>2257</v>
      </c>
      <c r="E52" s="362">
        <v>204</v>
      </c>
      <c r="F52" s="362" t="s">
        <v>219</v>
      </c>
      <c r="G52" s="362" t="s">
        <v>208</v>
      </c>
      <c r="H52" s="485">
        <v>25</v>
      </c>
      <c r="I52" s="539">
        <v>7</v>
      </c>
      <c r="J52" s="364">
        <v>2</v>
      </c>
      <c r="K52" s="365" t="s">
        <v>189</v>
      </c>
      <c r="M52"/>
      <c r="N52"/>
      <c r="O52"/>
      <c r="P52"/>
      <c r="Q52"/>
      <c r="R52"/>
      <c r="S52"/>
      <c r="T52"/>
      <c r="U52" s="365"/>
    </row>
    <row r="53" spans="2:21" s="345" customFormat="1">
      <c r="B53" s="469">
        <v>45501</v>
      </c>
      <c r="C53" s="483" t="s">
        <v>220</v>
      </c>
      <c r="D53" s="362" t="s">
        <v>2274</v>
      </c>
      <c r="E53" s="362">
        <v>415</v>
      </c>
      <c r="F53" s="362" t="s">
        <v>219</v>
      </c>
      <c r="G53" s="362" t="s">
        <v>208</v>
      </c>
      <c r="H53" s="485">
        <v>40</v>
      </c>
      <c r="I53" s="539">
        <v>10</v>
      </c>
      <c r="J53" s="364">
        <v>2</v>
      </c>
      <c r="K53" s="365" t="s">
        <v>189</v>
      </c>
      <c r="M53"/>
      <c r="N53"/>
      <c r="O53"/>
      <c r="P53"/>
      <c r="Q53"/>
      <c r="R53"/>
      <c r="S53"/>
      <c r="T53"/>
      <c r="U53" s="365"/>
    </row>
    <row r="54" spans="2:21" s="345" customFormat="1">
      <c r="B54" s="469">
        <v>45503</v>
      </c>
      <c r="C54" s="483" t="s">
        <v>295</v>
      </c>
      <c r="D54" s="362" t="s">
        <v>2262</v>
      </c>
      <c r="E54" s="362">
        <v>305</v>
      </c>
      <c r="F54" s="362" t="s">
        <v>219</v>
      </c>
      <c r="G54" s="362" t="s">
        <v>208</v>
      </c>
      <c r="H54" s="485">
        <v>25</v>
      </c>
      <c r="I54" s="541">
        <v>7</v>
      </c>
      <c r="J54" s="364">
        <v>2</v>
      </c>
      <c r="K54" s="480" t="s">
        <v>1778</v>
      </c>
      <c r="M54"/>
      <c r="N54"/>
      <c r="O54"/>
      <c r="P54"/>
      <c r="Q54"/>
      <c r="R54"/>
      <c r="S54"/>
      <c r="T54"/>
      <c r="U54" s="365"/>
    </row>
    <row r="55" spans="2:21" s="345" customFormat="1">
      <c r="B55" s="469">
        <v>45503</v>
      </c>
      <c r="C55" s="483" t="s">
        <v>2239</v>
      </c>
      <c r="D55" s="362" t="s">
        <v>2240</v>
      </c>
      <c r="E55" s="362"/>
      <c r="F55" s="362" t="s">
        <v>207</v>
      </c>
      <c r="G55" s="362" t="s">
        <v>208</v>
      </c>
      <c r="H55" s="485">
        <v>35</v>
      </c>
      <c r="I55" s="539">
        <v>5</v>
      </c>
      <c r="J55" s="364">
        <v>2</v>
      </c>
      <c r="K55" s="360" t="s">
        <v>189</v>
      </c>
      <c r="M55"/>
      <c r="N55"/>
      <c r="O55"/>
      <c r="P55"/>
      <c r="Q55"/>
      <c r="R55"/>
      <c r="S55"/>
      <c r="T55"/>
      <c r="U55" s="365"/>
    </row>
    <row r="56" spans="2:21" s="345" customFormat="1">
      <c r="K56" s="360"/>
      <c r="M56"/>
      <c r="N56"/>
      <c r="O56"/>
      <c r="P56"/>
      <c r="Q56"/>
      <c r="R56"/>
      <c r="S56"/>
      <c r="T56"/>
      <c r="U56" s="365"/>
    </row>
    <row r="57" spans="2:21" s="345" customFormat="1">
      <c r="H57" s="652">
        <f>SUM(H5:H55)</f>
        <v>1660</v>
      </c>
      <c r="I57" s="534">
        <f>SUM(I5:I55)</f>
        <v>361.5</v>
      </c>
      <c r="K57" s="360"/>
      <c r="M57"/>
      <c r="N57"/>
      <c r="O57"/>
      <c r="P57"/>
      <c r="Q57"/>
      <c r="R57"/>
      <c r="S57"/>
      <c r="T57"/>
      <c r="U57" s="365"/>
    </row>
    <row r="58" spans="2:21" s="345" customFormat="1">
      <c r="I58" s="534"/>
      <c r="K58" s="360"/>
      <c r="M58"/>
      <c r="N58"/>
      <c r="O58"/>
      <c r="P58"/>
      <c r="Q58"/>
      <c r="R58"/>
      <c r="S58"/>
      <c r="T58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</row>
    <row r="60" spans="2:21" s="345" customFormat="1" ht="15.75">
      <c r="B60" s="510" t="s">
        <v>1444</v>
      </c>
      <c r="C60" s="511"/>
      <c r="D60" s="511"/>
      <c r="E60" s="511"/>
      <c r="F60" s="511"/>
      <c r="G60" s="511"/>
      <c r="H60" s="511"/>
      <c r="I60" s="537"/>
      <c r="K60" s="360"/>
      <c r="M60"/>
      <c r="N60"/>
      <c r="O60"/>
      <c r="P60"/>
      <c r="Q60"/>
      <c r="R60"/>
      <c r="S60"/>
      <c r="T60"/>
    </row>
    <row r="61" spans="2:21" s="345" customFormat="1" ht="15.75">
      <c r="B61" s="378"/>
      <c r="I61" s="534"/>
      <c r="K61" s="360"/>
      <c r="M61"/>
      <c r="N61"/>
      <c r="O61"/>
      <c r="P61"/>
      <c r="Q61"/>
      <c r="R61"/>
      <c r="S61"/>
      <c r="T61"/>
    </row>
    <row r="62" spans="2:21" s="345" customFormat="1" ht="15.75">
      <c r="B62" s="503" t="s">
        <v>311</v>
      </c>
      <c r="I62" s="534"/>
      <c r="K62" s="360"/>
      <c r="M62"/>
      <c r="N62"/>
      <c r="O62"/>
      <c r="P62"/>
      <c r="Q62"/>
      <c r="R62"/>
      <c r="S62"/>
      <c r="T62"/>
    </row>
    <row r="63" spans="2:21" s="345" customFormat="1" ht="15.75">
      <c r="B63" s="503"/>
      <c r="I63" s="534"/>
      <c r="K63" s="360"/>
      <c r="M63"/>
      <c r="N63"/>
      <c r="O63"/>
      <c r="P63"/>
      <c r="Q63"/>
      <c r="R63"/>
      <c r="S63"/>
      <c r="T63"/>
    </row>
    <row r="64" spans="2:21" s="345" customFormat="1" ht="15.75">
      <c r="B64" s="503" t="s">
        <v>312</v>
      </c>
      <c r="I64" s="534"/>
      <c r="K64" s="360"/>
      <c r="M64"/>
      <c r="N64"/>
      <c r="O64"/>
      <c r="P64"/>
      <c r="Q64"/>
      <c r="R64"/>
      <c r="S64"/>
      <c r="T64"/>
    </row>
    <row r="65" spans="1:20" s="345" customFormat="1" ht="15.75">
      <c r="B65" s="503"/>
      <c r="I65" s="534"/>
      <c r="K65" s="360"/>
      <c r="M65"/>
      <c r="N65"/>
      <c r="O65"/>
      <c r="P65"/>
      <c r="Q65"/>
      <c r="R65"/>
      <c r="S65"/>
      <c r="T65"/>
    </row>
    <row r="66" spans="1:20" s="345" customFormat="1" ht="15.75">
      <c r="B66" s="504" t="s">
        <v>313</v>
      </c>
      <c r="I66" s="534"/>
      <c r="K66" s="360"/>
      <c r="M66"/>
      <c r="N66"/>
      <c r="O66"/>
      <c r="P66"/>
      <c r="Q66"/>
      <c r="R66"/>
      <c r="S66"/>
      <c r="T66"/>
    </row>
    <row r="67" spans="1:20" s="345" customFormat="1" ht="15.75">
      <c r="B67" s="503"/>
      <c r="I67" s="534"/>
      <c r="K67" s="360"/>
      <c r="M67"/>
      <c r="N67"/>
      <c r="O67"/>
      <c r="P67"/>
      <c r="Q67"/>
      <c r="R67"/>
      <c r="S67"/>
      <c r="T67"/>
    </row>
    <row r="68" spans="1:20" s="345" customFormat="1" ht="15.75">
      <c r="B68" s="378" t="s">
        <v>1618</v>
      </c>
      <c r="I68" s="534"/>
      <c r="K68" s="360"/>
      <c r="M68"/>
      <c r="N68"/>
      <c r="O68"/>
      <c r="P68"/>
      <c r="Q68"/>
      <c r="R68"/>
      <c r="S68"/>
      <c r="T68"/>
    </row>
    <row r="69" spans="1:20" s="345" customFormat="1" ht="15.75">
      <c r="B69" s="503"/>
      <c r="I69" s="534"/>
      <c r="K69" s="360"/>
      <c r="M69"/>
      <c r="N69"/>
      <c r="O69"/>
      <c r="P69"/>
      <c r="Q69"/>
      <c r="R69"/>
      <c r="S69"/>
      <c r="T69"/>
    </row>
    <row r="70" spans="1:20" s="345" customFormat="1" ht="15.75">
      <c r="B70" s="378" t="s">
        <v>1617</v>
      </c>
      <c r="I70" s="534"/>
      <c r="K70" s="365"/>
      <c r="M70"/>
      <c r="N70"/>
      <c r="O70"/>
      <c r="P70"/>
      <c r="Q70"/>
      <c r="R70"/>
      <c r="S70"/>
      <c r="T70"/>
    </row>
    <row r="71" spans="1:20" s="345" customFormat="1">
      <c r="I71" s="534"/>
      <c r="K71" s="365"/>
      <c r="M71"/>
      <c r="N71"/>
      <c r="O71"/>
      <c r="P71"/>
      <c r="Q71"/>
      <c r="R71"/>
      <c r="S71"/>
      <c r="T71"/>
    </row>
    <row r="72" spans="1:20" s="345" customFormat="1">
      <c r="I72" s="534"/>
      <c r="K72" s="365"/>
      <c r="M72"/>
      <c r="N72"/>
      <c r="O72"/>
      <c r="P72"/>
      <c r="Q72"/>
      <c r="R72"/>
      <c r="S72"/>
      <c r="T72"/>
    </row>
    <row r="73" spans="1:20" s="345" customFormat="1">
      <c r="B73"/>
      <c r="C73"/>
      <c r="D73"/>
      <c r="E73"/>
      <c r="F73"/>
      <c r="G73"/>
      <c r="H73"/>
      <c r="I73" s="538"/>
      <c r="J73"/>
      <c r="K73" s="365"/>
      <c r="M73"/>
      <c r="N73"/>
      <c r="O73"/>
      <c r="P73"/>
      <c r="Q73"/>
      <c r="R73"/>
      <c r="S73"/>
      <c r="T73"/>
    </row>
    <row r="74" spans="1:20" s="345" customFormat="1">
      <c r="A74"/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</row>
    <row r="75" spans="1:20">
      <c r="K75" s="365"/>
    </row>
    <row r="76" spans="1:20">
      <c r="K76" s="365"/>
    </row>
    <row r="77" spans="1:20">
      <c r="K77" s="365"/>
    </row>
    <row r="78" spans="1:20">
      <c r="K78" s="365"/>
    </row>
    <row r="79" spans="1:20">
      <c r="K79" s="365"/>
    </row>
    <row r="80" spans="1:20">
      <c r="K80" s="365"/>
    </row>
    <row r="81" spans="11:11">
      <c r="K81" s="365"/>
    </row>
    <row r="82" spans="11:11">
      <c r="K82" s="365"/>
    </row>
    <row r="83" spans="11:11">
      <c r="K83" s="365"/>
    </row>
    <row r="84" spans="11:11">
      <c r="K84" s="365"/>
    </row>
    <row r="85" spans="11:11">
      <c r="K85" s="365"/>
    </row>
    <row r="86" spans="11:11">
      <c r="K86" s="365"/>
    </row>
    <row r="87" spans="11:11">
      <c r="K87" s="365"/>
    </row>
    <row r="88" spans="11:11">
      <c r="K88" s="345"/>
    </row>
    <row r="89" spans="11:11">
      <c r="K89" s="345"/>
    </row>
    <row r="90" spans="11:11">
      <c r="K90" s="345"/>
    </row>
    <row r="91" spans="11:11">
      <c r="K91" s="345"/>
    </row>
    <row r="92" spans="11:11">
      <c r="K92" s="345"/>
    </row>
    <row r="93" spans="11:11">
      <c r="K93" s="345"/>
    </row>
    <row r="94" spans="11:11">
      <c r="K94" s="345"/>
    </row>
    <row r="95" spans="11:11">
      <c r="K95" s="345"/>
    </row>
    <row r="96" spans="11:11">
      <c r="K96" s="345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</sheetData>
  <mergeCells count="4">
    <mergeCell ref="B1:G1"/>
    <mergeCell ref="W1:X1"/>
    <mergeCell ref="C2:G2"/>
    <mergeCell ref="B3:D3"/>
  </mergeCells>
  <conditionalFormatting sqref="U24">
    <cfRule type="top10" dxfId="28" priority="1" percent="1" rank="10"/>
  </conditionalFormatting>
  <conditionalFormatting sqref="U27">
    <cfRule type="top10" dxfId="27" priority="2" percent="1" rank="10"/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FD4C-0575-43ED-996C-631F42A53749}">
  <sheetPr codeName="Folha26"/>
  <dimension ref="A1:Y117"/>
  <sheetViews>
    <sheetView topLeftCell="A50" zoomScale="82" zoomScaleNormal="93" workbookViewId="0">
      <selection activeCell="D55" sqref="D55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37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2281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715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</row>
    <row r="5" spans="2:25" s="345" customFormat="1">
      <c r="B5" s="475">
        <v>45505</v>
      </c>
      <c r="C5" s="806" t="s">
        <v>2213</v>
      </c>
      <c r="D5" s="476" t="s">
        <v>2279</v>
      </c>
      <c r="E5" s="477"/>
      <c r="F5" s="362" t="s">
        <v>219</v>
      </c>
      <c r="G5" s="362" t="s">
        <v>208</v>
      </c>
      <c r="H5" s="485">
        <v>30</v>
      </c>
      <c r="I5" s="539">
        <v>7.5</v>
      </c>
      <c r="J5" s="364">
        <v>4</v>
      </c>
      <c r="K5" s="480" t="s">
        <v>189</v>
      </c>
      <c r="L5" s="481"/>
    </row>
    <row r="6" spans="2:25" s="345" customFormat="1">
      <c r="B6" s="475">
        <v>45505</v>
      </c>
      <c r="C6" s="806" t="s">
        <v>619</v>
      </c>
      <c r="D6" s="476" t="s">
        <v>2280</v>
      </c>
      <c r="E6" s="477"/>
      <c r="F6" s="362" t="s">
        <v>207</v>
      </c>
      <c r="G6" s="362" t="s">
        <v>208</v>
      </c>
      <c r="H6" s="485">
        <v>35</v>
      </c>
      <c r="I6" s="539">
        <v>5</v>
      </c>
      <c r="J6" s="364">
        <v>3</v>
      </c>
      <c r="K6" s="480" t="s">
        <v>240</v>
      </c>
      <c r="L6" s="481"/>
    </row>
    <row r="7" spans="2:25" s="345" customFormat="1">
      <c r="B7" s="475">
        <v>45506</v>
      </c>
      <c r="C7" s="806" t="s">
        <v>225</v>
      </c>
      <c r="D7" s="476" t="s">
        <v>2287</v>
      </c>
      <c r="E7" s="477"/>
      <c r="F7" s="362" t="s">
        <v>1318</v>
      </c>
      <c r="G7" s="362" t="s">
        <v>208</v>
      </c>
      <c r="H7" s="485">
        <v>35</v>
      </c>
      <c r="I7" s="539">
        <v>-30</v>
      </c>
      <c r="J7" s="364">
        <v>2</v>
      </c>
      <c r="K7" s="360" t="s">
        <v>189</v>
      </c>
      <c r="L7" s="975" t="s">
        <v>2327</v>
      </c>
    </row>
    <row r="8" spans="2:25" s="345" customFormat="1">
      <c r="B8" s="475">
        <v>45506</v>
      </c>
      <c r="C8" s="476" t="s">
        <v>520</v>
      </c>
      <c r="D8" s="476" t="s">
        <v>2268</v>
      </c>
      <c r="E8" s="477"/>
      <c r="F8" s="362" t="s">
        <v>207</v>
      </c>
      <c r="G8" s="362" t="s">
        <v>208</v>
      </c>
      <c r="H8" s="485">
        <v>35</v>
      </c>
      <c r="I8" s="539">
        <v>5</v>
      </c>
      <c r="J8" s="364">
        <v>2</v>
      </c>
      <c r="K8" s="360" t="s">
        <v>189</v>
      </c>
      <c r="L8" s="481"/>
    </row>
    <row r="9" spans="2:25" s="345" customFormat="1">
      <c r="B9" s="475">
        <v>45507</v>
      </c>
      <c r="C9" s="476" t="s">
        <v>230</v>
      </c>
      <c r="D9" s="476" t="s">
        <v>2244</v>
      </c>
      <c r="E9" s="477"/>
      <c r="F9" s="362" t="s">
        <v>207</v>
      </c>
      <c r="G9" s="362" t="s">
        <v>208</v>
      </c>
      <c r="H9" s="485">
        <v>35</v>
      </c>
      <c r="I9" s="539">
        <v>5</v>
      </c>
      <c r="J9" s="364">
        <v>2</v>
      </c>
      <c r="K9" s="360" t="s">
        <v>189</v>
      </c>
      <c r="L9" s="480"/>
    </row>
    <row r="10" spans="2:25" s="345" customFormat="1">
      <c r="B10" s="475">
        <v>45507</v>
      </c>
      <c r="C10" s="476" t="s">
        <v>403</v>
      </c>
      <c r="D10" s="631" t="s">
        <v>2241</v>
      </c>
      <c r="E10" s="477"/>
      <c r="F10" s="362" t="s">
        <v>207</v>
      </c>
      <c r="G10" s="362" t="s">
        <v>208</v>
      </c>
      <c r="H10" s="485">
        <v>35</v>
      </c>
      <c r="I10" s="539">
        <v>5</v>
      </c>
      <c r="J10" s="364">
        <v>2</v>
      </c>
      <c r="K10" s="360" t="s">
        <v>189</v>
      </c>
      <c r="L10" s="480"/>
    </row>
    <row r="11" spans="2:25" s="345" customFormat="1">
      <c r="B11" s="475">
        <v>45508</v>
      </c>
      <c r="C11" s="476" t="s">
        <v>2213</v>
      </c>
      <c r="D11" s="631" t="s">
        <v>2240</v>
      </c>
      <c r="E11" s="477"/>
      <c r="F11" s="362" t="s">
        <v>219</v>
      </c>
      <c r="G11" s="362" t="s">
        <v>208</v>
      </c>
      <c r="H11" s="485">
        <v>25</v>
      </c>
      <c r="I11" s="539">
        <v>7</v>
      </c>
      <c r="J11" s="364">
        <v>2</v>
      </c>
      <c r="K11" s="360" t="s">
        <v>240</v>
      </c>
      <c r="L11" s="480"/>
    </row>
    <row r="12" spans="2:25" s="345" customFormat="1">
      <c r="B12" s="475">
        <v>45508</v>
      </c>
      <c r="C12" s="476" t="s">
        <v>511</v>
      </c>
      <c r="D12" s="631" t="s">
        <v>2288</v>
      </c>
      <c r="E12" s="477"/>
      <c r="F12" s="362" t="s">
        <v>207</v>
      </c>
      <c r="G12" s="362" t="s">
        <v>208</v>
      </c>
      <c r="H12" s="485">
        <v>40</v>
      </c>
      <c r="I12" s="539">
        <v>5</v>
      </c>
      <c r="J12" s="364" t="s">
        <v>2289</v>
      </c>
      <c r="K12" s="360" t="s">
        <v>1064</v>
      </c>
      <c r="L12" s="966" t="s">
        <v>2290</v>
      </c>
    </row>
    <row r="13" spans="2:25" s="345" customFormat="1">
      <c r="B13" s="475">
        <v>45508</v>
      </c>
      <c r="C13" s="476" t="s">
        <v>630</v>
      </c>
      <c r="D13" s="631" t="s">
        <v>2275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360" t="s">
        <v>189</v>
      </c>
      <c r="L13" s="480"/>
    </row>
    <row r="14" spans="2:25" s="345" customFormat="1">
      <c r="B14" s="475">
        <v>45508</v>
      </c>
      <c r="C14" s="476" t="s">
        <v>393</v>
      </c>
      <c r="D14" s="631" t="s">
        <v>2263</v>
      </c>
      <c r="E14" s="477"/>
      <c r="F14" s="362" t="s">
        <v>207</v>
      </c>
      <c r="G14" s="362" t="s">
        <v>208</v>
      </c>
      <c r="H14" s="485">
        <v>35</v>
      </c>
      <c r="I14" s="539">
        <v>5</v>
      </c>
      <c r="J14" s="364">
        <v>1</v>
      </c>
      <c r="K14" s="480" t="s">
        <v>169</v>
      </c>
      <c r="L14" s="480"/>
    </row>
    <row r="15" spans="2:25" s="345" customFormat="1">
      <c r="B15" s="475">
        <v>45508</v>
      </c>
      <c r="C15" s="476" t="s">
        <v>230</v>
      </c>
      <c r="D15" s="631" t="s">
        <v>2278</v>
      </c>
      <c r="E15" s="477"/>
      <c r="F15" s="362" t="s">
        <v>207</v>
      </c>
      <c r="G15" s="362" t="s">
        <v>208</v>
      </c>
      <c r="H15" s="485">
        <v>70</v>
      </c>
      <c r="I15" s="539">
        <v>15</v>
      </c>
      <c r="J15" s="364">
        <v>4</v>
      </c>
      <c r="K15" s="480" t="s">
        <v>169</v>
      </c>
    </row>
    <row r="16" spans="2:25" s="345" customFormat="1">
      <c r="B16" s="475">
        <v>45509</v>
      </c>
      <c r="C16" s="806" t="s">
        <v>271</v>
      </c>
      <c r="D16" s="631" t="s">
        <v>2293</v>
      </c>
      <c r="E16" s="477" t="s">
        <v>2318</v>
      </c>
      <c r="F16" s="362" t="s">
        <v>1070</v>
      </c>
      <c r="G16" s="362" t="s">
        <v>208</v>
      </c>
      <c r="H16" s="485">
        <v>40</v>
      </c>
      <c r="I16" s="541">
        <v>10</v>
      </c>
      <c r="J16" s="364">
        <v>4</v>
      </c>
      <c r="K16" s="480" t="s">
        <v>189</v>
      </c>
    </row>
    <row r="17" spans="2:21" s="345" customFormat="1">
      <c r="B17" s="475">
        <v>45509</v>
      </c>
      <c r="C17" s="476" t="s">
        <v>476</v>
      </c>
      <c r="D17" s="631" t="s">
        <v>2292</v>
      </c>
      <c r="E17" s="477"/>
      <c r="F17" s="362" t="s">
        <v>207</v>
      </c>
      <c r="G17" s="362" t="s">
        <v>208</v>
      </c>
      <c r="H17" s="485">
        <v>35</v>
      </c>
      <c r="I17" s="539">
        <v>5</v>
      </c>
      <c r="J17" s="364">
        <v>2</v>
      </c>
      <c r="K17" s="480" t="s">
        <v>189</v>
      </c>
    </row>
    <row r="18" spans="2:21" s="345" customFormat="1">
      <c r="B18" s="475">
        <v>45509</v>
      </c>
      <c r="C18" s="476" t="s">
        <v>737</v>
      </c>
      <c r="D18" s="631" t="s">
        <v>2278</v>
      </c>
      <c r="E18" s="477" t="s">
        <v>2319</v>
      </c>
      <c r="F18" s="362" t="s">
        <v>1070</v>
      </c>
      <c r="G18" s="362" t="s">
        <v>208</v>
      </c>
      <c r="H18" s="485">
        <v>40</v>
      </c>
      <c r="I18" s="541">
        <v>10</v>
      </c>
      <c r="J18" s="364">
        <v>5</v>
      </c>
      <c r="K18" s="480" t="s">
        <v>1064</v>
      </c>
    </row>
    <row r="19" spans="2:21" s="345" customFormat="1">
      <c r="B19" s="475">
        <v>45510</v>
      </c>
      <c r="C19" s="476" t="s">
        <v>396</v>
      </c>
      <c r="D19" s="631" t="s">
        <v>2284</v>
      </c>
      <c r="E19" s="477"/>
      <c r="F19" s="362" t="s">
        <v>219</v>
      </c>
      <c r="G19" s="362" t="s">
        <v>208</v>
      </c>
      <c r="H19" s="485">
        <v>25</v>
      </c>
      <c r="I19" s="539">
        <v>7</v>
      </c>
      <c r="J19" s="364">
        <v>2</v>
      </c>
      <c r="K19" s="480" t="s">
        <v>169</v>
      </c>
    </row>
    <row r="20" spans="2:21" s="345" customFormat="1">
      <c r="B20" s="475">
        <v>45512</v>
      </c>
      <c r="C20" s="476" t="s">
        <v>619</v>
      </c>
      <c r="D20" s="631" t="s">
        <v>2277</v>
      </c>
      <c r="E20" s="477"/>
      <c r="F20" s="362" t="s">
        <v>207</v>
      </c>
      <c r="G20" s="362" t="s">
        <v>208</v>
      </c>
      <c r="H20" s="485">
        <v>35</v>
      </c>
      <c r="I20" s="539">
        <v>5</v>
      </c>
      <c r="J20" s="364">
        <v>2</v>
      </c>
      <c r="K20" s="480" t="s">
        <v>169</v>
      </c>
    </row>
    <row r="21" spans="2:21" s="345" customFormat="1">
      <c r="B21" s="475">
        <v>45513</v>
      </c>
      <c r="C21" s="476" t="s">
        <v>217</v>
      </c>
      <c r="D21" s="631"/>
      <c r="E21" s="477"/>
      <c r="F21" s="362" t="s">
        <v>219</v>
      </c>
      <c r="G21" s="362"/>
      <c r="H21" s="485">
        <v>25</v>
      </c>
      <c r="I21" s="539">
        <v>7</v>
      </c>
      <c r="J21" s="364"/>
      <c r="K21" s="480"/>
    </row>
    <row r="22" spans="2:21" s="345" customFormat="1">
      <c r="B22" s="475">
        <v>45513</v>
      </c>
      <c r="C22" s="476" t="s">
        <v>619</v>
      </c>
      <c r="D22" s="631" t="s">
        <v>2271</v>
      </c>
      <c r="E22" s="477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480" t="s">
        <v>1064</v>
      </c>
      <c r="U22" s="365"/>
    </row>
    <row r="23" spans="2:21" s="345" customFormat="1">
      <c r="B23" s="475">
        <v>45514</v>
      </c>
      <c r="C23" s="476" t="s">
        <v>389</v>
      </c>
      <c r="D23" s="631" t="s">
        <v>2263</v>
      </c>
      <c r="E23" s="477"/>
      <c r="F23" s="362" t="s">
        <v>207</v>
      </c>
      <c r="G23" s="362" t="s">
        <v>208</v>
      </c>
      <c r="H23" s="485">
        <v>25</v>
      </c>
      <c r="I23" s="539">
        <v>7</v>
      </c>
      <c r="J23" s="364">
        <v>1</v>
      </c>
      <c r="K23" s="480" t="s">
        <v>169</v>
      </c>
      <c r="U23" s="365"/>
    </row>
    <row r="24" spans="2:21" s="345" customFormat="1">
      <c r="B24" s="475">
        <v>45514</v>
      </c>
      <c r="C24" s="475" t="s">
        <v>501</v>
      </c>
      <c r="D24" s="631"/>
      <c r="E24" s="477"/>
      <c r="F24" s="362" t="s">
        <v>207</v>
      </c>
      <c r="G24" s="362" t="s">
        <v>208</v>
      </c>
      <c r="H24" s="485">
        <v>30</v>
      </c>
      <c r="I24" s="539">
        <v>7.5</v>
      </c>
      <c r="J24" s="364"/>
      <c r="K24" s="480"/>
      <c r="U24" s="365"/>
    </row>
    <row r="25" spans="2:21" s="345" customFormat="1">
      <c r="B25" s="475">
        <v>45514</v>
      </c>
      <c r="C25" s="806" t="s">
        <v>1400</v>
      </c>
      <c r="D25" s="631" t="s">
        <v>2272</v>
      </c>
      <c r="E25" s="477"/>
      <c r="F25" s="362" t="s">
        <v>207</v>
      </c>
      <c r="G25" s="362" t="s">
        <v>208</v>
      </c>
      <c r="H25" s="485">
        <v>50</v>
      </c>
      <c r="I25" s="539">
        <v>10</v>
      </c>
      <c r="J25" s="364">
        <v>4</v>
      </c>
      <c r="K25" s="480" t="s">
        <v>1064</v>
      </c>
      <c r="U25" s="365"/>
    </row>
    <row r="26" spans="2:21" s="345" customFormat="1">
      <c r="B26" s="475">
        <v>45514</v>
      </c>
      <c r="C26" s="806" t="s">
        <v>2115</v>
      </c>
      <c r="D26" s="631"/>
      <c r="E26" s="477"/>
      <c r="F26" s="362" t="s">
        <v>207</v>
      </c>
      <c r="G26" s="362" t="s">
        <v>208</v>
      </c>
      <c r="H26" s="485">
        <v>70</v>
      </c>
      <c r="I26" s="539">
        <v>15</v>
      </c>
      <c r="J26" s="364"/>
      <c r="K26" s="480"/>
      <c r="U26" s="365"/>
    </row>
    <row r="27" spans="2:21" s="345" customFormat="1">
      <c r="B27" s="475">
        <v>45515</v>
      </c>
      <c r="C27" s="806" t="s">
        <v>451</v>
      </c>
      <c r="D27" s="631" t="s">
        <v>2303</v>
      </c>
      <c r="E27" s="477">
        <v>304</v>
      </c>
      <c r="F27" s="362" t="s">
        <v>219</v>
      </c>
      <c r="G27" s="362" t="s">
        <v>208</v>
      </c>
      <c r="H27" s="485">
        <v>25</v>
      </c>
      <c r="I27" s="539">
        <v>7</v>
      </c>
      <c r="J27" s="364">
        <v>2</v>
      </c>
      <c r="K27" s="480" t="s">
        <v>240</v>
      </c>
      <c r="U27" s="365"/>
    </row>
    <row r="28" spans="2:21" s="345" customFormat="1">
      <c r="B28" s="475">
        <v>45515</v>
      </c>
      <c r="C28" s="806" t="s">
        <v>471</v>
      </c>
      <c r="D28" s="631" t="s">
        <v>2306</v>
      </c>
      <c r="E28" s="477">
        <v>401</v>
      </c>
      <c r="F28" s="362" t="s">
        <v>219</v>
      </c>
      <c r="G28" s="362" t="s">
        <v>208</v>
      </c>
      <c r="H28" s="485">
        <v>40</v>
      </c>
      <c r="I28" s="539">
        <v>10</v>
      </c>
      <c r="J28" s="364">
        <v>6</v>
      </c>
      <c r="K28" s="480" t="s">
        <v>2302</v>
      </c>
      <c r="U28" s="365"/>
    </row>
    <row r="29" spans="2:21" s="345" customFormat="1">
      <c r="B29" s="475">
        <v>45516</v>
      </c>
      <c r="C29" s="806" t="s">
        <v>295</v>
      </c>
      <c r="D29" s="631" t="s">
        <v>2273</v>
      </c>
      <c r="E29" s="477"/>
      <c r="F29" s="362" t="s">
        <v>207</v>
      </c>
      <c r="G29" s="362" t="s">
        <v>208</v>
      </c>
      <c r="H29" s="485">
        <v>35</v>
      </c>
      <c r="I29" s="539">
        <v>5</v>
      </c>
      <c r="J29" s="364">
        <v>2</v>
      </c>
      <c r="K29" s="480" t="s">
        <v>1778</v>
      </c>
      <c r="U29" s="365"/>
    </row>
    <row r="30" spans="2:21" s="345" customFormat="1">
      <c r="B30" s="475">
        <v>45517</v>
      </c>
      <c r="C30" s="806" t="s">
        <v>249</v>
      </c>
      <c r="D30" s="631" t="s">
        <v>2312</v>
      </c>
      <c r="E30" s="477" t="s">
        <v>2313</v>
      </c>
      <c r="F30" s="362" t="s">
        <v>2316</v>
      </c>
      <c r="G30" s="362" t="s">
        <v>208</v>
      </c>
      <c r="H30" s="485">
        <v>1925</v>
      </c>
      <c r="I30" s="541">
        <v>481.25</v>
      </c>
      <c r="J30" s="364">
        <v>4</v>
      </c>
      <c r="K30" s="480" t="s">
        <v>240</v>
      </c>
      <c r="U30" s="365"/>
    </row>
    <row r="31" spans="2:21" s="345" customFormat="1">
      <c r="B31" s="475">
        <v>45518</v>
      </c>
      <c r="C31" s="806" t="s">
        <v>252</v>
      </c>
      <c r="D31" s="631" t="s">
        <v>2315</v>
      </c>
      <c r="E31" s="477" t="s">
        <v>2317</v>
      </c>
      <c r="F31" s="362" t="s">
        <v>219</v>
      </c>
      <c r="G31" s="362" t="s">
        <v>208</v>
      </c>
      <c r="H31" s="485">
        <v>40</v>
      </c>
      <c r="I31" s="539">
        <v>10</v>
      </c>
      <c r="J31" s="364">
        <v>4</v>
      </c>
      <c r="K31" s="480" t="s">
        <v>240</v>
      </c>
      <c r="U31" s="365"/>
    </row>
    <row r="32" spans="2:21" s="345" customFormat="1">
      <c r="B32" s="475">
        <v>45519</v>
      </c>
      <c r="C32" s="806" t="s">
        <v>355</v>
      </c>
      <c r="D32" s="631" t="s">
        <v>2314</v>
      </c>
      <c r="E32" s="477"/>
      <c r="F32" s="362" t="s">
        <v>219</v>
      </c>
      <c r="G32" s="362" t="s">
        <v>208</v>
      </c>
      <c r="H32" s="485">
        <v>25</v>
      </c>
      <c r="I32" s="539">
        <v>7</v>
      </c>
      <c r="J32" s="364">
        <v>2</v>
      </c>
      <c r="K32" s="480" t="s">
        <v>189</v>
      </c>
      <c r="U32" s="365"/>
    </row>
    <row r="33" spans="2:21" s="345" customFormat="1">
      <c r="B33" s="475">
        <v>45519</v>
      </c>
      <c r="C33" s="806" t="s">
        <v>548</v>
      </c>
      <c r="D33" s="631" t="s">
        <v>2276</v>
      </c>
      <c r="E33" s="477"/>
      <c r="F33" s="362" t="s">
        <v>1146</v>
      </c>
      <c r="G33" s="362" t="s">
        <v>208</v>
      </c>
      <c r="H33" s="485">
        <v>35</v>
      </c>
      <c r="I33" s="541">
        <v>5</v>
      </c>
      <c r="J33" s="364">
        <v>2</v>
      </c>
      <c r="K33" s="480" t="s">
        <v>1778</v>
      </c>
      <c r="U33" s="365"/>
    </row>
    <row r="34" spans="2:21" s="345" customFormat="1">
      <c r="B34" s="475">
        <v>45520</v>
      </c>
      <c r="C34" s="806" t="s">
        <v>295</v>
      </c>
      <c r="D34" s="631" t="s">
        <v>2312</v>
      </c>
      <c r="E34" s="477">
        <v>305</v>
      </c>
      <c r="F34" s="362" t="s">
        <v>1146</v>
      </c>
      <c r="G34" s="362" t="s">
        <v>208</v>
      </c>
      <c r="H34" s="485">
        <v>40</v>
      </c>
      <c r="I34" s="541">
        <v>10</v>
      </c>
      <c r="J34" s="364">
        <v>4</v>
      </c>
      <c r="K34" s="480" t="s">
        <v>189</v>
      </c>
      <c r="U34" s="365"/>
    </row>
    <row r="35" spans="2:21" s="345" customFormat="1">
      <c r="B35" s="475">
        <v>45520</v>
      </c>
      <c r="C35" s="806" t="s">
        <v>600</v>
      </c>
      <c r="D35" s="631" t="s">
        <v>2321</v>
      </c>
      <c r="E35" s="477">
        <v>209</v>
      </c>
      <c r="F35" s="362" t="s">
        <v>219</v>
      </c>
      <c r="G35" s="362" t="s">
        <v>208</v>
      </c>
      <c r="H35" s="485">
        <v>25</v>
      </c>
      <c r="I35" s="539">
        <v>7</v>
      </c>
      <c r="J35" s="364">
        <v>2</v>
      </c>
      <c r="K35" s="480" t="s">
        <v>189</v>
      </c>
      <c r="U35" s="365"/>
    </row>
    <row r="36" spans="2:21" s="345" customFormat="1">
      <c r="B36" s="475">
        <v>45520</v>
      </c>
      <c r="C36" s="806" t="s">
        <v>1012</v>
      </c>
      <c r="D36" s="631" t="s">
        <v>2299</v>
      </c>
      <c r="E36" s="477"/>
      <c r="F36" s="362" t="s">
        <v>1146</v>
      </c>
      <c r="G36" s="362" t="s">
        <v>208</v>
      </c>
      <c r="H36" s="485">
        <v>35</v>
      </c>
      <c r="I36" s="541">
        <v>5</v>
      </c>
      <c r="J36" s="364">
        <v>2</v>
      </c>
      <c r="K36" s="480" t="s">
        <v>169</v>
      </c>
      <c r="U36" s="365"/>
    </row>
    <row r="37" spans="2:21" s="345" customFormat="1">
      <c r="B37" s="475">
        <v>45520</v>
      </c>
      <c r="C37" s="806" t="s">
        <v>671</v>
      </c>
      <c r="D37" s="631" t="s">
        <v>2326</v>
      </c>
      <c r="E37" s="477"/>
      <c r="F37" s="362" t="s">
        <v>1146</v>
      </c>
      <c r="G37" s="362" t="s">
        <v>208</v>
      </c>
      <c r="H37" s="971">
        <v>35</v>
      </c>
      <c r="I37" s="972">
        <v>-30</v>
      </c>
      <c r="J37" s="973">
        <v>1</v>
      </c>
      <c r="K37" s="974" t="s">
        <v>240</v>
      </c>
      <c r="L37" s="975" t="s">
        <v>2327</v>
      </c>
      <c r="U37" s="365"/>
    </row>
    <row r="38" spans="2:21" s="345" customFormat="1">
      <c r="B38" s="475">
        <v>45521</v>
      </c>
      <c r="C38" s="476" t="s">
        <v>463</v>
      </c>
      <c r="D38" s="631" t="s">
        <v>2323</v>
      </c>
      <c r="E38" s="477"/>
      <c r="F38" s="362" t="s">
        <v>207</v>
      </c>
      <c r="G38" s="362" t="s">
        <v>208</v>
      </c>
      <c r="H38" s="485">
        <v>35</v>
      </c>
      <c r="I38" s="541">
        <v>5</v>
      </c>
      <c r="J38" s="364">
        <v>2</v>
      </c>
      <c r="K38" s="480" t="s">
        <v>169</v>
      </c>
      <c r="U38" s="365"/>
    </row>
    <row r="39" spans="2:21" s="345" customFormat="1">
      <c r="B39" s="475">
        <v>45522</v>
      </c>
      <c r="C39" s="476" t="s">
        <v>220</v>
      </c>
      <c r="D39" s="631" t="s">
        <v>2276</v>
      </c>
      <c r="E39" s="477"/>
      <c r="F39" s="362" t="s">
        <v>219</v>
      </c>
      <c r="G39" s="362" t="s">
        <v>208</v>
      </c>
      <c r="H39" s="485">
        <v>25</v>
      </c>
      <c r="I39" s="541">
        <v>7</v>
      </c>
      <c r="J39" s="364">
        <v>2</v>
      </c>
      <c r="K39" s="480" t="s">
        <v>169</v>
      </c>
      <c r="U39" s="365"/>
    </row>
    <row r="40" spans="2:21" s="345" customFormat="1">
      <c r="B40" s="475">
        <v>45523</v>
      </c>
      <c r="C40" s="476" t="s">
        <v>2304</v>
      </c>
      <c r="D40" s="631" t="s">
        <v>2305</v>
      </c>
      <c r="E40" s="477"/>
      <c r="F40" s="362" t="s">
        <v>207</v>
      </c>
      <c r="G40" s="362" t="s">
        <v>208</v>
      </c>
      <c r="H40" s="485">
        <v>35</v>
      </c>
      <c r="I40" s="541">
        <v>5</v>
      </c>
      <c r="J40" s="364">
        <v>2</v>
      </c>
      <c r="K40" s="480" t="s">
        <v>169</v>
      </c>
      <c r="U40" s="365"/>
    </row>
    <row r="41" spans="2:21" s="345" customFormat="1">
      <c r="B41" s="475">
        <v>45523</v>
      </c>
      <c r="C41" s="476" t="s">
        <v>372</v>
      </c>
      <c r="D41" s="631" t="s">
        <v>2328</v>
      </c>
      <c r="E41" s="477"/>
      <c r="F41" s="362" t="s">
        <v>207</v>
      </c>
      <c r="G41" s="362" t="s">
        <v>208</v>
      </c>
      <c r="H41" s="485">
        <v>75</v>
      </c>
      <c r="I41" s="539">
        <v>15</v>
      </c>
      <c r="J41" s="364" t="s">
        <v>2329</v>
      </c>
      <c r="K41" s="480" t="s">
        <v>169</v>
      </c>
      <c r="L41" s="976" t="s">
        <v>2330</v>
      </c>
      <c r="U41" s="365"/>
    </row>
    <row r="42" spans="2:21" s="345" customFormat="1" ht="14.25" customHeight="1">
      <c r="B42" s="475">
        <v>45524</v>
      </c>
      <c r="C42" s="476" t="s">
        <v>644</v>
      </c>
      <c r="D42" s="631" t="s">
        <v>2299</v>
      </c>
      <c r="E42" s="477"/>
      <c r="F42" s="362" t="s">
        <v>219</v>
      </c>
      <c r="G42" s="362" t="s">
        <v>208</v>
      </c>
      <c r="H42" s="485">
        <v>25</v>
      </c>
      <c r="I42" s="539">
        <v>7</v>
      </c>
      <c r="J42" s="364">
        <v>2</v>
      </c>
      <c r="K42" s="480" t="s">
        <v>240</v>
      </c>
      <c r="M42"/>
      <c r="N42"/>
      <c r="O42"/>
      <c r="P42"/>
      <c r="Q42"/>
      <c r="R42"/>
      <c r="S42"/>
      <c r="T42"/>
      <c r="U42" s="365"/>
    </row>
    <row r="43" spans="2:21" s="345" customFormat="1" ht="14.25" customHeight="1">
      <c r="B43" s="475">
        <v>45524</v>
      </c>
      <c r="C43" s="476" t="s">
        <v>528</v>
      </c>
      <c r="D43" s="631" t="s">
        <v>2332</v>
      </c>
      <c r="E43" s="477"/>
      <c r="F43" s="362" t="s">
        <v>207</v>
      </c>
      <c r="G43" s="362" t="s">
        <v>208</v>
      </c>
      <c r="H43" s="485">
        <v>35</v>
      </c>
      <c r="I43" s="539">
        <v>5</v>
      </c>
      <c r="J43" s="364">
        <v>4</v>
      </c>
      <c r="K43" s="480" t="s">
        <v>169</v>
      </c>
      <c r="M43"/>
      <c r="N43"/>
      <c r="O43"/>
      <c r="P43"/>
      <c r="Q43"/>
      <c r="R43"/>
      <c r="S43"/>
      <c r="T43"/>
      <c r="U43" s="365"/>
    </row>
    <row r="44" spans="2:21" s="345" customFormat="1" ht="14.25" customHeight="1">
      <c r="B44" s="475">
        <v>45524</v>
      </c>
      <c r="C44" s="476" t="s">
        <v>931</v>
      </c>
      <c r="D44" s="631" t="s">
        <v>2322</v>
      </c>
      <c r="E44" s="477"/>
      <c r="F44" s="362" t="s">
        <v>207</v>
      </c>
      <c r="G44" s="362" t="s">
        <v>208</v>
      </c>
      <c r="H44" s="485">
        <v>50</v>
      </c>
      <c r="I44" s="539">
        <v>10</v>
      </c>
      <c r="J44" s="364">
        <v>4</v>
      </c>
      <c r="K44" s="480" t="s">
        <v>169</v>
      </c>
      <c r="M44"/>
      <c r="N44"/>
      <c r="O44"/>
      <c r="P44"/>
      <c r="Q44"/>
      <c r="R44"/>
      <c r="S44"/>
      <c r="T44"/>
      <c r="U44" s="365"/>
    </row>
    <row r="45" spans="2:21" s="345" customFormat="1" ht="15" customHeight="1">
      <c r="B45" s="469">
        <v>45525</v>
      </c>
      <c r="C45" s="483" t="s">
        <v>220</v>
      </c>
      <c r="D45" s="362" t="s">
        <v>2334</v>
      </c>
      <c r="E45" s="362">
        <v>411</v>
      </c>
      <c r="F45" s="362" t="s">
        <v>219</v>
      </c>
      <c r="G45" s="362" t="s">
        <v>208</v>
      </c>
      <c r="H45" s="485">
        <v>25</v>
      </c>
      <c r="I45" s="539">
        <v>7</v>
      </c>
      <c r="J45" s="364">
        <v>2</v>
      </c>
      <c r="K45" s="360" t="s">
        <v>169</v>
      </c>
      <c r="M45"/>
      <c r="N45"/>
      <c r="O45"/>
      <c r="P45"/>
      <c r="Q45"/>
      <c r="R45"/>
      <c r="S45"/>
      <c r="T45"/>
      <c r="U45" s="365"/>
    </row>
    <row r="46" spans="2:21" s="345" customFormat="1" ht="14.25" customHeight="1">
      <c r="B46" s="469">
        <v>45525</v>
      </c>
      <c r="C46" s="576" t="s">
        <v>1243</v>
      </c>
      <c r="D46" s="488" t="s">
        <v>2326</v>
      </c>
      <c r="E46" s="488">
        <v>209</v>
      </c>
      <c r="F46" s="362" t="s">
        <v>219</v>
      </c>
      <c r="G46" s="362" t="s">
        <v>208</v>
      </c>
      <c r="H46" s="971">
        <v>25</v>
      </c>
      <c r="I46" s="972">
        <v>-18</v>
      </c>
      <c r="J46" s="973">
        <v>2</v>
      </c>
      <c r="K46" s="978" t="s">
        <v>240</v>
      </c>
      <c r="L46" s="975" t="s">
        <v>2327</v>
      </c>
      <c r="M46"/>
      <c r="N46"/>
      <c r="O46"/>
      <c r="P46"/>
      <c r="Q46"/>
      <c r="R46"/>
      <c r="S46"/>
      <c r="T46"/>
      <c r="U46" s="365"/>
    </row>
    <row r="47" spans="2:21" s="345" customFormat="1" ht="14.25" customHeight="1">
      <c r="B47" s="469">
        <v>45526</v>
      </c>
      <c r="C47" s="576" t="s">
        <v>249</v>
      </c>
      <c r="D47" s="488" t="s">
        <v>2277</v>
      </c>
      <c r="E47" s="488"/>
      <c r="F47" s="362" t="s">
        <v>219</v>
      </c>
      <c r="G47" s="362" t="s">
        <v>208</v>
      </c>
      <c r="H47" s="485">
        <v>30</v>
      </c>
      <c r="I47" s="539">
        <v>7.5</v>
      </c>
      <c r="J47" s="364">
        <v>2</v>
      </c>
      <c r="K47" s="360" t="s">
        <v>240</v>
      </c>
      <c r="M47"/>
      <c r="N47"/>
      <c r="O47"/>
      <c r="P47"/>
      <c r="Q47"/>
      <c r="R47"/>
      <c r="S47"/>
      <c r="T47"/>
      <c r="U47" s="365"/>
    </row>
    <row r="48" spans="2:21" s="345" customFormat="1" ht="14.25" customHeight="1">
      <c r="B48" s="487">
        <v>45526</v>
      </c>
      <c r="C48" s="576" t="s">
        <v>370</v>
      </c>
      <c r="D48" s="488" t="s">
        <v>2339</v>
      </c>
      <c r="E48" s="488" t="s">
        <v>2352</v>
      </c>
      <c r="F48" s="362" t="s">
        <v>219</v>
      </c>
      <c r="G48" s="362" t="s">
        <v>208</v>
      </c>
      <c r="H48" s="485">
        <v>25</v>
      </c>
      <c r="I48" s="539">
        <v>7</v>
      </c>
      <c r="J48" s="364">
        <v>2</v>
      </c>
      <c r="K48" s="360" t="s">
        <v>240</v>
      </c>
      <c r="M48"/>
      <c r="N48"/>
      <c r="O48"/>
      <c r="P48"/>
      <c r="Q48"/>
      <c r="R48"/>
      <c r="S48"/>
      <c r="T48"/>
      <c r="U48" s="365"/>
    </row>
    <row r="49" spans="2:21" s="345" customFormat="1" ht="14.25" customHeight="1">
      <c r="B49" s="487">
        <v>45528</v>
      </c>
      <c r="C49" s="576" t="s">
        <v>396</v>
      </c>
      <c r="D49" s="488" t="s">
        <v>2342</v>
      </c>
      <c r="E49" s="488">
        <v>302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1</v>
      </c>
      <c r="K49" s="360" t="s">
        <v>189</v>
      </c>
      <c r="M49"/>
      <c r="N49"/>
      <c r="O49"/>
      <c r="P49"/>
      <c r="Q49"/>
      <c r="R49"/>
      <c r="S49"/>
      <c r="T49"/>
      <c r="U49" s="365"/>
    </row>
    <row r="50" spans="2:21" s="345" customFormat="1">
      <c r="B50" s="487">
        <v>45528</v>
      </c>
      <c r="C50" s="576" t="s">
        <v>271</v>
      </c>
      <c r="D50" s="488" t="s">
        <v>2341</v>
      </c>
      <c r="E50" s="488">
        <v>101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1064</v>
      </c>
      <c r="M50"/>
      <c r="N50"/>
      <c r="O50"/>
      <c r="P50"/>
      <c r="Q50"/>
      <c r="R50"/>
      <c r="S50"/>
      <c r="T50"/>
      <c r="U50" s="365"/>
    </row>
    <row r="51" spans="2:21" s="345" customFormat="1">
      <c r="B51" s="487">
        <v>45528</v>
      </c>
      <c r="C51" s="576" t="s">
        <v>278</v>
      </c>
      <c r="D51" s="488" t="s">
        <v>735</v>
      </c>
      <c r="E51" s="488"/>
      <c r="F51" s="362" t="s">
        <v>207</v>
      </c>
      <c r="G51" s="362" t="s">
        <v>208</v>
      </c>
      <c r="H51" s="485">
        <v>50</v>
      </c>
      <c r="I51" s="539">
        <v>10</v>
      </c>
      <c r="J51" s="364">
        <v>3</v>
      </c>
      <c r="K51" s="360" t="s">
        <v>189</v>
      </c>
      <c r="M51"/>
      <c r="N51"/>
      <c r="O51"/>
      <c r="P51"/>
      <c r="Q51"/>
      <c r="R51"/>
      <c r="S51"/>
      <c r="T51"/>
    </row>
    <row r="52" spans="2:21" s="345" customFormat="1">
      <c r="B52" s="487">
        <v>45528</v>
      </c>
      <c r="C52" s="576" t="s">
        <v>389</v>
      </c>
      <c r="D52" s="488" t="s">
        <v>2300</v>
      </c>
      <c r="E52" s="488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169</v>
      </c>
      <c r="M52"/>
      <c r="N52"/>
      <c r="O52"/>
      <c r="P52"/>
      <c r="Q52"/>
      <c r="R52"/>
      <c r="S52"/>
      <c r="T52"/>
    </row>
    <row r="53" spans="2:21" s="345" customFormat="1">
      <c r="B53" s="487">
        <v>45529</v>
      </c>
      <c r="C53" s="576" t="s">
        <v>297</v>
      </c>
      <c r="D53" s="488" t="s">
        <v>2305</v>
      </c>
      <c r="E53" s="488">
        <v>311</v>
      </c>
      <c r="F53" s="362" t="s">
        <v>219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1064</v>
      </c>
      <c r="M53"/>
      <c r="N53"/>
      <c r="O53"/>
      <c r="P53"/>
      <c r="Q53"/>
      <c r="R53"/>
      <c r="S53"/>
      <c r="T53"/>
    </row>
    <row r="54" spans="2:21" s="345" customFormat="1">
      <c r="B54" s="487">
        <v>45529</v>
      </c>
      <c r="C54" s="576" t="s">
        <v>398</v>
      </c>
      <c r="D54" s="488" t="s">
        <v>2344</v>
      </c>
      <c r="E54" s="488">
        <v>203</v>
      </c>
      <c r="F54" s="362" t="s">
        <v>219</v>
      </c>
      <c r="G54" s="362" t="s">
        <v>208</v>
      </c>
      <c r="H54" s="485">
        <v>25</v>
      </c>
      <c r="I54" s="539">
        <v>7</v>
      </c>
      <c r="J54" s="364">
        <v>2</v>
      </c>
      <c r="K54" s="360" t="s">
        <v>169</v>
      </c>
      <c r="M54"/>
      <c r="N54"/>
      <c r="O54"/>
      <c r="P54"/>
      <c r="Q54"/>
      <c r="R54"/>
      <c r="S54"/>
      <c r="T54"/>
    </row>
    <row r="55" spans="2:21" s="345" customFormat="1">
      <c r="B55" s="487">
        <v>45529</v>
      </c>
      <c r="C55" s="576" t="s">
        <v>291</v>
      </c>
      <c r="D55" s="488"/>
      <c r="E55" s="488"/>
      <c r="F55" s="362" t="s">
        <v>1652</v>
      </c>
      <c r="G55" s="362" t="s">
        <v>208</v>
      </c>
      <c r="H55" s="485">
        <v>35</v>
      </c>
      <c r="I55" s="539">
        <v>5</v>
      </c>
      <c r="J55" s="364"/>
      <c r="K55" s="360"/>
      <c r="M55"/>
      <c r="N55"/>
      <c r="O55"/>
      <c r="P55"/>
      <c r="Q55"/>
      <c r="R55"/>
      <c r="S55"/>
      <c r="T55"/>
    </row>
    <row r="56" spans="2:21" s="345" customFormat="1">
      <c r="B56" s="487">
        <v>45530</v>
      </c>
      <c r="C56" s="576" t="s">
        <v>271</v>
      </c>
      <c r="D56" s="488" t="s">
        <v>2351</v>
      </c>
      <c r="E56" s="488">
        <v>408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2</v>
      </c>
      <c r="K56" s="360" t="s">
        <v>1064</v>
      </c>
      <c r="M56"/>
      <c r="N56"/>
      <c r="O56"/>
      <c r="P56"/>
      <c r="Q56"/>
      <c r="R56"/>
      <c r="S56"/>
      <c r="T56"/>
    </row>
    <row r="57" spans="2:21" s="345" customFormat="1">
      <c r="B57" s="475">
        <v>45530</v>
      </c>
      <c r="C57" s="806" t="s">
        <v>533</v>
      </c>
      <c r="D57" s="631" t="s">
        <v>2331</v>
      </c>
      <c r="E57" s="477"/>
      <c r="F57" s="362" t="s">
        <v>207</v>
      </c>
      <c r="G57" s="362" t="s">
        <v>208</v>
      </c>
      <c r="H57" s="485">
        <v>70</v>
      </c>
      <c r="I57" s="539">
        <v>15</v>
      </c>
      <c r="J57" s="364">
        <v>4</v>
      </c>
      <c r="K57" s="480" t="s">
        <v>169</v>
      </c>
      <c r="M57"/>
      <c r="N57"/>
      <c r="O57"/>
      <c r="P57"/>
      <c r="Q57"/>
      <c r="R57"/>
      <c r="S57"/>
      <c r="T57"/>
    </row>
    <row r="58" spans="2:21" s="345" customFormat="1">
      <c r="B58" s="475">
        <v>45530</v>
      </c>
      <c r="C58" s="806" t="s">
        <v>289</v>
      </c>
      <c r="D58" s="631" t="s">
        <v>2350</v>
      </c>
      <c r="E58" s="477"/>
      <c r="F58" s="362" t="s">
        <v>207</v>
      </c>
      <c r="G58" s="362" t="s">
        <v>208</v>
      </c>
      <c r="H58" s="485">
        <v>35</v>
      </c>
      <c r="I58" s="539">
        <v>5</v>
      </c>
      <c r="J58" s="364">
        <v>2</v>
      </c>
      <c r="K58" s="480" t="s">
        <v>1064</v>
      </c>
      <c r="M58"/>
      <c r="N58"/>
      <c r="O58"/>
      <c r="P58"/>
      <c r="Q58"/>
      <c r="R58"/>
      <c r="S58"/>
      <c r="T58"/>
    </row>
    <row r="59" spans="2:21" s="345" customFormat="1">
      <c r="B59" s="469">
        <v>45531</v>
      </c>
      <c r="C59" s="483" t="s">
        <v>619</v>
      </c>
      <c r="D59" s="488" t="s">
        <v>2301</v>
      </c>
      <c r="E59" s="362"/>
      <c r="F59" s="362" t="s">
        <v>207</v>
      </c>
      <c r="G59" s="362" t="s">
        <v>208</v>
      </c>
      <c r="H59" s="485">
        <v>70</v>
      </c>
      <c r="I59" s="539">
        <v>15</v>
      </c>
      <c r="J59" s="364">
        <v>4</v>
      </c>
      <c r="K59" s="480" t="s">
        <v>2302</v>
      </c>
      <c r="M59"/>
      <c r="N59"/>
      <c r="O59"/>
      <c r="P59"/>
      <c r="Q59"/>
      <c r="R59"/>
      <c r="S59"/>
      <c r="T59"/>
      <c r="U59" s="365"/>
    </row>
    <row r="60" spans="2:21" s="345" customFormat="1">
      <c r="B60" s="469">
        <v>45533</v>
      </c>
      <c r="C60" s="483" t="s">
        <v>471</v>
      </c>
      <c r="D60" s="488" t="s">
        <v>2348</v>
      </c>
      <c r="E60" s="362">
        <v>416</v>
      </c>
      <c r="F60" s="362" t="s">
        <v>219</v>
      </c>
      <c r="G60" s="362" t="s">
        <v>208</v>
      </c>
      <c r="H60" s="485">
        <v>25</v>
      </c>
      <c r="I60" s="541">
        <v>7</v>
      </c>
      <c r="J60" s="364">
        <v>2</v>
      </c>
      <c r="K60" s="480" t="s">
        <v>2347</v>
      </c>
      <c r="M60"/>
      <c r="N60"/>
      <c r="O60"/>
      <c r="P60"/>
      <c r="Q60"/>
      <c r="R60"/>
      <c r="S60"/>
      <c r="T60"/>
      <c r="U60" s="365"/>
    </row>
    <row r="61" spans="2:21" s="345" customFormat="1">
      <c r="B61" s="469">
        <v>45533</v>
      </c>
      <c r="C61" s="483" t="s">
        <v>498</v>
      </c>
      <c r="D61" s="488" t="s">
        <v>2354</v>
      </c>
      <c r="E61" s="362">
        <v>205</v>
      </c>
      <c r="F61" s="362" t="s">
        <v>1070</v>
      </c>
      <c r="G61" s="362" t="s">
        <v>208</v>
      </c>
      <c r="H61" s="485">
        <v>25</v>
      </c>
      <c r="I61" s="541">
        <v>7</v>
      </c>
      <c r="J61" s="364">
        <v>2</v>
      </c>
      <c r="K61" s="480" t="s">
        <v>1064</v>
      </c>
      <c r="M61"/>
      <c r="N61"/>
      <c r="O61"/>
      <c r="P61"/>
      <c r="Q61"/>
      <c r="R61"/>
      <c r="S61"/>
      <c r="T61"/>
      <c r="U61" s="365"/>
    </row>
    <row r="62" spans="2:21" s="345" customFormat="1">
      <c r="B62" s="469">
        <v>45534</v>
      </c>
      <c r="C62" s="483" t="s">
        <v>405</v>
      </c>
      <c r="D62" s="488" t="s">
        <v>2309</v>
      </c>
      <c r="E62" s="362">
        <v>104</v>
      </c>
      <c r="F62" s="362" t="s">
        <v>219</v>
      </c>
      <c r="G62" s="362" t="s">
        <v>208</v>
      </c>
      <c r="H62" s="485">
        <v>25</v>
      </c>
      <c r="I62" s="539">
        <v>7</v>
      </c>
      <c r="J62" s="364">
        <v>2</v>
      </c>
      <c r="K62" s="360" t="s">
        <v>169</v>
      </c>
      <c r="M62"/>
      <c r="N62"/>
      <c r="O62"/>
      <c r="P62"/>
      <c r="Q62"/>
      <c r="R62"/>
      <c r="S62"/>
      <c r="T62"/>
      <c r="U62" s="365"/>
    </row>
    <row r="63" spans="2:21" s="345" customFormat="1">
      <c r="B63" s="469">
        <v>45534</v>
      </c>
      <c r="C63" s="483" t="s">
        <v>295</v>
      </c>
      <c r="D63" s="488" t="s">
        <v>2350</v>
      </c>
      <c r="E63" s="362">
        <v>212</v>
      </c>
      <c r="F63" s="362" t="s">
        <v>1070</v>
      </c>
      <c r="G63" s="362" t="s">
        <v>208</v>
      </c>
      <c r="H63" s="485">
        <v>25</v>
      </c>
      <c r="I63" s="539">
        <v>7</v>
      </c>
      <c r="J63" s="364">
        <v>1</v>
      </c>
      <c r="K63" s="360" t="s">
        <v>1064</v>
      </c>
      <c r="M63"/>
      <c r="N63"/>
      <c r="O63"/>
      <c r="P63"/>
      <c r="Q63"/>
      <c r="R63"/>
      <c r="S63"/>
      <c r="T63"/>
      <c r="U63" s="365"/>
    </row>
    <row r="64" spans="2:21" s="345" customFormat="1">
      <c r="B64" s="469">
        <v>45534</v>
      </c>
      <c r="C64" s="483" t="s">
        <v>398</v>
      </c>
      <c r="D64" s="488" t="s">
        <v>2353</v>
      </c>
      <c r="E64" s="362" t="s">
        <v>1311</v>
      </c>
      <c r="F64" s="362" t="s">
        <v>1070</v>
      </c>
      <c r="G64" s="362" t="s">
        <v>208</v>
      </c>
      <c r="H64" s="485">
        <v>40</v>
      </c>
      <c r="I64" s="539">
        <v>10</v>
      </c>
      <c r="J64" s="364">
        <v>4</v>
      </c>
      <c r="K64" s="360" t="s">
        <v>1064</v>
      </c>
      <c r="M64"/>
      <c r="N64"/>
      <c r="O64"/>
      <c r="P64"/>
      <c r="Q64"/>
      <c r="R64"/>
      <c r="S64"/>
      <c r="T64"/>
      <c r="U64" s="365"/>
    </row>
    <row r="65" spans="2:20" s="345" customFormat="1">
      <c r="B65" s="469">
        <v>45534</v>
      </c>
      <c r="C65" s="483" t="s">
        <v>209</v>
      </c>
      <c r="D65" s="488" t="s">
        <v>2310</v>
      </c>
      <c r="E65" s="362"/>
      <c r="F65" s="362" t="s">
        <v>207</v>
      </c>
      <c r="G65" s="362" t="s">
        <v>208</v>
      </c>
      <c r="H65" s="485">
        <v>35</v>
      </c>
      <c r="I65" s="539">
        <v>5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2:20" s="345" customFormat="1">
      <c r="B66" s="469">
        <v>45534</v>
      </c>
      <c r="C66" s="483" t="s">
        <v>555</v>
      </c>
      <c r="D66" s="488" t="s">
        <v>2320</v>
      </c>
      <c r="E66" s="362"/>
      <c r="F66" s="362" t="s">
        <v>207</v>
      </c>
      <c r="G66" s="362" t="s">
        <v>208</v>
      </c>
      <c r="H66" s="485">
        <v>35</v>
      </c>
      <c r="I66" s="539">
        <v>5</v>
      </c>
      <c r="J66" s="364">
        <v>2</v>
      </c>
      <c r="K66" s="360" t="s">
        <v>189</v>
      </c>
      <c r="M66"/>
      <c r="N66"/>
      <c r="O66"/>
      <c r="P66"/>
      <c r="Q66"/>
      <c r="R66"/>
      <c r="S66"/>
      <c r="T66"/>
    </row>
    <row r="67" spans="2:20" s="345" customFormat="1" ht="15.75" thickBot="1">
      <c r="B67" s="577">
        <v>45535</v>
      </c>
      <c r="C67" s="579" t="s">
        <v>2164</v>
      </c>
      <c r="D67" s="1060" t="s">
        <v>735</v>
      </c>
      <c r="E67" s="578" t="s">
        <v>2358</v>
      </c>
      <c r="F67" s="373" t="s">
        <v>219</v>
      </c>
      <c r="G67" s="362" t="s">
        <v>208</v>
      </c>
      <c r="H67" s="681">
        <v>40</v>
      </c>
      <c r="I67" s="682">
        <v>10</v>
      </c>
      <c r="J67" s="683">
        <v>4</v>
      </c>
      <c r="K67" s="360" t="s">
        <v>2347</v>
      </c>
      <c r="M67"/>
      <c r="N67"/>
      <c r="O67"/>
      <c r="P67"/>
      <c r="Q67"/>
      <c r="R67"/>
      <c r="S67"/>
      <c r="T67"/>
    </row>
    <row r="68" spans="2:20" s="345" customFormat="1" ht="15.75" thickBot="1">
      <c r="B68" s="498">
        <v>45535</v>
      </c>
      <c r="C68" s="499" t="s">
        <v>343</v>
      </c>
      <c r="D68" s="373" t="s">
        <v>2355</v>
      </c>
      <c r="E68" s="373">
        <v>204</v>
      </c>
      <c r="F68" s="373" t="s">
        <v>219</v>
      </c>
      <c r="G68" s="373" t="s">
        <v>208</v>
      </c>
      <c r="H68" s="500">
        <v>25</v>
      </c>
      <c r="I68" s="621">
        <v>7</v>
      </c>
      <c r="J68" s="501">
        <v>2</v>
      </c>
      <c r="K68" s="360" t="s">
        <v>240</v>
      </c>
      <c r="M68"/>
      <c r="N68"/>
      <c r="O68"/>
      <c r="P68"/>
      <c r="Q68"/>
      <c r="R68"/>
      <c r="S68"/>
      <c r="T68"/>
    </row>
    <row r="69" spans="2:20" s="345" customFormat="1">
      <c r="K69" s="360"/>
      <c r="M69"/>
      <c r="N69"/>
      <c r="O69"/>
      <c r="P69"/>
      <c r="Q69"/>
      <c r="R69"/>
      <c r="S69"/>
      <c r="T69"/>
    </row>
    <row r="70" spans="2:20" s="345" customFormat="1">
      <c r="H70" s="652">
        <f>SUM(H5:H68)</f>
        <v>4160</v>
      </c>
      <c r="I70" s="534">
        <f>SUM(I5:I68)</f>
        <v>852.75</v>
      </c>
      <c r="K70" s="360"/>
      <c r="M70"/>
      <c r="N70"/>
      <c r="O70"/>
      <c r="P70"/>
      <c r="Q70"/>
      <c r="R70"/>
      <c r="S70"/>
      <c r="T70"/>
    </row>
    <row r="71" spans="2:20" s="345" customFormat="1">
      <c r="I71" s="534"/>
      <c r="K71" s="360"/>
      <c r="M71"/>
      <c r="N71"/>
      <c r="O71"/>
      <c r="P71"/>
      <c r="Q71"/>
      <c r="R71"/>
      <c r="S71"/>
      <c r="T71"/>
    </row>
    <row r="72" spans="2:20" s="345" customFormat="1">
      <c r="I72" s="534"/>
      <c r="K72" s="360"/>
      <c r="M72"/>
      <c r="N72"/>
      <c r="O72"/>
      <c r="P72"/>
      <c r="Q72"/>
      <c r="R72"/>
      <c r="S72"/>
      <c r="T72"/>
    </row>
    <row r="73" spans="2:20" s="345" customFormat="1" ht="15.75">
      <c r="B73" s="991" t="s">
        <v>1444</v>
      </c>
      <c r="C73" s="992"/>
      <c r="D73" s="992"/>
      <c r="E73" s="992"/>
      <c r="F73" s="992"/>
      <c r="G73" s="992"/>
      <c r="H73" s="992"/>
      <c r="I73" s="993"/>
      <c r="K73" s="360"/>
      <c r="M73"/>
      <c r="N73"/>
      <c r="O73"/>
      <c r="P73"/>
      <c r="Q73"/>
      <c r="R73"/>
      <c r="S73"/>
      <c r="T73"/>
    </row>
    <row r="74" spans="2:20" s="345" customFormat="1" ht="15.75">
      <c r="B74" s="378"/>
      <c r="I74" s="534"/>
      <c r="K74" s="360"/>
      <c r="M74"/>
      <c r="N74"/>
      <c r="O74"/>
      <c r="P74"/>
      <c r="Q74"/>
      <c r="R74"/>
      <c r="S74"/>
      <c r="T74"/>
    </row>
    <row r="75" spans="2:20" s="345" customFormat="1" ht="15.75">
      <c r="B75" s="503" t="s">
        <v>311</v>
      </c>
      <c r="I75" s="534"/>
      <c r="K75" s="360"/>
      <c r="M75"/>
      <c r="N75"/>
      <c r="O75"/>
      <c r="P75"/>
      <c r="Q75"/>
      <c r="R75"/>
      <c r="S75"/>
      <c r="T75"/>
    </row>
    <row r="76" spans="2:20" s="345" customFormat="1" ht="15.75">
      <c r="B76" s="503"/>
      <c r="I76" s="534"/>
      <c r="K76" s="360"/>
      <c r="M76"/>
      <c r="N76"/>
      <c r="O76"/>
      <c r="P76"/>
      <c r="Q76"/>
      <c r="R76"/>
      <c r="S76"/>
      <c r="T76"/>
    </row>
    <row r="77" spans="2:20" s="345" customFormat="1" ht="15.75">
      <c r="B77" s="503" t="s">
        <v>312</v>
      </c>
      <c r="I77" s="534"/>
      <c r="K77" s="360"/>
      <c r="M77"/>
      <c r="N77"/>
      <c r="O77"/>
      <c r="P77"/>
      <c r="Q77"/>
      <c r="R77"/>
      <c r="S77"/>
      <c r="T77"/>
    </row>
    <row r="78" spans="2:20" s="345" customFormat="1" ht="15.75">
      <c r="B78" s="503"/>
      <c r="I78" s="534"/>
      <c r="K78" s="360"/>
      <c r="M78"/>
      <c r="N78"/>
      <c r="O78"/>
      <c r="P78"/>
      <c r="Q78"/>
      <c r="R78"/>
      <c r="S78"/>
      <c r="T78"/>
    </row>
    <row r="79" spans="2:20" s="345" customFormat="1" ht="15.75">
      <c r="B79" s="994" t="s">
        <v>313</v>
      </c>
      <c r="I79" s="534"/>
      <c r="K79" s="360"/>
      <c r="M79"/>
      <c r="N79"/>
      <c r="O79"/>
      <c r="P79"/>
      <c r="Q79"/>
      <c r="R79"/>
      <c r="S79"/>
      <c r="T79"/>
    </row>
    <row r="80" spans="2:20" s="345" customFormat="1" ht="15.75">
      <c r="B80" s="503"/>
      <c r="I80" s="534"/>
      <c r="K80" s="360"/>
      <c r="M80"/>
      <c r="N80"/>
      <c r="O80"/>
      <c r="P80"/>
      <c r="Q80"/>
      <c r="R80"/>
      <c r="S80"/>
      <c r="T80"/>
    </row>
    <row r="81" spans="1:20" s="345" customFormat="1" ht="15.75">
      <c r="B81" s="378" t="s">
        <v>1618</v>
      </c>
      <c r="I81" s="534"/>
      <c r="K81" s="360"/>
      <c r="M81"/>
      <c r="N81"/>
      <c r="O81"/>
      <c r="P81"/>
      <c r="Q81"/>
      <c r="R81"/>
      <c r="S81"/>
      <c r="T81"/>
    </row>
    <row r="82" spans="1:20" s="345" customFormat="1" ht="15.75">
      <c r="A82"/>
      <c r="B82" s="503"/>
      <c r="I82" s="534"/>
      <c r="K82" s="360"/>
      <c r="M82"/>
      <c r="N82"/>
      <c r="O82"/>
      <c r="P82"/>
      <c r="Q82"/>
      <c r="R82"/>
      <c r="S82"/>
      <c r="T82"/>
    </row>
    <row r="83" spans="1:20" ht="15.75">
      <c r="B83" s="378" t="s">
        <v>1617</v>
      </c>
      <c r="C83" s="345"/>
      <c r="D83" s="345"/>
      <c r="E83" s="345"/>
      <c r="F83" s="345"/>
      <c r="G83" s="345"/>
      <c r="H83" s="345"/>
      <c r="I83" s="534"/>
      <c r="J83" s="345"/>
      <c r="K83" s="365"/>
    </row>
    <row r="84" spans="1:20">
      <c r="B84" s="345"/>
      <c r="C84" s="345"/>
      <c r="D84" s="345"/>
      <c r="E84" s="345"/>
      <c r="F84" s="345"/>
      <c r="G84" s="345"/>
      <c r="H84" s="345"/>
      <c r="I84" s="534"/>
      <c r="J84" s="345"/>
      <c r="K84" s="365"/>
    </row>
    <row r="85" spans="1:20">
      <c r="B85" s="345"/>
      <c r="C85" s="345"/>
      <c r="D85" s="345"/>
      <c r="E85" s="345"/>
      <c r="F85" s="345"/>
      <c r="G85" s="345"/>
      <c r="H85" s="345"/>
      <c r="I85" s="534"/>
      <c r="J85" s="345"/>
      <c r="K85" s="365"/>
    </row>
    <row r="86" spans="1:20">
      <c r="K86" s="365"/>
    </row>
    <row r="87" spans="1:20">
      <c r="K87" s="365"/>
    </row>
    <row r="88" spans="1:20">
      <c r="K88" s="365"/>
    </row>
    <row r="89" spans="1:20">
      <c r="K89" s="365"/>
    </row>
    <row r="90" spans="1:20">
      <c r="K90" s="365"/>
    </row>
    <row r="91" spans="1:20">
      <c r="K91" s="365"/>
    </row>
    <row r="92" spans="1:20">
      <c r="K92" s="365"/>
    </row>
    <row r="93" spans="1:20">
      <c r="K93" s="365"/>
    </row>
    <row r="94" spans="1:20">
      <c r="K94" s="365"/>
    </row>
    <row r="95" spans="1:20">
      <c r="K95" s="365"/>
    </row>
    <row r="96" spans="1:20">
      <c r="K96" s="365"/>
    </row>
    <row r="97" spans="11:11">
      <c r="K97" s="365"/>
    </row>
    <row r="98" spans="11:11">
      <c r="K98" s="365"/>
    </row>
    <row r="99" spans="11:11">
      <c r="K99" s="365"/>
    </row>
    <row r="100" spans="11:11">
      <c r="K100" s="36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  <row r="108" spans="11:11">
      <c r="K108" s="345"/>
    </row>
    <row r="109" spans="11:11">
      <c r="K109" s="345"/>
    </row>
    <row r="110" spans="11:11">
      <c r="K110" s="345"/>
    </row>
    <row r="111" spans="11:11">
      <c r="K111" s="345"/>
    </row>
    <row r="112" spans="11:11">
      <c r="K112" s="345"/>
    </row>
    <row r="113" spans="11:11">
      <c r="K113" s="345"/>
    </row>
    <row r="114" spans="11:11">
      <c r="K114" s="345"/>
    </row>
    <row r="115" spans="11:11">
      <c r="K115" s="345"/>
    </row>
    <row r="116" spans="11:11">
      <c r="K116" s="345"/>
    </row>
    <row r="117" spans="11:11">
      <c r="K117" s="345"/>
    </row>
  </sheetData>
  <mergeCells count="4">
    <mergeCell ref="B1:G1"/>
    <mergeCell ref="W1:X1"/>
    <mergeCell ref="C2:G2"/>
    <mergeCell ref="B3:D3"/>
  </mergeCells>
  <phoneticPr fontId="206" type="noConversion"/>
  <conditionalFormatting sqref="U30">
    <cfRule type="top10" dxfId="26" priority="1" percent="1" rank="10"/>
  </conditionalFormatting>
  <conditionalFormatting sqref="U31:U32">
    <cfRule type="top10" dxfId="25" priority="2" percent="1" rank="10"/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81B2B-55AD-4D31-80E1-9E3CD6AED4CC}">
  <sheetPr codeName="Folha27"/>
  <dimension ref="A1:Y154"/>
  <sheetViews>
    <sheetView topLeftCell="A35" zoomScale="90" zoomScaleNormal="90" workbookViewId="0">
      <selection activeCell="I100" sqref="I100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8.85546875" bestFit="1" customWidth="1"/>
    <col min="6" max="6" width="31.140625" bestFit="1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97.710937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2188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715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</row>
    <row r="5" spans="2:25" s="1104" customFormat="1">
      <c r="B5" s="788">
        <v>246.09</v>
      </c>
      <c r="C5" s="1096" t="s">
        <v>241</v>
      </c>
      <c r="D5" s="1097" t="s">
        <v>2346</v>
      </c>
      <c r="E5" s="789"/>
      <c r="F5" s="1098" t="s">
        <v>207</v>
      </c>
      <c r="G5" s="1098" t="s">
        <v>208</v>
      </c>
      <c r="H5" s="1099">
        <v>35</v>
      </c>
      <c r="I5" s="1100">
        <v>5</v>
      </c>
      <c r="J5" s="1101">
        <v>2</v>
      </c>
      <c r="K5" s="1102" t="s">
        <v>2347</v>
      </c>
      <c r="L5" s="1103"/>
    </row>
    <row r="6" spans="2:25" s="1104" customFormat="1">
      <c r="B6" s="788">
        <v>45538</v>
      </c>
      <c r="C6" s="1096" t="s">
        <v>295</v>
      </c>
      <c r="D6" s="1097" t="s">
        <v>2333</v>
      </c>
      <c r="E6" s="789"/>
      <c r="F6" s="1105" t="s">
        <v>207</v>
      </c>
      <c r="G6" s="1105" t="s">
        <v>208</v>
      </c>
      <c r="H6" s="1106">
        <v>35</v>
      </c>
      <c r="I6" s="1107">
        <v>5</v>
      </c>
      <c r="J6" s="1108">
        <v>2</v>
      </c>
      <c r="K6" s="1102" t="s">
        <v>240</v>
      </c>
      <c r="L6" s="1103"/>
    </row>
    <row r="7" spans="2:25" s="1104" customFormat="1">
      <c r="B7" s="788">
        <v>45538</v>
      </c>
      <c r="C7" s="1096" t="s">
        <v>274</v>
      </c>
      <c r="D7" s="1097" t="s">
        <v>2270</v>
      </c>
      <c r="E7" s="789"/>
      <c r="F7" s="1105" t="s">
        <v>207</v>
      </c>
      <c r="G7" s="1105" t="s">
        <v>208</v>
      </c>
      <c r="H7" s="1106">
        <v>35</v>
      </c>
      <c r="I7" s="1107">
        <v>5</v>
      </c>
      <c r="J7" s="1108">
        <v>2</v>
      </c>
      <c r="K7" s="1102" t="s">
        <v>189</v>
      </c>
      <c r="L7" s="1102"/>
    </row>
    <row r="8" spans="2:25" s="1104" customFormat="1">
      <c r="B8" s="1109">
        <v>45538</v>
      </c>
      <c r="C8" s="1110" t="s">
        <v>520</v>
      </c>
      <c r="D8" s="1105" t="s">
        <v>2349</v>
      </c>
      <c r="E8" s="1105"/>
      <c r="F8" s="1105" t="s">
        <v>207</v>
      </c>
      <c r="G8" s="1105" t="s">
        <v>208</v>
      </c>
      <c r="H8" s="1106">
        <v>35</v>
      </c>
      <c r="I8" s="1107">
        <v>5</v>
      </c>
      <c r="J8" s="1108">
        <v>2</v>
      </c>
      <c r="K8" s="1111" t="s">
        <v>169</v>
      </c>
    </row>
    <row r="9" spans="2:25" s="1104" customFormat="1">
      <c r="B9" s="1109">
        <v>45538</v>
      </c>
      <c r="C9" s="1110" t="s">
        <v>393</v>
      </c>
      <c r="D9" s="1105" t="s">
        <v>2372</v>
      </c>
      <c r="E9" s="1105"/>
      <c r="F9" s="1105" t="s">
        <v>219</v>
      </c>
      <c r="G9" s="1105" t="s">
        <v>208</v>
      </c>
      <c r="H9" s="1106">
        <v>25</v>
      </c>
      <c r="I9" s="1107">
        <v>7</v>
      </c>
      <c r="J9" s="1108">
        <v>2</v>
      </c>
      <c r="K9" s="1111" t="s">
        <v>1064</v>
      </c>
    </row>
    <row r="10" spans="2:25" s="1104" customFormat="1">
      <c r="B10" s="1109">
        <v>45539</v>
      </c>
      <c r="C10" s="1110" t="s">
        <v>372</v>
      </c>
      <c r="D10" s="1105" t="s">
        <v>2371</v>
      </c>
      <c r="E10" s="1105"/>
      <c r="F10" s="1105" t="s">
        <v>219</v>
      </c>
      <c r="G10" s="1105" t="s">
        <v>208</v>
      </c>
      <c r="H10" s="1106">
        <v>25</v>
      </c>
      <c r="I10" s="1107">
        <v>7</v>
      </c>
      <c r="J10" s="1108">
        <v>2</v>
      </c>
      <c r="K10" s="1111" t="s">
        <v>240</v>
      </c>
    </row>
    <row r="11" spans="2:25" s="1104" customFormat="1">
      <c r="B11" s="1109">
        <v>45539</v>
      </c>
      <c r="C11" s="1110" t="s">
        <v>326</v>
      </c>
      <c r="D11" s="1105" t="s">
        <v>2365</v>
      </c>
      <c r="E11" s="1105"/>
      <c r="F11" s="1105" t="s">
        <v>207</v>
      </c>
      <c r="G11" s="1105" t="s">
        <v>208</v>
      </c>
      <c r="H11" s="1106">
        <v>35</v>
      </c>
      <c r="I11" s="1107">
        <v>5</v>
      </c>
      <c r="J11" s="1108">
        <v>1</v>
      </c>
      <c r="K11" s="1111" t="s">
        <v>169</v>
      </c>
    </row>
    <row r="12" spans="2:25" s="1104" customFormat="1">
      <c r="B12" s="1109">
        <v>45540</v>
      </c>
      <c r="C12" s="1110" t="s">
        <v>295</v>
      </c>
      <c r="D12" s="1105" t="s">
        <v>2374</v>
      </c>
      <c r="E12" s="1105">
        <v>305</v>
      </c>
      <c r="F12" s="1105" t="s">
        <v>219</v>
      </c>
      <c r="G12" s="1105" t="s">
        <v>208</v>
      </c>
      <c r="H12" s="1106">
        <v>25</v>
      </c>
      <c r="I12" s="1107">
        <v>7</v>
      </c>
      <c r="J12" s="1108">
        <v>2</v>
      </c>
      <c r="K12" s="1111" t="s">
        <v>2347</v>
      </c>
    </row>
    <row r="13" spans="2:25" s="1104" customFormat="1">
      <c r="B13" s="1109">
        <v>45540</v>
      </c>
      <c r="C13" s="1110" t="s">
        <v>295</v>
      </c>
      <c r="D13" s="1105" t="s">
        <v>2360</v>
      </c>
      <c r="E13" s="1105">
        <v>311</v>
      </c>
      <c r="F13" s="1105" t="s">
        <v>219</v>
      </c>
      <c r="G13" s="1105" t="s">
        <v>208</v>
      </c>
      <c r="H13" s="1106">
        <v>25</v>
      </c>
      <c r="I13" s="1107">
        <v>7</v>
      </c>
      <c r="J13" s="1108">
        <v>2</v>
      </c>
      <c r="K13" s="1111" t="s">
        <v>169</v>
      </c>
    </row>
    <row r="14" spans="2:25" s="345" customFormat="1">
      <c r="B14" s="469">
        <v>45540</v>
      </c>
      <c r="C14" s="483" t="s">
        <v>418</v>
      </c>
      <c r="D14" s="362" t="s">
        <v>2029</v>
      </c>
      <c r="E14" s="362" t="s">
        <v>2029</v>
      </c>
      <c r="F14" s="362" t="s">
        <v>2029</v>
      </c>
      <c r="G14" s="362" t="s">
        <v>208</v>
      </c>
      <c r="H14" s="485">
        <v>395</v>
      </c>
      <c r="I14" s="541">
        <v>98.75</v>
      </c>
      <c r="J14" s="364"/>
      <c r="K14" s="360"/>
    </row>
    <row r="15" spans="2:25" s="1104" customFormat="1">
      <c r="B15" s="1109">
        <v>45540</v>
      </c>
      <c r="C15" s="1110" t="s">
        <v>528</v>
      </c>
      <c r="D15" s="1105" t="s">
        <v>2368</v>
      </c>
      <c r="E15" s="1105"/>
      <c r="F15" s="1105" t="s">
        <v>207</v>
      </c>
      <c r="G15" s="1105" t="s">
        <v>208</v>
      </c>
      <c r="H15" s="1106">
        <v>35</v>
      </c>
      <c r="I15" s="1107">
        <v>5</v>
      </c>
      <c r="J15" s="1108">
        <v>2</v>
      </c>
      <c r="K15" s="1111" t="s">
        <v>1064</v>
      </c>
    </row>
    <row r="16" spans="2:25" s="1104" customFormat="1">
      <c r="B16" s="1109">
        <v>45540</v>
      </c>
      <c r="C16" s="1110" t="s">
        <v>393</v>
      </c>
      <c r="D16" s="1112" t="s">
        <v>2375</v>
      </c>
      <c r="E16" s="1105"/>
      <c r="F16" s="1105" t="s">
        <v>219</v>
      </c>
      <c r="G16" s="1105" t="s">
        <v>208</v>
      </c>
      <c r="H16" s="1106">
        <v>40</v>
      </c>
      <c r="I16" s="1107">
        <v>10</v>
      </c>
      <c r="J16" s="1108">
        <v>4</v>
      </c>
      <c r="K16" s="1102" t="s">
        <v>240</v>
      </c>
      <c r="U16" s="1113"/>
    </row>
    <row r="17" spans="2:21" s="1104" customFormat="1">
      <c r="B17" s="1109">
        <v>45542</v>
      </c>
      <c r="C17" s="1110" t="s">
        <v>355</v>
      </c>
      <c r="D17" s="1112" t="s">
        <v>2379</v>
      </c>
      <c r="E17" s="1105"/>
      <c r="F17" s="1105" t="s">
        <v>219</v>
      </c>
      <c r="G17" s="1105" t="s">
        <v>208</v>
      </c>
      <c r="H17" s="1106">
        <v>30</v>
      </c>
      <c r="I17" s="1107">
        <v>7.5</v>
      </c>
      <c r="J17" s="1108">
        <v>3</v>
      </c>
      <c r="K17" s="1102" t="s">
        <v>240</v>
      </c>
      <c r="U17" s="1113"/>
    </row>
    <row r="18" spans="2:21" s="1104" customFormat="1">
      <c r="B18" s="1109">
        <v>45542</v>
      </c>
      <c r="C18" s="1110" t="s">
        <v>511</v>
      </c>
      <c r="D18" s="1112" t="s">
        <v>2359</v>
      </c>
      <c r="E18" s="1105"/>
      <c r="F18" s="1105" t="s">
        <v>207</v>
      </c>
      <c r="G18" s="1105" t="s">
        <v>208</v>
      </c>
      <c r="H18" s="1106">
        <v>70</v>
      </c>
      <c r="I18" s="1107">
        <v>15</v>
      </c>
      <c r="J18" s="1108">
        <v>4</v>
      </c>
      <c r="K18" s="1102" t="s">
        <v>1778</v>
      </c>
      <c r="U18" s="1113"/>
    </row>
    <row r="19" spans="2:21" s="1104" customFormat="1">
      <c r="B19" s="1109">
        <v>45542</v>
      </c>
      <c r="C19" s="1110" t="s">
        <v>451</v>
      </c>
      <c r="D19" s="1112" t="s">
        <v>2376</v>
      </c>
      <c r="E19" s="1105">
        <v>312</v>
      </c>
      <c r="F19" s="1105" t="s">
        <v>219</v>
      </c>
      <c r="G19" s="1105" t="s">
        <v>208</v>
      </c>
      <c r="H19" s="1106">
        <v>25</v>
      </c>
      <c r="I19" s="1107">
        <v>7</v>
      </c>
      <c r="J19" s="1108">
        <v>2</v>
      </c>
      <c r="K19" s="1102" t="s">
        <v>189</v>
      </c>
      <c r="L19" s="1113" t="s">
        <v>2383</v>
      </c>
      <c r="U19" s="1113"/>
    </row>
    <row r="20" spans="2:21" s="1104" customFormat="1">
      <c r="B20" s="1109">
        <v>45542</v>
      </c>
      <c r="C20" s="1110" t="s">
        <v>501</v>
      </c>
      <c r="D20" s="1112" t="s">
        <v>2357</v>
      </c>
      <c r="E20" s="1105"/>
      <c r="F20" s="1105" t="s">
        <v>207</v>
      </c>
      <c r="G20" s="1105" t="s">
        <v>208</v>
      </c>
      <c r="H20" s="1106">
        <v>50</v>
      </c>
      <c r="I20" s="1107">
        <v>10</v>
      </c>
      <c r="J20" s="1108">
        <v>3</v>
      </c>
      <c r="K20" s="1102" t="s">
        <v>169</v>
      </c>
      <c r="U20" s="1113"/>
    </row>
    <row r="21" spans="2:21" s="1104" customFormat="1">
      <c r="B21" s="1109">
        <v>45542</v>
      </c>
      <c r="C21" s="1110" t="s">
        <v>374</v>
      </c>
      <c r="D21" s="1112" t="s">
        <v>2361</v>
      </c>
      <c r="E21" s="1105"/>
      <c r="F21" s="1105" t="s">
        <v>207</v>
      </c>
      <c r="G21" s="1105" t="s">
        <v>208</v>
      </c>
      <c r="H21" s="1106">
        <v>35</v>
      </c>
      <c r="I21" s="1107">
        <v>5</v>
      </c>
      <c r="J21" s="1108">
        <v>2</v>
      </c>
      <c r="K21" s="1102" t="s">
        <v>169</v>
      </c>
      <c r="U21" s="1113"/>
    </row>
    <row r="22" spans="2:21" s="1104" customFormat="1">
      <c r="B22" s="1109">
        <v>45543</v>
      </c>
      <c r="C22" s="1110" t="s">
        <v>585</v>
      </c>
      <c r="D22" s="1112" t="s">
        <v>2380</v>
      </c>
      <c r="E22" s="1105">
        <v>410</v>
      </c>
      <c r="F22" s="1105" t="s">
        <v>219</v>
      </c>
      <c r="G22" s="1105" t="s">
        <v>208</v>
      </c>
      <c r="H22" s="1106">
        <v>25</v>
      </c>
      <c r="I22" s="1107">
        <v>7</v>
      </c>
      <c r="J22" s="1108">
        <v>2</v>
      </c>
      <c r="K22" s="1102" t="s">
        <v>240</v>
      </c>
      <c r="U22" s="1113"/>
    </row>
    <row r="23" spans="2:21" s="1104" customFormat="1">
      <c r="B23" s="1109">
        <v>45543</v>
      </c>
      <c r="C23" s="1110" t="s">
        <v>295</v>
      </c>
      <c r="D23" s="1112" t="s">
        <v>2345</v>
      </c>
      <c r="E23" s="1105" t="s">
        <v>2378</v>
      </c>
      <c r="F23" s="1105" t="s">
        <v>219</v>
      </c>
      <c r="G23" s="1105" t="s">
        <v>208</v>
      </c>
      <c r="H23" s="1106">
        <v>25</v>
      </c>
      <c r="I23" s="1107">
        <v>7</v>
      </c>
      <c r="J23" s="1108">
        <v>2</v>
      </c>
      <c r="K23" s="1102" t="s">
        <v>169</v>
      </c>
      <c r="U23" s="1113"/>
    </row>
    <row r="24" spans="2:21" s="1104" customFormat="1">
      <c r="B24" s="1109">
        <v>45543</v>
      </c>
      <c r="C24" s="1110" t="s">
        <v>225</v>
      </c>
      <c r="D24" s="1112" t="s">
        <v>2270</v>
      </c>
      <c r="E24" s="1105">
        <v>202</v>
      </c>
      <c r="F24" s="1105" t="s">
        <v>783</v>
      </c>
      <c r="G24" s="1105" t="s">
        <v>208</v>
      </c>
      <c r="H24" s="1106">
        <v>25</v>
      </c>
      <c r="I24" s="1107">
        <v>7</v>
      </c>
      <c r="J24" s="1108">
        <v>2</v>
      </c>
      <c r="K24" s="1102" t="s">
        <v>142</v>
      </c>
      <c r="L24" s="1113" t="s">
        <v>2386</v>
      </c>
      <c r="U24" s="1113"/>
    </row>
    <row r="25" spans="2:21" s="345" customFormat="1">
      <c r="B25" s="1062">
        <v>45543</v>
      </c>
      <c r="C25" s="1063" t="s">
        <v>537</v>
      </c>
      <c r="D25" s="1064" t="s">
        <v>2382</v>
      </c>
      <c r="E25" s="1065">
        <v>405</v>
      </c>
      <c r="F25" s="1065" t="s">
        <v>219</v>
      </c>
      <c r="G25" s="1065" t="s">
        <v>208</v>
      </c>
      <c r="H25" s="1066" t="s">
        <v>1679</v>
      </c>
      <c r="I25" s="1114" t="s">
        <v>1679</v>
      </c>
      <c r="J25" s="1067">
        <v>2</v>
      </c>
      <c r="K25" s="1068" t="s">
        <v>169</v>
      </c>
      <c r="L25" s="1061" t="s">
        <v>2387</v>
      </c>
      <c r="U25" s="365"/>
    </row>
    <row r="26" spans="2:21" s="1104" customFormat="1">
      <c r="B26" s="1109">
        <v>45543</v>
      </c>
      <c r="C26" s="1110" t="s">
        <v>537</v>
      </c>
      <c r="D26" s="1105" t="s">
        <v>2254</v>
      </c>
      <c r="E26" s="1105"/>
      <c r="F26" s="1105" t="s">
        <v>207</v>
      </c>
      <c r="G26" s="1105" t="s">
        <v>208</v>
      </c>
      <c r="H26" s="1106">
        <v>70</v>
      </c>
      <c r="I26" s="1107">
        <v>15</v>
      </c>
      <c r="J26" s="1108">
        <v>4</v>
      </c>
      <c r="K26" s="1102" t="s">
        <v>1064</v>
      </c>
      <c r="U26" s="1113"/>
    </row>
    <row r="27" spans="2:21" s="1104" customFormat="1">
      <c r="B27" s="1109">
        <v>45543</v>
      </c>
      <c r="C27" s="1110" t="s">
        <v>520</v>
      </c>
      <c r="D27" s="1105" t="s">
        <v>2311</v>
      </c>
      <c r="E27" s="1105"/>
      <c r="F27" s="1105" t="s">
        <v>207</v>
      </c>
      <c r="G27" s="1105" t="s">
        <v>208</v>
      </c>
      <c r="H27" s="1106">
        <v>35</v>
      </c>
      <c r="I27" s="1107">
        <v>5</v>
      </c>
      <c r="J27" s="1108">
        <v>2</v>
      </c>
      <c r="K27" s="1111" t="s">
        <v>189</v>
      </c>
      <c r="U27" s="1113"/>
    </row>
    <row r="28" spans="2:21" s="1104" customFormat="1">
      <c r="B28" s="1109">
        <v>45544</v>
      </c>
      <c r="C28" s="1110" t="s">
        <v>225</v>
      </c>
      <c r="D28" s="1105" t="s">
        <v>2395</v>
      </c>
      <c r="E28" s="1105">
        <v>209</v>
      </c>
      <c r="F28" s="1105" t="s">
        <v>219</v>
      </c>
      <c r="G28" s="1105" t="s">
        <v>208</v>
      </c>
      <c r="H28" s="1106">
        <v>25</v>
      </c>
      <c r="I28" s="1107">
        <v>7</v>
      </c>
      <c r="J28" s="1108">
        <v>2</v>
      </c>
      <c r="K28" s="1111" t="s">
        <v>1064</v>
      </c>
      <c r="U28" s="1113"/>
    </row>
    <row r="29" spans="2:21" s="1104" customFormat="1">
      <c r="B29" s="1109">
        <v>45544</v>
      </c>
      <c r="C29" s="1110" t="s">
        <v>418</v>
      </c>
      <c r="D29" s="1105" t="s">
        <v>2393</v>
      </c>
      <c r="E29" s="1105">
        <v>307</v>
      </c>
      <c r="F29" s="1105" t="s">
        <v>2394</v>
      </c>
      <c r="G29" s="1105" t="s">
        <v>65</v>
      </c>
      <c r="H29" s="1106">
        <v>25</v>
      </c>
      <c r="I29" s="1107">
        <v>7</v>
      </c>
      <c r="J29" s="1108">
        <v>2</v>
      </c>
      <c r="K29" s="1111" t="s">
        <v>1064</v>
      </c>
      <c r="U29" s="1113"/>
    </row>
    <row r="30" spans="2:21" s="1104" customFormat="1">
      <c r="B30" s="1109">
        <v>45544</v>
      </c>
      <c r="C30" s="1110" t="s">
        <v>418</v>
      </c>
      <c r="D30" s="1105" t="s">
        <v>2349</v>
      </c>
      <c r="E30" s="1105">
        <v>208</v>
      </c>
      <c r="F30" s="1105" t="s">
        <v>2394</v>
      </c>
      <c r="G30" s="1105" t="s">
        <v>65</v>
      </c>
      <c r="H30" s="1106">
        <v>25</v>
      </c>
      <c r="I30" s="1107">
        <v>7</v>
      </c>
      <c r="J30" s="1108">
        <v>2</v>
      </c>
      <c r="K30" s="1111" t="s">
        <v>1064</v>
      </c>
      <c r="U30" s="1113"/>
    </row>
    <row r="31" spans="2:21" s="345" customFormat="1">
      <c r="B31" s="469">
        <v>45544</v>
      </c>
      <c r="C31" s="483" t="s">
        <v>451</v>
      </c>
      <c r="D31" s="362" t="s">
        <v>2029</v>
      </c>
      <c r="E31" s="362">
        <v>402</v>
      </c>
      <c r="F31" s="362" t="s">
        <v>219</v>
      </c>
      <c r="G31" s="362" t="s">
        <v>208</v>
      </c>
      <c r="H31" s="485">
        <v>40</v>
      </c>
      <c r="I31" s="541">
        <v>10</v>
      </c>
      <c r="J31" s="364"/>
      <c r="K31" s="360"/>
      <c r="U31" s="365"/>
    </row>
    <row r="32" spans="2:21" s="1104" customFormat="1">
      <c r="B32" s="1109">
        <v>45544</v>
      </c>
      <c r="C32" s="1110" t="s">
        <v>398</v>
      </c>
      <c r="D32" s="1105" t="s">
        <v>2367</v>
      </c>
      <c r="E32" s="1105"/>
      <c r="F32" s="1105" t="s">
        <v>207</v>
      </c>
      <c r="G32" s="1105" t="s">
        <v>208</v>
      </c>
      <c r="H32" s="1106">
        <v>70</v>
      </c>
      <c r="I32" s="1107">
        <v>15</v>
      </c>
      <c r="J32" s="1108">
        <v>5</v>
      </c>
      <c r="K32" s="1102" t="s">
        <v>1064</v>
      </c>
      <c r="U32" s="1113"/>
    </row>
    <row r="33" spans="2:21" s="1104" customFormat="1">
      <c r="B33" s="1109">
        <v>45544</v>
      </c>
      <c r="C33" s="1110" t="s">
        <v>514</v>
      </c>
      <c r="D33" s="1105" t="s">
        <v>2255</v>
      </c>
      <c r="E33" s="1105"/>
      <c r="F33" s="1105" t="s">
        <v>207</v>
      </c>
      <c r="G33" s="1105" t="s">
        <v>208</v>
      </c>
      <c r="H33" s="1106">
        <v>35</v>
      </c>
      <c r="I33" s="1107">
        <v>5</v>
      </c>
      <c r="J33" s="1108">
        <v>2</v>
      </c>
      <c r="K33" s="1111" t="s">
        <v>1064</v>
      </c>
      <c r="U33" s="1113"/>
    </row>
    <row r="34" spans="2:21" s="1104" customFormat="1">
      <c r="B34" s="1109">
        <v>45545</v>
      </c>
      <c r="C34" s="1110" t="s">
        <v>297</v>
      </c>
      <c r="D34" s="1105" t="s">
        <v>2396</v>
      </c>
      <c r="E34" s="1105">
        <v>216</v>
      </c>
      <c r="F34" s="1105" t="s">
        <v>219</v>
      </c>
      <c r="G34" s="1105" t="s">
        <v>208</v>
      </c>
      <c r="H34" s="1106">
        <v>25</v>
      </c>
      <c r="I34" s="1107">
        <v>7</v>
      </c>
      <c r="J34" s="1108">
        <v>2</v>
      </c>
      <c r="K34" s="1111" t="s">
        <v>189</v>
      </c>
      <c r="U34" s="1113"/>
    </row>
    <row r="35" spans="2:21" s="1104" customFormat="1" ht="14.25" customHeight="1">
      <c r="B35" s="1109">
        <v>45545</v>
      </c>
      <c r="C35" s="1110" t="s">
        <v>1595</v>
      </c>
      <c r="D35" s="1105" t="s">
        <v>2366</v>
      </c>
      <c r="E35" s="1105"/>
      <c r="F35" s="1105" t="s">
        <v>207</v>
      </c>
      <c r="G35" s="1105" t="s">
        <v>208</v>
      </c>
      <c r="H35" s="1106">
        <v>35</v>
      </c>
      <c r="I35" s="1107">
        <v>5</v>
      </c>
      <c r="J35" s="1108">
        <v>2</v>
      </c>
      <c r="K35" s="1111" t="s">
        <v>1064</v>
      </c>
      <c r="M35" s="1117"/>
      <c r="N35" s="1117"/>
      <c r="O35" s="1117"/>
      <c r="P35" s="1117"/>
      <c r="Q35" s="1117"/>
      <c r="R35" s="1117"/>
      <c r="S35" s="1117"/>
      <c r="T35" s="1117"/>
      <c r="U35" s="1113"/>
    </row>
    <row r="36" spans="2:21" s="1115" customFormat="1" ht="14.25" customHeight="1">
      <c r="B36" s="1062">
        <v>45545</v>
      </c>
      <c r="C36" s="1063" t="s">
        <v>398</v>
      </c>
      <c r="D36" s="1065" t="s">
        <v>2399</v>
      </c>
      <c r="E36" s="1065" t="s">
        <v>2510</v>
      </c>
      <c r="F36" s="1065" t="s">
        <v>219</v>
      </c>
      <c r="G36" s="1065" t="s">
        <v>208</v>
      </c>
      <c r="H36" s="1066" t="s">
        <v>1679</v>
      </c>
      <c r="I36" s="1114" t="s">
        <v>1679</v>
      </c>
      <c r="J36" s="1067">
        <v>6</v>
      </c>
      <c r="K36" s="1075" t="s">
        <v>2347</v>
      </c>
      <c r="L36" s="1061" t="s">
        <v>2502</v>
      </c>
      <c r="M36" s="1116"/>
      <c r="N36" s="1116"/>
      <c r="O36" s="1116"/>
      <c r="P36" s="1116"/>
      <c r="Q36" s="1116"/>
      <c r="R36" s="1116"/>
      <c r="S36" s="1116"/>
      <c r="T36" s="1116"/>
      <c r="U36" s="1061"/>
    </row>
    <row r="37" spans="2:21" s="1104" customFormat="1" ht="14.25" customHeight="1">
      <c r="B37" s="1109">
        <v>45545</v>
      </c>
      <c r="C37" s="1110" t="s">
        <v>931</v>
      </c>
      <c r="D37" s="1105" t="s">
        <v>2373</v>
      </c>
      <c r="E37" s="1105"/>
      <c r="F37" s="1105" t="s">
        <v>207</v>
      </c>
      <c r="G37" s="1105" t="s">
        <v>208</v>
      </c>
      <c r="H37" s="1106">
        <v>35</v>
      </c>
      <c r="I37" s="1107">
        <v>5</v>
      </c>
      <c r="J37" s="1108">
        <v>2</v>
      </c>
      <c r="K37" s="1111" t="s">
        <v>169</v>
      </c>
      <c r="M37" s="1117"/>
      <c r="N37" s="1117"/>
      <c r="O37" s="1117"/>
      <c r="P37" s="1117"/>
      <c r="Q37" s="1117"/>
      <c r="R37" s="1117"/>
      <c r="S37" s="1117"/>
      <c r="T37" s="1117"/>
      <c r="U37" s="1113"/>
    </row>
    <row r="38" spans="2:21" s="1104" customFormat="1">
      <c r="B38" s="1109">
        <v>45546</v>
      </c>
      <c r="C38" s="1110" t="s">
        <v>451</v>
      </c>
      <c r="D38" s="1105" t="s">
        <v>2403</v>
      </c>
      <c r="E38" s="1105">
        <v>307</v>
      </c>
      <c r="F38" s="1105" t="s">
        <v>219</v>
      </c>
      <c r="G38" s="1105" t="s">
        <v>208</v>
      </c>
      <c r="H38" s="1106">
        <v>25</v>
      </c>
      <c r="I38" s="1107">
        <v>7</v>
      </c>
      <c r="J38" s="1108">
        <v>1</v>
      </c>
      <c r="K38" s="1111" t="s">
        <v>189</v>
      </c>
      <c r="M38" s="1117"/>
      <c r="N38" s="1117"/>
      <c r="O38" s="1117"/>
      <c r="P38" s="1117"/>
      <c r="Q38" s="1117"/>
      <c r="R38" s="1117"/>
      <c r="S38" s="1117"/>
      <c r="T38" s="1117"/>
      <c r="U38" s="1113"/>
    </row>
    <row r="39" spans="2:21" s="1104" customFormat="1">
      <c r="B39" s="1109">
        <v>45546</v>
      </c>
      <c r="C39" s="1110" t="s">
        <v>686</v>
      </c>
      <c r="D39" s="1105" t="s">
        <v>2388</v>
      </c>
      <c r="E39" s="1105"/>
      <c r="F39" s="1105" t="s">
        <v>207</v>
      </c>
      <c r="G39" s="1105" t="s">
        <v>208</v>
      </c>
      <c r="H39" s="1106">
        <v>50</v>
      </c>
      <c r="I39" s="1107">
        <v>10</v>
      </c>
      <c r="J39" s="1108">
        <v>4</v>
      </c>
      <c r="K39" s="1111" t="s">
        <v>189</v>
      </c>
      <c r="M39" s="1117"/>
      <c r="N39" s="1117"/>
      <c r="O39" s="1117"/>
      <c r="P39" s="1117"/>
      <c r="Q39" s="1117"/>
      <c r="R39" s="1117"/>
      <c r="S39" s="1117"/>
      <c r="T39" s="1117"/>
      <c r="U39" s="1113"/>
    </row>
    <row r="40" spans="2:21" s="1104" customFormat="1">
      <c r="B40" s="1109">
        <v>45546</v>
      </c>
      <c r="C40" s="1110" t="s">
        <v>715</v>
      </c>
      <c r="D40" s="1105" t="s">
        <v>1947</v>
      </c>
      <c r="E40" s="1105"/>
      <c r="F40" s="1105" t="s">
        <v>207</v>
      </c>
      <c r="G40" s="1105" t="s">
        <v>208</v>
      </c>
      <c r="H40" s="1106">
        <v>35</v>
      </c>
      <c r="I40" s="1107">
        <v>5</v>
      </c>
      <c r="J40" s="1108">
        <v>2</v>
      </c>
      <c r="K40" s="1111" t="s">
        <v>169</v>
      </c>
      <c r="M40" s="1117"/>
      <c r="N40" s="1117"/>
      <c r="O40" s="1117"/>
      <c r="P40" s="1117"/>
      <c r="Q40" s="1117"/>
      <c r="R40" s="1117"/>
      <c r="S40" s="1117"/>
      <c r="T40" s="1117"/>
      <c r="U40" s="1113"/>
    </row>
    <row r="41" spans="2:21" s="1104" customFormat="1">
      <c r="B41" s="1109">
        <v>45547</v>
      </c>
      <c r="C41" s="1110" t="s">
        <v>496</v>
      </c>
      <c r="D41" s="1105" t="s">
        <v>2370</v>
      </c>
      <c r="E41" s="1105"/>
      <c r="F41" s="1105" t="s">
        <v>207</v>
      </c>
      <c r="G41" s="1105" t="s">
        <v>208</v>
      </c>
      <c r="H41" s="1106">
        <v>35</v>
      </c>
      <c r="I41" s="1107">
        <v>5</v>
      </c>
      <c r="J41" s="1108">
        <v>2</v>
      </c>
      <c r="K41" s="1111" t="s">
        <v>1064</v>
      </c>
      <c r="L41" s="1111"/>
      <c r="M41" s="1117"/>
      <c r="N41" s="1117"/>
      <c r="O41" s="1117"/>
      <c r="P41" s="1117"/>
      <c r="Q41" s="1117"/>
      <c r="R41" s="1117"/>
      <c r="S41" s="1117"/>
      <c r="T41" s="1117"/>
      <c r="U41" s="1113"/>
    </row>
    <row r="42" spans="2:21" s="1104" customFormat="1">
      <c r="B42" s="1109">
        <v>45547</v>
      </c>
      <c r="C42" s="1110" t="s">
        <v>187</v>
      </c>
      <c r="D42" s="1105" t="s">
        <v>2406</v>
      </c>
      <c r="E42" s="1105"/>
      <c r="F42" s="1105" t="s">
        <v>207</v>
      </c>
      <c r="G42" s="1105" t="s">
        <v>208</v>
      </c>
      <c r="H42" s="1106">
        <v>35</v>
      </c>
      <c r="I42" s="1107">
        <v>5</v>
      </c>
      <c r="J42" s="1108">
        <v>2</v>
      </c>
      <c r="K42" s="1111" t="s">
        <v>1064</v>
      </c>
      <c r="L42" s="1111"/>
      <c r="M42" s="1117"/>
      <c r="N42" s="1117"/>
      <c r="O42" s="1117"/>
      <c r="P42" s="1117"/>
      <c r="Q42" s="1117"/>
      <c r="R42" s="1117"/>
      <c r="S42" s="1117"/>
      <c r="T42" s="1117"/>
      <c r="U42" s="1113"/>
    </row>
    <row r="43" spans="2:21" s="1104" customFormat="1">
      <c r="B43" s="1109">
        <v>45548</v>
      </c>
      <c r="C43" s="1110" t="s">
        <v>362</v>
      </c>
      <c r="D43" s="1105" t="s">
        <v>2369</v>
      </c>
      <c r="E43" s="1105"/>
      <c r="F43" s="1105" t="s">
        <v>207</v>
      </c>
      <c r="G43" s="1105" t="s">
        <v>208</v>
      </c>
      <c r="H43" s="1106">
        <v>35</v>
      </c>
      <c r="I43" s="1107">
        <v>5</v>
      </c>
      <c r="J43" s="1108">
        <v>2</v>
      </c>
      <c r="K43" s="1111" t="s">
        <v>189</v>
      </c>
      <c r="M43" s="1117"/>
      <c r="N43" s="1117"/>
      <c r="O43" s="1117"/>
      <c r="P43" s="1117"/>
      <c r="Q43" s="1117"/>
      <c r="R43" s="1117"/>
      <c r="S43" s="1117"/>
      <c r="T43" s="1117"/>
      <c r="U43" s="1113"/>
    </row>
    <row r="44" spans="2:21" s="1104" customFormat="1">
      <c r="B44" s="1109">
        <v>45549</v>
      </c>
      <c r="C44" s="1110" t="s">
        <v>249</v>
      </c>
      <c r="D44" s="1105" t="s">
        <v>2410</v>
      </c>
      <c r="E44" s="1105" t="s">
        <v>2411</v>
      </c>
      <c r="F44" s="1105" t="s">
        <v>219</v>
      </c>
      <c r="G44" s="1105" t="s">
        <v>208</v>
      </c>
      <c r="H44" s="1106">
        <v>40</v>
      </c>
      <c r="I44" s="1107">
        <v>10</v>
      </c>
      <c r="J44" s="1108">
        <v>4</v>
      </c>
      <c r="K44" s="1111" t="s">
        <v>169</v>
      </c>
      <c r="M44" s="1117"/>
      <c r="N44" s="1117"/>
      <c r="O44" s="1117"/>
      <c r="P44" s="1117"/>
      <c r="Q44" s="1117"/>
      <c r="R44" s="1117"/>
      <c r="S44" s="1117"/>
      <c r="T44" s="1117"/>
      <c r="U44" s="1113"/>
    </row>
    <row r="45" spans="2:21" s="1104" customFormat="1">
      <c r="B45" s="1109">
        <v>45549</v>
      </c>
      <c r="C45" s="1110" t="s">
        <v>249</v>
      </c>
      <c r="D45" s="1105" t="s">
        <v>2367</v>
      </c>
      <c r="E45" s="1105" t="s">
        <v>2415</v>
      </c>
      <c r="F45" s="1105" t="s">
        <v>219</v>
      </c>
      <c r="G45" s="1105" t="s">
        <v>208</v>
      </c>
      <c r="H45" s="1106">
        <v>40</v>
      </c>
      <c r="I45" s="1107">
        <v>10</v>
      </c>
      <c r="J45" s="1108">
        <v>5</v>
      </c>
      <c r="K45" s="1111" t="s">
        <v>240</v>
      </c>
      <c r="M45" s="1117"/>
      <c r="N45" s="1117"/>
      <c r="O45" s="1117"/>
      <c r="P45" s="1117"/>
      <c r="Q45" s="1117"/>
      <c r="R45" s="1117"/>
      <c r="S45" s="1117"/>
      <c r="T45" s="1117"/>
      <c r="U45" s="1113"/>
    </row>
    <row r="46" spans="2:21" s="1104" customFormat="1">
      <c r="B46" s="1109">
        <v>45549</v>
      </c>
      <c r="C46" s="1110" t="s">
        <v>511</v>
      </c>
      <c r="D46" s="1105" t="s">
        <v>2381</v>
      </c>
      <c r="E46" s="1105"/>
      <c r="F46" s="1105" t="s">
        <v>207</v>
      </c>
      <c r="G46" s="1105" t="s">
        <v>208</v>
      </c>
      <c r="H46" s="1106">
        <v>35</v>
      </c>
      <c r="I46" s="1107">
        <v>5</v>
      </c>
      <c r="J46" s="1108">
        <v>2</v>
      </c>
      <c r="K46" s="1111" t="s">
        <v>169</v>
      </c>
      <c r="M46" s="1117"/>
      <c r="N46" s="1117"/>
      <c r="O46" s="1117"/>
      <c r="P46" s="1117"/>
      <c r="Q46" s="1117"/>
      <c r="R46" s="1117"/>
      <c r="S46" s="1117"/>
      <c r="T46" s="1117"/>
      <c r="U46" s="1113"/>
    </row>
    <row r="47" spans="2:21" s="1104" customFormat="1">
      <c r="B47" s="1109">
        <v>45549</v>
      </c>
      <c r="C47" s="1110" t="s">
        <v>209</v>
      </c>
      <c r="D47" s="1105" t="s">
        <v>2385</v>
      </c>
      <c r="E47" s="1105"/>
      <c r="F47" s="1105" t="s">
        <v>207</v>
      </c>
      <c r="G47" s="1105" t="s">
        <v>208</v>
      </c>
      <c r="H47" s="1106">
        <v>50</v>
      </c>
      <c r="I47" s="1107">
        <v>10</v>
      </c>
      <c r="J47" s="1108">
        <v>3</v>
      </c>
      <c r="K47" s="1111" t="s">
        <v>1778</v>
      </c>
      <c r="M47" s="1117"/>
      <c r="N47" s="1117"/>
      <c r="O47" s="1117"/>
      <c r="P47" s="1117"/>
      <c r="Q47" s="1117"/>
      <c r="R47" s="1117"/>
      <c r="S47" s="1117"/>
      <c r="T47" s="1117"/>
      <c r="U47" s="1113"/>
    </row>
    <row r="48" spans="2:21" s="1104" customFormat="1">
      <c r="B48" s="1109">
        <v>45549</v>
      </c>
      <c r="C48" s="1110" t="s">
        <v>247</v>
      </c>
      <c r="D48" s="1105" t="s">
        <v>2416</v>
      </c>
      <c r="E48" s="1105"/>
      <c r="F48" s="1105" t="s">
        <v>207</v>
      </c>
      <c r="G48" s="1105" t="s">
        <v>208</v>
      </c>
      <c r="H48" s="1106">
        <v>35</v>
      </c>
      <c r="I48" s="1107">
        <v>5</v>
      </c>
      <c r="J48" s="1108">
        <v>2</v>
      </c>
      <c r="K48" s="1111" t="s">
        <v>1778</v>
      </c>
      <c r="M48" s="1117"/>
      <c r="N48" s="1117"/>
      <c r="O48" s="1117"/>
      <c r="P48" s="1117"/>
      <c r="Q48" s="1117"/>
      <c r="R48" s="1117"/>
      <c r="S48" s="1117"/>
      <c r="T48" s="1117"/>
      <c r="U48" s="1113"/>
    </row>
    <row r="49" spans="1:21" s="1104" customFormat="1">
      <c r="B49" s="1109">
        <v>45550</v>
      </c>
      <c r="C49" s="1110" t="s">
        <v>323</v>
      </c>
      <c r="D49" s="1105" t="s">
        <v>2417</v>
      </c>
      <c r="E49" s="1105">
        <v>310</v>
      </c>
      <c r="F49" s="1105" t="s">
        <v>2447</v>
      </c>
      <c r="G49" s="1105" t="s">
        <v>208</v>
      </c>
      <c r="H49" s="1106">
        <v>25</v>
      </c>
      <c r="I49" s="1107">
        <v>7</v>
      </c>
      <c r="J49" s="1108">
        <v>1</v>
      </c>
      <c r="K49" s="1111" t="s">
        <v>189</v>
      </c>
      <c r="M49" s="1117"/>
      <c r="N49" s="1117"/>
      <c r="O49" s="1117"/>
      <c r="P49" s="1117"/>
      <c r="Q49" s="1117"/>
      <c r="R49" s="1117"/>
      <c r="S49" s="1117"/>
      <c r="T49" s="1117"/>
      <c r="U49" s="1113"/>
    </row>
    <row r="50" spans="1:21" s="1104" customFormat="1">
      <c r="B50" s="1109">
        <v>45550</v>
      </c>
      <c r="C50" s="1110" t="s">
        <v>345</v>
      </c>
      <c r="D50" s="1105" t="s">
        <v>2404</v>
      </c>
      <c r="E50" s="1105"/>
      <c r="F50" s="1105" t="s">
        <v>207</v>
      </c>
      <c r="G50" s="1105" t="s">
        <v>208</v>
      </c>
      <c r="H50" s="1106">
        <v>35</v>
      </c>
      <c r="I50" s="1107">
        <v>5</v>
      </c>
      <c r="J50" s="1108">
        <v>2</v>
      </c>
      <c r="K50" s="1111" t="s">
        <v>1778</v>
      </c>
      <c r="M50" s="1117"/>
      <c r="N50" s="1117"/>
      <c r="O50" s="1117"/>
      <c r="P50" s="1117"/>
      <c r="Q50" s="1117"/>
      <c r="R50" s="1117"/>
      <c r="S50" s="1117"/>
      <c r="T50" s="1117"/>
      <c r="U50" s="1113"/>
    </row>
    <row r="51" spans="1:21" s="1104" customFormat="1">
      <c r="B51" s="1109">
        <v>45550</v>
      </c>
      <c r="C51" s="1110" t="s">
        <v>775</v>
      </c>
      <c r="D51" s="1105" t="s">
        <v>2421</v>
      </c>
      <c r="E51" s="1105">
        <v>411</v>
      </c>
      <c r="F51" s="1105" t="s">
        <v>219</v>
      </c>
      <c r="G51" s="1105" t="s">
        <v>208</v>
      </c>
      <c r="H51" s="1106">
        <v>25</v>
      </c>
      <c r="I51" s="1107">
        <v>7</v>
      </c>
      <c r="J51" s="1108">
        <v>2</v>
      </c>
      <c r="K51" s="1111" t="s">
        <v>240</v>
      </c>
      <c r="M51" s="1117"/>
      <c r="N51" s="1117"/>
      <c r="O51" s="1117"/>
      <c r="P51" s="1117"/>
      <c r="Q51" s="1117"/>
      <c r="R51" s="1117"/>
      <c r="S51" s="1117"/>
      <c r="T51" s="1117"/>
      <c r="U51" s="1113"/>
    </row>
    <row r="52" spans="1:21" s="1104" customFormat="1">
      <c r="B52" s="1109">
        <v>45551</v>
      </c>
      <c r="C52" s="1110" t="s">
        <v>2412</v>
      </c>
      <c r="D52" s="1105" t="s">
        <v>2413</v>
      </c>
      <c r="E52" s="1105" t="s">
        <v>2414</v>
      </c>
      <c r="F52" s="1105" t="s">
        <v>219</v>
      </c>
      <c r="G52" s="1105" t="s">
        <v>208</v>
      </c>
      <c r="H52" s="1106">
        <v>40</v>
      </c>
      <c r="I52" s="1107">
        <v>10</v>
      </c>
      <c r="J52" s="1108">
        <v>4</v>
      </c>
      <c r="K52" s="1111" t="s">
        <v>2347</v>
      </c>
      <c r="M52" s="1117"/>
      <c r="N52" s="1117"/>
      <c r="O52" s="1117"/>
      <c r="P52" s="1117"/>
      <c r="Q52" s="1117"/>
      <c r="R52" s="1117"/>
      <c r="S52" s="1117"/>
      <c r="T52" s="1117"/>
      <c r="U52" s="1113"/>
    </row>
    <row r="53" spans="1:21" s="1104" customFormat="1">
      <c r="B53" s="1109">
        <v>45552</v>
      </c>
      <c r="C53" s="1110" t="s">
        <v>775</v>
      </c>
      <c r="D53" s="1105" t="s">
        <v>2426</v>
      </c>
      <c r="E53" s="1105"/>
      <c r="F53" s="1105" t="s">
        <v>207</v>
      </c>
      <c r="G53" s="1105" t="s">
        <v>208</v>
      </c>
      <c r="H53" s="1106">
        <v>70</v>
      </c>
      <c r="I53" s="1107">
        <v>15</v>
      </c>
      <c r="J53" s="1108">
        <v>6</v>
      </c>
      <c r="K53" s="1111" t="s">
        <v>189</v>
      </c>
      <c r="M53" s="1117"/>
      <c r="N53" s="1117"/>
      <c r="O53" s="1117"/>
      <c r="P53" s="1117"/>
      <c r="Q53" s="1117"/>
      <c r="R53" s="1117"/>
      <c r="S53" s="1117"/>
      <c r="T53" s="1117"/>
      <c r="U53" s="1113"/>
    </row>
    <row r="54" spans="1:21" s="1104" customFormat="1">
      <c r="A54" s="1118">
        <v>45553</v>
      </c>
      <c r="B54" s="1109">
        <v>45553</v>
      </c>
      <c r="C54" s="1110" t="s">
        <v>213</v>
      </c>
      <c r="D54" s="1105" t="s">
        <v>2437</v>
      </c>
      <c r="E54" s="1105" t="s">
        <v>2439</v>
      </c>
      <c r="F54" s="1105" t="s">
        <v>219</v>
      </c>
      <c r="G54" s="1105" t="s">
        <v>208</v>
      </c>
      <c r="H54" s="1106">
        <v>40</v>
      </c>
      <c r="I54" s="1107">
        <v>10</v>
      </c>
      <c r="J54" s="1108">
        <v>4</v>
      </c>
      <c r="K54" s="1111" t="s">
        <v>1064</v>
      </c>
      <c r="M54" s="1117"/>
      <c r="N54" s="1117"/>
      <c r="O54" s="1117"/>
      <c r="P54" s="1117"/>
      <c r="Q54" s="1117"/>
      <c r="R54" s="1117"/>
      <c r="S54" s="1117"/>
      <c r="T54" s="1117"/>
      <c r="U54" s="1113"/>
    </row>
    <row r="55" spans="1:21" s="1104" customFormat="1">
      <c r="A55" s="1118">
        <v>45553</v>
      </c>
      <c r="B55" s="1109">
        <v>45553</v>
      </c>
      <c r="C55" s="1110" t="s">
        <v>295</v>
      </c>
      <c r="D55" s="1105" t="s">
        <v>2435</v>
      </c>
      <c r="E55" s="1105">
        <v>410</v>
      </c>
      <c r="F55" s="1105" t="s">
        <v>219</v>
      </c>
      <c r="G55" s="1105" t="s">
        <v>208</v>
      </c>
      <c r="H55" s="1106">
        <v>40</v>
      </c>
      <c r="I55" s="1107">
        <v>10</v>
      </c>
      <c r="J55" s="1108">
        <v>4</v>
      </c>
      <c r="K55" s="1111" t="s">
        <v>1064</v>
      </c>
      <c r="M55" s="1117"/>
      <c r="N55" s="1117"/>
      <c r="O55" s="1117"/>
      <c r="P55" s="1117"/>
      <c r="Q55" s="1117"/>
      <c r="R55" s="1117"/>
      <c r="S55" s="1117"/>
      <c r="T55" s="1117"/>
      <c r="U55" s="1113"/>
    </row>
    <row r="56" spans="1:21" s="345" customFormat="1">
      <c r="A56" s="497">
        <v>45553</v>
      </c>
      <c r="B56" s="1072">
        <v>45553</v>
      </c>
      <c r="C56" s="1073" t="s">
        <v>418</v>
      </c>
      <c r="D56" s="1074" t="s">
        <v>2426</v>
      </c>
      <c r="E56" s="1074" t="s">
        <v>2509</v>
      </c>
      <c r="F56" s="1074" t="s">
        <v>219</v>
      </c>
      <c r="G56" s="1074" t="s">
        <v>208</v>
      </c>
      <c r="H56" s="971">
        <v>40</v>
      </c>
      <c r="I56" s="972">
        <v>10</v>
      </c>
      <c r="J56" s="973">
        <v>4</v>
      </c>
      <c r="K56" s="978" t="s">
        <v>1064</v>
      </c>
      <c r="L56" s="976" t="s">
        <v>2386</v>
      </c>
      <c r="M56"/>
      <c r="N56"/>
      <c r="O56"/>
      <c r="P56"/>
      <c r="Q56"/>
      <c r="R56"/>
      <c r="S56"/>
      <c r="T56"/>
      <c r="U56" s="365"/>
    </row>
    <row r="57" spans="1:21" s="345" customFormat="1">
      <c r="A57" s="497"/>
      <c r="B57" s="1062">
        <v>45553</v>
      </c>
      <c r="C57" s="1063" t="s">
        <v>463</v>
      </c>
      <c r="D57" s="1065" t="s">
        <v>2438</v>
      </c>
      <c r="E57" s="1065"/>
      <c r="F57" s="1065" t="s">
        <v>207</v>
      </c>
      <c r="G57" s="1065" t="s">
        <v>208</v>
      </c>
      <c r="H57" s="1066" t="s">
        <v>1679</v>
      </c>
      <c r="I57" s="1114" t="s">
        <v>1679</v>
      </c>
      <c r="J57" s="1067">
        <v>2</v>
      </c>
      <c r="K57" s="1075" t="s">
        <v>1064</v>
      </c>
      <c r="L57" s="1767" t="s">
        <v>2440</v>
      </c>
      <c r="M57" s="1767"/>
      <c r="N57" s="1767"/>
      <c r="O57" s="1767"/>
      <c r="P57" s="471"/>
      <c r="Q57"/>
      <c r="R57"/>
      <c r="S57"/>
      <c r="T57"/>
      <c r="U57" s="365"/>
    </row>
    <row r="58" spans="1:21" s="1104" customFormat="1">
      <c r="B58" s="1109">
        <v>45553</v>
      </c>
      <c r="C58" s="1110" t="s">
        <v>463</v>
      </c>
      <c r="D58" s="1105" t="s">
        <v>1701</v>
      </c>
      <c r="E58" s="1105"/>
      <c r="F58" s="1105" t="s">
        <v>207</v>
      </c>
      <c r="G58" s="1105" t="s">
        <v>208</v>
      </c>
      <c r="H58" s="1106">
        <v>35</v>
      </c>
      <c r="I58" s="1107">
        <v>5</v>
      </c>
      <c r="J58" s="1108">
        <v>2</v>
      </c>
      <c r="K58" s="1111" t="s">
        <v>240</v>
      </c>
      <c r="M58" s="1117"/>
      <c r="N58" s="1117"/>
      <c r="O58" s="1117"/>
      <c r="P58" s="1117"/>
      <c r="Q58" s="1117"/>
      <c r="R58" s="1117"/>
      <c r="S58" s="1117"/>
      <c r="T58" s="1117"/>
      <c r="U58" s="1113"/>
    </row>
    <row r="59" spans="1:21" s="1104" customFormat="1">
      <c r="B59" s="1109">
        <v>45553</v>
      </c>
      <c r="C59" s="1110" t="s">
        <v>463</v>
      </c>
      <c r="D59" s="1105" t="s">
        <v>2425</v>
      </c>
      <c r="E59" s="1105"/>
      <c r="F59" s="1105" t="s">
        <v>207</v>
      </c>
      <c r="G59" s="1105" t="s">
        <v>208</v>
      </c>
      <c r="H59" s="1106">
        <v>35</v>
      </c>
      <c r="I59" s="1107">
        <v>5</v>
      </c>
      <c r="J59" s="1108">
        <v>2</v>
      </c>
      <c r="K59" s="1111" t="s">
        <v>240</v>
      </c>
      <c r="M59" s="1117"/>
      <c r="N59" s="1117"/>
      <c r="O59" s="1117"/>
      <c r="P59" s="1117"/>
      <c r="Q59" s="1117"/>
      <c r="R59" s="1117"/>
      <c r="S59" s="1117"/>
      <c r="T59" s="1117"/>
      <c r="U59" s="1113"/>
    </row>
    <row r="60" spans="1:21" s="1104" customFormat="1">
      <c r="B60" s="1109">
        <v>45554</v>
      </c>
      <c r="C60" s="1110" t="s">
        <v>323</v>
      </c>
      <c r="D60" s="1105" t="s">
        <v>2443</v>
      </c>
      <c r="E60" s="1105">
        <v>104</v>
      </c>
      <c r="F60" s="1105" t="s">
        <v>219</v>
      </c>
      <c r="G60" s="1105" t="s">
        <v>208</v>
      </c>
      <c r="H60" s="1106">
        <v>25</v>
      </c>
      <c r="I60" s="1107">
        <v>7</v>
      </c>
      <c r="J60" s="1108">
        <v>2</v>
      </c>
      <c r="K60" s="1111" t="s">
        <v>189</v>
      </c>
      <c r="M60" s="1117"/>
      <c r="N60" s="1117"/>
      <c r="O60" s="1117"/>
      <c r="P60" s="1117"/>
      <c r="Q60" s="1117"/>
      <c r="R60" s="1117"/>
      <c r="S60" s="1117"/>
      <c r="T60" s="1117"/>
      <c r="U60" s="1113"/>
    </row>
    <row r="61" spans="1:21" s="1104" customFormat="1">
      <c r="B61" s="1109">
        <v>45554</v>
      </c>
      <c r="C61" s="1110" t="s">
        <v>501</v>
      </c>
      <c r="D61" s="1105" t="s">
        <v>2343</v>
      </c>
      <c r="E61" s="1105"/>
      <c r="F61" s="1105" t="s">
        <v>219</v>
      </c>
      <c r="G61" s="1105" t="s">
        <v>208</v>
      </c>
      <c r="H61" s="1106">
        <v>40</v>
      </c>
      <c r="I61" s="1107">
        <v>10</v>
      </c>
      <c r="J61" s="1108">
        <v>4</v>
      </c>
      <c r="K61" s="1111" t="s">
        <v>240</v>
      </c>
      <c r="M61" s="1117"/>
      <c r="N61" s="1117"/>
      <c r="O61" s="1117"/>
      <c r="P61" s="1117"/>
      <c r="Q61" s="1117"/>
      <c r="R61" s="1117"/>
      <c r="S61" s="1117"/>
      <c r="T61" s="1117"/>
      <c r="U61" s="1113"/>
    </row>
    <row r="62" spans="1:21" s="1104" customFormat="1">
      <c r="B62" s="1109">
        <v>45554</v>
      </c>
      <c r="C62" s="1110" t="s">
        <v>337</v>
      </c>
      <c r="D62" s="1105" t="s">
        <v>2362</v>
      </c>
      <c r="E62" s="1105"/>
      <c r="F62" s="1105" t="s">
        <v>207</v>
      </c>
      <c r="G62" s="1105" t="s">
        <v>208</v>
      </c>
      <c r="H62" s="1106">
        <v>35</v>
      </c>
      <c r="I62" s="1107">
        <v>5</v>
      </c>
      <c r="J62" s="1108">
        <v>2</v>
      </c>
      <c r="K62" s="1111" t="s">
        <v>169</v>
      </c>
      <c r="L62" s="1113" t="s">
        <v>2446</v>
      </c>
      <c r="M62" s="1117"/>
      <c r="N62" s="1117"/>
      <c r="O62" s="1117"/>
      <c r="P62" s="1117"/>
      <c r="Q62" s="1117"/>
      <c r="R62" s="1117"/>
      <c r="S62" s="1117"/>
      <c r="T62" s="1117"/>
      <c r="U62" s="1113"/>
    </row>
    <row r="63" spans="1:21" s="1104" customFormat="1">
      <c r="B63" s="1109">
        <v>45554</v>
      </c>
      <c r="C63" s="1110" t="s">
        <v>630</v>
      </c>
      <c r="D63" s="1105" t="s">
        <v>2420</v>
      </c>
      <c r="E63" s="1105"/>
      <c r="F63" s="1105" t="s">
        <v>207</v>
      </c>
      <c r="G63" s="1105" t="s">
        <v>208</v>
      </c>
      <c r="H63" s="1106">
        <v>35</v>
      </c>
      <c r="I63" s="1107">
        <v>5</v>
      </c>
      <c r="J63" s="1108">
        <v>2</v>
      </c>
      <c r="K63" s="1111" t="s">
        <v>1778</v>
      </c>
      <c r="M63" s="1117"/>
      <c r="N63" s="1117"/>
      <c r="O63" s="1117"/>
      <c r="P63" s="1117"/>
      <c r="Q63" s="1117"/>
      <c r="R63" s="1117"/>
      <c r="S63" s="1117"/>
      <c r="T63" s="1117"/>
      <c r="U63" s="1113"/>
    </row>
    <row r="64" spans="1:21" s="1104" customFormat="1">
      <c r="B64" s="1109">
        <v>45554</v>
      </c>
      <c r="C64" s="1110" t="s">
        <v>463</v>
      </c>
      <c r="D64" s="1105" t="s">
        <v>2424</v>
      </c>
      <c r="E64" s="1105"/>
      <c r="F64" s="1105" t="s">
        <v>207</v>
      </c>
      <c r="G64" s="1105" t="s">
        <v>208</v>
      </c>
      <c r="H64" s="1106">
        <v>35</v>
      </c>
      <c r="I64" s="1107">
        <v>5</v>
      </c>
      <c r="J64" s="1108">
        <v>2</v>
      </c>
      <c r="K64" s="1111" t="s">
        <v>240</v>
      </c>
      <c r="M64" s="1117"/>
      <c r="N64" s="1117"/>
      <c r="O64" s="1117"/>
      <c r="P64" s="1117"/>
      <c r="Q64" s="1117"/>
      <c r="R64" s="1117"/>
      <c r="S64" s="1117"/>
      <c r="T64" s="1117"/>
      <c r="U64" s="1113"/>
    </row>
    <row r="65" spans="2:21" s="1104" customFormat="1">
      <c r="B65" s="1109">
        <v>45555</v>
      </c>
      <c r="C65" s="1110" t="s">
        <v>297</v>
      </c>
      <c r="D65" s="1105" t="s">
        <v>2444</v>
      </c>
      <c r="E65" s="1105">
        <v>303</v>
      </c>
      <c r="F65" s="1105" t="s">
        <v>219</v>
      </c>
      <c r="G65" s="1105" t="s">
        <v>208</v>
      </c>
      <c r="H65" s="1106">
        <v>25</v>
      </c>
      <c r="I65" s="1107">
        <v>7</v>
      </c>
      <c r="J65" s="1108">
        <v>2</v>
      </c>
      <c r="K65" s="1111" t="s">
        <v>189</v>
      </c>
      <c r="M65" s="1117"/>
      <c r="N65" s="1117"/>
      <c r="O65" s="1117"/>
      <c r="P65" s="1117"/>
      <c r="Q65" s="1117"/>
      <c r="R65" s="1117"/>
      <c r="S65" s="1117"/>
      <c r="T65" s="1117"/>
      <c r="U65" s="1113"/>
    </row>
    <row r="66" spans="2:21" s="1104" customFormat="1">
      <c r="B66" s="1109">
        <v>45555</v>
      </c>
      <c r="C66" s="1110" t="s">
        <v>343</v>
      </c>
      <c r="D66" s="1105" t="s">
        <v>2445</v>
      </c>
      <c r="E66" s="1105">
        <v>315</v>
      </c>
      <c r="F66" s="1105" t="s">
        <v>219</v>
      </c>
      <c r="G66" s="1105" t="s">
        <v>208</v>
      </c>
      <c r="H66" s="1106">
        <v>30</v>
      </c>
      <c r="I66" s="1107">
        <v>7.5</v>
      </c>
      <c r="J66" s="1108">
        <v>3</v>
      </c>
      <c r="K66" s="1111" t="s">
        <v>169</v>
      </c>
      <c r="M66" s="1117"/>
      <c r="N66" s="1117"/>
      <c r="O66" s="1117"/>
      <c r="P66" s="1117"/>
      <c r="Q66" s="1117"/>
      <c r="R66" s="1117"/>
      <c r="S66" s="1117"/>
      <c r="T66" s="1117"/>
      <c r="U66" s="1113"/>
    </row>
    <row r="67" spans="2:21" s="1104" customFormat="1">
      <c r="B67" s="1109">
        <v>45555</v>
      </c>
      <c r="C67" s="1110" t="s">
        <v>231</v>
      </c>
      <c r="D67" s="1105" t="s">
        <v>2424</v>
      </c>
      <c r="E67" s="1105">
        <v>203</v>
      </c>
      <c r="F67" s="1105" t="s">
        <v>219</v>
      </c>
      <c r="G67" s="1105" t="s">
        <v>208</v>
      </c>
      <c r="H67" s="1106">
        <v>25</v>
      </c>
      <c r="I67" s="1107">
        <v>7</v>
      </c>
      <c r="J67" s="1108">
        <v>2</v>
      </c>
      <c r="K67" s="1111" t="s">
        <v>240</v>
      </c>
      <c r="M67" s="1117"/>
      <c r="N67" s="1117"/>
      <c r="O67" s="1117"/>
      <c r="P67" s="1117"/>
      <c r="Q67" s="1117"/>
      <c r="R67" s="1117"/>
      <c r="S67" s="1117"/>
      <c r="T67" s="1117"/>
      <c r="U67" s="1113"/>
    </row>
    <row r="68" spans="2:21" s="1104" customFormat="1">
      <c r="B68" s="1109">
        <v>45555</v>
      </c>
      <c r="C68" s="1110" t="s">
        <v>901</v>
      </c>
      <c r="D68" s="1105" t="s">
        <v>2449</v>
      </c>
      <c r="E68" s="1105">
        <v>416</v>
      </c>
      <c r="F68" s="1105" t="s">
        <v>219</v>
      </c>
      <c r="G68" s="1105" t="s">
        <v>208</v>
      </c>
      <c r="H68" s="1106">
        <v>25</v>
      </c>
      <c r="I68" s="1107">
        <v>7</v>
      </c>
      <c r="J68" s="1108">
        <v>2</v>
      </c>
      <c r="K68" s="1111" t="s">
        <v>240</v>
      </c>
      <c r="M68" s="1117"/>
      <c r="N68" s="1117"/>
      <c r="O68" s="1117"/>
      <c r="P68" s="1117"/>
      <c r="Q68" s="1117"/>
      <c r="R68" s="1117"/>
      <c r="S68" s="1117"/>
      <c r="T68" s="1117"/>
      <c r="U68" s="1113"/>
    </row>
    <row r="69" spans="2:21" s="1104" customFormat="1">
      <c r="B69" s="1109">
        <v>45555</v>
      </c>
      <c r="C69" s="1110" t="s">
        <v>471</v>
      </c>
      <c r="D69" s="1105" t="s">
        <v>2450</v>
      </c>
      <c r="E69" s="1105">
        <v>102</v>
      </c>
      <c r="F69" s="1105" t="s">
        <v>219</v>
      </c>
      <c r="G69" s="1105" t="s">
        <v>208</v>
      </c>
      <c r="H69" s="1106">
        <v>25</v>
      </c>
      <c r="I69" s="1107">
        <v>7</v>
      </c>
      <c r="J69" s="1108">
        <v>2</v>
      </c>
      <c r="K69" s="1111" t="s">
        <v>240</v>
      </c>
      <c r="M69" s="1117"/>
      <c r="N69" s="1117"/>
      <c r="O69" s="1117"/>
      <c r="P69" s="1117"/>
      <c r="Q69" s="1117"/>
      <c r="R69" s="1117"/>
      <c r="S69" s="1117"/>
      <c r="T69" s="1117"/>
      <c r="U69" s="1113"/>
    </row>
    <row r="70" spans="2:21" s="1104" customFormat="1">
      <c r="B70" s="1109">
        <v>45556</v>
      </c>
      <c r="C70" s="1110" t="s">
        <v>355</v>
      </c>
      <c r="D70" s="1105" t="s">
        <v>2451</v>
      </c>
      <c r="E70" s="1105" t="s">
        <v>2452</v>
      </c>
      <c r="F70" s="1105" t="s">
        <v>219</v>
      </c>
      <c r="G70" s="1105" t="s">
        <v>208</v>
      </c>
      <c r="H70" s="1106">
        <v>40</v>
      </c>
      <c r="I70" s="1107">
        <v>10</v>
      </c>
      <c r="J70" s="1108">
        <v>6</v>
      </c>
      <c r="K70" s="1111" t="s">
        <v>169</v>
      </c>
      <c r="M70" s="1117"/>
      <c r="N70" s="1117"/>
      <c r="O70" s="1117"/>
      <c r="P70" s="1117"/>
      <c r="Q70" s="1117"/>
      <c r="R70" s="1117"/>
      <c r="S70" s="1117"/>
      <c r="T70" s="1117"/>
      <c r="U70" s="1113"/>
    </row>
    <row r="71" spans="2:21" s="1104" customFormat="1">
      <c r="B71" s="1109">
        <v>45556</v>
      </c>
      <c r="C71" s="1110" t="s">
        <v>225</v>
      </c>
      <c r="D71" s="1105" t="s">
        <v>2425</v>
      </c>
      <c r="E71" s="1105">
        <v>403</v>
      </c>
      <c r="F71" s="1105" t="s">
        <v>219</v>
      </c>
      <c r="G71" s="1105" t="s">
        <v>208</v>
      </c>
      <c r="H71" s="1106">
        <v>25</v>
      </c>
      <c r="I71" s="1107">
        <v>7</v>
      </c>
      <c r="J71" s="1108">
        <v>2</v>
      </c>
      <c r="K71" s="1111" t="s">
        <v>2347</v>
      </c>
      <c r="M71" s="1117"/>
      <c r="N71" s="1117"/>
      <c r="O71" s="1117"/>
      <c r="P71" s="1117"/>
      <c r="Q71" s="1117"/>
      <c r="R71" s="1117"/>
      <c r="S71" s="1117"/>
      <c r="T71" s="1117"/>
      <c r="U71" s="1113"/>
    </row>
    <row r="72" spans="2:21" s="1104" customFormat="1">
      <c r="B72" s="1109">
        <v>45556</v>
      </c>
      <c r="C72" s="1110" t="s">
        <v>343</v>
      </c>
      <c r="D72" s="1105" t="s">
        <v>2246</v>
      </c>
      <c r="E72" s="1105"/>
      <c r="F72" s="1105" t="s">
        <v>207</v>
      </c>
      <c r="G72" s="1105" t="s">
        <v>208</v>
      </c>
      <c r="H72" s="1106">
        <v>70</v>
      </c>
      <c r="I72" s="1107">
        <v>15</v>
      </c>
      <c r="J72" s="1108">
        <v>5</v>
      </c>
      <c r="K72" s="1111" t="s">
        <v>1778</v>
      </c>
      <c r="M72" s="1117"/>
      <c r="N72" s="1117"/>
      <c r="O72" s="1117"/>
      <c r="P72" s="1117"/>
      <c r="Q72" s="1117"/>
      <c r="R72" s="1117"/>
      <c r="S72" s="1117"/>
      <c r="T72" s="1117"/>
      <c r="U72" s="1113"/>
    </row>
    <row r="73" spans="2:21" s="1104" customFormat="1">
      <c r="B73" s="1109">
        <v>45556</v>
      </c>
      <c r="C73" s="1110" t="s">
        <v>451</v>
      </c>
      <c r="D73" s="1105" t="s">
        <v>2247</v>
      </c>
      <c r="E73" s="1105"/>
      <c r="F73" s="1105" t="s">
        <v>207</v>
      </c>
      <c r="G73" s="1105" t="s">
        <v>208</v>
      </c>
      <c r="H73" s="1106">
        <v>70</v>
      </c>
      <c r="I73" s="1107">
        <v>15</v>
      </c>
      <c r="J73" s="1108">
        <v>5</v>
      </c>
      <c r="K73" s="1111" t="s">
        <v>1778</v>
      </c>
      <c r="M73" s="1117"/>
      <c r="N73" s="1117"/>
      <c r="O73" s="1117"/>
      <c r="P73" s="1117"/>
      <c r="Q73" s="1117"/>
      <c r="R73" s="1117"/>
      <c r="S73" s="1117"/>
      <c r="T73" s="1117"/>
    </row>
    <row r="74" spans="2:21" s="345" customFormat="1">
      <c r="B74" s="1062">
        <v>45556</v>
      </c>
      <c r="C74" s="1063" t="s">
        <v>780</v>
      </c>
      <c r="D74" s="1065" t="s">
        <v>2248</v>
      </c>
      <c r="E74" s="1065"/>
      <c r="F74" s="1065" t="s">
        <v>207</v>
      </c>
      <c r="G74" s="1065" t="s">
        <v>208</v>
      </c>
      <c r="H74" s="1066" t="s">
        <v>1679</v>
      </c>
      <c r="I74" s="1114" t="s">
        <v>1679</v>
      </c>
      <c r="J74" s="1067">
        <v>2</v>
      </c>
      <c r="K74" s="1068" t="s">
        <v>1778</v>
      </c>
      <c r="L74" s="1061" t="s">
        <v>2478</v>
      </c>
      <c r="M74"/>
      <c r="N74"/>
      <c r="O74"/>
      <c r="P74"/>
      <c r="Q74"/>
      <c r="R74"/>
      <c r="S74"/>
      <c r="T74"/>
    </row>
    <row r="75" spans="2:21" s="1104" customFormat="1">
      <c r="B75" s="1109">
        <v>45556</v>
      </c>
      <c r="C75" s="1110" t="s">
        <v>471</v>
      </c>
      <c r="D75" s="1105" t="s">
        <v>2418</v>
      </c>
      <c r="E75" s="1105"/>
      <c r="F75" s="1105" t="s">
        <v>207</v>
      </c>
      <c r="G75" s="1105" t="s">
        <v>208</v>
      </c>
      <c r="H75" s="1106">
        <v>35</v>
      </c>
      <c r="I75" s="1107">
        <v>5</v>
      </c>
      <c r="J75" s="1108">
        <v>2</v>
      </c>
      <c r="K75" s="1102" t="s">
        <v>169</v>
      </c>
      <c r="M75" s="1117"/>
      <c r="N75" s="1117"/>
      <c r="O75" s="1117"/>
      <c r="P75" s="1117"/>
      <c r="Q75" s="1117"/>
      <c r="R75" s="1117"/>
      <c r="S75" s="1117"/>
      <c r="T75" s="1117"/>
    </row>
    <row r="76" spans="2:21" s="1104" customFormat="1">
      <c r="B76" s="1109">
        <v>45557</v>
      </c>
      <c r="C76" s="1110" t="s">
        <v>364</v>
      </c>
      <c r="D76" s="1105" t="s">
        <v>2436</v>
      </c>
      <c r="E76" s="1105">
        <v>311</v>
      </c>
      <c r="F76" s="1105" t="s">
        <v>219</v>
      </c>
      <c r="G76" s="1105" t="s">
        <v>208</v>
      </c>
      <c r="H76" s="1106">
        <v>25</v>
      </c>
      <c r="I76" s="1107">
        <v>7</v>
      </c>
      <c r="J76" s="1108">
        <v>2</v>
      </c>
      <c r="K76" s="1102" t="s">
        <v>1064</v>
      </c>
      <c r="M76" s="1117"/>
      <c r="N76" s="1117"/>
      <c r="O76" s="1117"/>
      <c r="P76" s="1117"/>
      <c r="Q76" s="1117"/>
      <c r="R76" s="1117"/>
      <c r="S76" s="1117"/>
      <c r="T76" s="1117"/>
    </row>
    <row r="77" spans="2:21" s="1104" customFormat="1">
      <c r="B77" s="1109">
        <v>45557</v>
      </c>
      <c r="C77" s="1110" t="s">
        <v>1414</v>
      </c>
      <c r="D77" s="1105" t="s">
        <v>2453</v>
      </c>
      <c r="E77" s="1105">
        <v>309</v>
      </c>
      <c r="F77" s="1105" t="s">
        <v>219</v>
      </c>
      <c r="G77" s="1105" t="s">
        <v>208</v>
      </c>
      <c r="H77" s="1106"/>
      <c r="I77" s="1107">
        <v>10</v>
      </c>
      <c r="J77" s="1108">
        <v>8</v>
      </c>
      <c r="K77" s="1102" t="s">
        <v>240</v>
      </c>
      <c r="L77" s="1113" t="s">
        <v>2454</v>
      </c>
      <c r="M77" s="1117"/>
      <c r="N77" s="1117"/>
      <c r="O77" s="1117"/>
      <c r="P77" s="1117"/>
      <c r="Q77" s="1117"/>
      <c r="R77" s="1117"/>
      <c r="S77" s="1117"/>
      <c r="T77" s="1117"/>
    </row>
    <row r="78" spans="2:21" s="1104" customFormat="1">
      <c r="B78" s="1109">
        <v>45557</v>
      </c>
      <c r="C78" s="1110" t="s">
        <v>241</v>
      </c>
      <c r="D78" s="1105" t="s">
        <v>2249</v>
      </c>
      <c r="E78" s="1105"/>
      <c r="F78" s="1105" t="s">
        <v>207</v>
      </c>
      <c r="G78" s="1105" t="s">
        <v>208</v>
      </c>
      <c r="H78" s="1106">
        <v>35</v>
      </c>
      <c r="I78" s="1107">
        <v>5</v>
      </c>
      <c r="J78" s="1108">
        <v>2</v>
      </c>
      <c r="K78" s="1111" t="s">
        <v>1778</v>
      </c>
      <c r="M78" s="1117"/>
      <c r="N78" s="1117"/>
      <c r="O78" s="1117"/>
      <c r="P78" s="1117"/>
      <c r="Q78" s="1117"/>
      <c r="R78" s="1117"/>
      <c r="S78" s="1117"/>
      <c r="T78" s="1117"/>
    </row>
    <row r="79" spans="2:21" s="1104" customFormat="1">
      <c r="B79" s="1109">
        <v>45558</v>
      </c>
      <c r="C79" s="1110" t="s">
        <v>644</v>
      </c>
      <c r="D79" s="1105" t="s">
        <v>2457</v>
      </c>
      <c r="E79" s="1105">
        <v>302</v>
      </c>
      <c r="F79" s="1105" t="s">
        <v>219</v>
      </c>
      <c r="G79" s="1105" t="s">
        <v>208</v>
      </c>
      <c r="H79" s="1106">
        <v>25</v>
      </c>
      <c r="I79" s="1107">
        <v>7</v>
      </c>
      <c r="J79" s="1108">
        <v>2</v>
      </c>
      <c r="K79" s="1111" t="s">
        <v>2347</v>
      </c>
      <c r="M79" s="1117"/>
      <c r="N79" s="1117"/>
      <c r="O79" s="1117"/>
      <c r="P79" s="1117"/>
      <c r="Q79" s="1117"/>
      <c r="R79" s="1117"/>
      <c r="S79" s="1117"/>
      <c r="T79" s="1117"/>
    </row>
    <row r="80" spans="2:21" s="1104" customFormat="1">
      <c r="B80" s="1109">
        <v>45558</v>
      </c>
      <c r="C80" s="1110" t="s">
        <v>295</v>
      </c>
      <c r="D80" s="1105" t="s">
        <v>2458</v>
      </c>
      <c r="E80" s="1105" t="s">
        <v>2508</v>
      </c>
      <c r="F80" s="1105" t="s">
        <v>2459</v>
      </c>
      <c r="G80" s="1105" t="s">
        <v>208</v>
      </c>
      <c r="H80" s="1106">
        <v>40</v>
      </c>
      <c r="I80" s="1107">
        <v>10</v>
      </c>
      <c r="J80" s="1108">
        <v>4</v>
      </c>
      <c r="K80" s="1111" t="s">
        <v>2347</v>
      </c>
      <c r="M80" s="1117"/>
      <c r="N80" s="1117"/>
      <c r="O80" s="1117"/>
      <c r="P80" s="1117"/>
      <c r="Q80" s="1117"/>
      <c r="R80" s="1117"/>
      <c r="S80" s="1117"/>
      <c r="T80" s="1117"/>
    </row>
    <row r="81" spans="2:20" s="1104" customFormat="1">
      <c r="B81" s="1109">
        <v>45558</v>
      </c>
      <c r="C81" s="1110" t="s">
        <v>295</v>
      </c>
      <c r="D81" s="1105" t="s">
        <v>2456</v>
      </c>
      <c r="E81" s="1105">
        <v>315</v>
      </c>
      <c r="F81" s="1105" t="s">
        <v>219</v>
      </c>
      <c r="G81" s="1105" t="s">
        <v>208</v>
      </c>
      <c r="H81" s="1106">
        <v>40</v>
      </c>
      <c r="I81" s="1107">
        <v>10</v>
      </c>
      <c r="J81" s="1108">
        <v>4</v>
      </c>
      <c r="K81" s="1111" t="s">
        <v>240</v>
      </c>
      <c r="M81" s="1117"/>
      <c r="N81" s="1117"/>
      <c r="O81" s="1117"/>
      <c r="P81" s="1117"/>
      <c r="Q81" s="1117"/>
      <c r="R81" s="1117"/>
      <c r="S81" s="1117"/>
      <c r="T81" s="1117"/>
    </row>
    <row r="82" spans="2:20" s="345" customFormat="1">
      <c r="B82" s="469">
        <v>45558</v>
      </c>
      <c r="C82" s="483" t="s">
        <v>1021</v>
      </c>
      <c r="D82" s="362" t="s">
        <v>2029</v>
      </c>
      <c r="E82" s="362"/>
      <c r="F82" s="362" t="s">
        <v>207</v>
      </c>
      <c r="G82" s="362" t="s">
        <v>208</v>
      </c>
      <c r="H82" s="485">
        <v>35</v>
      </c>
      <c r="I82" s="541">
        <v>5</v>
      </c>
      <c r="J82" s="364"/>
      <c r="K82" s="360"/>
      <c r="M82"/>
      <c r="N82"/>
      <c r="O82"/>
      <c r="P82"/>
      <c r="Q82"/>
      <c r="R82"/>
      <c r="S82"/>
      <c r="T82"/>
    </row>
    <row r="83" spans="2:20" s="1104" customFormat="1">
      <c r="B83" s="1109">
        <v>45559</v>
      </c>
      <c r="C83" s="1110" t="s">
        <v>295</v>
      </c>
      <c r="D83" s="1105" t="s">
        <v>2430</v>
      </c>
      <c r="E83" s="1105"/>
      <c r="F83" s="1105" t="s">
        <v>207</v>
      </c>
      <c r="G83" s="1105" t="s">
        <v>208</v>
      </c>
      <c r="H83" s="1106">
        <v>35</v>
      </c>
      <c r="I83" s="1107">
        <v>5</v>
      </c>
      <c r="J83" s="1108">
        <v>2</v>
      </c>
      <c r="K83" s="1111" t="s">
        <v>2347</v>
      </c>
      <c r="M83" s="1117"/>
      <c r="N83" s="1117"/>
      <c r="O83" s="1117"/>
      <c r="P83" s="1117"/>
      <c r="Q83" s="1117"/>
      <c r="R83" s="1117"/>
      <c r="S83" s="1117"/>
      <c r="T83" s="1117"/>
    </row>
    <row r="84" spans="2:20" s="1104" customFormat="1">
      <c r="B84" s="1109">
        <v>45559</v>
      </c>
      <c r="C84" s="1110" t="s">
        <v>1509</v>
      </c>
      <c r="D84" s="1105" t="s">
        <v>2441</v>
      </c>
      <c r="E84" s="1105"/>
      <c r="F84" s="1105" t="s">
        <v>207</v>
      </c>
      <c r="G84" s="1105" t="s">
        <v>208</v>
      </c>
      <c r="H84" s="1106">
        <v>35</v>
      </c>
      <c r="I84" s="1107">
        <v>5</v>
      </c>
      <c r="J84" s="1108">
        <v>2</v>
      </c>
      <c r="K84" s="1111" t="s">
        <v>1064</v>
      </c>
      <c r="M84" s="1117"/>
      <c r="N84" s="1117"/>
      <c r="O84" s="1117"/>
      <c r="P84" s="1117"/>
      <c r="Q84" s="1117"/>
      <c r="R84" s="1117"/>
      <c r="S84" s="1117"/>
      <c r="T84" s="1117"/>
    </row>
    <row r="85" spans="2:20" s="1104" customFormat="1">
      <c r="B85" s="1109">
        <v>45559</v>
      </c>
      <c r="C85" s="1110" t="s">
        <v>600</v>
      </c>
      <c r="D85" s="1105" t="s">
        <v>2442</v>
      </c>
      <c r="E85" s="1105"/>
      <c r="F85" s="1105" t="s">
        <v>207</v>
      </c>
      <c r="G85" s="1105" t="s">
        <v>208</v>
      </c>
      <c r="H85" s="1106">
        <v>35</v>
      </c>
      <c r="I85" s="1107">
        <v>5</v>
      </c>
      <c r="J85" s="1108">
        <v>2</v>
      </c>
      <c r="K85" s="1111" t="s">
        <v>1064</v>
      </c>
      <c r="M85" s="1117"/>
      <c r="N85" s="1117"/>
      <c r="O85" s="1117"/>
      <c r="P85" s="1117"/>
      <c r="Q85" s="1117"/>
      <c r="R85" s="1117"/>
      <c r="S85" s="1117"/>
      <c r="T85" s="1117"/>
    </row>
    <row r="86" spans="2:20" s="1104" customFormat="1">
      <c r="B86" s="1109">
        <v>45560</v>
      </c>
      <c r="C86" s="1110" t="s">
        <v>418</v>
      </c>
      <c r="D86" s="1105" t="s">
        <v>2455</v>
      </c>
      <c r="E86" s="1105">
        <v>402</v>
      </c>
      <c r="F86" s="1105" t="s">
        <v>219</v>
      </c>
      <c r="G86" s="1105" t="s">
        <v>208</v>
      </c>
      <c r="H86" s="1106">
        <v>25</v>
      </c>
      <c r="I86" s="1107">
        <v>7</v>
      </c>
      <c r="J86" s="1108">
        <v>2</v>
      </c>
      <c r="K86" s="1111" t="s">
        <v>189</v>
      </c>
      <c r="M86" s="1117"/>
      <c r="N86" s="1117"/>
      <c r="O86" s="1117"/>
      <c r="P86" s="1117"/>
      <c r="Q86" s="1117"/>
      <c r="R86" s="1117"/>
      <c r="S86" s="1117"/>
      <c r="T86" s="1117"/>
    </row>
    <row r="87" spans="2:20" s="1104" customFormat="1">
      <c r="B87" s="1109">
        <v>45560</v>
      </c>
      <c r="C87" s="1110" t="s">
        <v>274</v>
      </c>
      <c r="D87" s="1105" t="s">
        <v>1703</v>
      </c>
      <c r="E87" s="1105"/>
      <c r="F87" s="1105" t="s">
        <v>207</v>
      </c>
      <c r="G87" s="1105" t="s">
        <v>208</v>
      </c>
      <c r="H87" s="1106">
        <v>35</v>
      </c>
      <c r="I87" s="1107">
        <v>5</v>
      </c>
      <c r="J87" s="1108">
        <v>2</v>
      </c>
      <c r="K87" s="1111" t="s">
        <v>240</v>
      </c>
      <c r="M87" s="1117"/>
      <c r="N87" s="1117"/>
      <c r="O87" s="1117"/>
      <c r="P87" s="1117"/>
      <c r="Q87" s="1117"/>
      <c r="R87" s="1117"/>
      <c r="S87" s="1117"/>
      <c r="T87" s="1117"/>
    </row>
    <row r="88" spans="2:20" s="1104" customFormat="1">
      <c r="B88" s="1109">
        <v>45560</v>
      </c>
      <c r="C88" s="1110" t="s">
        <v>501</v>
      </c>
      <c r="D88" s="1105" t="s">
        <v>2429</v>
      </c>
      <c r="E88" s="1105"/>
      <c r="F88" s="1105" t="s">
        <v>207</v>
      </c>
      <c r="G88" s="1105" t="s">
        <v>208</v>
      </c>
      <c r="H88" s="1106">
        <v>35</v>
      </c>
      <c r="I88" s="1107">
        <v>5</v>
      </c>
      <c r="J88" s="1108">
        <v>2</v>
      </c>
      <c r="K88" s="1111" t="s">
        <v>240</v>
      </c>
      <c r="M88" s="1117"/>
      <c r="N88" s="1117"/>
      <c r="O88" s="1117"/>
      <c r="P88" s="1117"/>
      <c r="Q88" s="1117"/>
      <c r="R88" s="1117"/>
      <c r="S88" s="1117"/>
      <c r="T88" s="1117"/>
    </row>
    <row r="89" spans="2:20" s="1104" customFormat="1">
      <c r="B89" s="1109">
        <v>45561</v>
      </c>
      <c r="C89" s="1110" t="s">
        <v>213</v>
      </c>
      <c r="D89" s="1105" t="s">
        <v>2465</v>
      </c>
      <c r="E89" s="1105"/>
      <c r="F89" s="1105" t="s">
        <v>219</v>
      </c>
      <c r="G89" s="1105" t="s">
        <v>208</v>
      </c>
      <c r="H89" s="1106">
        <v>25</v>
      </c>
      <c r="I89" s="1107">
        <v>7</v>
      </c>
      <c r="J89" s="1108">
        <v>1</v>
      </c>
      <c r="K89" s="1111" t="s">
        <v>240</v>
      </c>
      <c r="M89" s="1117"/>
      <c r="N89" s="1117"/>
      <c r="O89" s="1117"/>
      <c r="P89" s="1117"/>
      <c r="Q89" s="1117"/>
      <c r="R89" s="1117"/>
      <c r="S89" s="1117"/>
      <c r="T89" s="1117"/>
    </row>
    <row r="90" spans="2:20" s="1104" customFormat="1">
      <c r="B90" s="1109">
        <v>45561</v>
      </c>
      <c r="C90" s="1110" t="s">
        <v>217</v>
      </c>
      <c r="D90" s="1105" t="s">
        <v>2467</v>
      </c>
      <c r="E90" s="1105">
        <v>210</v>
      </c>
      <c r="F90" s="1105" t="s">
        <v>219</v>
      </c>
      <c r="G90" s="1105" t="s">
        <v>208</v>
      </c>
      <c r="H90" s="1106">
        <v>40</v>
      </c>
      <c r="I90" s="1107">
        <v>10</v>
      </c>
      <c r="J90" s="1108">
        <v>5</v>
      </c>
      <c r="K90" s="1111" t="s">
        <v>240</v>
      </c>
      <c r="M90" s="1117"/>
      <c r="N90" s="1117"/>
      <c r="O90" s="1117"/>
      <c r="P90" s="1117"/>
      <c r="Q90" s="1117"/>
      <c r="R90" s="1117"/>
      <c r="S90" s="1117"/>
      <c r="T90" s="1117"/>
    </row>
    <row r="91" spans="2:20" s="1104" customFormat="1">
      <c r="B91" s="1109">
        <v>45561</v>
      </c>
      <c r="C91" s="1110" t="s">
        <v>372</v>
      </c>
      <c r="D91" s="1105" t="s">
        <v>2460</v>
      </c>
      <c r="E91" s="1105">
        <v>301</v>
      </c>
      <c r="F91" s="1105" t="s">
        <v>219</v>
      </c>
      <c r="G91" s="1105" t="s">
        <v>208</v>
      </c>
      <c r="H91" s="1106">
        <v>25</v>
      </c>
      <c r="I91" s="1107">
        <v>7</v>
      </c>
      <c r="J91" s="1108">
        <v>2</v>
      </c>
      <c r="K91" s="1111" t="s">
        <v>240</v>
      </c>
      <c r="M91" s="1117"/>
      <c r="N91" s="1117"/>
      <c r="O91" s="1117"/>
      <c r="P91" s="1117"/>
      <c r="Q91" s="1117"/>
      <c r="R91" s="1117"/>
      <c r="S91" s="1117"/>
      <c r="T91" s="1117"/>
    </row>
    <row r="92" spans="2:20" s="1104" customFormat="1">
      <c r="B92" s="1109">
        <v>45561</v>
      </c>
      <c r="C92" s="1110" t="s">
        <v>418</v>
      </c>
      <c r="D92" s="1105" t="s">
        <v>2419</v>
      </c>
      <c r="E92" s="1105"/>
      <c r="F92" s="1105" t="s">
        <v>207</v>
      </c>
      <c r="G92" s="1105" t="s">
        <v>208</v>
      </c>
      <c r="H92" s="1106">
        <v>35</v>
      </c>
      <c r="I92" s="1107">
        <v>5</v>
      </c>
      <c r="J92" s="1108">
        <v>2</v>
      </c>
      <c r="K92" s="1111" t="s">
        <v>1778</v>
      </c>
      <c r="M92" s="1117"/>
      <c r="N92" s="1117"/>
      <c r="O92" s="1117"/>
      <c r="P92" s="1117"/>
      <c r="Q92" s="1117"/>
      <c r="R92" s="1117"/>
      <c r="S92" s="1117"/>
      <c r="T92" s="1117"/>
    </row>
    <row r="93" spans="2:20" s="1104" customFormat="1">
      <c r="B93" s="1109">
        <v>45561</v>
      </c>
      <c r="C93" s="1110" t="s">
        <v>451</v>
      </c>
      <c r="D93" s="1105" t="s">
        <v>2466</v>
      </c>
      <c r="E93" s="1105">
        <v>405</v>
      </c>
      <c r="F93" s="1105" t="s">
        <v>219</v>
      </c>
      <c r="G93" s="1105" t="s">
        <v>208</v>
      </c>
      <c r="H93" s="1106">
        <v>25</v>
      </c>
      <c r="I93" s="1107">
        <v>7</v>
      </c>
      <c r="J93" s="1108">
        <v>2</v>
      </c>
      <c r="K93" s="1111" t="s">
        <v>240</v>
      </c>
      <c r="M93" s="1117"/>
      <c r="N93" s="1117"/>
      <c r="O93" s="1117"/>
      <c r="P93" s="1117"/>
      <c r="Q93" s="1117"/>
      <c r="R93" s="1117"/>
      <c r="S93" s="1117"/>
      <c r="T93" s="1117"/>
    </row>
    <row r="94" spans="2:20" s="1104" customFormat="1">
      <c r="B94" s="1109">
        <v>45562</v>
      </c>
      <c r="C94" s="1110" t="s">
        <v>274</v>
      </c>
      <c r="D94" s="1105" t="s">
        <v>2427</v>
      </c>
      <c r="E94" s="1105"/>
      <c r="F94" s="1105" t="s">
        <v>207</v>
      </c>
      <c r="G94" s="1105" t="s">
        <v>208</v>
      </c>
      <c r="H94" s="1106">
        <v>35</v>
      </c>
      <c r="I94" s="1107">
        <v>5</v>
      </c>
      <c r="J94" s="1108">
        <v>2</v>
      </c>
      <c r="K94" s="1111" t="s">
        <v>189</v>
      </c>
      <c r="M94" s="1117"/>
      <c r="N94" s="1117"/>
      <c r="O94" s="1117"/>
      <c r="P94" s="1117"/>
      <c r="Q94" s="1117"/>
      <c r="R94" s="1117"/>
      <c r="S94" s="1117"/>
      <c r="T94" s="1117"/>
    </row>
    <row r="95" spans="2:20" s="1104" customFormat="1">
      <c r="B95" s="1109">
        <v>45562</v>
      </c>
      <c r="C95" s="1110" t="s">
        <v>514</v>
      </c>
      <c r="D95" s="1105"/>
      <c r="E95" s="1105" t="s">
        <v>2479</v>
      </c>
      <c r="F95" s="1105" t="s">
        <v>1070</v>
      </c>
      <c r="G95" s="1105" t="s">
        <v>208</v>
      </c>
      <c r="H95" s="1106">
        <v>40</v>
      </c>
      <c r="I95" s="1107">
        <v>10</v>
      </c>
      <c r="J95" s="1108">
        <v>4</v>
      </c>
      <c r="K95" s="1111" t="s">
        <v>1064</v>
      </c>
      <c r="M95" s="1117"/>
      <c r="N95" s="1117"/>
      <c r="O95" s="1117"/>
      <c r="P95" s="1117"/>
      <c r="Q95" s="1117"/>
      <c r="R95" s="1117"/>
      <c r="S95" s="1117"/>
      <c r="T95" s="1117"/>
    </row>
    <row r="96" spans="2:20" s="1104" customFormat="1">
      <c r="B96" s="1109">
        <v>45562</v>
      </c>
      <c r="C96" s="1110" t="s">
        <v>2470</v>
      </c>
      <c r="D96" s="1105" t="s">
        <v>1703</v>
      </c>
      <c r="E96" s="1105">
        <v>203</v>
      </c>
      <c r="F96" s="1105" t="s">
        <v>2471</v>
      </c>
      <c r="G96" s="1105" t="s">
        <v>208</v>
      </c>
      <c r="H96" s="1106">
        <v>195</v>
      </c>
      <c r="I96" s="1107">
        <v>39</v>
      </c>
      <c r="J96" s="1108">
        <v>3</v>
      </c>
      <c r="K96" s="1111" t="s">
        <v>2347</v>
      </c>
      <c r="M96" s="1117"/>
      <c r="N96" s="1117"/>
      <c r="O96" s="1117"/>
      <c r="P96" s="1117"/>
      <c r="Q96" s="1117"/>
      <c r="R96" s="1117"/>
      <c r="S96" s="1117"/>
      <c r="T96" s="1117"/>
    </row>
    <row r="97" spans="2:21" s="1104" customFormat="1">
      <c r="B97" s="1109">
        <v>45563</v>
      </c>
      <c r="C97" s="1110" t="s">
        <v>355</v>
      </c>
      <c r="D97" s="1105" t="s">
        <v>2472</v>
      </c>
      <c r="E97" s="1105" t="s">
        <v>2473</v>
      </c>
      <c r="F97" s="1105" t="s">
        <v>219</v>
      </c>
      <c r="G97" s="1105" t="s">
        <v>208</v>
      </c>
      <c r="H97" s="1106">
        <v>40</v>
      </c>
      <c r="I97" s="1107">
        <v>10</v>
      </c>
      <c r="J97" s="1108">
        <v>4</v>
      </c>
      <c r="K97" s="1111" t="s">
        <v>240</v>
      </c>
      <c r="M97" s="1117"/>
      <c r="N97" s="1117"/>
      <c r="O97" s="1117"/>
      <c r="P97" s="1117"/>
      <c r="Q97" s="1117"/>
      <c r="R97" s="1117"/>
      <c r="S97" s="1117"/>
      <c r="T97" s="1117"/>
    </row>
    <row r="98" spans="2:21" s="1104" customFormat="1">
      <c r="B98" s="1109">
        <v>45564</v>
      </c>
      <c r="C98" s="1110" t="s">
        <v>958</v>
      </c>
      <c r="D98" s="1105" t="s">
        <v>2477</v>
      </c>
      <c r="E98" s="1105"/>
      <c r="F98" s="1105" t="s">
        <v>207</v>
      </c>
      <c r="G98" s="1105" t="s">
        <v>208</v>
      </c>
      <c r="H98" s="1106">
        <v>35</v>
      </c>
      <c r="I98" s="1107">
        <v>5</v>
      </c>
      <c r="J98" s="1108">
        <v>2</v>
      </c>
      <c r="K98" s="1111" t="s">
        <v>169</v>
      </c>
      <c r="M98" s="1117"/>
      <c r="N98" s="1117"/>
      <c r="O98" s="1117"/>
      <c r="P98" s="1117"/>
      <c r="Q98" s="1117"/>
      <c r="R98" s="1117"/>
      <c r="S98" s="1117"/>
      <c r="T98" s="1117"/>
    </row>
    <row r="99" spans="2:21" s="1104" customFormat="1">
      <c r="B99" s="1109">
        <v>45564</v>
      </c>
      <c r="C99" s="1110" t="s">
        <v>433</v>
      </c>
      <c r="D99" s="1105" t="s">
        <v>2463</v>
      </c>
      <c r="E99" s="1105"/>
      <c r="F99" s="1105" t="s">
        <v>207</v>
      </c>
      <c r="G99" s="1105" t="s">
        <v>208</v>
      </c>
      <c r="H99" s="1106">
        <v>35</v>
      </c>
      <c r="I99" s="1107">
        <v>5</v>
      </c>
      <c r="J99" s="1108">
        <v>2</v>
      </c>
      <c r="K99" s="1111" t="s">
        <v>189</v>
      </c>
      <c r="M99" s="1117"/>
      <c r="N99" s="1117"/>
      <c r="O99" s="1117"/>
      <c r="P99" s="1117"/>
      <c r="Q99" s="1117"/>
      <c r="R99" s="1117"/>
      <c r="S99" s="1117"/>
      <c r="T99" s="1117"/>
    </row>
    <row r="100" spans="2:21" s="1104" customFormat="1">
      <c r="B100" s="1109">
        <v>45564</v>
      </c>
      <c r="C100" s="1110" t="s">
        <v>514</v>
      </c>
      <c r="D100" s="1105" t="s">
        <v>2480</v>
      </c>
      <c r="E100" s="1105"/>
      <c r="F100" s="1105" t="s">
        <v>207</v>
      </c>
      <c r="G100" s="1105" t="s">
        <v>208</v>
      </c>
      <c r="H100" s="1106">
        <v>35</v>
      </c>
      <c r="I100" s="1119">
        <v>5</v>
      </c>
      <c r="J100" s="1108">
        <v>2</v>
      </c>
      <c r="K100" s="1111" t="s">
        <v>1064</v>
      </c>
      <c r="M100" s="1117"/>
      <c r="N100" s="1117"/>
      <c r="O100" s="1117"/>
      <c r="P100" s="1117"/>
      <c r="Q100" s="1117"/>
      <c r="R100" s="1117"/>
      <c r="S100" s="1117"/>
      <c r="T100" s="1117"/>
    </row>
    <row r="101" spans="2:21" s="1104" customFormat="1">
      <c r="B101" s="1109">
        <v>45565</v>
      </c>
      <c r="C101" s="1110" t="s">
        <v>249</v>
      </c>
      <c r="D101" s="1105" t="s">
        <v>2476</v>
      </c>
      <c r="E101" s="1105">
        <v>216</v>
      </c>
      <c r="F101" s="1105" t="s">
        <v>219</v>
      </c>
      <c r="G101" s="1105" t="s">
        <v>208</v>
      </c>
      <c r="H101" s="1106">
        <v>25</v>
      </c>
      <c r="I101" s="1107">
        <v>7</v>
      </c>
      <c r="J101" s="1108">
        <v>1</v>
      </c>
      <c r="K101" s="1111" t="s">
        <v>240</v>
      </c>
      <c r="M101" s="1117"/>
      <c r="N101" s="1117"/>
      <c r="O101" s="1117"/>
      <c r="P101" s="1117"/>
      <c r="Q101" s="1117"/>
      <c r="R101" s="1117"/>
      <c r="S101" s="1117"/>
      <c r="T101" s="1117"/>
    </row>
    <row r="102" spans="2:21" s="1104" customFormat="1">
      <c r="B102" s="1109">
        <v>45565</v>
      </c>
      <c r="C102" s="1110" t="s">
        <v>2469</v>
      </c>
      <c r="D102" s="1105" t="s">
        <v>1703</v>
      </c>
      <c r="E102" s="1105">
        <v>203</v>
      </c>
      <c r="F102" s="1105" t="s">
        <v>2468</v>
      </c>
      <c r="G102" s="1105" t="s">
        <v>208</v>
      </c>
      <c r="H102" s="1106">
        <v>335</v>
      </c>
      <c r="I102" s="1119">
        <v>83.75</v>
      </c>
      <c r="J102" s="1108">
        <v>3</v>
      </c>
      <c r="K102" s="1111" t="s">
        <v>2347</v>
      </c>
      <c r="M102" s="1117"/>
      <c r="N102" s="1117"/>
      <c r="O102" s="1117"/>
      <c r="P102" s="1117"/>
      <c r="Q102" s="1117"/>
      <c r="R102" s="1117"/>
      <c r="S102" s="1117"/>
      <c r="T102" s="1117"/>
    </row>
    <row r="103" spans="2:21" s="1104" customFormat="1">
      <c r="B103" s="1109">
        <v>45565</v>
      </c>
      <c r="C103" s="1110" t="s">
        <v>671</v>
      </c>
      <c r="D103" s="1105" t="s">
        <v>2464</v>
      </c>
      <c r="E103" s="1105"/>
      <c r="F103" s="1105" t="s">
        <v>207</v>
      </c>
      <c r="G103" s="1105" t="s">
        <v>208</v>
      </c>
      <c r="H103" s="1106">
        <v>50</v>
      </c>
      <c r="I103" s="1107">
        <v>10</v>
      </c>
      <c r="J103" s="1108">
        <v>4</v>
      </c>
      <c r="K103" s="1111" t="s">
        <v>189</v>
      </c>
      <c r="M103" s="1117"/>
      <c r="N103" s="1117"/>
      <c r="O103" s="1117"/>
      <c r="P103" s="1117"/>
      <c r="Q103" s="1117"/>
      <c r="R103" s="1117"/>
      <c r="S103" s="1117"/>
      <c r="T103" s="1117"/>
    </row>
    <row r="104" spans="2:21" s="345" customFormat="1">
      <c r="K104" s="360"/>
      <c r="M104"/>
      <c r="N104"/>
      <c r="O104"/>
      <c r="P104"/>
      <c r="Q104"/>
      <c r="R104"/>
      <c r="S104"/>
      <c r="T104"/>
      <c r="U104" s="365"/>
    </row>
    <row r="105" spans="2:21" s="345" customFormat="1">
      <c r="H105" s="652">
        <f>SUM(H5:H103)</f>
        <v>4165</v>
      </c>
      <c r="I105" s="534">
        <f>SUM(I5:I103)</f>
        <v>902.5</v>
      </c>
      <c r="K105" s="360"/>
      <c r="M105"/>
      <c r="N105"/>
      <c r="O105"/>
      <c r="P105"/>
      <c r="Q105"/>
      <c r="R105"/>
      <c r="S105"/>
      <c r="T105"/>
      <c r="U105" s="365"/>
    </row>
    <row r="106" spans="2:21" s="345" customFormat="1">
      <c r="I106" s="534"/>
      <c r="K106" s="360"/>
      <c r="M106"/>
      <c r="N106"/>
      <c r="O106"/>
      <c r="P106"/>
      <c r="Q106"/>
      <c r="R106"/>
      <c r="S106"/>
      <c r="T106"/>
      <c r="U106" s="365"/>
    </row>
    <row r="107" spans="2:21" s="345" customFormat="1">
      <c r="I107" s="534"/>
      <c r="K107" s="360"/>
      <c r="M107"/>
      <c r="N107"/>
      <c r="O107"/>
      <c r="P107"/>
      <c r="Q107"/>
      <c r="R107"/>
      <c r="S107"/>
      <c r="T107"/>
      <c r="U107" s="365"/>
    </row>
    <row r="108" spans="2:21" s="345" customFormat="1" ht="15.75">
      <c r="B108" s="991" t="s">
        <v>1444</v>
      </c>
      <c r="C108" s="992"/>
      <c r="D108" s="992"/>
      <c r="E108" s="992"/>
      <c r="F108" s="992"/>
      <c r="G108" s="992"/>
      <c r="H108" s="992"/>
      <c r="I108" s="993"/>
      <c r="K108" s="360"/>
      <c r="M108"/>
      <c r="N108"/>
      <c r="O108"/>
      <c r="P108"/>
      <c r="Q108"/>
      <c r="R108"/>
      <c r="S108"/>
      <c r="T108"/>
      <c r="U108" s="365"/>
    </row>
    <row r="109" spans="2:21" s="345" customFormat="1" ht="15.75">
      <c r="B109" s="378"/>
      <c r="I109" s="534"/>
      <c r="K109" s="360"/>
      <c r="M109"/>
      <c r="N109"/>
      <c r="O109"/>
      <c r="P109"/>
      <c r="Q109"/>
      <c r="R109"/>
      <c r="S109"/>
      <c r="T109"/>
      <c r="U109" s="365"/>
    </row>
    <row r="110" spans="2:21" s="345" customFormat="1" ht="15.75">
      <c r="B110" s="503" t="s">
        <v>311</v>
      </c>
      <c r="I110" s="534"/>
      <c r="K110" s="360"/>
      <c r="M110"/>
      <c r="N110"/>
      <c r="O110"/>
      <c r="P110"/>
      <c r="Q110"/>
      <c r="R110"/>
      <c r="S110"/>
      <c r="T110"/>
      <c r="U110" s="365"/>
    </row>
    <row r="111" spans="2:21" s="345" customFormat="1" ht="15.75">
      <c r="B111" s="503"/>
      <c r="I111" s="534"/>
      <c r="K111" s="360"/>
      <c r="M111"/>
      <c r="N111"/>
      <c r="O111"/>
      <c r="P111"/>
      <c r="Q111"/>
      <c r="R111"/>
      <c r="S111"/>
      <c r="T111"/>
      <c r="U111" s="365"/>
    </row>
    <row r="112" spans="2:21" s="345" customFormat="1" ht="15.75">
      <c r="B112" s="503" t="s">
        <v>312</v>
      </c>
      <c r="I112" s="534"/>
      <c r="K112" s="360"/>
      <c r="M112"/>
      <c r="N112"/>
      <c r="O112"/>
      <c r="P112"/>
      <c r="Q112"/>
      <c r="R112"/>
      <c r="S112"/>
      <c r="T112"/>
      <c r="U112" s="365"/>
    </row>
    <row r="113" spans="2:21" s="345" customFormat="1" ht="15.75">
      <c r="B113" s="503"/>
      <c r="I113" s="534"/>
      <c r="K113" s="360"/>
      <c r="M113"/>
      <c r="N113"/>
      <c r="O113"/>
      <c r="P113"/>
      <c r="Q113"/>
      <c r="R113"/>
      <c r="S113"/>
      <c r="T113"/>
      <c r="U113" s="365"/>
    </row>
    <row r="114" spans="2:21" s="345" customFormat="1" ht="15.75">
      <c r="B114" s="994" t="s">
        <v>313</v>
      </c>
      <c r="I114" s="534"/>
      <c r="K114" s="360"/>
      <c r="M114"/>
      <c r="N114"/>
      <c r="O114"/>
      <c r="P114"/>
      <c r="Q114"/>
      <c r="R114"/>
      <c r="S114"/>
      <c r="T114"/>
      <c r="U114" s="365"/>
    </row>
    <row r="115" spans="2:21" s="345" customFormat="1" ht="15.75">
      <c r="B115" s="503"/>
      <c r="I115" s="534"/>
      <c r="K115" s="360"/>
      <c r="M115"/>
      <c r="N115"/>
      <c r="O115"/>
      <c r="P115"/>
      <c r="Q115"/>
      <c r="R115"/>
      <c r="S115"/>
      <c r="T115"/>
      <c r="U115" s="365"/>
    </row>
    <row r="116" spans="2:21" s="345" customFormat="1" ht="15.75">
      <c r="B116" s="378" t="s">
        <v>1618</v>
      </c>
      <c r="I116" s="534"/>
      <c r="K116" s="360"/>
      <c r="M116"/>
      <c r="N116"/>
      <c r="O116"/>
      <c r="P116"/>
      <c r="Q116"/>
      <c r="R116"/>
      <c r="S116"/>
      <c r="T116"/>
      <c r="U116" s="365"/>
    </row>
    <row r="117" spans="2:21" s="345" customFormat="1" ht="15.75">
      <c r="B117" s="503"/>
      <c r="I117" s="534"/>
      <c r="K117" s="360"/>
      <c r="M117"/>
      <c r="N117"/>
      <c r="O117"/>
      <c r="P117"/>
      <c r="Q117"/>
      <c r="R117"/>
      <c r="S117"/>
      <c r="T117"/>
      <c r="U117" s="365"/>
    </row>
    <row r="118" spans="2:21" s="345" customFormat="1" ht="15.75">
      <c r="B118" s="378" t="s">
        <v>1617</v>
      </c>
      <c r="I118" s="534"/>
      <c r="K118" s="360"/>
      <c r="M118"/>
      <c r="N118"/>
      <c r="O118"/>
      <c r="P118"/>
      <c r="Q118"/>
      <c r="R118"/>
      <c r="S118"/>
      <c r="T118"/>
      <c r="U118" s="365"/>
    </row>
    <row r="119" spans="2:21" s="345" customFormat="1">
      <c r="I119" s="534"/>
      <c r="K119" s="360"/>
      <c r="M119"/>
      <c r="N119"/>
      <c r="O119"/>
      <c r="P119"/>
      <c r="Q119"/>
      <c r="R119"/>
      <c r="S119"/>
      <c r="T119"/>
      <c r="U119" s="365"/>
    </row>
    <row r="120" spans="2:21" s="345" customFormat="1">
      <c r="I120" s="534"/>
      <c r="K120" s="365"/>
      <c r="M120"/>
      <c r="N120"/>
      <c r="O120"/>
      <c r="P120"/>
      <c r="Q120"/>
      <c r="R120"/>
      <c r="S120"/>
      <c r="T120"/>
    </row>
    <row r="121" spans="2:21" s="345" customFormat="1">
      <c r="B121"/>
      <c r="C121"/>
      <c r="D121"/>
      <c r="E121"/>
      <c r="F121"/>
      <c r="G121"/>
      <c r="H121"/>
      <c r="I121" s="538"/>
      <c r="J121"/>
      <c r="K121" s="365"/>
      <c r="M121"/>
      <c r="N121"/>
      <c r="O121"/>
      <c r="P121"/>
      <c r="Q121"/>
      <c r="R121"/>
      <c r="S121"/>
      <c r="T121"/>
    </row>
    <row r="122" spans="2:21" s="345" customFormat="1">
      <c r="B122"/>
      <c r="C122"/>
      <c r="D122"/>
      <c r="E122"/>
      <c r="F122"/>
      <c r="G122"/>
      <c r="H122"/>
      <c r="I122" s="538"/>
      <c r="J122"/>
      <c r="K122" s="365"/>
      <c r="M122"/>
      <c r="N122"/>
      <c r="O122"/>
      <c r="P122"/>
      <c r="Q122"/>
      <c r="R122"/>
      <c r="S122"/>
      <c r="T122"/>
    </row>
    <row r="123" spans="2:21" s="345" customFormat="1">
      <c r="B123"/>
      <c r="C123"/>
      <c r="D123"/>
      <c r="E123"/>
      <c r="F123"/>
      <c r="G123"/>
      <c r="H123"/>
      <c r="I123" s="538"/>
      <c r="J123"/>
      <c r="K123" s="365"/>
      <c r="M123"/>
      <c r="N123"/>
      <c r="O123"/>
      <c r="P123"/>
      <c r="Q123"/>
      <c r="R123"/>
      <c r="S123"/>
      <c r="T123"/>
    </row>
    <row r="124" spans="2:21" s="345" customFormat="1">
      <c r="B124"/>
      <c r="C124"/>
      <c r="D124"/>
      <c r="E124"/>
      <c r="F124"/>
      <c r="G124"/>
      <c r="H124"/>
      <c r="I124" s="538"/>
      <c r="J124"/>
      <c r="K124" s="365"/>
      <c r="M124"/>
      <c r="N124"/>
      <c r="O124"/>
      <c r="P124"/>
      <c r="Q124"/>
      <c r="R124"/>
      <c r="S124"/>
      <c r="T124"/>
    </row>
    <row r="125" spans="2:21" s="345" customFormat="1">
      <c r="B125"/>
      <c r="C125"/>
      <c r="D125"/>
      <c r="E125"/>
      <c r="F125"/>
      <c r="G125"/>
      <c r="H125"/>
      <c r="I125" s="538"/>
      <c r="J125"/>
      <c r="K125" s="365"/>
      <c r="M125"/>
      <c r="N125"/>
      <c r="O125"/>
      <c r="P125"/>
      <c r="Q125"/>
      <c r="R125"/>
      <c r="S125"/>
      <c r="T125"/>
    </row>
    <row r="126" spans="2:21" s="345" customFormat="1">
      <c r="B126"/>
      <c r="C126"/>
      <c r="D126"/>
      <c r="E126"/>
      <c r="F126"/>
      <c r="G126"/>
      <c r="H126"/>
      <c r="I126" s="538"/>
      <c r="J126"/>
      <c r="K126" s="365"/>
      <c r="M126"/>
      <c r="N126"/>
      <c r="O126"/>
      <c r="P126"/>
      <c r="Q126"/>
      <c r="R126"/>
      <c r="S126"/>
      <c r="T126"/>
    </row>
    <row r="127" spans="2:21" s="345" customFormat="1">
      <c r="B127"/>
      <c r="C127"/>
      <c r="D127"/>
      <c r="E127"/>
      <c r="F127"/>
      <c r="G127"/>
      <c r="H127"/>
      <c r="I127" s="538"/>
      <c r="J127"/>
      <c r="K127" s="365"/>
      <c r="M127"/>
      <c r="N127"/>
      <c r="O127"/>
      <c r="P127"/>
      <c r="Q127"/>
      <c r="R127"/>
      <c r="S127"/>
      <c r="T127"/>
    </row>
    <row r="128" spans="2:21" s="345" customFormat="1">
      <c r="B128"/>
      <c r="C128"/>
      <c r="D128"/>
      <c r="E128"/>
      <c r="F128"/>
      <c r="G128"/>
      <c r="H128"/>
      <c r="I128" s="538"/>
      <c r="J128"/>
      <c r="K128" s="365"/>
      <c r="M128"/>
      <c r="N128"/>
      <c r="O128"/>
      <c r="P128"/>
      <c r="Q128"/>
      <c r="R128"/>
      <c r="S128"/>
      <c r="T128"/>
    </row>
    <row r="129" spans="2:20" s="345" customFormat="1">
      <c r="B129"/>
      <c r="C129"/>
      <c r="D129"/>
      <c r="E129"/>
      <c r="F129"/>
      <c r="G129"/>
      <c r="H129"/>
      <c r="I129" s="538"/>
      <c r="J129"/>
      <c r="K129" s="365"/>
      <c r="M129"/>
      <c r="N129"/>
      <c r="O129"/>
      <c r="P129"/>
      <c r="Q129"/>
      <c r="R129"/>
      <c r="S129"/>
      <c r="T129"/>
    </row>
    <row r="130" spans="2:20" s="345" customFormat="1">
      <c r="B130"/>
      <c r="C130"/>
      <c r="D130"/>
      <c r="E130"/>
      <c r="F130"/>
      <c r="G130"/>
      <c r="H130"/>
      <c r="I130" s="538"/>
      <c r="J130"/>
      <c r="K130" s="365"/>
      <c r="M130"/>
      <c r="N130"/>
      <c r="O130"/>
      <c r="P130"/>
      <c r="Q130"/>
      <c r="R130"/>
      <c r="S130"/>
      <c r="T130"/>
    </row>
    <row r="131" spans="2:20" s="345" customFormat="1">
      <c r="B131"/>
      <c r="C131"/>
      <c r="D131"/>
      <c r="E131"/>
      <c r="F131"/>
      <c r="G131"/>
      <c r="H131"/>
      <c r="I131" s="538"/>
      <c r="J131"/>
      <c r="K131" s="365"/>
      <c r="M131"/>
      <c r="N131"/>
      <c r="O131"/>
      <c r="P131"/>
      <c r="Q131"/>
      <c r="R131"/>
      <c r="S131"/>
      <c r="T131"/>
    </row>
    <row r="132" spans="2:20" s="345" customFormat="1">
      <c r="B132"/>
      <c r="C132"/>
      <c r="D132"/>
      <c r="E132"/>
      <c r="F132"/>
      <c r="G132"/>
      <c r="H132"/>
      <c r="I132" s="538"/>
      <c r="J132"/>
      <c r="K132" s="365"/>
      <c r="M132"/>
      <c r="N132"/>
      <c r="O132"/>
      <c r="P132"/>
      <c r="Q132"/>
      <c r="R132"/>
      <c r="S132"/>
      <c r="T132"/>
    </row>
    <row r="133" spans="2:20" s="345" customFormat="1">
      <c r="B133"/>
      <c r="C133"/>
      <c r="D133"/>
      <c r="E133"/>
      <c r="F133"/>
      <c r="G133"/>
      <c r="H133"/>
      <c r="I133" s="538"/>
      <c r="J133"/>
      <c r="K133" s="365"/>
      <c r="M133"/>
      <c r="N133"/>
      <c r="O133"/>
      <c r="P133"/>
      <c r="Q133"/>
      <c r="R133"/>
      <c r="S133"/>
      <c r="T133"/>
    </row>
    <row r="134" spans="2:20" s="345" customFormat="1">
      <c r="B134"/>
      <c r="C134"/>
      <c r="D134"/>
      <c r="E134"/>
      <c r="F134"/>
      <c r="G134"/>
      <c r="H134"/>
      <c r="I134" s="538"/>
      <c r="J134"/>
      <c r="K134" s="365"/>
      <c r="M134"/>
      <c r="N134"/>
      <c r="O134"/>
      <c r="P134"/>
      <c r="Q134"/>
      <c r="R134"/>
      <c r="S134"/>
      <c r="T134"/>
    </row>
    <row r="135" spans="2:20" s="345" customFormat="1">
      <c r="B135"/>
      <c r="C135"/>
      <c r="D135"/>
      <c r="E135"/>
      <c r="F135"/>
      <c r="G135"/>
      <c r="H135"/>
      <c r="I135" s="538"/>
      <c r="J135"/>
      <c r="K135" s="365"/>
      <c r="M135"/>
      <c r="N135"/>
      <c r="O135"/>
      <c r="P135"/>
      <c r="Q135"/>
      <c r="R135"/>
      <c r="S135"/>
      <c r="T135"/>
    </row>
    <row r="136" spans="2:20" s="345" customFormat="1">
      <c r="B136"/>
      <c r="C136"/>
      <c r="D136"/>
      <c r="E136"/>
      <c r="F136"/>
      <c r="G136"/>
      <c r="H136"/>
      <c r="I136" s="538"/>
      <c r="J136"/>
      <c r="K136" s="365"/>
      <c r="M136"/>
      <c r="N136"/>
      <c r="O136"/>
      <c r="P136"/>
      <c r="Q136"/>
      <c r="R136"/>
      <c r="S136"/>
      <c r="T136"/>
    </row>
    <row r="137" spans="2:20">
      <c r="K137" s="365"/>
    </row>
    <row r="138" spans="2:20">
      <c r="K138" s="345"/>
    </row>
    <row r="139" spans="2:20">
      <c r="K139" s="345"/>
    </row>
    <row r="140" spans="2:20">
      <c r="K140" s="345"/>
    </row>
    <row r="141" spans="2:20">
      <c r="K141" s="345"/>
    </row>
    <row r="142" spans="2:20">
      <c r="K142" s="345"/>
    </row>
    <row r="143" spans="2:20">
      <c r="K143" s="345"/>
    </row>
    <row r="144" spans="2:20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  <row r="149" spans="11:11">
      <c r="K149" s="345"/>
    </row>
    <row r="150" spans="11:11">
      <c r="K150" s="345"/>
    </row>
    <row r="151" spans="11:11">
      <c r="K151" s="345"/>
    </row>
    <row r="152" spans="11:11">
      <c r="K152" s="345"/>
    </row>
    <row r="153" spans="11:11">
      <c r="K153" s="345"/>
    </row>
    <row r="154" spans="11:11">
      <c r="K154" s="345"/>
    </row>
  </sheetData>
  <mergeCells count="5">
    <mergeCell ref="B1:G1"/>
    <mergeCell ref="W1:X1"/>
    <mergeCell ref="C2:G2"/>
    <mergeCell ref="B3:D3"/>
    <mergeCell ref="L57:O57"/>
  </mergeCells>
  <phoneticPr fontId="206" type="noConversion"/>
  <conditionalFormatting sqref="U27:U31">
    <cfRule type="top10" dxfId="24" priority="1" percent="1" rank="10"/>
  </conditionalFormatting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C2202-8F6E-42D8-915A-04D0BA8B2749}">
  <sheetPr codeName="Folha28"/>
  <dimension ref="A1:Y158"/>
  <sheetViews>
    <sheetView topLeftCell="A62" zoomScale="90" zoomScaleNormal="90" workbookViewId="0">
      <selection activeCell="H96" sqref="H96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2189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715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</row>
    <row r="5" spans="2:25" s="345" customFormat="1">
      <c r="B5" s="475">
        <v>45566</v>
      </c>
      <c r="C5" s="476" t="s">
        <v>249</v>
      </c>
      <c r="D5" s="631" t="s">
        <v>2480</v>
      </c>
      <c r="E5" s="477">
        <v>415</v>
      </c>
      <c r="F5" s="488" t="s">
        <v>219</v>
      </c>
      <c r="G5" s="488" t="s">
        <v>208</v>
      </c>
      <c r="H5" s="493">
        <v>25</v>
      </c>
      <c r="I5" s="710">
        <v>7</v>
      </c>
      <c r="J5" s="492">
        <v>2</v>
      </c>
      <c r="K5" s="480" t="s">
        <v>240</v>
      </c>
      <c r="L5" s="481"/>
    </row>
    <row r="6" spans="2:25" s="345" customFormat="1">
      <c r="B6" s="475">
        <v>45566</v>
      </c>
      <c r="C6" s="476" t="s">
        <v>418</v>
      </c>
      <c r="D6" s="631" t="s">
        <v>2485</v>
      </c>
      <c r="E6" s="477" t="s">
        <v>684</v>
      </c>
      <c r="F6" s="488" t="s">
        <v>219</v>
      </c>
      <c r="G6" s="488" t="s">
        <v>208</v>
      </c>
      <c r="H6" s="493">
        <v>40</v>
      </c>
      <c r="I6" s="710">
        <v>10</v>
      </c>
      <c r="J6" s="492">
        <v>4</v>
      </c>
      <c r="K6" s="480" t="s">
        <v>240</v>
      </c>
      <c r="L6" s="481"/>
    </row>
    <row r="7" spans="2:25" s="345" customFormat="1">
      <c r="B7" s="475">
        <v>45566</v>
      </c>
      <c r="C7" s="476" t="s">
        <v>934</v>
      </c>
      <c r="D7" s="631" t="s">
        <v>2493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189</v>
      </c>
      <c r="L7" s="481"/>
    </row>
    <row r="8" spans="2:25" s="345" customFormat="1">
      <c r="B8" s="475">
        <v>45567</v>
      </c>
      <c r="C8" s="476" t="s">
        <v>271</v>
      </c>
      <c r="D8" s="631" t="s">
        <v>2491</v>
      </c>
      <c r="E8" s="477">
        <v>406</v>
      </c>
      <c r="F8" s="488" t="s">
        <v>219</v>
      </c>
      <c r="G8" s="488" t="s">
        <v>208</v>
      </c>
      <c r="H8" s="493">
        <v>30</v>
      </c>
      <c r="I8" s="710">
        <v>7.5</v>
      </c>
      <c r="J8" s="492">
        <v>2</v>
      </c>
      <c r="K8" s="480" t="s">
        <v>240</v>
      </c>
      <c r="L8" s="481"/>
    </row>
    <row r="9" spans="2:25" s="345" customFormat="1">
      <c r="B9" s="475">
        <v>45567</v>
      </c>
      <c r="C9" s="476" t="s">
        <v>414</v>
      </c>
      <c r="D9" s="631" t="s">
        <v>2492</v>
      </c>
      <c r="E9" s="477"/>
      <c r="F9" s="362" t="s">
        <v>207</v>
      </c>
      <c r="G9" s="362" t="s">
        <v>208</v>
      </c>
      <c r="H9" s="485">
        <v>50</v>
      </c>
      <c r="I9" s="539">
        <v>10</v>
      </c>
      <c r="J9" s="364">
        <v>4</v>
      </c>
      <c r="K9" s="480" t="s">
        <v>189</v>
      </c>
      <c r="L9" s="481"/>
    </row>
    <row r="10" spans="2:25" s="345" customFormat="1">
      <c r="B10" s="475">
        <v>45567</v>
      </c>
      <c r="C10" s="476" t="s">
        <v>370</v>
      </c>
      <c r="D10" s="631" t="s">
        <v>2494</v>
      </c>
      <c r="E10" s="477" t="s">
        <v>2352</v>
      </c>
      <c r="F10" s="362" t="s">
        <v>1265</v>
      </c>
      <c r="G10" s="362" t="s">
        <v>208</v>
      </c>
      <c r="H10" s="485">
        <v>40</v>
      </c>
      <c r="I10" s="539">
        <v>10</v>
      </c>
      <c r="J10" s="364">
        <v>4</v>
      </c>
      <c r="K10" s="480" t="s">
        <v>240</v>
      </c>
      <c r="L10" s="481"/>
    </row>
    <row r="11" spans="2:25" s="345" customFormat="1">
      <c r="B11" s="475">
        <v>45567</v>
      </c>
      <c r="C11" s="476" t="s">
        <v>209</v>
      </c>
      <c r="D11" s="631" t="s">
        <v>2487</v>
      </c>
      <c r="E11" s="477"/>
      <c r="F11" s="362" t="s">
        <v>207</v>
      </c>
      <c r="G11" s="362" t="s">
        <v>208</v>
      </c>
      <c r="H11" s="485">
        <v>35</v>
      </c>
      <c r="I11" s="539">
        <v>5</v>
      </c>
      <c r="J11" s="364">
        <v>2</v>
      </c>
      <c r="K11" s="480" t="s">
        <v>189</v>
      </c>
      <c r="L11" s="481"/>
    </row>
    <row r="12" spans="2:25" s="345" customFormat="1">
      <c r="B12" s="475">
        <v>45567</v>
      </c>
      <c r="C12" s="476" t="s">
        <v>775</v>
      </c>
      <c r="D12" s="631" t="s">
        <v>2495</v>
      </c>
      <c r="E12" s="477"/>
      <c r="F12" s="362" t="s">
        <v>207</v>
      </c>
      <c r="G12" s="362" t="s">
        <v>208</v>
      </c>
      <c r="H12" s="485">
        <v>35</v>
      </c>
      <c r="I12" s="539">
        <v>5</v>
      </c>
      <c r="J12" s="364">
        <v>2</v>
      </c>
      <c r="K12" s="480" t="s">
        <v>2347</v>
      </c>
      <c r="L12" s="481"/>
    </row>
    <row r="13" spans="2:25" s="345" customFormat="1">
      <c r="B13" s="475">
        <v>45567</v>
      </c>
      <c r="C13" s="476" t="s">
        <v>555</v>
      </c>
      <c r="D13" s="631" t="s">
        <v>672</v>
      </c>
      <c r="E13" s="477"/>
      <c r="F13" s="362" t="s">
        <v>207</v>
      </c>
      <c r="G13" s="362" t="s">
        <v>208</v>
      </c>
      <c r="H13" s="485">
        <v>35</v>
      </c>
      <c r="I13" s="539">
        <v>5</v>
      </c>
      <c r="J13" s="364">
        <v>2</v>
      </c>
      <c r="K13" s="480" t="s">
        <v>240</v>
      </c>
      <c r="L13" s="480"/>
    </row>
    <row r="14" spans="2:25" s="345" customFormat="1">
      <c r="B14" s="475">
        <v>45567</v>
      </c>
      <c r="C14" s="806" t="s">
        <v>533</v>
      </c>
      <c r="D14" s="631" t="s">
        <v>2481</v>
      </c>
      <c r="E14" s="477"/>
      <c r="F14" s="362" t="s">
        <v>207</v>
      </c>
      <c r="G14" s="362" t="s">
        <v>208</v>
      </c>
      <c r="H14" s="485">
        <v>35</v>
      </c>
      <c r="I14" s="539">
        <v>5</v>
      </c>
      <c r="J14" s="364">
        <v>2</v>
      </c>
      <c r="K14" s="480" t="s">
        <v>2347</v>
      </c>
    </row>
    <row r="15" spans="2:25" s="345" customFormat="1">
      <c r="B15" s="475">
        <v>45568</v>
      </c>
      <c r="C15" s="806" t="s">
        <v>217</v>
      </c>
      <c r="D15" s="631" t="s">
        <v>2484</v>
      </c>
      <c r="E15" s="477" t="s">
        <v>2507</v>
      </c>
      <c r="F15" s="362" t="s">
        <v>219</v>
      </c>
      <c r="G15" s="362" t="s">
        <v>208</v>
      </c>
      <c r="H15" s="485">
        <v>25</v>
      </c>
      <c r="I15" s="539">
        <v>7</v>
      </c>
      <c r="J15" s="364">
        <v>2</v>
      </c>
      <c r="K15" s="480" t="s">
        <v>240</v>
      </c>
      <c r="U15" s="365"/>
    </row>
    <row r="16" spans="2:25" s="345" customFormat="1">
      <c r="B16" s="475">
        <v>45568</v>
      </c>
      <c r="C16" s="806" t="s">
        <v>217</v>
      </c>
      <c r="D16" s="631" t="s">
        <v>2499</v>
      </c>
      <c r="E16" s="477">
        <v>412</v>
      </c>
      <c r="F16" s="362" t="s">
        <v>2518</v>
      </c>
      <c r="G16" s="362" t="s">
        <v>208</v>
      </c>
      <c r="H16" s="485">
        <v>25</v>
      </c>
      <c r="I16" s="539">
        <v>7</v>
      </c>
      <c r="J16" s="364">
        <v>2</v>
      </c>
      <c r="K16" s="480" t="s">
        <v>1064</v>
      </c>
      <c r="U16" s="365"/>
    </row>
    <row r="17" spans="1:21" s="345" customFormat="1">
      <c r="B17" s="475">
        <v>45568</v>
      </c>
      <c r="C17" s="806" t="s">
        <v>420</v>
      </c>
      <c r="D17" s="631" t="s">
        <v>2498</v>
      </c>
      <c r="E17" s="477" t="s">
        <v>2506</v>
      </c>
      <c r="F17" s="362" t="s">
        <v>783</v>
      </c>
      <c r="G17" s="362" t="s">
        <v>208</v>
      </c>
      <c r="H17" s="485">
        <v>40</v>
      </c>
      <c r="I17" s="539">
        <v>10</v>
      </c>
      <c r="J17" s="364">
        <v>7</v>
      </c>
      <c r="K17" s="480" t="s">
        <v>240</v>
      </c>
      <c r="U17" s="365"/>
    </row>
    <row r="18" spans="1:21" s="345" customFormat="1">
      <c r="B18" s="475">
        <v>45568</v>
      </c>
      <c r="C18" s="476" t="s">
        <v>295</v>
      </c>
      <c r="D18" s="631" t="s">
        <v>1703</v>
      </c>
      <c r="E18" s="477">
        <v>203</v>
      </c>
      <c r="F18" s="362" t="s">
        <v>219</v>
      </c>
      <c r="G18" s="362" t="s">
        <v>208</v>
      </c>
      <c r="H18" s="485">
        <v>40</v>
      </c>
      <c r="I18" s="541">
        <v>10</v>
      </c>
      <c r="J18" s="364">
        <v>2</v>
      </c>
      <c r="K18" s="480" t="s">
        <v>240</v>
      </c>
      <c r="U18" s="365"/>
    </row>
    <row r="19" spans="1:21" s="345" customFormat="1">
      <c r="B19" s="469">
        <v>45568</v>
      </c>
      <c r="C19" s="483" t="s">
        <v>350</v>
      </c>
      <c r="D19" s="362" t="s">
        <v>2291</v>
      </c>
      <c r="E19" s="362"/>
      <c r="F19" s="362" t="s">
        <v>207</v>
      </c>
      <c r="G19" s="362" t="s">
        <v>208</v>
      </c>
      <c r="H19" s="485">
        <v>35</v>
      </c>
      <c r="I19" s="539">
        <v>5</v>
      </c>
      <c r="J19" s="364">
        <v>2</v>
      </c>
      <c r="K19" s="360" t="s">
        <v>240</v>
      </c>
      <c r="U19" s="365"/>
    </row>
    <row r="20" spans="1:21" s="345" customFormat="1">
      <c r="B20" s="469">
        <v>45569</v>
      </c>
      <c r="C20" s="483" t="s">
        <v>396</v>
      </c>
      <c r="D20" s="362" t="s">
        <v>2503</v>
      </c>
      <c r="E20" s="362">
        <v>308</v>
      </c>
      <c r="F20" s="362" t="s">
        <v>219</v>
      </c>
      <c r="G20" s="362" t="s">
        <v>208</v>
      </c>
      <c r="H20" s="485">
        <v>25</v>
      </c>
      <c r="I20" s="539">
        <v>7</v>
      </c>
      <c r="J20" s="364">
        <v>2</v>
      </c>
      <c r="K20" s="360" t="s">
        <v>2347</v>
      </c>
      <c r="U20" s="365"/>
    </row>
    <row r="21" spans="1:21" s="345" customFormat="1">
      <c r="B21" s="469">
        <v>45569</v>
      </c>
      <c r="C21" s="483" t="s">
        <v>476</v>
      </c>
      <c r="D21" s="362" t="s">
        <v>2504</v>
      </c>
      <c r="E21" s="362" t="s">
        <v>2505</v>
      </c>
      <c r="F21" s="362" t="s">
        <v>219</v>
      </c>
      <c r="G21" s="362" t="s">
        <v>208</v>
      </c>
      <c r="H21" s="485">
        <v>40</v>
      </c>
      <c r="I21" s="539">
        <v>10</v>
      </c>
      <c r="J21" s="364">
        <v>4</v>
      </c>
      <c r="K21" s="360" t="s">
        <v>1064</v>
      </c>
      <c r="U21" s="365"/>
    </row>
    <row r="22" spans="1:21" s="345" customFormat="1">
      <c r="B22" s="469">
        <v>45569</v>
      </c>
      <c r="C22" s="483" t="s">
        <v>2514</v>
      </c>
      <c r="D22" s="362" t="s">
        <v>2515</v>
      </c>
      <c r="E22" s="362"/>
      <c r="F22" s="362" t="s">
        <v>207</v>
      </c>
      <c r="G22" s="362" t="s">
        <v>208</v>
      </c>
      <c r="H22" s="485">
        <v>35</v>
      </c>
      <c r="I22" s="539">
        <v>5</v>
      </c>
      <c r="J22" s="364">
        <v>2</v>
      </c>
      <c r="K22" s="360" t="s">
        <v>1064</v>
      </c>
      <c r="U22" s="365"/>
    </row>
    <row r="23" spans="1:21" s="345" customFormat="1">
      <c r="B23" s="469">
        <v>45570</v>
      </c>
      <c r="C23" s="483" t="s">
        <v>271</v>
      </c>
      <c r="D23" s="362" t="s">
        <v>2513</v>
      </c>
      <c r="E23" s="362">
        <v>205</v>
      </c>
      <c r="F23" s="362" t="s">
        <v>2518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1064</v>
      </c>
      <c r="U23" s="365"/>
    </row>
    <row r="24" spans="1:21" s="345" customFormat="1">
      <c r="B24" s="469">
        <v>45570</v>
      </c>
      <c r="C24" s="483" t="s">
        <v>213</v>
      </c>
      <c r="D24" s="362" t="s">
        <v>2517</v>
      </c>
      <c r="E24" s="362">
        <v>212</v>
      </c>
      <c r="F24" s="362" t="s">
        <v>219</v>
      </c>
      <c r="G24" s="362" t="s">
        <v>208</v>
      </c>
      <c r="H24" s="485">
        <v>25</v>
      </c>
      <c r="I24" s="539">
        <v>7</v>
      </c>
      <c r="J24" s="364">
        <v>2</v>
      </c>
      <c r="K24" s="360" t="s">
        <v>169</v>
      </c>
      <c r="U24" s="365"/>
    </row>
    <row r="25" spans="1:21" s="345" customFormat="1">
      <c r="A25" s="497">
        <v>45570</v>
      </c>
      <c r="B25" s="469">
        <v>45570</v>
      </c>
      <c r="C25" s="483" t="s">
        <v>355</v>
      </c>
      <c r="D25" s="362" t="s">
        <v>2511</v>
      </c>
      <c r="E25" s="362">
        <v>316</v>
      </c>
      <c r="F25" s="362" t="s">
        <v>219</v>
      </c>
      <c r="G25" s="362" t="s">
        <v>208</v>
      </c>
      <c r="H25" s="485">
        <v>25</v>
      </c>
      <c r="I25" s="539">
        <v>7</v>
      </c>
      <c r="J25" s="364">
        <v>2</v>
      </c>
      <c r="K25" s="360" t="s">
        <v>2347</v>
      </c>
      <c r="U25" s="365"/>
    </row>
    <row r="26" spans="1:21" s="345" customFormat="1">
      <c r="B26" s="469">
        <v>45570</v>
      </c>
      <c r="C26" s="483" t="s">
        <v>1302</v>
      </c>
      <c r="D26" s="362" t="s">
        <v>2483</v>
      </c>
      <c r="E26" s="362"/>
      <c r="F26" s="362" t="s">
        <v>207</v>
      </c>
      <c r="G26" s="362" t="s">
        <v>208</v>
      </c>
      <c r="H26" s="485">
        <v>35</v>
      </c>
      <c r="I26" s="539">
        <v>5</v>
      </c>
      <c r="J26" s="364">
        <v>2</v>
      </c>
      <c r="K26" s="480" t="s">
        <v>2347</v>
      </c>
      <c r="M26"/>
      <c r="N26"/>
      <c r="O26"/>
      <c r="P26"/>
      <c r="Q26"/>
      <c r="R26"/>
      <c r="S26"/>
      <c r="T26"/>
      <c r="U26" s="365"/>
    </row>
    <row r="27" spans="1:21" s="345" customFormat="1">
      <c r="B27" s="469">
        <v>45570</v>
      </c>
      <c r="C27" s="483" t="s">
        <v>323</v>
      </c>
      <c r="D27" s="362" t="s">
        <v>2496</v>
      </c>
      <c r="E27" s="362"/>
      <c r="F27" s="362" t="s">
        <v>207</v>
      </c>
      <c r="G27" s="362" t="s">
        <v>208</v>
      </c>
      <c r="H27" s="485">
        <v>35</v>
      </c>
      <c r="I27" s="539">
        <v>5</v>
      </c>
      <c r="J27" s="364">
        <v>2</v>
      </c>
      <c r="K27" s="480" t="s">
        <v>189</v>
      </c>
      <c r="M27"/>
      <c r="N27"/>
      <c r="O27"/>
      <c r="P27"/>
      <c r="Q27"/>
      <c r="R27"/>
      <c r="S27"/>
      <c r="T27"/>
      <c r="U27" s="365"/>
    </row>
    <row r="28" spans="1:21" s="345" customFormat="1">
      <c r="B28" s="469">
        <v>45571</v>
      </c>
      <c r="C28" s="483" t="s">
        <v>355</v>
      </c>
      <c r="D28" s="362" t="s">
        <v>2501</v>
      </c>
      <c r="E28" s="362"/>
      <c r="F28" s="362" t="s">
        <v>1318</v>
      </c>
      <c r="G28" s="362" t="s">
        <v>208</v>
      </c>
      <c r="H28" s="485">
        <v>35</v>
      </c>
      <c r="I28" s="539">
        <v>5</v>
      </c>
      <c r="J28" s="364">
        <v>2</v>
      </c>
      <c r="K28" s="360" t="s">
        <v>1064</v>
      </c>
      <c r="M28"/>
      <c r="N28"/>
      <c r="O28"/>
      <c r="P28"/>
      <c r="Q28"/>
      <c r="R28"/>
      <c r="S28"/>
      <c r="T28"/>
      <c r="U28" s="365"/>
    </row>
    <row r="29" spans="1:21" s="345" customFormat="1">
      <c r="B29" s="469">
        <v>45571</v>
      </c>
      <c r="C29" s="483" t="s">
        <v>295</v>
      </c>
      <c r="D29" s="483" t="s">
        <v>2519</v>
      </c>
      <c r="E29" s="362">
        <v>403</v>
      </c>
      <c r="F29" s="362" t="s">
        <v>219</v>
      </c>
      <c r="G29" s="362" t="s">
        <v>208</v>
      </c>
      <c r="H29" s="485">
        <v>25</v>
      </c>
      <c r="I29" s="539">
        <v>7</v>
      </c>
      <c r="J29" s="364">
        <v>2</v>
      </c>
      <c r="K29" s="360" t="s">
        <v>189</v>
      </c>
      <c r="M29"/>
      <c r="N29"/>
      <c r="O29"/>
      <c r="P29"/>
      <c r="Q29"/>
      <c r="R29"/>
      <c r="S29"/>
      <c r="T29"/>
      <c r="U29" s="365"/>
    </row>
    <row r="30" spans="1:21" s="345" customFormat="1">
      <c r="B30" s="469">
        <v>45571</v>
      </c>
      <c r="C30" s="483" t="s">
        <v>230</v>
      </c>
      <c r="D30" s="362" t="s">
        <v>2408</v>
      </c>
      <c r="E30" s="362"/>
      <c r="F30" s="362" t="s">
        <v>2409</v>
      </c>
      <c r="G30" s="362" t="s">
        <v>208</v>
      </c>
      <c r="H30" s="485">
        <v>35</v>
      </c>
      <c r="I30" s="539">
        <v>5</v>
      </c>
      <c r="J30" s="364">
        <v>2</v>
      </c>
      <c r="K30" s="480" t="s">
        <v>169</v>
      </c>
      <c r="M30"/>
      <c r="N30"/>
      <c r="O30"/>
      <c r="P30"/>
      <c r="Q30"/>
      <c r="R30"/>
      <c r="S30"/>
      <c r="T30"/>
      <c r="U30" s="365"/>
    </row>
    <row r="31" spans="1:21" s="345" customFormat="1">
      <c r="B31" s="469">
        <v>45572</v>
      </c>
      <c r="C31" s="483" t="s">
        <v>295</v>
      </c>
      <c r="D31" s="362" t="s">
        <v>2524</v>
      </c>
      <c r="E31" s="362" t="s">
        <v>2525</v>
      </c>
      <c r="F31" s="362" t="s">
        <v>219</v>
      </c>
      <c r="G31" s="362" t="s">
        <v>208</v>
      </c>
      <c r="H31" s="485">
        <v>40</v>
      </c>
      <c r="I31" s="539">
        <v>10</v>
      </c>
      <c r="J31" s="364">
        <v>4</v>
      </c>
      <c r="K31" s="360" t="s">
        <v>189</v>
      </c>
      <c r="M31"/>
      <c r="N31"/>
      <c r="O31"/>
      <c r="P31"/>
      <c r="Q31"/>
      <c r="R31"/>
      <c r="S31"/>
      <c r="T31"/>
      <c r="U31" s="365"/>
    </row>
    <row r="32" spans="1:21" s="345" customFormat="1">
      <c r="B32" s="469">
        <v>45572</v>
      </c>
      <c r="C32" s="483" t="s">
        <v>323</v>
      </c>
      <c r="D32" s="362" t="s">
        <v>2526</v>
      </c>
      <c r="E32" s="362" t="s">
        <v>2582</v>
      </c>
      <c r="F32" s="362" t="s">
        <v>219</v>
      </c>
      <c r="G32" s="362" t="s">
        <v>208</v>
      </c>
      <c r="H32" s="485">
        <v>40</v>
      </c>
      <c r="I32" s="539">
        <v>10</v>
      </c>
      <c r="J32" s="364">
        <v>4</v>
      </c>
      <c r="K32" s="360" t="s">
        <v>189</v>
      </c>
      <c r="M32"/>
      <c r="N32"/>
      <c r="O32"/>
      <c r="P32"/>
      <c r="Q32"/>
      <c r="R32"/>
      <c r="S32"/>
      <c r="T32"/>
      <c r="U32" s="365"/>
    </row>
    <row r="33" spans="2:21" s="345" customFormat="1">
      <c r="B33" s="469">
        <v>45572</v>
      </c>
      <c r="C33" s="483" t="s">
        <v>209</v>
      </c>
      <c r="D33" s="483" t="s">
        <v>2489</v>
      </c>
      <c r="E33" s="362"/>
      <c r="F33" s="362" t="s">
        <v>207</v>
      </c>
      <c r="G33" s="362" t="s">
        <v>208</v>
      </c>
      <c r="H33" s="485">
        <v>35</v>
      </c>
      <c r="I33" s="539">
        <v>5</v>
      </c>
      <c r="J33" s="364">
        <v>2</v>
      </c>
      <c r="K33" s="360" t="s">
        <v>189</v>
      </c>
      <c r="M33"/>
      <c r="N33"/>
      <c r="O33"/>
      <c r="P33"/>
      <c r="Q33"/>
      <c r="R33"/>
      <c r="S33"/>
      <c r="T33"/>
      <c r="U33" s="365"/>
    </row>
    <row r="34" spans="2:21" s="345" customFormat="1">
      <c r="B34" s="469">
        <v>45573</v>
      </c>
      <c r="C34" s="483" t="s">
        <v>585</v>
      </c>
      <c r="D34" s="483" t="s">
        <v>2534</v>
      </c>
      <c r="E34" s="362">
        <v>208</v>
      </c>
      <c r="F34" s="362" t="s">
        <v>219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240</v>
      </c>
      <c r="M34"/>
      <c r="N34"/>
      <c r="O34"/>
      <c r="P34"/>
      <c r="Q34"/>
      <c r="R34"/>
      <c r="S34"/>
      <c r="T34"/>
      <c r="U34" s="365"/>
    </row>
    <row r="35" spans="2:21" s="345" customFormat="1">
      <c r="B35" s="1125">
        <v>45573</v>
      </c>
      <c r="C35" s="1126" t="s">
        <v>295</v>
      </c>
      <c r="D35" s="1126" t="s">
        <v>2527</v>
      </c>
      <c r="E35" s="1127">
        <v>207</v>
      </c>
      <c r="F35" s="1127" t="s">
        <v>219</v>
      </c>
      <c r="G35" s="1127" t="s">
        <v>208</v>
      </c>
      <c r="H35" s="1128"/>
      <c r="I35" s="1129"/>
      <c r="J35" s="1130">
        <v>2</v>
      </c>
      <c r="K35" s="1131" t="s">
        <v>240</v>
      </c>
      <c r="L35" s="589" t="s">
        <v>2502</v>
      </c>
      <c r="M35"/>
      <c r="N35"/>
      <c r="O35"/>
      <c r="P35"/>
      <c r="Q35"/>
      <c r="R35"/>
      <c r="S35"/>
      <c r="T35"/>
      <c r="U35" s="365"/>
    </row>
    <row r="36" spans="2:21" s="345" customFormat="1">
      <c r="B36" s="469">
        <v>45573</v>
      </c>
      <c r="C36" s="483" t="s">
        <v>323</v>
      </c>
      <c r="D36" s="483" t="s">
        <v>2523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1778</v>
      </c>
      <c r="M36"/>
      <c r="N36"/>
      <c r="O36"/>
      <c r="P36"/>
      <c r="Q36"/>
      <c r="R36"/>
      <c r="S36"/>
      <c r="T36"/>
      <c r="U36" s="365"/>
    </row>
    <row r="37" spans="2:21" s="345" customFormat="1">
      <c r="B37" s="469">
        <v>45573</v>
      </c>
      <c r="C37" s="483" t="s">
        <v>389</v>
      </c>
      <c r="D37" s="362" t="s">
        <v>2520</v>
      </c>
      <c r="E37" s="362">
        <v>416</v>
      </c>
      <c r="F37" s="362" t="s">
        <v>219</v>
      </c>
      <c r="G37" s="362" t="s">
        <v>208</v>
      </c>
      <c r="H37" s="485">
        <v>25</v>
      </c>
      <c r="I37" s="539">
        <v>7</v>
      </c>
      <c r="J37" s="364">
        <v>2</v>
      </c>
      <c r="K37" s="360" t="s">
        <v>189</v>
      </c>
      <c r="M37"/>
      <c r="N37"/>
      <c r="O37"/>
      <c r="P37"/>
      <c r="Q37"/>
      <c r="R37"/>
      <c r="S37"/>
      <c r="T37"/>
      <c r="U37" s="365"/>
    </row>
    <row r="38" spans="2:21" s="345" customFormat="1">
      <c r="B38" s="469">
        <v>45573</v>
      </c>
      <c r="C38" s="483" t="s">
        <v>264</v>
      </c>
      <c r="D38" s="362" t="s">
        <v>2532</v>
      </c>
      <c r="E38" s="362" t="s">
        <v>2584</v>
      </c>
      <c r="F38" s="362" t="s">
        <v>219</v>
      </c>
      <c r="G38" s="362" t="s">
        <v>208</v>
      </c>
      <c r="H38" s="485">
        <v>40</v>
      </c>
      <c r="I38" s="539">
        <v>10</v>
      </c>
      <c r="J38" s="364">
        <v>2</v>
      </c>
      <c r="K38" s="360" t="s">
        <v>1064</v>
      </c>
      <c r="M38"/>
      <c r="N38"/>
      <c r="O38"/>
      <c r="P38"/>
      <c r="Q38"/>
      <c r="R38"/>
      <c r="S38"/>
      <c r="T38"/>
      <c r="U38" s="365"/>
    </row>
    <row r="39" spans="2:21" s="345" customFormat="1">
      <c r="B39" s="469">
        <v>45574</v>
      </c>
      <c r="C39" s="483" t="s">
        <v>297</v>
      </c>
      <c r="D39" s="362" t="s">
        <v>2528</v>
      </c>
      <c r="E39" s="362">
        <v>401</v>
      </c>
      <c r="F39" s="362" t="s">
        <v>219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2347</v>
      </c>
      <c r="M39"/>
      <c r="N39"/>
      <c r="O39"/>
      <c r="P39"/>
      <c r="Q39"/>
      <c r="R39"/>
      <c r="S39"/>
      <c r="T39"/>
    </row>
    <row r="40" spans="2:21" s="345" customFormat="1">
      <c r="B40" s="469">
        <v>45574</v>
      </c>
      <c r="C40" s="483" t="s">
        <v>355</v>
      </c>
      <c r="D40" s="362" t="s">
        <v>2538</v>
      </c>
      <c r="E40" s="362">
        <v>216</v>
      </c>
      <c r="F40" s="362" t="s">
        <v>2539</v>
      </c>
      <c r="G40" s="362" t="s">
        <v>208</v>
      </c>
      <c r="H40" s="485">
        <v>25</v>
      </c>
      <c r="I40" s="539">
        <v>7</v>
      </c>
      <c r="J40" s="364">
        <v>2</v>
      </c>
      <c r="K40" s="360" t="s">
        <v>1064</v>
      </c>
      <c r="M40"/>
      <c r="N40"/>
      <c r="O40"/>
      <c r="P40"/>
      <c r="Q40"/>
      <c r="R40"/>
      <c r="S40"/>
      <c r="T40"/>
    </row>
    <row r="41" spans="2:21" s="345" customFormat="1">
      <c r="B41" s="469">
        <v>45574</v>
      </c>
      <c r="C41" s="483" t="s">
        <v>217</v>
      </c>
      <c r="D41" s="362" t="s">
        <v>2408</v>
      </c>
      <c r="E41" s="362">
        <v>101</v>
      </c>
      <c r="F41" s="362" t="s">
        <v>219</v>
      </c>
      <c r="G41" s="362" t="s">
        <v>208</v>
      </c>
      <c r="H41" s="485">
        <v>25</v>
      </c>
      <c r="I41" s="539">
        <v>7</v>
      </c>
      <c r="J41" s="364">
        <v>2</v>
      </c>
      <c r="K41" s="360" t="s">
        <v>240</v>
      </c>
      <c r="M41"/>
      <c r="N41"/>
      <c r="O41"/>
      <c r="P41"/>
      <c r="Q41"/>
      <c r="R41"/>
      <c r="S41"/>
      <c r="T41"/>
    </row>
    <row r="42" spans="2:21" s="345" customFormat="1">
      <c r="B42" s="469">
        <v>45574</v>
      </c>
      <c r="C42" s="483" t="s">
        <v>249</v>
      </c>
      <c r="D42" s="506" t="s">
        <v>2529</v>
      </c>
      <c r="E42" s="362" t="s">
        <v>2583</v>
      </c>
      <c r="F42" s="362" t="s">
        <v>219</v>
      </c>
      <c r="G42" s="362" t="s">
        <v>208</v>
      </c>
      <c r="H42" s="485">
        <v>25</v>
      </c>
      <c r="I42" s="539">
        <v>7</v>
      </c>
      <c r="J42" s="364">
        <v>3</v>
      </c>
      <c r="K42" s="360" t="s">
        <v>189</v>
      </c>
      <c r="M42"/>
      <c r="N42"/>
      <c r="O42"/>
      <c r="P42"/>
      <c r="Q42"/>
      <c r="R42"/>
      <c r="S42"/>
      <c r="T42"/>
    </row>
    <row r="43" spans="2:21" s="345" customFormat="1">
      <c r="B43" s="469">
        <v>45574</v>
      </c>
      <c r="C43" s="483" t="s">
        <v>501</v>
      </c>
      <c r="D43" s="506" t="s">
        <v>2535</v>
      </c>
      <c r="E43" s="362">
        <v>408</v>
      </c>
      <c r="F43" s="362" t="s">
        <v>2536</v>
      </c>
      <c r="G43" s="362" t="s">
        <v>208</v>
      </c>
      <c r="H43" s="485">
        <v>25</v>
      </c>
      <c r="I43" s="539">
        <v>7</v>
      </c>
      <c r="J43" s="364">
        <v>2</v>
      </c>
      <c r="K43" s="360" t="s">
        <v>169</v>
      </c>
      <c r="M43"/>
      <c r="N43"/>
      <c r="O43"/>
      <c r="P43"/>
      <c r="Q43"/>
      <c r="R43"/>
      <c r="S43"/>
      <c r="T43"/>
    </row>
    <row r="44" spans="2:21" s="345" customFormat="1">
      <c r="B44" s="469">
        <v>45574</v>
      </c>
      <c r="C44" s="483" t="s">
        <v>241</v>
      </c>
      <c r="D44" s="506" t="s">
        <v>2501</v>
      </c>
      <c r="E44" s="362">
        <v>303</v>
      </c>
      <c r="F44" s="362" t="s">
        <v>2544</v>
      </c>
      <c r="G44" s="362" t="s">
        <v>208</v>
      </c>
      <c r="H44" s="485">
        <v>25</v>
      </c>
      <c r="I44" s="539">
        <v>7</v>
      </c>
      <c r="J44" s="364">
        <v>2</v>
      </c>
      <c r="K44" s="360" t="s">
        <v>169</v>
      </c>
      <c r="M44"/>
      <c r="N44"/>
      <c r="O44"/>
      <c r="P44"/>
      <c r="Q44"/>
      <c r="R44"/>
      <c r="S44"/>
      <c r="T44"/>
    </row>
    <row r="45" spans="2:21" s="345" customFormat="1">
      <c r="B45" s="469">
        <v>45574</v>
      </c>
      <c r="C45" s="483" t="s">
        <v>403</v>
      </c>
      <c r="D45" s="483" t="s">
        <v>2079</v>
      </c>
      <c r="E45" s="362"/>
      <c r="F45" s="362" t="s">
        <v>207</v>
      </c>
      <c r="G45" s="362" t="s">
        <v>208</v>
      </c>
      <c r="H45" s="485">
        <v>35</v>
      </c>
      <c r="I45" s="539">
        <v>5</v>
      </c>
      <c r="J45" s="364">
        <v>2</v>
      </c>
      <c r="K45" s="360" t="s">
        <v>606</v>
      </c>
      <c r="M45"/>
      <c r="N45"/>
      <c r="O45"/>
      <c r="P45"/>
      <c r="Q45"/>
      <c r="R45"/>
      <c r="S45"/>
      <c r="T45"/>
    </row>
    <row r="46" spans="2:21" s="345" customFormat="1">
      <c r="B46" s="469">
        <v>45575</v>
      </c>
      <c r="C46" s="483" t="s">
        <v>295</v>
      </c>
      <c r="D46" s="362" t="s">
        <v>2533</v>
      </c>
      <c r="E46" s="362">
        <v>411</v>
      </c>
      <c r="F46" s="362" t="s">
        <v>219</v>
      </c>
      <c r="G46" s="362" t="s">
        <v>208</v>
      </c>
      <c r="H46" s="485">
        <v>25</v>
      </c>
      <c r="I46" s="539">
        <v>7</v>
      </c>
      <c r="J46" s="364">
        <v>2</v>
      </c>
      <c r="K46" s="360" t="s">
        <v>240</v>
      </c>
      <c r="M46"/>
      <c r="N46"/>
      <c r="O46"/>
      <c r="P46"/>
      <c r="Q46"/>
      <c r="R46"/>
      <c r="S46"/>
      <c r="T46"/>
    </row>
    <row r="47" spans="2:21" s="345" customFormat="1">
      <c r="B47" s="469">
        <v>45575</v>
      </c>
      <c r="C47" s="483" t="s">
        <v>463</v>
      </c>
      <c r="D47" s="362" t="s">
        <v>2547</v>
      </c>
      <c r="E47" s="362">
        <v>303</v>
      </c>
      <c r="F47" s="362" t="s">
        <v>219</v>
      </c>
      <c r="G47" s="362" t="s">
        <v>208</v>
      </c>
      <c r="H47" s="485">
        <v>25</v>
      </c>
      <c r="I47" s="539">
        <v>7</v>
      </c>
      <c r="J47" s="364">
        <v>2</v>
      </c>
      <c r="K47" s="360" t="s">
        <v>169</v>
      </c>
      <c r="M47"/>
      <c r="N47"/>
      <c r="O47"/>
      <c r="P47"/>
      <c r="Q47"/>
      <c r="R47"/>
      <c r="S47"/>
      <c r="T47"/>
    </row>
    <row r="48" spans="2:21" s="345" customFormat="1">
      <c r="B48" s="469">
        <v>45576</v>
      </c>
      <c r="C48" s="483" t="s">
        <v>585</v>
      </c>
      <c r="D48" s="362" t="s">
        <v>2542</v>
      </c>
      <c r="E48" s="362" t="s">
        <v>2543</v>
      </c>
      <c r="F48" s="362" t="s">
        <v>219</v>
      </c>
      <c r="G48" s="362" t="s">
        <v>208</v>
      </c>
      <c r="H48" s="485">
        <v>40</v>
      </c>
      <c r="I48" s="539">
        <v>10</v>
      </c>
      <c r="J48" s="364">
        <v>4</v>
      </c>
      <c r="K48" s="360" t="s">
        <v>169</v>
      </c>
      <c r="M48"/>
      <c r="N48"/>
      <c r="O48"/>
      <c r="P48"/>
      <c r="Q48"/>
      <c r="R48"/>
      <c r="S48"/>
      <c r="T48"/>
    </row>
    <row r="49" spans="2:20" s="345" customFormat="1">
      <c r="B49" s="469">
        <v>45576</v>
      </c>
      <c r="C49" s="483" t="s">
        <v>249</v>
      </c>
      <c r="D49" s="362" t="s">
        <v>2551</v>
      </c>
      <c r="E49" s="362">
        <v>206</v>
      </c>
      <c r="F49" s="362" t="s">
        <v>219</v>
      </c>
      <c r="G49" s="362" t="s">
        <v>208</v>
      </c>
      <c r="H49" s="485">
        <v>25</v>
      </c>
      <c r="I49" s="539">
        <v>7</v>
      </c>
      <c r="J49" s="364">
        <v>2</v>
      </c>
      <c r="K49" s="360" t="s">
        <v>240</v>
      </c>
      <c r="M49"/>
      <c r="N49"/>
      <c r="O49"/>
      <c r="P49"/>
      <c r="Q49"/>
      <c r="R49"/>
      <c r="S49"/>
      <c r="T49"/>
    </row>
    <row r="50" spans="2:20" s="345" customFormat="1">
      <c r="B50" s="469">
        <v>45576</v>
      </c>
      <c r="C50" s="483" t="s">
        <v>418</v>
      </c>
      <c r="D50" s="362" t="s">
        <v>2523</v>
      </c>
      <c r="E50" s="362">
        <v>207</v>
      </c>
      <c r="F50" s="362" t="s">
        <v>219</v>
      </c>
      <c r="G50" s="362" t="s">
        <v>208</v>
      </c>
      <c r="H50" s="485">
        <v>25</v>
      </c>
      <c r="I50" s="539">
        <v>7</v>
      </c>
      <c r="J50" s="364">
        <v>2</v>
      </c>
      <c r="K50" s="360" t="s">
        <v>169</v>
      </c>
      <c r="M50"/>
      <c r="N50"/>
      <c r="O50"/>
      <c r="P50"/>
      <c r="Q50"/>
      <c r="R50"/>
      <c r="S50"/>
      <c r="T50"/>
    </row>
    <row r="51" spans="2:20" s="345" customFormat="1">
      <c r="B51" s="469">
        <v>45576</v>
      </c>
      <c r="C51" s="483" t="s">
        <v>276</v>
      </c>
      <c r="D51" s="362" t="s">
        <v>2552</v>
      </c>
      <c r="E51" s="362"/>
      <c r="F51" s="362" t="s">
        <v>207</v>
      </c>
      <c r="G51" s="362" t="s">
        <v>208</v>
      </c>
      <c r="H51" s="485">
        <v>35</v>
      </c>
      <c r="I51" s="539">
        <v>5</v>
      </c>
      <c r="J51" s="364">
        <v>2</v>
      </c>
      <c r="K51" s="360" t="s">
        <v>169</v>
      </c>
      <c r="M51"/>
      <c r="N51"/>
      <c r="O51"/>
      <c r="P51"/>
      <c r="Q51"/>
      <c r="R51"/>
      <c r="S51"/>
      <c r="T51"/>
    </row>
    <row r="52" spans="2:20" s="345" customFormat="1">
      <c r="B52" s="469">
        <v>45576</v>
      </c>
      <c r="C52" s="483" t="s">
        <v>498</v>
      </c>
      <c r="D52" s="362" t="s">
        <v>2550</v>
      </c>
      <c r="E52" s="362"/>
      <c r="F52" s="362" t="s">
        <v>207</v>
      </c>
      <c r="G52" s="362" t="s">
        <v>208</v>
      </c>
      <c r="H52" s="485">
        <v>35</v>
      </c>
      <c r="I52" s="539">
        <v>5</v>
      </c>
      <c r="J52" s="364">
        <v>2</v>
      </c>
      <c r="K52" s="360" t="s">
        <v>240</v>
      </c>
      <c r="M52"/>
      <c r="N52"/>
      <c r="O52"/>
      <c r="P52"/>
      <c r="Q52"/>
      <c r="R52"/>
      <c r="S52"/>
      <c r="T52"/>
    </row>
    <row r="53" spans="2:20" s="345" customFormat="1">
      <c r="B53" s="469">
        <v>45577</v>
      </c>
      <c r="C53" s="483" t="s">
        <v>295</v>
      </c>
      <c r="D53" s="362" t="s">
        <v>2545</v>
      </c>
      <c r="E53" s="362">
        <v>210</v>
      </c>
      <c r="F53" s="362" t="s">
        <v>2536</v>
      </c>
      <c r="G53" s="362" t="s">
        <v>208</v>
      </c>
      <c r="H53" s="485">
        <v>25</v>
      </c>
      <c r="I53" s="539">
        <v>7</v>
      </c>
      <c r="J53" s="364">
        <v>2</v>
      </c>
      <c r="K53" s="360" t="s">
        <v>169</v>
      </c>
      <c r="M53"/>
      <c r="N53"/>
      <c r="O53"/>
      <c r="P53"/>
      <c r="Q53"/>
      <c r="R53"/>
      <c r="S53"/>
      <c r="T53"/>
    </row>
    <row r="54" spans="2:20" s="345" customFormat="1">
      <c r="B54" s="469">
        <v>45577</v>
      </c>
      <c r="C54" s="483" t="s">
        <v>2130</v>
      </c>
      <c r="D54" s="362" t="s">
        <v>2562</v>
      </c>
      <c r="E54" s="362"/>
      <c r="F54" s="362" t="s">
        <v>207</v>
      </c>
      <c r="G54" s="362" t="s">
        <v>208</v>
      </c>
      <c r="H54" s="485">
        <v>35</v>
      </c>
      <c r="I54" s="539">
        <v>5</v>
      </c>
      <c r="J54" s="364">
        <v>2</v>
      </c>
      <c r="K54" s="360" t="s">
        <v>240</v>
      </c>
      <c r="M54"/>
      <c r="N54"/>
      <c r="O54"/>
      <c r="P54"/>
      <c r="Q54"/>
      <c r="R54"/>
      <c r="S54"/>
      <c r="T54"/>
    </row>
    <row r="55" spans="2:20" s="345" customFormat="1">
      <c r="B55" s="469">
        <v>45578</v>
      </c>
      <c r="C55" s="483" t="s">
        <v>213</v>
      </c>
      <c r="D55" s="362" t="s">
        <v>2571</v>
      </c>
      <c r="E55" s="362">
        <v>202</v>
      </c>
      <c r="F55" s="362" t="s">
        <v>219</v>
      </c>
      <c r="G55" s="362" t="s">
        <v>208</v>
      </c>
      <c r="H55" s="485">
        <v>25</v>
      </c>
      <c r="I55" s="539">
        <v>7</v>
      </c>
      <c r="J55" s="364">
        <v>2</v>
      </c>
      <c r="K55" s="360" t="s">
        <v>240</v>
      </c>
      <c r="M55"/>
      <c r="N55"/>
      <c r="O55"/>
      <c r="P55"/>
      <c r="Q55"/>
      <c r="R55"/>
      <c r="S55"/>
      <c r="T55"/>
    </row>
    <row r="56" spans="2:20" s="345" customFormat="1">
      <c r="B56" s="469">
        <v>45578</v>
      </c>
      <c r="C56" s="483" t="s">
        <v>225</v>
      </c>
      <c r="D56" s="362" t="s">
        <v>2546</v>
      </c>
      <c r="E56" s="362">
        <v>209</v>
      </c>
      <c r="F56" s="362" t="s">
        <v>219</v>
      </c>
      <c r="G56" s="362" t="s">
        <v>208</v>
      </c>
      <c r="H56" s="485">
        <v>25</v>
      </c>
      <c r="I56" s="539">
        <v>7</v>
      </c>
      <c r="J56" s="364">
        <v>2</v>
      </c>
      <c r="K56" s="360" t="s">
        <v>169</v>
      </c>
      <c r="M56"/>
      <c r="N56"/>
      <c r="O56"/>
      <c r="P56"/>
      <c r="Q56"/>
      <c r="R56"/>
      <c r="S56"/>
      <c r="T56"/>
    </row>
    <row r="57" spans="2:20" s="345" customFormat="1">
      <c r="B57" s="469">
        <v>45579</v>
      </c>
      <c r="C57" s="483" t="s">
        <v>528</v>
      </c>
      <c r="D57" s="362" t="s">
        <v>2558</v>
      </c>
      <c r="E57" s="362"/>
      <c r="F57" s="362" t="s">
        <v>207</v>
      </c>
      <c r="G57" s="362" t="s">
        <v>208</v>
      </c>
      <c r="H57" s="485">
        <v>35</v>
      </c>
      <c r="I57" s="539">
        <v>5</v>
      </c>
      <c r="J57" s="364">
        <v>2</v>
      </c>
      <c r="K57" s="360" t="s">
        <v>1064</v>
      </c>
      <c r="M57"/>
      <c r="N57"/>
      <c r="O57"/>
      <c r="P57"/>
      <c r="Q57"/>
      <c r="R57"/>
      <c r="S57"/>
      <c r="T57"/>
    </row>
    <row r="58" spans="2:20" s="345" customFormat="1">
      <c r="B58" s="469">
        <v>45579</v>
      </c>
      <c r="C58" s="483" t="s">
        <v>358</v>
      </c>
      <c r="D58" s="362" t="s">
        <v>2553</v>
      </c>
      <c r="E58" s="362"/>
      <c r="F58" s="362" t="s">
        <v>207</v>
      </c>
      <c r="G58" s="362" t="s">
        <v>208</v>
      </c>
      <c r="H58" s="485">
        <v>70</v>
      </c>
      <c r="I58" s="539">
        <v>15</v>
      </c>
      <c r="J58" s="364">
        <v>5</v>
      </c>
      <c r="K58" s="360" t="s">
        <v>169</v>
      </c>
      <c r="M58"/>
      <c r="N58"/>
      <c r="O58"/>
      <c r="P58"/>
      <c r="Q58"/>
      <c r="R58"/>
      <c r="S58"/>
      <c r="T58"/>
    </row>
    <row r="59" spans="2:20" s="345" customFormat="1">
      <c r="B59" s="469">
        <v>45580</v>
      </c>
      <c r="C59" s="483" t="s">
        <v>451</v>
      </c>
      <c r="D59" s="362" t="s">
        <v>2580</v>
      </c>
      <c r="E59" s="362">
        <v>411</v>
      </c>
      <c r="F59" s="362" t="s">
        <v>219</v>
      </c>
      <c r="G59" s="362" t="s">
        <v>208</v>
      </c>
      <c r="H59" s="485">
        <v>25</v>
      </c>
      <c r="I59" s="539">
        <v>7</v>
      </c>
      <c r="J59" s="364">
        <v>2</v>
      </c>
      <c r="K59" s="360" t="s">
        <v>189</v>
      </c>
      <c r="M59"/>
      <c r="N59"/>
      <c r="O59"/>
      <c r="P59"/>
      <c r="Q59"/>
      <c r="R59"/>
      <c r="S59"/>
      <c r="T59"/>
    </row>
    <row r="60" spans="2:20" s="345" customFormat="1">
      <c r="B60" s="469">
        <v>45582</v>
      </c>
      <c r="C60" s="483" t="s">
        <v>252</v>
      </c>
      <c r="D60" s="362" t="s">
        <v>2573</v>
      </c>
      <c r="E60" s="362">
        <v>215</v>
      </c>
      <c r="F60" s="362" t="s">
        <v>219</v>
      </c>
      <c r="G60" s="362" t="s">
        <v>208</v>
      </c>
      <c r="H60" s="485">
        <v>25</v>
      </c>
      <c r="I60" s="539">
        <v>7</v>
      </c>
      <c r="J60" s="364">
        <v>2</v>
      </c>
      <c r="K60" s="360" t="s">
        <v>240</v>
      </c>
      <c r="M60"/>
      <c r="N60"/>
      <c r="O60"/>
      <c r="P60"/>
      <c r="Q60"/>
      <c r="R60"/>
      <c r="S60"/>
      <c r="T60"/>
    </row>
    <row r="61" spans="2:20" s="345" customFormat="1">
      <c r="B61" s="469">
        <v>45582</v>
      </c>
      <c r="C61" s="483" t="s">
        <v>255</v>
      </c>
      <c r="D61" s="362" t="s">
        <v>2589</v>
      </c>
      <c r="E61" s="362">
        <v>207</v>
      </c>
      <c r="F61" s="362" t="s">
        <v>219</v>
      </c>
      <c r="G61" s="362" t="s">
        <v>208</v>
      </c>
      <c r="H61" s="485">
        <v>25</v>
      </c>
      <c r="I61" s="539">
        <v>7</v>
      </c>
      <c r="J61" s="364">
        <v>2</v>
      </c>
      <c r="K61" s="360" t="s">
        <v>189</v>
      </c>
      <c r="M61"/>
      <c r="N61"/>
      <c r="O61"/>
      <c r="P61"/>
      <c r="Q61"/>
      <c r="R61"/>
      <c r="S61"/>
      <c r="T61"/>
    </row>
    <row r="62" spans="2:20" s="345" customFormat="1">
      <c r="B62" s="1132">
        <v>45582</v>
      </c>
      <c r="C62" s="1133" t="s">
        <v>2648</v>
      </c>
      <c r="D62" s="1134"/>
      <c r="E62" s="1134">
        <v>404</v>
      </c>
      <c r="F62" s="1134" t="s">
        <v>219</v>
      </c>
      <c r="G62" s="1134" t="s">
        <v>208</v>
      </c>
      <c r="H62" s="1135">
        <v>40</v>
      </c>
      <c r="I62" s="1136">
        <v>10</v>
      </c>
      <c r="J62" s="1137"/>
      <c r="K62" s="1138" t="s">
        <v>1329</v>
      </c>
      <c r="L62" s="1139"/>
      <c r="M62"/>
      <c r="N62"/>
      <c r="O62"/>
      <c r="P62"/>
      <c r="Q62"/>
      <c r="R62"/>
      <c r="S62"/>
      <c r="T62"/>
    </row>
    <row r="63" spans="2:20" s="345" customFormat="1">
      <c r="B63" s="469">
        <v>45582</v>
      </c>
      <c r="C63" s="483" t="s">
        <v>217</v>
      </c>
      <c r="D63" s="362" t="s">
        <v>2581</v>
      </c>
      <c r="E63" s="362">
        <v>403</v>
      </c>
      <c r="F63" s="362" t="s">
        <v>219</v>
      </c>
      <c r="G63" s="362" t="s">
        <v>208</v>
      </c>
      <c r="H63" s="485">
        <v>25</v>
      </c>
      <c r="I63" s="539">
        <v>7</v>
      </c>
      <c r="J63" s="364">
        <v>2</v>
      </c>
      <c r="K63" s="360" t="s">
        <v>169</v>
      </c>
      <c r="M63"/>
      <c r="N63"/>
      <c r="O63"/>
      <c r="P63"/>
      <c r="Q63"/>
      <c r="R63"/>
      <c r="S63"/>
      <c r="T63"/>
    </row>
    <row r="64" spans="2:20" s="345" customFormat="1">
      <c r="B64" s="469">
        <v>45582</v>
      </c>
      <c r="C64" s="483" t="s">
        <v>623</v>
      </c>
      <c r="D64" s="362" t="s">
        <v>2578</v>
      </c>
      <c r="E64" s="362"/>
      <c r="F64" s="362" t="s">
        <v>207</v>
      </c>
      <c r="G64" s="362" t="s">
        <v>208</v>
      </c>
      <c r="H64" s="485">
        <v>35</v>
      </c>
      <c r="I64" s="539">
        <v>5</v>
      </c>
      <c r="J64" s="364">
        <v>2</v>
      </c>
      <c r="K64" s="360" t="s">
        <v>240</v>
      </c>
      <c r="M64"/>
      <c r="N64"/>
      <c r="O64"/>
      <c r="P64"/>
      <c r="Q64"/>
      <c r="R64"/>
      <c r="S64"/>
      <c r="T64"/>
    </row>
    <row r="65" spans="1:20" s="345" customFormat="1">
      <c r="B65" s="469">
        <v>45583</v>
      </c>
      <c r="C65" s="483" t="s">
        <v>372</v>
      </c>
      <c r="D65" s="362" t="s">
        <v>2590</v>
      </c>
      <c r="E65" s="362" t="s">
        <v>2591</v>
      </c>
      <c r="F65" s="362" t="s">
        <v>219</v>
      </c>
      <c r="G65" s="362" t="s">
        <v>208</v>
      </c>
      <c r="H65" s="485">
        <v>60</v>
      </c>
      <c r="I65" s="539">
        <v>10</v>
      </c>
      <c r="J65" s="364">
        <v>2</v>
      </c>
      <c r="K65" s="360" t="s">
        <v>169</v>
      </c>
      <c r="M65"/>
      <c r="N65"/>
      <c r="O65"/>
      <c r="P65"/>
      <c r="Q65"/>
      <c r="R65"/>
      <c r="S65"/>
      <c r="T65"/>
    </row>
    <row r="66" spans="1:20" s="345" customFormat="1">
      <c r="B66" s="469">
        <v>45585</v>
      </c>
      <c r="C66" s="483" t="s">
        <v>265</v>
      </c>
      <c r="D66" s="362" t="s">
        <v>2599</v>
      </c>
      <c r="E66" s="362">
        <v>102</v>
      </c>
      <c r="F66" s="362" t="s">
        <v>219</v>
      </c>
      <c r="G66" s="362" t="s">
        <v>208</v>
      </c>
      <c r="H66" s="485">
        <v>25</v>
      </c>
      <c r="I66" s="539">
        <v>7</v>
      </c>
      <c r="J66" s="364">
        <v>2</v>
      </c>
      <c r="K66" s="360" t="s">
        <v>169</v>
      </c>
      <c r="M66"/>
      <c r="N66"/>
      <c r="O66"/>
      <c r="P66"/>
      <c r="Q66"/>
      <c r="R66"/>
      <c r="S66"/>
      <c r="T66"/>
    </row>
    <row r="67" spans="1:20" s="345" customFormat="1">
      <c r="B67" s="469">
        <v>45585</v>
      </c>
      <c r="C67" s="483" t="s">
        <v>418</v>
      </c>
      <c r="D67" s="362" t="s">
        <v>2600</v>
      </c>
      <c r="E67" s="362">
        <v>301</v>
      </c>
      <c r="F67" s="362" t="s">
        <v>219</v>
      </c>
      <c r="G67" s="362" t="s">
        <v>208</v>
      </c>
      <c r="H67" s="485">
        <v>25</v>
      </c>
      <c r="I67" s="539">
        <v>7</v>
      </c>
      <c r="J67" s="364">
        <v>2</v>
      </c>
      <c r="K67" s="360" t="s">
        <v>169</v>
      </c>
      <c r="M67"/>
      <c r="N67"/>
      <c r="O67"/>
      <c r="P67"/>
      <c r="Q67"/>
      <c r="R67"/>
      <c r="S67"/>
      <c r="T67"/>
    </row>
    <row r="68" spans="1:20" s="345" customFormat="1">
      <c r="B68" s="469">
        <v>45586</v>
      </c>
      <c r="C68" s="483" t="s">
        <v>2152</v>
      </c>
      <c r="D68" s="362" t="s">
        <v>2604</v>
      </c>
      <c r="E68" s="362">
        <v>310</v>
      </c>
      <c r="F68" s="362" t="s">
        <v>219</v>
      </c>
      <c r="G68" s="362" t="s">
        <v>208</v>
      </c>
      <c r="H68" s="485">
        <v>25</v>
      </c>
      <c r="I68" s="539">
        <v>7</v>
      </c>
      <c r="J68" s="364">
        <v>2</v>
      </c>
      <c r="K68" s="360" t="s">
        <v>2347</v>
      </c>
      <c r="M68"/>
      <c r="N68"/>
      <c r="O68"/>
      <c r="P68"/>
      <c r="Q68"/>
      <c r="R68"/>
      <c r="S68"/>
      <c r="T68"/>
    </row>
    <row r="69" spans="1:20" s="345" customFormat="1">
      <c r="B69" s="469">
        <v>45586</v>
      </c>
      <c r="C69" s="483" t="s">
        <v>1176</v>
      </c>
      <c r="D69" s="362" t="s">
        <v>2601</v>
      </c>
      <c r="E69" s="362"/>
      <c r="F69" s="362" t="s">
        <v>207</v>
      </c>
      <c r="G69" s="362" t="s">
        <v>208</v>
      </c>
      <c r="H69" s="485">
        <v>35</v>
      </c>
      <c r="I69" s="539">
        <v>5</v>
      </c>
      <c r="J69" s="364">
        <v>2</v>
      </c>
      <c r="K69" s="360" t="s">
        <v>169</v>
      </c>
      <c r="M69"/>
      <c r="N69"/>
      <c r="O69"/>
      <c r="P69"/>
      <c r="Q69"/>
      <c r="R69"/>
      <c r="S69"/>
      <c r="T69"/>
    </row>
    <row r="70" spans="1:20" s="345" customFormat="1">
      <c r="A70" s="497">
        <v>45586</v>
      </c>
      <c r="B70" s="469">
        <v>45586</v>
      </c>
      <c r="C70" s="483" t="s">
        <v>225</v>
      </c>
      <c r="D70" s="362" t="s">
        <v>2602</v>
      </c>
      <c r="E70" s="362">
        <v>416</v>
      </c>
      <c r="F70" s="362" t="s">
        <v>219</v>
      </c>
      <c r="G70" s="362" t="s">
        <v>208</v>
      </c>
      <c r="H70" s="485">
        <v>25</v>
      </c>
      <c r="I70" s="539">
        <v>7</v>
      </c>
      <c r="J70" s="364">
        <v>2</v>
      </c>
      <c r="K70" s="360" t="s">
        <v>189</v>
      </c>
      <c r="M70"/>
      <c r="N70"/>
      <c r="O70"/>
      <c r="P70"/>
      <c r="Q70"/>
      <c r="R70"/>
      <c r="S70"/>
      <c r="T70"/>
    </row>
    <row r="71" spans="1:20" s="345" customFormat="1">
      <c r="B71" s="469">
        <v>45586</v>
      </c>
      <c r="C71" s="483" t="s">
        <v>220</v>
      </c>
      <c r="D71" s="362" t="s">
        <v>2572</v>
      </c>
      <c r="E71" s="362"/>
      <c r="F71" s="362" t="s">
        <v>207</v>
      </c>
      <c r="G71" s="362" t="s">
        <v>208</v>
      </c>
      <c r="H71" s="485">
        <v>70</v>
      </c>
      <c r="I71" s="539">
        <v>15</v>
      </c>
      <c r="J71" s="364">
        <v>7</v>
      </c>
      <c r="K71" s="360" t="s">
        <v>189</v>
      </c>
      <c r="M71"/>
      <c r="N71"/>
      <c r="O71"/>
      <c r="P71"/>
      <c r="Q71"/>
      <c r="R71"/>
      <c r="S71"/>
      <c r="T71"/>
    </row>
    <row r="72" spans="1:20" s="345" customFormat="1">
      <c r="B72" s="469">
        <v>45586</v>
      </c>
      <c r="C72" s="483" t="s">
        <v>308</v>
      </c>
      <c r="D72" s="362" t="s">
        <v>2605</v>
      </c>
      <c r="E72" s="362">
        <v>211</v>
      </c>
      <c r="F72" s="362" t="s">
        <v>219</v>
      </c>
      <c r="G72" s="362" t="s">
        <v>208</v>
      </c>
      <c r="H72" s="485">
        <v>25</v>
      </c>
      <c r="I72" s="539">
        <v>7</v>
      </c>
      <c r="J72" s="364">
        <v>2</v>
      </c>
      <c r="K72" s="360" t="s">
        <v>240</v>
      </c>
      <c r="M72"/>
      <c r="N72"/>
      <c r="O72"/>
      <c r="P72"/>
      <c r="Q72"/>
      <c r="R72"/>
      <c r="S72"/>
      <c r="T72"/>
    </row>
    <row r="73" spans="1:20" s="345" customFormat="1">
      <c r="B73" s="469">
        <v>45586</v>
      </c>
      <c r="C73" s="483" t="s">
        <v>362</v>
      </c>
      <c r="D73" s="362" t="s">
        <v>2592</v>
      </c>
      <c r="E73" s="362"/>
      <c r="F73" s="362" t="s">
        <v>207</v>
      </c>
      <c r="G73" s="362" t="s">
        <v>208</v>
      </c>
      <c r="H73" s="485">
        <v>35</v>
      </c>
      <c r="I73" s="539">
        <v>5</v>
      </c>
      <c r="J73" s="364">
        <v>2</v>
      </c>
      <c r="K73" s="360" t="s">
        <v>240</v>
      </c>
      <c r="M73"/>
      <c r="N73"/>
      <c r="O73"/>
      <c r="P73"/>
      <c r="Q73"/>
      <c r="R73"/>
      <c r="S73"/>
      <c r="T73"/>
    </row>
    <row r="74" spans="1:20" s="345" customFormat="1">
      <c r="B74" s="469">
        <v>45587</v>
      </c>
      <c r="C74" s="483" t="s">
        <v>585</v>
      </c>
      <c r="D74" s="362" t="s">
        <v>2597</v>
      </c>
      <c r="E74" s="362">
        <v>405</v>
      </c>
      <c r="F74" s="362" t="s">
        <v>219</v>
      </c>
      <c r="G74" s="362" t="s">
        <v>208</v>
      </c>
      <c r="H74" s="485">
        <v>25</v>
      </c>
      <c r="I74" s="539">
        <v>7</v>
      </c>
      <c r="J74" s="364">
        <v>2</v>
      </c>
      <c r="K74" s="360" t="s">
        <v>2347</v>
      </c>
      <c r="M74"/>
      <c r="N74"/>
      <c r="O74"/>
      <c r="P74"/>
      <c r="Q74"/>
      <c r="R74"/>
      <c r="S74"/>
      <c r="T74"/>
    </row>
    <row r="75" spans="1:20" s="345" customFormat="1">
      <c r="B75" s="469">
        <v>45587</v>
      </c>
      <c r="C75" s="483" t="s">
        <v>235</v>
      </c>
      <c r="D75" s="362" t="s">
        <v>2603</v>
      </c>
      <c r="E75" s="362">
        <v>404</v>
      </c>
      <c r="F75" s="362" t="s">
        <v>2539</v>
      </c>
      <c r="G75" s="362" t="s">
        <v>208</v>
      </c>
      <c r="H75" s="485">
        <v>25</v>
      </c>
      <c r="I75" s="539">
        <v>7</v>
      </c>
      <c r="J75" s="364">
        <v>2</v>
      </c>
      <c r="K75" s="360" t="s">
        <v>1064</v>
      </c>
      <c r="M75"/>
      <c r="N75"/>
      <c r="O75"/>
      <c r="P75"/>
      <c r="Q75"/>
      <c r="R75"/>
      <c r="S75"/>
      <c r="T75"/>
    </row>
    <row r="76" spans="1:20" s="345" customFormat="1">
      <c r="B76" s="469">
        <v>45587</v>
      </c>
      <c r="C76" s="483" t="s">
        <v>389</v>
      </c>
      <c r="D76" s="362" t="s">
        <v>2606</v>
      </c>
      <c r="E76" s="362">
        <v>315</v>
      </c>
      <c r="F76" s="362" t="s">
        <v>219</v>
      </c>
      <c r="G76" s="362" t="s">
        <v>208</v>
      </c>
      <c r="H76" s="485">
        <v>40</v>
      </c>
      <c r="I76" s="539">
        <v>10</v>
      </c>
      <c r="J76" s="364">
        <v>4</v>
      </c>
      <c r="K76" s="360" t="s">
        <v>240</v>
      </c>
      <c r="M76"/>
      <c r="N76"/>
      <c r="O76"/>
      <c r="P76"/>
      <c r="Q76"/>
      <c r="R76"/>
      <c r="S76"/>
      <c r="T76"/>
    </row>
    <row r="77" spans="1:20" s="345" customFormat="1">
      <c r="B77" s="469">
        <v>45587</v>
      </c>
      <c r="C77" s="483" t="s">
        <v>435</v>
      </c>
      <c r="D77" s="362" t="s">
        <v>2595</v>
      </c>
      <c r="E77" s="362"/>
      <c r="F77" s="362" t="s">
        <v>207</v>
      </c>
      <c r="G77" s="362" t="s">
        <v>208</v>
      </c>
      <c r="H77" s="485">
        <v>35</v>
      </c>
      <c r="I77" s="539">
        <v>5</v>
      </c>
      <c r="J77" s="364">
        <v>1</v>
      </c>
      <c r="K77" s="360" t="s">
        <v>169</v>
      </c>
      <c r="M77"/>
      <c r="N77"/>
      <c r="O77"/>
      <c r="P77"/>
      <c r="Q77"/>
      <c r="R77"/>
      <c r="S77"/>
      <c r="T77"/>
    </row>
    <row r="78" spans="1:20" s="345" customFormat="1">
      <c r="B78" s="469">
        <v>45587</v>
      </c>
      <c r="C78" s="483" t="s">
        <v>435</v>
      </c>
      <c r="D78" s="362" t="s">
        <v>2560</v>
      </c>
      <c r="E78" s="362"/>
      <c r="F78" s="362" t="s">
        <v>207</v>
      </c>
      <c r="G78" s="362" t="s">
        <v>208</v>
      </c>
      <c r="H78" s="485">
        <v>35</v>
      </c>
      <c r="I78" s="539">
        <v>5</v>
      </c>
      <c r="J78" s="364">
        <v>2</v>
      </c>
      <c r="K78" s="360" t="s">
        <v>1778</v>
      </c>
      <c r="M78"/>
      <c r="N78"/>
      <c r="O78"/>
      <c r="P78"/>
      <c r="Q78"/>
      <c r="R78"/>
      <c r="S78"/>
      <c r="T78"/>
    </row>
    <row r="79" spans="1:20" s="345" customFormat="1">
      <c r="B79" s="469">
        <v>45587</v>
      </c>
      <c r="C79" s="483" t="s">
        <v>233</v>
      </c>
      <c r="D79" s="362" t="s">
        <v>2566</v>
      </c>
      <c r="E79" s="362"/>
      <c r="F79" s="362" t="s">
        <v>207</v>
      </c>
      <c r="G79" s="362" t="s">
        <v>208</v>
      </c>
      <c r="H79" s="485">
        <v>35</v>
      </c>
      <c r="I79" s="539">
        <v>5</v>
      </c>
      <c r="J79" s="364">
        <v>2</v>
      </c>
      <c r="K79" s="360" t="s">
        <v>189</v>
      </c>
      <c r="M79"/>
      <c r="N79"/>
      <c r="O79"/>
      <c r="P79"/>
      <c r="Q79"/>
      <c r="R79"/>
      <c r="S79"/>
      <c r="T79"/>
    </row>
    <row r="80" spans="1:20" s="345" customFormat="1">
      <c r="B80" s="469">
        <v>45588</v>
      </c>
      <c r="C80" s="483" t="s">
        <v>231</v>
      </c>
      <c r="D80" s="362" t="s">
        <v>2608</v>
      </c>
      <c r="E80" s="362">
        <v>407</v>
      </c>
      <c r="F80" s="362" t="s">
        <v>219</v>
      </c>
      <c r="G80" s="362" t="s">
        <v>208</v>
      </c>
      <c r="H80" s="485">
        <v>25</v>
      </c>
      <c r="I80" s="539">
        <v>7</v>
      </c>
      <c r="J80" s="364">
        <v>2</v>
      </c>
      <c r="K80" s="360" t="s">
        <v>169</v>
      </c>
      <c r="M80"/>
      <c r="N80"/>
      <c r="O80"/>
      <c r="P80"/>
      <c r="Q80"/>
      <c r="R80"/>
      <c r="S80"/>
      <c r="T80"/>
    </row>
    <row r="81" spans="2:20" s="345" customFormat="1">
      <c r="B81" s="469">
        <v>45588</v>
      </c>
      <c r="C81" s="483" t="s">
        <v>498</v>
      </c>
      <c r="D81" s="362" t="s">
        <v>2609</v>
      </c>
      <c r="E81" s="362">
        <v>210</v>
      </c>
      <c r="F81" s="362" t="s">
        <v>219</v>
      </c>
      <c r="G81" s="362" t="s">
        <v>208</v>
      </c>
      <c r="H81" s="485">
        <v>25</v>
      </c>
      <c r="I81" s="539">
        <v>7</v>
      </c>
      <c r="J81" s="364">
        <v>2</v>
      </c>
      <c r="K81" s="360" t="s">
        <v>189</v>
      </c>
      <c r="M81"/>
      <c r="N81"/>
      <c r="O81"/>
      <c r="P81"/>
      <c r="Q81"/>
      <c r="R81"/>
      <c r="S81"/>
      <c r="T81"/>
    </row>
    <row r="82" spans="2:20" s="345" customFormat="1">
      <c r="B82" s="469">
        <v>45589</v>
      </c>
      <c r="C82" s="483" t="s">
        <v>585</v>
      </c>
      <c r="D82" s="362" t="s">
        <v>2595</v>
      </c>
      <c r="E82" s="362">
        <v>401</v>
      </c>
      <c r="F82" s="362" t="s">
        <v>219</v>
      </c>
      <c r="G82" s="362" t="s">
        <v>208</v>
      </c>
      <c r="H82" s="485">
        <v>25</v>
      </c>
      <c r="I82" s="539">
        <v>7</v>
      </c>
      <c r="J82" s="364">
        <v>1</v>
      </c>
      <c r="K82" s="360" t="s">
        <v>169</v>
      </c>
      <c r="M82"/>
      <c r="N82"/>
      <c r="O82"/>
      <c r="P82"/>
      <c r="Q82"/>
      <c r="R82"/>
      <c r="S82"/>
      <c r="T82"/>
    </row>
    <row r="83" spans="2:20" s="345" customFormat="1">
      <c r="B83" s="469">
        <v>45589</v>
      </c>
      <c r="C83" s="483" t="s">
        <v>213</v>
      </c>
      <c r="D83" s="362" t="s">
        <v>2598</v>
      </c>
      <c r="E83" s="362">
        <v>205</v>
      </c>
      <c r="F83" s="362" t="s">
        <v>219</v>
      </c>
      <c r="G83" s="362" t="s">
        <v>208</v>
      </c>
      <c r="H83" s="485">
        <v>30</v>
      </c>
      <c r="I83" s="539">
        <v>7.5</v>
      </c>
      <c r="J83" s="364">
        <v>2</v>
      </c>
      <c r="K83" s="360" t="s">
        <v>240</v>
      </c>
      <c r="M83"/>
      <c r="N83"/>
      <c r="O83"/>
      <c r="P83"/>
      <c r="Q83"/>
      <c r="R83"/>
      <c r="S83"/>
      <c r="T83"/>
    </row>
    <row r="84" spans="2:20" s="345" customFormat="1">
      <c r="B84" s="469">
        <v>45589</v>
      </c>
      <c r="C84" s="483" t="s">
        <v>295</v>
      </c>
      <c r="D84" s="362" t="s">
        <v>2586</v>
      </c>
      <c r="E84" s="362"/>
      <c r="F84" s="362" t="s">
        <v>207</v>
      </c>
      <c r="G84" s="362" t="s">
        <v>208</v>
      </c>
      <c r="H84" s="485">
        <v>35</v>
      </c>
      <c r="I84" s="539">
        <v>5</v>
      </c>
      <c r="J84" s="364">
        <v>2</v>
      </c>
      <c r="K84" s="360" t="s">
        <v>240</v>
      </c>
      <c r="M84"/>
      <c r="N84"/>
      <c r="O84"/>
      <c r="P84"/>
      <c r="Q84"/>
      <c r="R84"/>
      <c r="S84"/>
      <c r="T84"/>
    </row>
    <row r="85" spans="2:20" s="345" customFormat="1">
      <c r="B85" s="469">
        <v>45589</v>
      </c>
      <c r="C85" s="483" t="s">
        <v>429</v>
      </c>
      <c r="D85" s="362" t="s">
        <v>2572</v>
      </c>
      <c r="E85" s="362"/>
      <c r="F85" s="362" t="s">
        <v>219</v>
      </c>
      <c r="G85" s="362" t="s">
        <v>208</v>
      </c>
      <c r="H85" s="485">
        <v>40</v>
      </c>
      <c r="I85" s="539">
        <v>10</v>
      </c>
      <c r="J85" s="364">
        <v>7</v>
      </c>
      <c r="K85" s="360" t="s">
        <v>189</v>
      </c>
      <c r="M85"/>
      <c r="N85"/>
      <c r="O85"/>
      <c r="P85"/>
      <c r="Q85"/>
      <c r="R85"/>
      <c r="S85"/>
      <c r="T85"/>
    </row>
    <row r="86" spans="2:20" s="345" customFormat="1">
      <c r="B86" s="469">
        <v>45589</v>
      </c>
      <c r="C86" s="483" t="s">
        <v>323</v>
      </c>
      <c r="D86" s="362" t="s">
        <v>2596</v>
      </c>
      <c r="E86" s="362"/>
      <c r="F86" s="362" t="s">
        <v>207</v>
      </c>
      <c r="G86" s="362" t="s">
        <v>208</v>
      </c>
      <c r="H86" s="485">
        <v>35</v>
      </c>
      <c r="I86" s="539">
        <v>5</v>
      </c>
      <c r="J86" s="364">
        <v>1</v>
      </c>
      <c r="K86" s="360" t="s">
        <v>169</v>
      </c>
      <c r="M86"/>
      <c r="N86"/>
      <c r="O86"/>
      <c r="P86"/>
      <c r="Q86"/>
      <c r="R86"/>
      <c r="S86"/>
      <c r="T86"/>
    </row>
    <row r="87" spans="2:20" s="345" customFormat="1">
      <c r="B87" s="469">
        <v>45589</v>
      </c>
      <c r="C87" s="483" t="s">
        <v>1927</v>
      </c>
      <c r="D87" s="362" t="s">
        <v>2561</v>
      </c>
      <c r="E87" s="362"/>
      <c r="F87" s="362" t="s">
        <v>207</v>
      </c>
      <c r="G87" s="362" t="s">
        <v>208</v>
      </c>
      <c r="H87" s="485">
        <v>35</v>
      </c>
      <c r="I87" s="539">
        <v>5</v>
      </c>
      <c r="J87" s="364">
        <v>2</v>
      </c>
      <c r="K87" s="360" t="s">
        <v>1778</v>
      </c>
      <c r="M87"/>
      <c r="N87"/>
      <c r="O87"/>
      <c r="P87"/>
      <c r="Q87"/>
      <c r="R87"/>
      <c r="S87"/>
      <c r="T87"/>
    </row>
    <row r="88" spans="2:20" s="345" customFormat="1">
      <c r="B88" s="469">
        <v>45590</v>
      </c>
      <c r="C88" s="483" t="s">
        <v>213</v>
      </c>
      <c r="D88" s="362" t="s">
        <v>2612</v>
      </c>
      <c r="E88" s="362" t="s">
        <v>2611</v>
      </c>
      <c r="F88" s="362" t="s">
        <v>2539</v>
      </c>
      <c r="G88" s="362" t="s">
        <v>208</v>
      </c>
      <c r="H88" s="485">
        <v>40</v>
      </c>
      <c r="I88" s="539">
        <v>10</v>
      </c>
      <c r="J88" s="364">
        <v>4</v>
      </c>
      <c r="K88" s="360" t="s">
        <v>1064</v>
      </c>
      <c r="M88"/>
      <c r="N88"/>
      <c r="O88"/>
      <c r="P88"/>
      <c r="Q88"/>
      <c r="R88"/>
      <c r="S88"/>
      <c r="T88"/>
    </row>
    <row r="89" spans="2:20" s="345" customFormat="1">
      <c r="B89" s="469">
        <v>45590</v>
      </c>
      <c r="C89" s="483" t="s">
        <v>225</v>
      </c>
      <c r="D89" s="362" t="s">
        <v>2613</v>
      </c>
      <c r="E89" s="362">
        <v>205</v>
      </c>
      <c r="F89" s="362" t="s">
        <v>2539</v>
      </c>
      <c r="G89" s="362" t="s">
        <v>208</v>
      </c>
      <c r="H89" s="485">
        <v>25</v>
      </c>
      <c r="I89" s="539">
        <v>7</v>
      </c>
      <c r="J89" s="364">
        <v>2</v>
      </c>
      <c r="K89" s="360" t="s">
        <v>1064</v>
      </c>
      <c r="M89"/>
      <c r="N89"/>
      <c r="O89"/>
      <c r="P89"/>
      <c r="Q89"/>
      <c r="R89"/>
      <c r="S89"/>
      <c r="T89"/>
    </row>
    <row r="90" spans="2:20" s="345" customFormat="1">
      <c r="B90" s="469">
        <v>45590</v>
      </c>
      <c r="C90" s="483" t="s">
        <v>451</v>
      </c>
      <c r="D90" s="362" t="s">
        <v>2614</v>
      </c>
      <c r="E90" s="362">
        <v>305</v>
      </c>
      <c r="F90" s="362" t="s">
        <v>2539</v>
      </c>
      <c r="G90" s="362" t="s">
        <v>208</v>
      </c>
      <c r="H90" s="485">
        <v>25</v>
      </c>
      <c r="I90" s="539">
        <v>7</v>
      </c>
      <c r="J90" s="364">
        <v>2</v>
      </c>
      <c r="K90" s="360" t="s">
        <v>1064</v>
      </c>
      <c r="M90"/>
      <c r="N90"/>
      <c r="O90"/>
      <c r="P90"/>
      <c r="Q90"/>
      <c r="R90"/>
      <c r="S90"/>
      <c r="T90"/>
    </row>
    <row r="91" spans="2:20" s="345" customFormat="1">
      <c r="B91" s="469">
        <v>45590</v>
      </c>
      <c r="C91" s="483" t="s">
        <v>501</v>
      </c>
      <c r="D91" s="362" t="s">
        <v>2610</v>
      </c>
      <c r="E91" s="362">
        <v>102</v>
      </c>
      <c r="F91" s="362" t="s">
        <v>219</v>
      </c>
      <c r="G91" s="362" t="s">
        <v>208</v>
      </c>
      <c r="H91" s="485">
        <v>25</v>
      </c>
      <c r="I91" s="539">
        <v>7</v>
      </c>
      <c r="J91" s="364">
        <v>2</v>
      </c>
      <c r="K91" s="360" t="s">
        <v>169</v>
      </c>
      <c r="M91"/>
      <c r="N91"/>
      <c r="O91"/>
      <c r="P91"/>
      <c r="Q91"/>
      <c r="R91"/>
      <c r="S91"/>
      <c r="T91"/>
    </row>
    <row r="92" spans="2:20" s="345" customFormat="1" ht="14.25" customHeight="1">
      <c r="B92" s="469">
        <v>45591</v>
      </c>
      <c r="C92" s="483" t="s">
        <v>241</v>
      </c>
      <c r="D92" s="362" t="s">
        <v>2554</v>
      </c>
      <c r="E92" s="362"/>
      <c r="F92" s="362" t="s">
        <v>1720</v>
      </c>
      <c r="G92" s="362" t="s">
        <v>65</v>
      </c>
      <c r="H92" s="485">
        <v>35</v>
      </c>
      <c r="I92" s="539">
        <v>5</v>
      </c>
      <c r="J92" s="364">
        <v>2</v>
      </c>
      <c r="K92" s="360" t="s">
        <v>169</v>
      </c>
      <c r="M92"/>
      <c r="N92"/>
      <c r="O92"/>
      <c r="P92"/>
      <c r="Q92"/>
      <c r="R92"/>
      <c r="S92"/>
      <c r="T92"/>
    </row>
    <row r="93" spans="2:20" s="345" customFormat="1" ht="14.25" customHeight="1">
      <c r="B93" s="469">
        <v>45592</v>
      </c>
      <c r="C93" s="483" t="s">
        <v>519</v>
      </c>
      <c r="D93" s="362" t="s">
        <v>2559</v>
      </c>
      <c r="E93" s="362"/>
      <c r="F93" s="362" t="s">
        <v>1318</v>
      </c>
      <c r="G93" s="362" t="s">
        <v>65</v>
      </c>
      <c r="H93" s="485">
        <v>35</v>
      </c>
      <c r="I93" s="539">
        <v>5</v>
      </c>
      <c r="J93" s="364">
        <v>2</v>
      </c>
      <c r="K93" s="360" t="s">
        <v>1778</v>
      </c>
      <c r="M93"/>
      <c r="N93"/>
      <c r="O93"/>
      <c r="P93"/>
      <c r="Q93"/>
      <c r="R93"/>
      <c r="S93"/>
      <c r="T93"/>
    </row>
    <row r="94" spans="2:20" s="345" customFormat="1" ht="14.25" customHeight="1">
      <c r="B94" s="469">
        <v>45592</v>
      </c>
      <c r="C94" s="483" t="s">
        <v>217</v>
      </c>
      <c r="D94" s="362" t="s">
        <v>2620</v>
      </c>
      <c r="E94" s="362" t="s">
        <v>2621</v>
      </c>
      <c r="F94" s="362" t="s">
        <v>219</v>
      </c>
      <c r="G94" s="362" t="s">
        <v>208</v>
      </c>
      <c r="H94" s="485">
        <v>40</v>
      </c>
      <c r="I94" s="539">
        <v>10</v>
      </c>
      <c r="J94" s="364">
        <v>4</v>
      </c>
      <c r="K94" s="360" t="s">
        <v>169</v>
      </c>
      <c r="M94"/>
      <c r="N94"/>
      <c r="O94"/>
      <c r="P94"/>
      <c r="Q94"/>
      <c r="R94"/>
      <c r="S94"/>
      <c r="T94"/>
    </row>
    <row r="95" spans="2:20" s="345" customFormat="1" ht="14.25" customHeight="1">
      <c r="B95" s="469">
        <v>45592</v>
      </c>
      <c r="C95" s="483" t="s">
        <v>1595</v>
      </c>
      <c r="D95" s="362" t="s">
        <v>2618</v>
      </c>
      <c r="E95" s="362">
        <v>310</v>
      </c>
      <c r="F95" s="362" t="s">
        <v>219</v>
      </c>
      <c r="G95" s="362" t="s">
        <v>208</v>
      </c>
      <c r="H95" s="485">
        <v>25</v>
      </c>
      <c r="I95" s="539">
        <v>7</v>
      </c>
      <c r="J95" s="364">
        <v>2</v>
      </c>
      <c r="K95" s="360" t="s">
        <v>240</v>
      </c>
      <c r="M95"/>
      <c r="N95"/>
      <c r="O95"/>
      <c r="P95"/>
      <c r="Q95"/>
      <c r="R95"/>
      <c r="S95"/>
      <c r="T95"/>
    </row>
    <row r="96" spans="2:20" s="345" customFormat="1" ht="14.25" customHeight="1">
      <c r="B96" s="469">
        <v>45592</v>
      </c>
      <c r="C96" s="483" t="s">
        <v>664</v>
      </c>
      <c r="D96" s="362" t="s">
        <v>2500</v>
      </c>
      <c r="E96" s="362"/>
      <c r="F96" s="362" t="s">
        <v>1720</v>
      </c>
      <c r="G96" s="362" t="s">
        <v>65</v>
      </c>
      <c r="H96" s="485">
        <v>70</v>
      </c>
      <c r="I96" s="539">
        <v>15</v>
      </c>
      <c r="J96" s="364">
        <v>4</v>
      </c>
      <c r="K96" s="360" t="s">
        <v>1064</v>
      </c>
      <c r="M96"/>
      <c r="N96"/>
      <c r="O96"/>
      <c r="P96"/>
      <c r="Q96"/>
      <c r="R96"/>
      <c r="S96"/>
      <c r="T96"/>
    </row>
    <row r="97" spans="2:21" s="345" customFormat="1">
      <c r="B97" s="469">
        <v>45593</v>
      </c>
      <c r="C97" s="483" t="s">
        <v>249</v>
      </c>
      <c r="D97" s="362" t="s">
        <v>2587</v>
      </c>
      <c r="E97" s="362" t="s">
        <v>2588</v>
      </c>
      <c r="F97" s="362" t="s">
        <v>219</v>
      </c>
      <c r="G97" s="362" t="s">
        <v>208</v>
      </c>
      <c r="H97" s="485">
        <v>40</v>
      </c>
      <c r="I97" s="539">
        <v>10</v>
      </c>
      <c r="J97" s="364">
        <v>6</v>
      </c>
      <c r="K97" s="360" t="s">
        <v>240</v>
      </c>
      <c r="M97"/>
      <c r="N97"/>
      <c r="O97"/>
      <c r="P97"/>
      <c r="Q97"/>
      <c r="R97"/>
      <c r="S97"/>
      <c r="T97"/>
    </row>
    <row r="98" spans="2:21" s="345" customFormat="1">
      <c r="B98" s="469">
        <v>45593</v>
      </c>
      <c r="C98" s="483" t="s">
        <v>249</v>
      </c>
      <c r="D98" s="362" t="s">
        <v>2559</v>
      </c>
      <c r="E98" s="362">
        <v>408</v>
      </c>
      <c r="F98" s="362" t="s">
        <v>219</v>
      </c>
      <c r="G98" s="362" t="s">
        <v>208</v>
      </c>
      <c r="H98" s="485">
        <v>25</v>
      </c>
      <c r="I98" s="539">
        <v>7</v>
      </c>
      <c r="J98" s="364">
        <v>2</v>
      </c>
      <c r="K98" s="360" t="s">
        <v>240</v>
      </c>
      <c r="M98"/>
      <c r="N98"/>
      <c r="O98"/>
      <c r="P98"/>
      <c r="Q98"/>
      <c r="R98"/>
      <c r="S98"/>
      <c r="T98"/>
    </row>
    <row r="99" spans="2:21" s="345" customFormat="1">
      <c r="B99" s="469">
        <v>45594</v>
      </c>
      <c r="C99" s="483" t="s">
        <v>295</v>
      </c>
      <c r="D99" s="362" t="s">
        <v>2624</v>
      </c>
      <c r="E99" s="362" t="s">
        <v>2625</v>
      </c>
      <c r="F99" s="362" t="s">
        <v>219</v>
      </c>
      <c r="G99" s="362" t="s">
        <v>208</v>
      </c>
      <c r="H99" s="485">
        <v>30</v>
      </c>
      <c r="I99" s="539">
        <v>7.5</v>
      </c>
      <c r="J99" s="364">
        <v>3</v>
      </c>
      <c r="K99" s="360" t="s">
        <v>240</v>
      </c>
      <c r="M99"/>
      <c r="N99"/>
      <c r="O99"/>
      <c r="P99"/>
      <c r="Q99"/>
      <c r="R99"/>
      <c r="S99"/>
      <c r="T99"/>
    </row>
    <row r="100" spans="2:21" s="345" customFormat="1">
      <c r="B100" s="469">
        <v>45594</v>
      </c>
      <c r="C100" s="483" t="s">
        <v>514</v>
      </c>
      <c r="D100" s="362" t="s">
        <v>2627</v>
      </c>
      <c r="E100" s="362">
        <v>311</v>
      </c>
      <c r="F100" s="362" t="s">
        <v>219</v>
      </c>
      <c r="G100" s="362" t="s">
        <v>208</v>
      </c>
      <c r="H100" s="485">
        <v>25</v>
      </c>
      <c r="I100" s="539">
        <v>7</v>
      </c>
      <c r="J100" s="364">
        <v>2</v>
      </c>
      <c r="K100" s="360" t="s">
        <v>189</v>
      </c>
      <c r="M100"/>
      <c r="N100"/>
      <c r="O100"/>
      <c r="P100"/>
      <c r="Q100"/>
      <c r="R100"/>
      <c r="S100"/>
      <c r="T100"/>
    </row>
    <row r="101" spans="2:21" s="345" customFormat="1">
      <c r="B101" s="469">
        <v>45595</v>
      </c>
      <c r="C101" s="483" t="s">
        <v>287</v>
      </c>
      <c r="D101" s="362" t="s">
        <v>2554</v>
      </c>
      <c r="E101" s="362">
        <v>315</v>
      </c>
      <c r="F101" s="362" t="s">
        <v>219</v>
      </c>
      <c r="G101" s="362" t="s">
        <v>208</v>
      </c>
      <c r="H101" s="485">
        <v>25</v>
      </c>
      <c r="I101" s="539">
        <v>7</v>
      </c>
      <c r="J101" s="364">
        <v>2</v>
      </c>
      <c r="K101" s="360" t="s">
        <v>240</v>
      </c>
      <c r="M101"/>
      <c r="N101"/>
      <c r="O101"/>
      <c r="P101"/>
      <c r="Q101"/>
      <c r="R101"/>
      <c r="S101"/>
      <c r="T101"/>
    </row>
    <row r="102" spans="2:21" s="345" customFormat="1">
      <c r="B102" s="469">
        <v>45595</v>
      </c>
      <c r="C102" s="483" t="s">
        <v>323</v>
      </c>
      <c r="D102" s="362" t="s">
        <v>2500</v>
      </c>
      <c r="E102" s="362" t="s">
        <v>2628</v>
      </c>
      <c r="F102" s="362" t="s">
        <v>219</v>
      </c>
      <c r="G102" s="362" t="s">
        <v>208</v>
      </c>
      <c r="H102" s="485">
        <v>40</v>
      </c>
      <c r="I102" s="539">
        <v>10</v>
      </c>
      <c r="J102" s="364">
        <v>4</v>
      </c>
      <c r="K102" s="360" t="s">
        <v>169</v>
      </c>
      <c r="M102"/>
      <c r="N102"/>
      <c r="O102"/>
      <c r="P102"/>
      <c r="Q102"/>
      <c r="R102"/>
      <c r="S102"/>
      <c r="T102"/>
    </row>
    <row r="103" spans="2:21" s="345" customFormat="1">
      <c r="B103" s="469">
        <v>45595</v>
      </c>
      <c r="C103" s="483" t="s">
        <v>1509</v>
      </c>
      <c r="D103" s="362" t="s">
        <v>2629</v>
      </c>
      <c r="E103" s="362"/>
      <c r="F103" s="362" t="s">
        <v>207</v>
      </c>
      <c r="G103" s="362" t="s">
        <v>208</v>
      </c>
      <c r="H103" s="485">
        <v>35</v>
      </c>
      <c r="I103" s="539">
        <v>5</v>
      </c>
      <c r="J103" s="364">
        <v>2</v>
      </c>
      <c r="K103" s="360" t="s">
        <v>169</v>
      </c>
      <c r="M103"/>
      <c r="N103"/>
      <c r="O103"/>
      <c r="P103"/>
      <c r="Q103"/>
      <c r="R103"/>
      <c r="S103"/>
      <c r="T103"/>
    </row>
    <row r="104" spans="2:21" s="345" customFormat="1">
      <c r="B104" s="577">
        <v>45596</v>
      </c>
      <c r="C104" s="579" t="s">
        <v>355</v>
      </c>
      <c r="D104" s="578" t="s">
        <v>2631</v>
      </c>
      <c r="E104" s="578">
        <v>206</v>
      </c>
      <c r="F104" s="578" t="s">
        <v>219</v>
      </c>
      <c r="G104" s="578" t="s">
        <v>208</v>
      </c>
      <c r="H104" s="681">
        <v>25</v>
      </c>
      <c r="I104" s="682">
        <v>7</v>
      </c>
      <c r="J104" s="683">
        <v>2</v>
      </c>
      <c r="K104" s="360" t="s">
        <v>240</v>
      </c>
      <c r="M104"/>
      <c r="N104"/>
      <c r="O104"/>
      <c r="P104"/>
      <c r="Q104"/>
      <c r="R104"/>
      <c r="S104"/>
      <c r="T104"/>
    </row>
    <row r="105" spans="2:21" s="345" customFormat="1">
      <c r="B105" s="577">
        <v>45596</v>
      </c>
      <c r="C105" s="579" t="s">
        <v>420</v>
      </c>
      <c r="D105" s="578" t="s">
        <v>2633</v>
      </c>
      <c r="E105" s="578">
        <v>301</v>
      </c>
      <c r="F105" s="578" t="s">
        <v>219</v>
      </c>
      <c r="G105" s="578" t="s">
        <v>208</v>
      </c>
      <c r="H105" s="681">
        <v>25</v>
      </c>
      <c r="I105" s="682">
        <v>7</v>
      </c>
      <c r="J105" s="683">
        <v>2</v>
      </c>
      <c r="K105" s="360" t="s">
        <v>189</v>
      </c>
      <c r="M105"/>
      <c r="N105"/>
      <c r="O105"/>
      <c r="P105"/>
      <c r="Q105"/>
      <c r="R105"/>
      <c r="S105"/>
      <c r="T105"/>
    </row>
    <row r="106" spans="2:21" s="345" customFormat="1">
      <c r="B106" s="577">
        <v>45596</v>
      </c>
      <c r="C106" s="579" t="s">
        <v>225</v>
      </c>
      <c r="D106" s="578" t="s">
        <v>2632</v>
      </c>
      <c r="E106" s="578">
        <v>211</v>
      </c>
      <c r="F106" s="578" t="s">
        <v>219</v>
      </c>
      <c r="G106" s="578" t="s">
        <v>208</v>
      </c>
      <c r="H106" s="681">
        <v>25</v>
      </c>
      <c r="I106" s="682">
        <v>7</v>
      </c>
      <c r="J106" s="683">
        <v>2</v>
      </c>
      <c r="K106" s="360" t="s">
        <v>240</v>
      </c>
      <c r="M106"/>
      <c r="N106"/>
      <c r="O106"/>
      <c r="P106"/>
      <c r="Q106"/>
      <c r="R106"/>
      <c r="S106"/>
      <c r="T106"/>
      <c r="U106" s="365"/>
    </row>
    <row r="107" spans="2:21" s="345" customFormat="1" ht="15.75" thickBot="1">
      <c r="B107" s="498">
        <v>45596</v>
      </c>
      <c r="C107" s="620" t="s">
        <v>350</v>
      </c>
      <c r="D107" s="373" t="s">
        <v>2556</v>
      </c>
      <c r="E107" s="373"/>
      <c r="F107" s="373" t="s">
        <v>2557</v>
      </c>
      <c r="G107" s="373" t="s">
        <v>208</v>
      </c>
      <c r="H107" s="500">
        <v>35</v>
      </c>
      <c r="I107" s="621">
        <v>5</v>
      </c>
      <c r="J107" s="501">
        <v>2</v>
      </c>
      <c r="K107" s="360" t="s">
        <v>169</v>
      </c>
      <c r="M107"/>
      <c r="N107"/>
      <c r="O107"/>
      <c r="P107"/>
      <c r="Q107"/>
      <c r="R107"/>
      <c r="S107"/>
      <c r="T107"/>
      <c r="U107" s="365"/>
    </row>
    <row r="108" spans="2:21" s="345" customFormat="1">
      <c r="K108" s="360"/>
      <c r="M108"/>
      <c r="N108"/>
      <c r="O108"/>
      <c r="P108"/>
      <c r="Q108"/>
      <c r="R108"/>
      <c r="S108"/>
      <c r="T108"/>
      <c r="U108" s="365"/>
    </row>
    <row r="109" spans="2:21" s="345" customFormat="1">
      <c r="H109" s="652">
        <f>SUM(H5:H107)</f>
        <v>3310</v>
      </c>
      <c r="I109" s="534">
        <f>SUM(I5:I107)</f>
        <v>731.5</v>
      </c>
      <c r="K109" s="360"/>
      <c r="M109"/>
      <c r="N109"/>
      <c r="O109"/>
      <c r="P109"/>
      <c r="Q109"/>
      <c r="R109"/>
      <c r="S109"/>
      <c r="T109"/>
      <c r="U109" s="365"/>
    </row>
    <row r="110" spans="2:21" s="345" customFormat="1">
      <c r="I110" s="534"/>
      <c r="K110" s="360"/>
      <c r="M110"/>
      <c r="N110"/>
      <c r="O110"/>
      <c r="P110"/>
      <c r="Q110"/>
      <c r="R110"/>
      <c r="S110"/>
      <c r="T110"/>
      <c r="U110" s="365"/>
    </row>
    <row r="111" spans="2:21" s="345" customFormat="1">
      <c r="I111" s="534"/>
      <c r="K111" s="360"/>
      <c r="M111"/>
      <c r="N111"/>
      <c r="O111"/>
      <c r="P111"/>
      <c r="Q111"/>
      <c r="R111"/>
      <c r="S111"/>
      <c r="T111"/>
      <c r="U111" s="365"/>
    </row>
    <row r="112" spans="2:21" s="345" customFormat="1" ht="15.75">
      <c r="B112" s="991" t="s">
        <v>1444</v>
      </c>
      <c r="C112" s="992"/>
      <c r="D112" s="992"/>
      <c r="E112" s="992"/>
      <c r="F112" s="992"/>
      <c r="G112" s="992"/>
      <c r="H112" s="992"/>
      <c r="I112" s="993"/>
      <c r="K112" s="360"/>
      <c r="M112"/>
      <c r="N112"/>
      <c r="O112"/>
      <c r="P112"/>
      <c r="Q112"/>
      <c r="R112"/>
      <c r="S112"/>
      <c r="T112"/>
      <c r="U112" s="365"/>
    </row>
    <row r="113" spans="2:21" s="345" customFormat="1" ht="15.75">
      <c r="B113" s="378"/>
      <c r="I113" s="534"/>
      <c r="K113" s="360"/>
      <c r="M113"/>
      <c r="N113"/>
      <c r="O113"/>
      <c r="P113"/>
      <c r="Q113"/>
      <c r="R113"/>
      <c r="S113"/>
      <c r="T113"/>
      <c r="U113" s="365"/>
    </row>
    <row r="114" spans="2:21" s="345" customFormat="1" ht="15.75">
      <c r="B114" s="503" t="s">
        <v>311</v>
      </c>
      <c r="I114" s="534"/>
      <c r="K114" s="360"/>
      <c r="M114"/>
      <c r="N114"/>
      <c r="O114"/>
      <c r="P114"/>
      <c r="Q114"/>
      <c r="R114"/>
      <c r="S114"/>
      <c r="T114"/>
      <c r="U114" s="365"/>
    </row>
    <row r="115" spans="2:21" s="345" customFormat="1" ht="15.75">
      <c r="B115" s="503"/>
      <c r="I115" s="534"/>
      <c r="K115" s="360"/>
      <c r="M115"/>
      <c r="N115"/>
      <c r="O115"/>
      <c r="P115"/>
      <c r="Q115"/>
      <c r="R115"/>
      <c r="S115"/>
      <c r="T115"/>
      <c r="U115" s="365"/>
    </row>
    <row r="116" spans="2:21" s="345" customFormat="1" ht="15.75">
      <c r="B116" s="503" t="s">
        <v>312</v>
      </c>
      <c r="I116" s="534"/>
      <c r="K116" s="360"/>
      <c r="M116"/>
      <c r="N116"/>
      <c r="O116"/>
      <c r="P116"/>
      <c r="Q116"/>
      <c r="R116"/>
      <c r="S116"/>
      <c r="T116"/>
      <c r="U116" s="365"/>
    </row>
    <row r="117" spans="2:21" s="345" customFormat="1" ht="15.75">
      <c r="B117" s="503"/>
      <c r="I117" s="534"/>
      <c r="K117" s="360"/>
      <c r="M117"/>
      <c r="N117"/>
      <c r="O117"/>
      <c r="P117"/>
      <c r="Q117"/>
      <c r="R117"/>
      <c r="S117"/>
      <c r="T117"/>
      <c r="U117" s="365"/>
    </row>
    <row r="118" spans="2:21" s="345" customFormat="1" ht="15.75">
      <c r="B118" s="994" t="s">
        <v>313</v>
      </c>
      <c r="I118" s="534"/>
      <c r="K118" s="360"/>
      <c r="M118"/>
      <c r="N118"/>
      <c r="O118"/>
      <c r="P118"/>
      <c r="Q118"/>
      <c r="R118"/>
      <c r="S118"/>
      <c r="T118"/>
      <c r="U118" s="365"/>
    </row>
    <row r="119" spans="2:21" s="345" customFormat="1" ht="15.75">
      <c r="B119" s="503"/>
      <c r="I119" s="534"/>
      <c r="K119" s="360"/>
      <c r="M119"/>
      <c r="N119"/>
      <c r="O119"/>
      <c r="P119"/>
      <c r="Q119"/>
      <c r="R119"/>
      <c r="S119"/>
      <c r="T119"/>
      <c r="U119" s="365"/>
    </row>
    <row r="120" spans="2:21" s="345" customFormat="1" ht="15.75">
      <c r="B120" s="378" t="s">
        <v>1618</v>
      </c>
      <c r="I120" s="534"/>
      <c r="K120" s="360"/>
      <c r="M120"/>
      <c r="N120"/>
      <c r="O120"/>
      <c r="P120"/>
      <c r="Q120"/>
      <c r="R120"/>
      <c r="S120"/>
      <c r="T120"/>
      <c r="U120" s="365"/>
    </row>
    <row r="121" spans="2:21" s="345" customFormat="1" ht="15.75">
      <c r="B121" s="503"/>
      <c r="I121" s="534"/>
      <c r="K121" s="360"/>
      <c r="M121"/>
      <c r="N121"/>
      <c r="O121"/>
      <c r="P121"/>
      <c r="Q121"/>
      <c r="R121"/>
      <c r="S121"/>
      <c r="T121"/>
      <c r="U121" s="365"/>
    </row>
    <row r="122" spans="2:21" s="345" customFormat="1" ht="15.75">
      <c r="B122" s="378" t="s">
        <v>1617</v>
      </c>
      <c r="I122" s="534"/>
      <c r="K122" s="360"/>
      <c r="M122"/>
      <c r="N122"/>
      <c r="O122"/>
      <c r="P122"/>
      <c r="Q122"/>
      <c r="R122"/>
      <c r="S122"/>
      <c r="T122"/>
      <c r="U122" s="365"/>
    </row>
    <row r="123" spans="2:21" s="345" customFormat="1">
      <c r="I123" s="534"/>
      <c r="K123" s="360"/>
      <c r="M123"/>
      <c r="N123"/>
      <c r="O123"/>
      <c r="P123"/>
      <c r="Q123"/>
      <c r="R123"/>
      <c r="S123"/>
      <c r="T123"/>
    </row>
    <row r="124" spans="2:21" s="345" customFormat="1">
      <c r="I124" s="534"/>
      <c r="K124" s="365"/>
      <c r="M124"/>
      <c r="N124"/>
      <c r="O124"/>
      <c r="P124"/>
      <c r="Q124"/>
      <c r="R124"/>
      <c r="S124"/>
      <c r="T124"/>
    </row>
    <row r="125" spans="2:21" s="345" customFormat="1">
      <c r="B125"/>
      <c r="C125"/>
      <c r="D125"/>
      <c r="E125"/>
      <c r="F125"/>
      <c r="G125"/>
      <c r="H125"/>
      <c r="I125" s="538"/>
      <c r="J125"/>
      <c r="K125" s="365"/>
      <c r="M125"/>
      <c r="N125"/>
      <c r="O125"/>
      <c r="P125"/>
      <c r="Q125"/>
      <c r="R125"/>
      <c r="S125"/>
      <c r="T125"/>
    </row>
    <row r="126" spans="2:21" s="345" customFormat="1">
      <c r="B126"/>
      <c r="C126"/>
      <c r="D126"/>
      <c r="E126"/>
      <c r="F126"/>
      <c r="G126"/>
      <c r="H126"/>
      <c r="I126" s="538"/>
      <c r="J126"/>
      <c r="K126" s="365"/>
      <c r="M126"/>
      <c r="N126"/>
      <c r="O126"/>
      <c r="P126"/>
      <c r="Q126"/>
      <c r="R126"/>
      <c r="S126"/>
      <c r="T126"/>
    </row>
    <row r="127" spans="2:21" s="345" customFormat="1">
      <c r="B127"/>
      <c r="C127"/>
      <c r="D127"/>
      <c r="E127"/>
      <c r="F127"/>
      <c r="G127"/>
      <c r="H127"/>
      <c r="I127" s="538"/>
      <c r="J127"/>
      <c r="K127" s="365"/>
      <c r="M127"/>
      <c r="N127"/>
      <c r="O127"/>
      <c r="P127"/>
      <c r="Q127"/>
      <c r="R127"/>
      <c r="S127"/>
      <c r="T127"/>
    </row>
    <row r="128" spans="2:21" s="345" customFormat="1">
      <c r="B128"/>
      <c r="C128"/>
      <c r="D128"/>
      <c r="E128"/>
      <c r="F128"/>
      <c r="G128"/>
      <c r="H128"/>
      <c r="I128" s="538"/>
      <c r="J128"/>
      <c r="K128" s="365"/>
      <c r="M128"/>
      <c r="N128"/>
      <c r="O128"/>
      <c r="P128"/>
      <c r="Q128"/>
      <c r="R128"/>
      <c r="S128"/>
      <c r="T128"/>
    </row>
    <row r="129" spans="1:20" s="345" customFormat="1">
      <c r="B129"/>
      <c r="C129"/>
      <c r="D129"/>
      <c r="E129"/>
      <c r="F129"/>
      <c r="G129"/>
      <c r="H129"/>
      <c r="I129" s="538"/>
      <c r="J129"/>
      <c r="K129" s="365"/>
      <c r="M129"/>
      <c r="N129"/>
      <c r="O129"/>
      <c r="P129"/>
      <c r="Q129"/>
      <c r="R129"/>
      <c r="S129"/>
      <c r="T129"/>
    </row>
    <row r="130" spans="1:20" s="345" customFormat="1">
      <c r="B130"/>
      <c r="C130"/>
      <c r="D130"/>
      <c r="E130"/>
      <c r="F130"/>
      <c r="G130"/>
      <c r="H130"/>
      <c r="I130" s="538"/>
      <c r="J130"/>
      <c r="K130" s="365"/>
      <c r="M130"/>
      <c r="N130"/>
      <c r="O130"/>
      <c r="P130"/>
      <c r="Q130"/>
      <c r="R130"/>
      <c r="S130"/>
      <c r="T130"/>
    </row>
    <row r="131" spans="1:20" s="345" customFormat="1">
      <c r="B131"/>
      <c r="C131"/>
      <c r="D131"/>
      <c r="E131"/>
      <c r="F131"/>
      <c r="G131"/>
      <c r="H131"/>
      <c r="I131" s="538"/>
      <c r="J131"/>
      <c r="K131" s="365"/>
      <c r="M131"/>
      <c r="N131"/>
      <c r="O131"/>
      <c r="P131"/>
      <c r="Q131"/>
      <c r="R131"/>
      <c r="S131"/>
      <c r="T131"/>
    </row>
    <row r="132" spans="1:20" s="345" customFormat="1">
      <c r="B132"/>
      <c r="C132"/>
      <c r="D132"/>
      <c r="E132"/>
      <c r="F132"/>
      <c r="G132"/>
      <c r="H132"/>
      <c r="I132" s="538"/>
      <c r="J132"/>
      <c r="K132" s="365"/>
      <c r="M132"/>
      <c r="N132"/>
      <c r="O132"/>
      <c r="P132"/>
      <c r="Q132"/>
      <c r="R132"/>
      <c r="S132"/>
      <c r="T132"/>
    </row>
    <row r="133" spans="1:20" s="345" customFormat="1">
      <c r="B133"/>
      <c r="C133"/>
      <c r="D133"/>
      <c r="E133"/>
      <c r="F133"/>
      <c r="G133"/>
      <c r="H133"/>
      <c r="I133" s="538"/>
      <c r="J133"/>
      <c r="K133" s="365"/>
      <c r="M133"/>
      <c r="N133"/>
      <c r="O133"/>
      <c r="P133"/>
      <c r="Q133"/>
      <c r="R133"/>
      <c r="S133"/>
      <c r="T133"/>
    </row>
    <row r="134" spans="1:20" s="345" customFormat="1">
      <c r="B134"/>
      <c r="C134"/>
      <c r="D134"/>
      <c r="E134"/>
      <c r="F134"/>
      <c r="G134"/>
      <c r="H134"/>
      <c r="I134" s="538"/>
      <c r="J134"/>
      <c r="K134" s="365"/>
      <c r="M134"/>
      <c r="N134"/>
      <c r="O134"/>
      <c r="P134"/>
      <c r="Q134"/>
      <c r="R134"/>
      <c r="S134"/>
      <c r="T134"/>
    </row>
    <row r="135" spans="1:20" s="345" customFormat="1">
      <c r="B135"/>
      <c r="C135"/>
      <c r="D135"/>
      <c r="E135"/>
      <c r="F135"/>
      <c r="G135"/>
      <c r="H135"/>
      <c r="I135" s="538"/>
      <c r="J135"/>
      <c r="K135" s="365"/>
      <c r="M135"/>
      <c r="N135"/>
      <c r="O135"/>
      <c r="P135"/>
      <c r="Q135"/>
      <c r="R135"/>
      <c r="S135"/>
      <c r="T135"/>
    </row>
    <row r="136" spans="1:20" s="345" customFormat="1">
      <c r="B136"/>
      <c r="C136"/>
      <c r="D136"/>
      <c r="E136"/>
      <c r="F136"/>
      <c r="G136"/>
      <c r="H136"/>
      <c r="I136" s="538"/>
      <c r="J136"/>
      <c r="K136" s="365"/>
      <c r="M136"/>
      <c r="N136"/>
      <c r="O136"/>
      <c r="P136"/>
      <c r="Q136"/>
      <c r="R136"/>
      <c r="S136"/>
      <c r="T136"/>
    </row>
    <row r="137" spans="1:20" s="345" customFormat="1">
      <c r="B137"/>
      <c r="C137"/>
      <c r="D137"/>
      <c r="E137"/>
      <c r="F137"/>
      <c r="G137"/>
      <c r="H137"/>
      <c r="I137" s="538"/>
      <c r="J137"/>
      <c r="K137" s="365"/>
      <c r="M137"/>
      <c r="N137"/>
      <c r="O137"/>
      <c r="P137"/>
      <c r="Q137"/>
      <c r="R137"/>
      <c r="S137"/>
      <c r="T137"/>
    </row>
    <row r="138" spans="1:20" s="345" customFormat="1">
      <c r="B138"/>
      <c r="C138"/>
      <c r="D138"/>
      <c r="E138"/>
      <c r="F138"/>
      <c r="G138"/>
      <c r="H138"/>
      <c r="I138" s="538"/>
      <c r="J138"/>
      <c r="K138" s="365"/>
      <c r="M138"/>
      <c r="N138"/>
      <c r="O138"/>
      <c r="P138"/>
      <c r="Q138"/>
      <c r="R138"/>
      <c r="S138"/>
      <c r="T138"/>
    </row>
    <row r="139" spans="1:20" s="345" customFormat="1">
      <c r="A139"/>
      <c r="B139"/>
      <c r="C139"/>
      <c r="D139"/>
      <c r="E139"/>
      <c r="F139"/>
      <c r="G139"/>
      <c r="H139"/>
      <c r="I139" s="538"/>
      <c r="J139"/>
      <c r="K139" s="365"/>
      <c r="M139"/>
      <c r="N139"/>
      <c r="O139"/>
      <c r="P139"/>
      <c r="Q139"/>
      <c r="R139"/>
      <c r="S139"/>
      <c r="T139"/>
    </row>
    <row r="140" spans="1:20">
      <c r="K140" s="365"/>
    </row>
    <row r="141" spans="1:20">
      <c r="K141" s="365"/>
    </row>
    <row r="142" spans="1:20">
      <c r="K142" s="345"/>
    </row>
    <row r="143" spans="1:20">
      <c r="K143" s="345"/>
    </row>
    <row r="144" spans="1:20">
      <c r="K144" s="345"/>
    </row>
    <row r="145" spans="11:11">
      <c r="K145" s="345"/>
    </row>
    <row r="146" spans="11:11">
      <c r="K146" s="345"/>
    </row>
    <row r="147" spans="11:11">
      <c r="K147" s="345"/>
    </row>
    <row r="148" spans="11:11">
      <c r="K148" s="345"/>
    </row>
    <row r="149" spans="11:11">
      <c r="K149" s="345"/>
    </row>
    <row r="150" spans="11:11">
      <c r="K150" s="345"/>
    </row>
    <row r="151" spans="11:11">
      <c r="K151" s="345"/>
    </row>
    <row r="152" spans="11:11">
      <c r="K152" s="345"/>
    </row>
    <row r="153" spans="11:11">
      <c r="K153" s="345"/>
    </row>
    <row r="154" spans="11:11">
      <c r="K154" s="345"/>
    </row>
    <row r="155" spans="11:11">
      <c r="K155" s="345"/>
    </row>
    <row r="156" spans="11:11">
      <c r="K156" s="345"/>
    </row>
    <row r="157" spans="11:11">
      <c r="K157" s="345"/>
    </row>
    <row r="158" spans="11:11">
      <c r="K158" s="345"/>
    </row>
  </sheetData>
  <mergeCells count="4">
    <mergeCell ref="B1:G1"/>
    <mergeCell ref="W1:X1"/>
    <mergeCell ref="C2:G2"/>
    <mergeCell ref="B3:D3"/>
  </mergeCells>
  <conditionalFormatting sqref="U19:U25">
    <cfRule type="top10" dxfId="23" priority="1" percent="1" rank="10"/>
  </conditionalFormatting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12E8-7167-4601-A8DA-82BEB21066C5}">
  <sheetPr codeName="Folha30"/>
  <dimension ref="A1:Y94"/>
  <sheetViews>
    <sheetView topLeftCell="A6" zoomScale="90" zoomScaleNormal="90" workbookViewId="0">
      <selection activeCell="L14" sqref="L14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2577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715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</row>
    <row r="5" spans="2:25" s="345" customFormat="1">
      <c r="B5" s="475">
        <v>45627</v>
      </c>
      <c r="C5" s="476" t="s">
        <v>463</v>
      </c>
      <c r="D5" s="631" t="s">
        <v>2708</v>
      </c>
      <c r="E5" s="477">
        <v>408</v>
      </c>
      <c r="F5" s="488" t="s">
        <v>1070</v>
      </c>
      <c r="G5" s="488" t="s">
        <v>208</v>
      </c>
      <c r="H5" s="493">
        <v>25</v>
      </c>
      <c r="I5" s="710">
        <v>7</v>
      </c>
      <c r="J5" s="492">
        <v>2</v>
      </c>
      <c r="K5" s="480" t="s">
        <v>1064</v>
      </c>
      <c r="L5" s="481"/>
    </row>
    <row r="6" spans="2:25" s="345" customFormat="1">
      <c r="B6" s="475">
        <v>45627</v>
      </c>
      <c r="C6" s="476" t="s">
        <v>471</v>
      </c>
      <c r="D6" s="631"/>
      <c r="E6" s="477" t="s">
        <v>1337</v>
      </c>
      <c r="F6" s="488" t="s">
        <v>1070</v>
      </c>
      <c r="G6" s="488" t="s">
        <v>208</v>
      </c>
      <c r="H6" s="493">
        <v>30</v>
      </c>
      <c r="I6" s="710">
        <v>7.5</v>
      </c>
      <c r="J6" s="492">
        <v>3</v>
      </c>
      <c r="K6" s="480" t="s">
        <v>1064</v>
      </c>
      <c r="L6" s="481"/>
    </row>
    <row r="7" spans="2:25" s="345" customFormat="1">
      <c r="B7" s="475">
        <v>45627</v>
      </c>
      <c r="C7" s="476" t="s">
        <v>291</v>
      </c>
      <c r="D7" s="631" t="s">
        <v>2709</v>
      </c>
      <c r="E7" s="477"/>
      <c r="F7" s="362" t="s">
        <v>207</v>
      </c>
      <c r="G7" s="362" t="s">
        <v>208</v>
      </c>
      <c r="H7" s="485">
        <v>35</v>
      </c>
      <c r="I7" s="539">
        <v>5</v>
      </c>
      <c r="J7" s="364">
        <v>2</v>
      </c>
      <c r="K7" s="480" t="s">
        <v>1064</v>
      </c>
      <c r="L7" s="481"/>
    </row>
    <row r="8" spans="2:25" s="345" customFormat="1">
      <c r="B8" s="475">
        <v>45628</v>
      </c>
      <c r="C8" s="476" t="s">
        <v>504</v>
      </c>
      <c r="D8" s="631" t="s">
        <v>2709</v>
      </c>
      <c r="E8" s="477">
        <v>304</v>
      </c>
      <c r="F8" s="362" t="s">
        <v>2712</v>
      </c>
      <c r="G8" s="362" t="s">
        <v>208</v>
      </c>
      <c r="H8" s="485">
        <v>25</v>
      </c>
      <c r="I8" s="539">
        <v>7</v>
      </c>
      <c r="J8" s="364">
        <v>2</v>
      </c>
      <c r="K8" s="480" t="s">
        <v>169</v>
      </c>
      <c r="L8" s="481"/>
    </row>
    <row r="9" spans="2:25" s="345" customFormat="1">
      <c r="B9" s="475">
        <v>45629</v>
      </c>
      <c r="C9" s="476" t="s">
        <v>295</v>
      </c>
      <c r="D9" s="631" t="s">
        <v>2713</v>
      </c>
      <c r="E9" s="477">
        <v>306</v>
      </c>
      <c r="F9" s="488" t="s">
        <v>1070</v>
      </c>
      <c r="G9" s="488" t="s">
        <v>208</v>
      </c>
      <c r="H9" s="493">
        <v>25</v>
      </c>
      <c r="I9" s="710">
        <v>7</v>
      </c>
      <c r="J9" s="492">
        <v>2</v>
      </c>
      <c r="K9" s="480" t="s">
        <v>189</v>
      </c>
      <c r="L9" s="480"/>
    </row>
    <row r="10" spans="2:25" s="345" customFormat="1">
      <c r="B10" s="469">
        <v>45629</v>
      </c>
      <c r="C10" s="483" t="s">
        <v>533</v>
      </c>
      <c r="D10" s="362" t="s">
        <v>2714</v>
      </c>
      <c r="E10" s="362">
        <v>416</v>
      </c>
      <c r="F10" s="488" t="s">
        <v>1070</v>
      </c>
      <c r="G10" s="488" t="s">
        <v>208</v>
      </c>
      <c r="H10" s="493">
        <v>25</v>
      </c>
      <c r="I10" s="710">
        <v>7</v>
      </c>
      <c r="J10" s="492">
        <v>2</v>
      </c>
      <c r="K10" s="480" t="s">
        <v>189</v>
      </c>
    </row>
    <row r="11" spans="2:25" s="345" customFormat="1">
      <c r="B11" s="475">
        <v>45629</v>
      </c>
      <c r="C11" s="476" t="s">
        <v>514</v>
      </c>
      <c r="D11" s="631" t="s">
        <v>2692</v>
      </c>
      <c r="E11" s="477"/>
      <c r="F11" s="362" t="s">
        <v>207</v>
      </c>
      <c r="G11" s="362" t="s">
        <v>208</v>
      </c>
      <c r="H11" s="485">
        <v>35</v>
      </c>
      <c r="I11" s="541">
        <v>5</v>
      </c>
      <c r="J11" s="364">
        <v>2</v>
      </c>
      <c r="K11" s="480" t="s">
        <v>1064</v>
      </c>
    </row>
    <row r="12" spans="2:25" s="345" customFormat="1">
      <c r="B12" s="469">
        <v>45630</v>
      </c>
      <c r="C12" s="483" t="s">
        <v>519</v>
      </c>
      <c r="D12" s="362" t="s">
        <v>2695</v>
      </c>
      <c r="E12" s="362"/>
      <c r="F12" s="362" t="s">
        <v>207</v>
      </c>
      <c r="G12" s="362" t="s">
        <v>208</v>
      </c>
      <c r="H12" s="1066">
        <v>70</v>
      </c>
      <c r="I12" s="1182">
        <v>15</v>
      </c>
      <c r="J12" s="364">
        <v>2</v>
      </c>
      <c r="K12" s="480" t="s">
        <v>240</v>
      </c>
      <c r="U12" s="365"/>
    </row>
    <row r="13" spans="2:25" s="345" customFormat="1">
      <c r="B13" s="469">
        <v>45631</v>
      </c>
      <c r="C13" s="483" t="s">
        <v>323</v>
      </c>
      <c r="D13" s="362" t="s">
        <v>2695</v>
      </c>
      <c r="E13" s="362">
        <v>403</v>
      </c>
      <c r="F13" s="362" t="s">
        <v>2719</v>
      </c>
      <c r="G13" s="362" t="s">
        <v>208</v>
      </c>
      <c r="H13" s="1066">
        <v>40</v>
      </c>
      <c r="I13" s="1182">
        <v>10</v>
      </c>
      <c r="J13" s="364">
        <v>2</v>
      </c>
      <c r="K13" s="480" t="s">
        <v>1064</v>
      </c>
      <c r="U13" s="365"/>
    </row>
    <row r="14" spans="2:25" s="345" customFormat="1">
      <c r="B14" s="469">
        <v>45632</v>
      </c>
      <c r="C14" s="483" t="s">
        <v>420</v>
      </c>
      <c r="D14" s="362" t="s">
        <v>2721</v>
      </c>
      <c r="E14" s="362"/>
      <c r="F14" s="362" t="s">
        <v>219</v>
      </c>
      <c r="G14" s="362" t="s">
        <v>208</v>
      </c>
      <c r="H14" s="485">
        <v>40</v>
      </c>
      <c r="I14" s="539">
        <v>10</v>
      </c>
      <c r="J14" s="364">
        <v>4</v>
      </c>
      <c r="K14" s="480" t="s">
        <v>240</v>
      </c>
      <c r="U14" s="365"/>
    </row>
    <row r="15" spans="2:25" s="345" customFormat="1">
      <c r="B15" s="469">
        <v>45632</v>
      </c>
      <c r="C15" s="483">
        <v>0.50694444444444442</v>
      </c>
      <c r="D15" s="362" t="s">
        <v>2716</v>
      </c>
      <c r="E15" s="362"/>
      <c r="F15" s="362" t="s">
        <v>207</v>
      </c>
      <c r="G15" s="362" t="s">
        <v>208</v>
      </c>
      <c r="H15" s="485">
        <v>35</v>
      </c>
      <c r="I15" s="539">
        <v>5</v>
      </c>
      <c r="J15" s="364">
        <v>2</v>
      </c>
      <c r="K15" s="480" t="s">
        <v>2347</v>
      </c>
      <c r="U15" s="365"/>
    </row>
    <row r="16" spans="2:25" s="1115" customFormat="1">
      <c r="B16" s="1062">
        <v>45632</v>
      </c>
      <c r="C16" s="1063" t="s">
        <v>2765</v>
      </c>
      <c r="D16" s="1065" t="s">
        <v>2711</v>
      </c>
      <c r="E16" s="1065"/>
      <c r="F16" s="1065" t="s">
        <v>1720</v>
      </c>
      <c r="G16" s="1065" t="s">
        <v>208</v>
      </c>
      <c r="H16" s="1066">
        <v>35</v>
      </c>
      <c r="I16" s="1182">
        <v>5</v>
      </c>
      <c r="J16" s="1067">
        <v>2</v>
      </c>
      <c r="K16" s="1075" t="s">
        <v>1064</v>
      </c>
      <c r="U16" s="1061"/>
    </row>
    <row r="17" spans="2:21" s="345" customFormat="1">
      <c r="B17" s="469">
        <v>45998</v>
      </c>
      <c r="C17" s="483" t="s">
        <v>220</v>
      </c>
      <c r="D17" s="362"/>
      <c r="E17" s="362"/>
      <c r="F17" s="362" t="s">
        <v>2763</v>
      </c>
      <c r="G17" s="362" t="s">
        <v>208</v>
      </c>
      <c r="H17" s="485">
        <v>35</v>
      </c>
      <c r="I17" s="541">
        <v>5</v>
      </c>
      <c r="J17" s="364"/>
      <c r="K17" s="360" t="s">
        <v>142</v>
      </c>
      <c r="U17" s="365"/>
    </row>
    <row r="18" spans="2:21" s="345" customFormat="1">
      <c r="B18" s="469">
        <v>45635</v>
      </c>
      <c r="C18" s="483" t="s">
        <v>265</v>
      </c>
      <c r="D18" s="362" t="s">
        <v>2723</v>
      </c>
      <c r="E18" s="362">
        <v>315</v>
      </c>
      <c r="F18" s="362" t="s">
        <v>1070</v>
      </c>
      <c r="G18" s="362" t="s">
        <v>208</v>
      </c>
      <c r="H18" s="485">
        <v>40</v>
      </c>
      <c r="I18" s="539">
        <v>10</v>
      </c>
      <c r="J18" s="364">
        <v>2</v>
      </c>
      <c r="K18" s="360" t="s">
        <v>1064</v>
      </c>
      <c r="U18" s="365"/>
    </row>
    <row r="19" spans="2:21" s="345" customFormat="1">
      <c r="B19" s="469">
        <v>45635</v>
      </c>
      <c r="C19" s="483" t="s">
        <v>213</v>
      </c>
      <c r="D19" s="362" t="s">
        <v>2724</v>
      </c>
      <c r="E19" s="362">
        <v>403</v>
      </c>
      <c r="F19" s="362" t="s">
        <v>1070</v>
      </c>
      <c r="G19" s="362" t="s">
        <v>208</v>
      </c>
      <c r="H19" s="485">
        <v>25</v>
      </c>
      <c r="I19" s="539">
        <v>7</v>
      </c>
      <c r="J19" s="364">
        <v>2</v>
      </c>
      <c r="K19" s="360" t="s">
        <v>1064</v>
      </c>
      <c r="U19" s="365"/>
    </row>
    <row r="20" spans="2:21" s="345" customFormat="1">
      <c r="B20" s="469">
        <v>45635</v>
      </c>
      <c r="C20" s="483" t="s">
        <v>233</v>
      </c>
      <c r="D20" s="362" t="s">
        <v>2698</v>
      </c>
      <c r="E20" s="362"/>
      <c r="F20" s="362" t="s">
        <v>1652</v>
      </c>
      <c r="G20" s="362" t="s">
        <v>208</v>
      </c>
      <c r="H20" s="485">
        <v>35</v>
      </c>
      <c r="I20" s="539">
        <v>5</v>
      </c>
      <c r="J20" s="364">
        <v>2</v>
      </c>
      <c r="K20" s="360" t="s">
        <v>1064</v>
      </c>
      <c r="U20" s="365"/>
    </row>
    <row r="21" spans="2:21" s="345" customFormat="1">
      <c r="B21" s="469">
        <v>45636</v>
      </c>
      <c r="C21" s="483" t="s">
        <v>1021</v>
      </c>
      <c r="D21" s="362" t="s">
        <v>2731</v>
      </c>
      <c r="E21" s="362">
        <v>311</v>
      </c>
      <c r="F21" s="362" t="s">
        <v>219</v>
      </c>
      <c r="G21" s="362" t="s">
        <v>208</v>
      </c>
      <c r="H21" s="485">
        <v>25</v>
      </c>
      <c r="I21" s="539">
        <v>7</v>
      </c>
      <c r="J21" s="364">
        <v>2</v>
      </c>
      <c r="K21" s="360" t="s">
        <v>240</v>
      </c>
      <c r="U21" s="365"/>
    </row>
    <row r="22" spans="2:21" s="345" customFormat="1" ht="14.25" customHeight="1">
      <c r="B22" s="469">
        <v>45637</v>
      </c>
      <c r="C22" s="483" t="s">
        <v>249</v>
      </c>
      <c r="D22" s="362" t="s">
        <v>2730</v>
      </c>
      <c r="E22" s="362">
        <v>303</v>
      </c>
      <c r="F22" s="362" t="s">
        <v>219</v>
      </c>
      <c r="G22" s="362" t="s">
        <v>208</v>
      </c>
      <c r="H22" s="485">
        <v>25</v>
      </c>
      <c r="I22" s="539">
        <v>7</v>
      </c>
      <c r="J22" s="364">
        <v>2</v>
      </c>
      <c r="K22" s="360" t="s">
        <v>240</v>
      </c>
      <c r="M22"/>
      <c r="N22"/>
      <c r="O22"/>
      <c r="P22"/>
      <c r="Q22"/>
      <c r="R22"/>
      <c r="S22"/>
      <c r="T22"/>
      <c r="U22" s="365"/>
    </row>
    <row r="23" spans="2:21" s="345" customFormat="1" ht="14.25" customHeight="1">
      <c r="B23" s="469">
        <v>45639</v>
      </c>
      <c r="C23" s="483" t="s">
        <v>235</v>
      </c>
      <c r="D23" s="362" t="s">
        <v>2698</v>
      </c>
      <c r="E23" s="362">
        <v>216</v>
      </c>
      <c r="F23" s="362" t="s">
        <v>1070</v>
      </c>
      <c r="G23" s="362" t="s">
        <v>208</v>
      </c>
      <c r="H23" s="485">
        <v>25</v>
      </c>
      <c r="I23" s="539">
        <v>7</v>
      </c>
      <c r="J23" s="364">
        <v>2</v>
      </c>
      <c r="K23" s="360" t="s">
        <v>1064</v>
      </c>
      <c r="M23"/>
      <c r="N23"/>
      <c r="O23"/>
      <c r="P23"/>
      <c r="Q23"/>
      <c r="R23"/>
      <c r="S23"/>
      <c r="T23"/>
      <c r="U23" s="365"/>
    </row>
    <row r="24" spans="2:21" s="345" customFormat="1">
      <c r="B24" s="469">
        <v>45640</v>
      </c>
      <c r="C24" s="483" t="s">
        <v>355</v>
      </c>
      <c r="D24" s="483"/>
      <c r="E24" s="362">
        <v>315</v>
      </c>
      <c r="F24" s="362" t="s">
        <v>1070</v>
      </c>
      <c r="G24" s="362" t="s">
        <v>208</v>
      </c>
      <c r="H24" s="485">
        <v>25</v>
      </c>
      <c r="I24" s="539">
        <v>7</v>
      </c>
      <c r="J24" s="364">
        <v>2</v>
      </c>
      <c r="K24" s="360"/>
      <c r="M24"/>
      <c r="N24"/>
      <c r="O24"/>
      <c r="P24"/>
      <c r="Q24"/>
      <c r="R24"/>
      <c r="S24"/>
      <c r="T24"/>
      <c r="U24" s="365"/>
    </row>
    <row r="25" spans="2:21" s="345" customFormat="1">
      <c r="B25" s="469">
        <v>45642</v>
      </c>
      <c r="C25" s="483" t="s">
        <v>429</v>
      </c>
      <c r="D25" s="362" t="s">
        <v>2733</v>
      </c>
      <c r="E25" s="362"/>
      <c r="F25" s="362" t="s">
        <v>1652</v>
      </c>
      <c r="G25" s="362" t="s">
        <v>208</v>
      </c>
      <c r="H25" s="485">
        <v>35</v>
      </c>
      <c r="I25" s="539">
        <v>5</v>
      </c>
      <c r="J25" s="364">
        <v>2</v>
      </c>
      <c r="K25" s="480" t="s">
        <v>189</v>
      </c>
      <c r="M25"/>
      <c r="N25"/>
      <c r="O25"/>
      <c r="P25"/>
      <c r="Q25"/>
      <c r="R25"/>
      <c r="S25"/>
      <c r="T25"/>
      <c r="U25" s="365"/>
    </row>
    <row r="26" spans="2:21" s="345" customFormat="1">
      <c r="B26" s="1072">
        <v>45642</v>
      </c>
      <c r="C26" s="1073" t="s">
        <v>641</v>
      </c>
      <c r="D26" s="1074" t="s">
        <v>2720</v>
      </c>
      <c r="E26" s="1074"/>
      <c r="F26" s="1074" t="s">
        <v>1652</v>
      </c>
      <c r="G26" s="1074" t="s">
        <v>208</v>
      </c>
      <c r="H26" s="971">
        <v>35</v>
      </c>
      <c r="I26" s="1182">
        <v>5</v>
      </c>
      <c r="J26" s="973">
        <v>2</v>
      </c>
      <c r="K26" s="978" t="s">
        <v>1064</v>
      </c>
      <c r="L26" s="976" t="s">
        <v>2736</v>
      </c>
      <c r="M26"/>
      <c r="N26"/>
      <c r="O26"/>
      <c r="P26"/>
      <c r="Q26"/>
      <c r="R26"/>
      <c r="S26"/>
      <c r="T26"/>
      <c r="U26" s="365"/>
    </row>
    <row r="27" spans="2:21" s="345" customFormat="1">
      <c r="B27" s="469">
        <v>45643</v>
      </c>
      <c r="C27" s="483" t="s">
        <v>323</v>
      </c>
      <c r="D27" s="362" t="s">
        <v>2734</v>
      </c>
      <c r="E27" s="362">
        <v>102</v>
      </c>
      <c r="F27" s="362" t="s">
        <v>1070</v>
      </c>
      <c r="G27" s="362" t="s">
        <v>208</v>
      </c>
      <c r="H27" s="485">
        <v>25</v>
      </c>
      <c r="I27" s="539">
        <v>7</v>
      </c>
      <c r="J27" s="364">
        <v>2</v>
      </c>
      <c r="K27" s="360" t="s">
        <v>189</v>
      </c>
      <c r="M27"/>
      <c r="N27"/>
      <c r="O27"/>
      <c r="P27"/>
      <c r="Q27"/>
      <c r="R27"/>
      <c r="S27"/>
      <c r="T27"/>
      <c r="U27" s="365"/>
    </row>
    <row r="28" spans="2:21" s="345" customFormat="1">
      <c r="B28" s="469">
        <v>45643</v>
      </c>
      <c r="C28" s="483" t="s">
        <v>514</v>
      </c>
      <c r="D28" s="362" t="s">
        <v>2737</v>
      </c>
      <c r="E28" s="362"/>
      <c r="F28" s="362" t="s">
        <v>1720</v>
      </c>
      <c r="G28" s="362" t="s">
        <v>208</v>
      </c>
      <c r="H28" s="485">
        <v>50</v>
      </c>
      <c r="I28" s="539">
        <v>10</v>
      </c>
      <c r="J28" s="364">
        <v>2</v>
      </c>
      <c r="K28" s="360" t="s">
        <v>189</v>
      </c>
      <c r="M28"/>
      <c r="N28"/>
      <c r="O28"/>
      <c r="P28"/>
      <c r="Q28"/>
      <c r="R28"/>
      <c r="S28"/>
      <c r="T28"/>
      <c r="U28" s="365"/>
    </row>
    <row r="29" spans="2:21" s="345" customFormat="1">
      <c r="B29" s="469">
        <v>46011</v>
      </c>
      <c r="C29" s="483" t="s">
        <v>2764</v>
      </c>
      <c r="D29" s="362"/>
      <c r="E29" s="362"/>
      <c r="F29" s="362" t="s">
        <v>1720</v>
      </c>
      <c r="G29" s="362" t="s">
        <v>208</v>
      </c>
      <c r="H29" s="485">
        <v>50</v>
      </c>
      <c r="I29" s="539">
        <v>10</v>
      </c>
      <c r="J29" s="364"/>
      <c r="K29" s="360" t="s">
        <v>142</v>
      </c>
      <c r="M29"/>
      <c r="N29"/>
      <c r="O29"/>
      <c r="P29"/>
      <c r="Q29"/>
      <c r="R29"/>
      <c r="S29"/>
      <c r="T29"/>
      <c r="U29" s="365"/>
    </row>
    <row r="30" spans="2:21" s="345" customFormat="1">
      <c r="B30" s="469">
        <v>45647</v>
      </c>
      <c r="C30" s="483" t="s">
        <v>644</v>
      </c>
      <c r="D30" s="362" t="s">
        <v>2737</v>
      </c>
      <c r="E30" s="362"/>
      <c r="F30" s="362" t="s">
        <v>1070</v>
      </c>
      <c r="G30" s="362" t="s">
        <v>208</v>
      </c>
      <c r="H30" s="485">
        <v>30</v>
      </c>
      <c r="I30" s="1182">
        <v>10</v>
      </c>
      <c r="J30" s="364">
        <v>2</v>
      </c>
      <c r="K30" s="360" t="s">
        <v>142</v>
      </c>
      <c r="M30"/>
      <c r="N30"/>
      <c r="O30"/>
      <c r="P30"/>
      <c r="Q30"/>
      <c r="R30"/>
      <c r="S30"/>
      <c r="T30"/>
    </row>
    <row r="31" spans="2:21" s="345" customFormat="1">
      <c r="B31" s="469">
        <v>45647</v>
      </c>
      <c r="C31" s="483" t="s">
        <v>531</v>
      </c>
      <c r="D31" s="362" t="s">
        <v>2739</v>
      </c>
      <c r="E31" s="362"/>
      <c r="F31" s="362" t="s">
        <v>1652</v>
      </c>
      <c r="G31" s="362" t="s">
        <v>208</v>
      </c>
      <c r="H31" s="485">
        <v>35</v>
      </c>
      <c r="I31" s="539">
        <v>5</v>
      </c>
      <c r="J31" s="364">
        <v>3</v>
      </c>
      <c r="K31" s="360" t="s">
        <v>189</v>
      </c>
      <c r="M31"/>
      <c r="N31"/>
      <c r="O31"/>
      <c r="P31"/>
      <c r="Q31"/>
      <c r="R31"/>
      <c r="S31"/>
      <c r="T31"/>
    </row>
    <row r="32" spans="2:21" s="345" customFormat="1">
      <c r="B32" s="469">
        <v>45648</v>
      </c>
      <c r="C32" s="483" t="s">
        <v>297</v>
      </c>
      <c r="D32" s="362" t="s">
        <v>2733</v>
      </c>
      <c r="E32" s="362"/>
      <c r="F32" s="362" t="s">
        <v>219</v>
      </c>
      <c r="G32" s="362" t="s">
        <v>208</v>
      </c>
      <c r="H32" s="485">
        <v>25</v>
      </c>
      <c r="I32" s="539">
        <v>7</v>
      </c>
      <c r="J32" s="364">
        <v>2</v>
      </c>
      <c r="K32" s="360" t="s">
        <v>169</v>
      </c>
      <c r="M32"/>
      <c r="N32"/>
      <c r="O32"/>
      <c r="P32"/>
      <c r="Q32"/>
      <c r="R32"/>
      <c r="S32"/>
      <c r="T32"/>
    </row>
    <row r="33" spans="2:20" s="345" customFormat="1">
      <c r="B33" s="469">
        <v>45652</v>
      </c>
      <c r="C33" s="483" t="s">
        <v>993</v>
      </c>
      <c r="D33" s="362" t="s">
        <v>2745</v>
      </c>
      <c r="E33" s="362"/>
      <c r="F33" s="362" t="s">
        <v>1652</v>
      </c>
      <c r="G33" s="362" t="s">
        <v>208</v>
      </c>
      <c r="H33" s="485">
        <v>70</v>
      </c>
      <c r="I33" s="539">
        <v>15</v>
      </c>
      <c r="J33" s="364">
        <v>4</v>
      </c>
      <c r="K33" s="360" t="s">
        <v>189</v>
      </c>
      <c r="M33"/>
      <c r="N33"/>
      <c r="O33"/>
      <c r="P33"/>
      <c r="Q33"/>
      <c r="R33"/>
      <c r="S33"/>
      <c r="T33"/>
    </row>
    <row r="34" spans="2:20" s="345" customFormat="1">
      <c r="B34" s="469">
        <v>45591</v>
      </c>
      <c r="C34" s="483" t="s">
        <v>418</v>
      </c>
      <c r="D34" s="362" t="s">
        <v>2749</v>
      </c>
      <c r="E34" s="362">
        <v>410</v>
      </c>
      <c r="F34" s="362" t="s">
        <v>783</v>
      </c>
      <c r="G34" s="362" t="s">
        <v>208</v>
      </c>
      <c r="H34" s="485">
        <v>25</v>
      </c>
      <c r="I34" s="539">
        <v>7</v>
      </c>
      <c r="J34" s="364">
        <v>2</v>
      </c>
      <c r="K34" s="360" t="s">
        <v>240</v>
      </c>
      <c r="M34"/>
      <c r="N34"/>
      <c r="O34"/>
      <c r="P34"/>
      <c r="Q34"/>
      <c r="R34"/>
      <c r="S34"/>
      <c r="T34"/>
    </row>
    <row r="35" spans="2:20" s="345" customFormat="1">
      <c r="B35" s="1072">
        <v>45653</v>
      </c>
      <c r="C35" s="1073" t="s">
        <v>209</v>
      </c>
      <c r="D35" s="1074" t="s">
        <v>2741</v>
      </c>
      <c r="E35" s="1074"/>
      <c r="F35" s="1074" t="s">
        <v>207</v>
      </c>
      <c r="G35" s="1074" t="s">
        <v>208</v>
      </c>
      <c r="H35" s="971">
        <v>35</v>
      </c>
      <c r="I35" s="972">
        <v>-30</v>
      </c>
      <c r="J35" s="973">
        <v>2</v>
      </c>
      <c r="K35" s="978" t="s">
        <v>169</v>
      </c>
      <c r="L35" s="976" t="s">
        <v>2753</v>
      </c>
      <c r="M35"/>
      <c r="N35"/>
      <c r="O35"/>
      <c r="P35"/>
      <c r="Q35"/>
      <c r="R35"/>
      <c r="S35"/>
      <c r="T35"/>
    </row>
    <row r="36" spans="2:20" s="345" customFormat="1">
      <c r="B36" s="469">
        <v>45653</v>
      </c>
      <c r="C36" s="483" t="s">
        <v>931</v>
      </c>
      <c r="D36" s="362" t="s">
        <v>2742</v>
      </c>
      <c r="E36" s="362"/>
      <c r="F36" s="362" t="s">
        <v>207</v>
      </c>
      <c r="G36" s="362" t="s">
        <v>208</v>
      </c>
      <c r="H36" s="485">
        <v>35</v>
      </c>
      <c r="I36" s="539">
        <v>5</v>
      </c>
      <c r="J36" s="364">
        <v>2</v>
      </c>
      <c r="K36" s="360" t="s">
        <v>1064</v>
      </c>
      <c r="M36"/>
      <c r="N36"/>
      <c r="O36"/>
      <c r="P36"/>
      <c r="Q36"/>
      <c r="R36"/>
      <c r="S36"/>
      <c r="T36"/>
    </row>
    <row r="37" spans="2:20" s="345" customFormat="1">
      <c r="B37" s="469">
        <v>45653</v>
      </c>
      <c r="C37" s="483" t="s">
        <v>2750</v>
      </c>
      <c r="D37" s="362" t="s">
        <v>2751</v>
      </c>
      <c r="E37" s="362"/>
      <c r="F37" s="362" t="s">
        <v>207</v>
      </c>
      <c r="G37" s="362" t="s">
        <v>208</v>
      </c>
      <c r="H37" s="485">
        <v>50</v>
      </c>
      <c r="I37" s="539">
        <v>10</v>
      </c>
      <c r="J37" s="364">
        <v>4</v>
      </c>
      <c r="K37" s="360" t="s">
        <v>1778</v>
      </c>
      <c r="M37"/>
      <c r="N37"/>
      <c r="O37"/>
      <c r="P37"/>
      <c r="Q37"/>
      <c r="R37"/>
      <c r="S37"/>
      <c r="T37"/>
    </row>
    <row r="38" spans="2:20" s="345" customFormat="1">
      <c r="B38" s="469">
        <v>45654</v>
      </c>
      <c r="C38" s="483" t="s">
        <v>635</v>
      </c>
      <c r="D38" s="362" t="s">
        <v>2752</v>
      </c>
      <c r="E38" s="362">
        <v>211</v>
      </c>
      <c r="F38" s="362" t="s">
        <v>207</v>
      </c>
      <c r="G38" s="362" t="s">
        <v>208</v>
      </c>
      <c r="H38" s="485">
        <v>35</v>
      </c>
      <c r="I38" s="539">
        <v>5</v>
      </c>
      <c r="J38" s="364">
        <v>2</v>
      </c>
      <c r="K38" s="360"/>
      <c r="M38"/>
      <c r="N38"/>
      <c r="O38"/>
      <c r="P38"/>
      <c r="Q38"/>
      <c r="R38"/>
      <c r="S38"/>
      <c r="T38"/>
    </row>
    <row r="39" spans="2:20" s="345" customFormat="1">
      <c r="B39" s="469">
        <v>45654</v>
      </c>
      <c r="C39" s="483" t="s">
        <v>600</v>
      </c>
      <c r="D39" s="362" t="s">
        <v>2746</v>
      </c>
      <c r="E39" s="362">
        <v>207</v>
      </c>
      <c r="F39" s="362" t="s">
        <v>1070</v>
      </c>
      <c r="G39" s="362" t="s">
        <v>208</v>
      </c>
      <c r="H39" s="485">
        <v>25</v>
      </c>
      <c r="I39" s="539">
        <v>7</v>
      </c>
      <c r="J39" s="364">
        <v>2</v>
      </c>
      <c r="K39" s="360" t="s">
        <v>189</v>
      </c>
      <c r="M39"/>
      <c r="N39"/>
      <c r="O39"/>
      <c r="P39"/>
      <c r="Q39"/>
      <c r="R39"/>
      <c r="S39"/>
      <c r="T39"/>
    </row>
    <row r="40" spans="2:20" s="345" customFormat="1">
      <c r="B40" s="469">
        <v>45655</v>
      </c>
      <c r="C40" s="483" t="s">
        <v>418</v>
      </c>
      <c r="D40" s="362" t="s">
        <v>2743</v>
      </c>
      <c r="E40" s="362"/>
      <c r="F40" s="362" t="s">
        <v>207</v>
      </c>
      <c r="G40" s="362" t="s">
        <v>208</v>
      </c>
      <c r="H40" s="485">
        <v>35</v>
      </c>
      <c r="I40" s="539">
        <v>5</v>
      </c>
      <c r="J40" s="364">
        <v>2</v>
      </c>
      <c r="K40" s="360" t="s">
        <v>240</v>
      </c>
      <c r="M40"/>
      <c r="N40"/>
      <c r="O40"/>
      <c r="P40"/>
      <c r="Q40"/>
      <c r="R40"/>
      <c r="S40"/>
      <c r="T40"/>
    </row>
    <row r="41" spans="2:20" s="345" customFormat="1">
      <c r="B41" s="469">
        <v>45657</v>
      </c>
      <c r="C41" s="483" t="s">
        <v>213</v>
      </c>
      <c r="D41" s="362" t="s">
        <v>2742</v>
      </c>
      <c r="E41" s="362">
        <v>307</v>
      </c>
      <c r="F41" s="362" t="s">
        <v>1070</v>
      </c>
      <c r="G41" s="362" t="s">
        <v>208</v>
      </c>
      <c r="H41" s="485">
        <v>50</v>
      </c>
      <c r="I41" s="539">
        <v>14</v>
      </c>
      <c r="J41" s="364">
        <v>2</v>
      </c>
      <c r="K41" s="360" t="s">
        <v>189</v>
      </c>
      <c r="M41"/>
      <c r="N41"/>
      <c r="O41"/>
      <c r="P41"/>
      <c r="Q41"/>
      <c r="R41"/>
      <c r="S41"/>
      <c r="T41"/>
    </row>
    <row r="42" spans="2:20" s="345" customFormat="1">
      <c r="B42" s="469">
        <v>45657</v>
      </c>
      <c r="C42" s="483" t="s">
        <v>973</v>
      </c>
      <c r="D42" s="362" t="s">
        <v>2738</v>
      </c>
      <c r="E42" s="362"/>
      <c r="F42" s="362" t="s">
        <v>1652</v>
      </c>
      <c r="G42" s="362" t="s">
        <v>208</v>
      </c>
      <c r="H42" s="485">
        <v>140</v>
      </c>
      <c r="I42" s="539">
        <v>30</v>
      </c>
      <c r="J42" s="364">
        <v>5</v>
      </c>
      <c r="K42" s="360" t="s">
        <v>1064</v>
      </c>
      <c r="M42"/>
      <c r="N42"/>
      <c r="O42"/>
      <c r="P42"/>
      <c r="Q42"/>
      <c r="R42"/>
      <c r="S42"/>
      <c r="T42"/>
    </row>
    <row r="43" spans="2:20" s="345" customFormat="1" ht="15.75" hidden="1" thickBot="1">
      <c r="B43" s="498"/>
      <c r="C43" s="620"/>
      <c r="D43" s="373"/>
      <c r="E43" s="373"/>
      <c r="F43" s="373"/>
      <c r="G43" s="373"/>
      <c r="H43" s="500"/>
      <c r="I43" s="621"/>
      <c r="J43" s="501"/>
      <c r="K43" s="360"/>
      <c r="M43"/>
      <c r="N43"/>
      <c r="O43"/>
      <c r="P43"/>
      <c r="Q43"/>
      <c r="R43"/>
      <c r="S43"/>
      <c r="T43"/>
    </row>
    <row r="44" spans="2:20" s="345" customFormat="1">
      <c r="K44" s="360"/>
      <c r="M44"/>
      <c r="N44"/>
      <c r="O44"/>
      <c r="P44"/>
      <c r="Q44"/>
      <c r="R44"/>
      <c r="S44"/>
      <c r="T44"/>
    </row>
    <row r="45" spans="2:20" s="345" customFormat="1">
      <c r="H45" s="652">
        <f>SUM(H5:H43)</f>
        <v>1440</v>
      </c>
      <c r="I45" s="534">
        <f>SUM(I5:I43)</f>
        <v>272.5</v>
      </c>
      <c r="J45" s="502"/>
      <c r="K45" s="360"/>
      <c r="M45"/>
      <c r="N45"/>
      <c r="O45"/>
      <c r="P45"/>
      <c r="Q45"/>
      <c r="R45"/>
      <c r="S45"/>
      <c r="T45"/>
    </row>
    <row r="46" spans="2:20" s="345" customFormat="1">
      <c r="I46" s="534"/>
      <c r="K46" s="360"/>
      <c r="M46"/>
      <c r="N46"/>
      <c r="O46"/>
      <c r="P46"/>
      <c r="Q46"/>
      <c r="R46"/>
      <c r="S46"/>
      <c r="T46"/>
    </row>
    <row r="47" spans="2:20" s="345" customFormat="1">
      <c r="I47" s="534"/>
      <c r="K47" s="360"/>
      <c r="M47"/>
      <c r="N47"/>
      <c r="O47"/>
      <c r="P47"/>
      <c r="Q47"/>
      <c r="R47"/>
      <c r="S47"/>
      <c r="T47"/>
    </row>
    <row r="48" spans="2:20" s="345" customFormat="1" ht="15.75">
      <c r="B48" s="991" t="s">
        <v>1444</v>
      </c>
      <c r="C48" s="992"/>
      <c r="D48" s="992"/>
      <c r="E48" s="992"/>
      <c r="F48" s="992"/>
      <c r="G48" s="992"/>
      <c r="H48" s="992"/>
      <c r="I48" s="993"/>
      <c r="J48" s="993"/>
      <c r="K48" s="360"/>
      <c r="M48"/>
      <c r="N48"/>
      <c r="O48"/>
      <c r="P48"/>
      <c r="Q48"/>
      <c r="R48"/>
      <c r="S48"/>
      <c r="T48"/>
    </row>
    <row r="49" spans="2:21" s="345" customFormat="1" ht="15.75">
      <c r="B49" s="378"/>
      <c r="I49" s="534"/>
      <c r="K49" s="360"/>
      <c r="M49"/>
      <c r="N49"/>
      <c r="O49"/>
      <c r="P49"/>
      <c r="Q49"/>
      <c r="R49"/>
      <c r="S49"/>
      <c r="T49"/>
    </row>
    <row r="50" spans="2:21" s="345" customFormat="1" ht="15.75">
      <c r="B50" s="503" t="s">
        <v>311</v>
      </c>
      <c r="I50" s="534"/>
      <c r="K50" s="360"/>
      <c r="M50"/>
      <c r="N50"/>
      <c r="O50"/>
      <c r="P50"/>
      <c r="Q50"/>
      <c r="R50"/>
      <c r="S50"/>
      <c r="T50"/>
      <c r="U50" s="365"/>
    </row>
    <row r="51" spans="2:21" s="345" customFormat="1" ht="15.75">
      <c r="B51" s="503"/>
      <c r="I51" s="534"/>
      <c r="K51" s="360"/>
      <c r="M51"/>
      <c r="N51"/>
      <c r="O51"/>
      <c r="P51"/>
      <c r="Q51"/>
      <c r="R51"/>
      <c r="S51"/>
      <c r="T51"/>
      <c r="U51" s="365"/>
    </row>
    <row r="52" spans="2:21" s="345" customFormat="1" ht="15.75">
      <c r="B52" s="503" t="s">
        <v>312</v>
      </c>
      <c r="I52" s="534"/>
      <c r="K52" s="360"/>
      <c r="M52"/>
      <c r="N52"/>
      <c r="O52"/>
      <c r="P52"/>
      <c r="Q52"/>
      <c r="R52"/>
      <c r="S52"/>
      <c r="T52"/>
      <c r="U52" s="365"/>
    </row>
    <row r="53" spans="2:21" s="345" customFormat="1" ht="15.75">
      <c r="B53" s="503"/>
      <c r="I53" s="534"/>
      <c r="K53" s="360"/>
      <c r="M53"/>
      <c r="N53"/>
      <c r="O53"/>
      <c r="P53"/>
      <c r="Q53"/>
      <c r="R53"/>
      <c r="S53"/>
      <c r="T53"/>
      <c r="U53" s="365"/>
    </row>
    <row r="54" spans="2:21" s="345" customFormat="1" ht="15.75">
      <c r="B54" s="994" t="s">
        <v>313</v>
      </c>
      <c r="I54" s="534"/>
      <c r="K54" s="360"/>
      <c r="M54"/>
      <c r="N54"/>
      <c r="O54"/>
      <c r="P54"/>
      <c r="Q54"/>
      <c r="R54"/>
      <c r="S54"/>
      <c r="T54"/>
      <c r="U54" s="365"/>
    </row>
    <row r="55" spans="2:21" s="345" customFormat="1" ht="15.75">
      <c r="B55" s="503"/>
      <c r="I55" s="534"/>
      <c r="K55" s="360"/>
      <c r="M55"/>
      <c r="N55"/>
      <c r="O55"/>
      <c r="P55"/>
      <c r="Q55"/>
      <c r="R55"/>
      <c r="S55"/>
      <c r="T55"/>
      <c r="U55" s="365"/>
    </row>
    <row r="56" spans="2:21" s="345" customFormat="1" ht="15.75">
      <c r="B56" s="378" t="s">
        <v>1618</v>
      </c>
      <c r="I56" s="534"/>
      <c r="K56" s="360"/>
      <c r="M56"/>
      <c r="N56"/>
      <c r="O56"/>
      <c r="P56"/>
      <c r="Q56"/>
      <c r="R56"/>
      <c r="S56"/>
      <c r="T56"/>
      <c r="U56" s="365"/>
    </row>
    <row r="57" spans="2:21" s="345" customFormat="1" ht="15.75">
      <c r="B57" s="503"/>
      <c r="I57" s="534"/>
      <c r="K57" s="360"/>
      <c r="M57"/>
      <c r="N57"/>
      <c r="O57"/>
      <c r="P57"/>
      <c r="Q57"/>
      <c r="R57"/>
      <c r="S57"/>
      <c r="T57"/>
      <c r="U57" s="365"/>
    </row>
    <row r="58" spans="2:21" s="345" customFormat="1" ht="15.75">
      <c r="B58" s="378" t="s">
        <v>1617</v>
      </c>
      <c r="I58" s="534"/>
      <c r="K58" s="360"/>
      <c r="M58"/>
      <c r="N58"/>
      <c r="O58"/>
      <c r="P58"/>
      <c r="Q58"/>
      <c r="R58"/>
      <c r="S58"/>
      <c r="T58"/>
      <c r="U58" s="365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  <c r="U59" s="365"/>
    </row>
    <row r="60" spans="2:21" s="345" customFormat="1">
      <c r="I60" s="534"/>
      <c r="K60" s="365"/>
      <c r="M60"/>
      <c r="N60"/>
      <c r="O60"/>
      <c r="P60"/>
      <c r="Q60"/>
      <c r="R60"/>
      <c r="S60"/>
      <c r="T60"/>
      <c r="U60" s="365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  <c r="U61" s="365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  <c r="U62" s="365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  <c r="U63" s="365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  <c r="U64" s="365"/>
    </row>
    <row r="65" spans="2:21" s="345" customFormat="1">
      <c r="B65"/>
      <c r="C65"/>
      <c r="D65"/>
      <c r="E65"/>
      <c r="F65"/>
      <c r="G65"/>
      <c r="H65"/>
      <c r="I65" s="538"/>
      <c r="J65"/>
      <c r="K65" s="365"/>
      <c r="M65"/>
      <c r="N65"/>
      <c r="O65"/>
      <c r="P65"/>
      <c r="Q65"/>
      <c r="R65"/>
      <c r="S65"/>
      <c r="T65"/>
      <c r="U65" s="365"/>
    </row>
    <row r="66" spans="2:21" s="345" customFormat="1">
      <c r="B66"/>
      <c r="C66"/>
      <c r="D66"/>
      <c r="E66"/>
      <c r="F66"/>
      <c r="G66"/>
      <c r="H66"/>
      <c r="I66" s="538"/>
      <c r="J66"/>
      <c r="K66" s="365"/>
      <c r="M66"/>
      <c r="N66"/>
      <c r="O66"/>
      <c r="P66"/>
      <c r="Q66"/>
      <c r="R66"/>
      <c r="S66"/>
      <c r="T66"/>
      <c r="U66" s="365"/>
    </row>
    <row r="67" spans="2:21" s="345" customFormat="1">
      <c r="B67"/>
      <c r="C67"/>
      <c r="D67"/>
      <c r="E67"/>
      <c r="F67"/>
      <c r="G67"/>
      <c r="H67"/>
      <c r="I67" s="538"/>
      <c r="J67"/>
      <c r="K67" s="365"/>
      <c r="M67"/>
      <c r="N67"/>
      <c r="O67"/>
      <c r="P67"/>
      <c r="Q67"/>
      <c r="R67"/>
      <c r="S67"/>
      <c r="T67"/>
    </row>
    <row r="68" spans="2:21" s="345" customFormat="1">
      <c r="B68"/>
      <c r="C68"/>
      <c r="D68"/>
      <c r="E68"/>
      <c r="F68"/>
      <c r="G68"/>
      <c r="H68"/>
      <c r="I68" s="538"/>
      <c r="J68"/>
      <c r="K68" s="365"/>
      <c r="M68"/>
      <c r="N68"/>
      <c r="O68"/>
      <c r="P68"/>
      <c r="Q68"/>
      <c r="R68"/>
      <c r="S68"/>
      <c r="T68"/>
    </row>
    <row r="69" spans="2:21" s="345" customFormat="1">
      <c r="B69"/>
      <c r="C69"/>
      <c r="D69"/>
      <c r="E69"/>
      <c r="F69"/>
      <c r="G69"/>
      <c r="H69"/>
      <c r="I69" s="538"/>
      <c r="J69"/>
      <c r="K69" s="365"/>
      <c r="M69"/>
      <c r="N69"/>
      <c r="O69"/>
      <c r="P69"/>
      <c r="Q69"/>
      <c r="R69"/>
      <c r="S69"/>
      <c r="T69"/>
    </row>
    <row r="70" spans="2:21" s="345" customFormat="1">
      <c r="B70"/>
      <c r="C70"/>
      <c r="D70"/>
      <c r="E70"/>
      <c r="F70"/>
      <c r="G70"/>
      <c r="H70"/>
      <c r="I70" s="538"/>
      <c r="J70"/>
      <c r="K70" s="365"/>
      <c r="M70"/>
      <c r="N70"/>
      <c r="O70"/>
      <c r="P70"/>
      <c r="Q70"/>
      <c r="R70"/>
      <c r="S70"/>
      <c r="T70"/>
    </row>
    <row r="71" spans="2:21" s="345" customFormat="1">
      <c r="B71"/>
      <c r="C71"/>
      <c r="D71"/>
      <c r="E71"/>
      <c r="F71"/>
      <c r="G71"/>
      <c r="H71"/>
      <c r="I71" s="538"/>
      <c r="J71"/>
      <c r="K71" s="365"/>
      <c r="M71"/>
      <c r="N71"/>
      <c r="O71"/>
      <c r="P71"/>
      <c r="Q71"/>
      <c r="R71"/>
      <c r="S71"/>
      <c r="T71"/>
    </row>
    <row r="72" spans="2:21" s="345" customFormat="1">
      <c r="B72"/>
      <c r="C72"/>
      <c r="D72"/>
      <c r="E72"/>
      <c r="F72"/>
      <c r="G72"/>
      <c r="H72"/>
      <c r="I72" s="538"/>
      <c r="J72"/>
      <c r="K72" s="365"/>
      <c r="M72"/>
      <c r="N72"/>
      <c r="O72"/>
      <c r="P72"/>
      <c r="Q72"/>
      <c r="R72"/>
      <c r="S72"/>
      <c r="T72"/>
    </row>
    <row r="73" spans="2:21" s="345" customFormat="1">
      <c r="B73"/>
      <c r="C73"/>
      <c r="D73"/>
      <c r="E73"/>
      <c r="F73"/>
      <c r="G73"/>
      <c r="H73"/>
      <c r="I73" s="538"/>
      <c r="J73"/>
      <c r="K73" s="365"/>
      <c r="M73"/>
      <c r="N73"/>
      <c r="O73"/>
      <c r="P73"/>
      <c r="Q73"/>
      <c r="R73"/>
      <c r="S73"/>
      <c r="T73"/>
    </row>
    <row r="74" spans="2:21" s="345" customFormat="1"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</row>
    <row r="75" spans="2:21" s="345" customFormat="1">
      <c r="B75"/>
      <c r="C75"/>
      <c r="D75"/>
      <c r="E75"/>
      <c r="F75"/>
      <c r="G75"/>
      <c r="H75"/>
      <c r="I75" s="538"/>
      <c r="J75"/>
      <c r="K75" s="365"/>
      <c r="M75"/>
      <c r="N75"/>
      <c r="O75"/>
      <c r="P75"/>
      <c r="Q75"/>
      <c r="R75"/>
      <c r="S75"/>
      <c r="T7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</row>
    <row r="78" spans="2:21" s="345" customFormat="1">
      <c r="B78"/>
      <c r="C78"/>
      <c r="D78"/>
      <c r="E78"/>
      <c r="F78"/>
      <c r="G78"/>
      <c r="H78"/>
      <c r="I78" s="538"/>
      <c r="J78"/>
      <c r="M78"/>
      <c r="N78"/>
      <c r="O78"/>
      <c r="P78"/>
      <c r="Q78"/>
      <c r="R78"/>
      <c r="S78"/>
      <c r="T78"/>
    </row>
    <row r="79" spans="2:21" s="345" customFormat="1">
      <c r="B79"/>
      <c r="C79"/>
      <c r="D79"/>
      <c r="E79"/>
      <c r="F79"/>
      <c r="G79"/>
      <c r="H79"/>
      <c r="I79" s="538"/>
      <c r="J79"/>
      <c r="M79"/>
      <c r="N79"/>
      <c r="O79"/>
      <c r="P79"/>
      <c r="Q79"/>
      <c r="R79"/>
      <c r="S79"/>
      <c r="T79"/>
    </row>
    <row r="80" spans="2:21" s="345" customFormat="1">
      <c r="B80"/>
      <c r="C80"/>
      <c r="D80"/>
      <c r="E80"/>
      <c r="F80"/>
      <c r="G80"/>
      <c r="H80"/>
      <c r="I80" s="538"/>
      <c r="J80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M82"/>
      <c r="N82"/>
      <c r="O82"/>
      <c r="P82"/>
      <c r="Q82"/>
      <c r="R82"/>
      <c r="S82"/>
      <c r="T82"/>
    </row>
    <row r="83" spans="1:20" s="345" customFormat="1">
      <c r="A83"/>
      <c r="B83"/>
      <c r="C83"/>
      <c r="D83"/>
      <c r="E83"/>
      <c r="F83"/>
      <c r="G83"/>
      <c r="H83"/>
      <c r="I83" s="538"/>
      <c r="J83"/>
      <c r="M83"/>
      <c r="N83"/>
      <c r="O83"/>
      <c r="P83"/>
      <c r="Q83"/>
      <c r="R83"/>
      <c r="S83"/>
      <c r="T83"/>
    </row>
    <row r="84" spans="1:20">
      <c r="K84" s="345"/>
    </row>
    <row r="85" spans="1:20">
      <c r="K85" s="345"/>
    </row>
    <row r="86" spans="1:20">
      <c r="K86" s="345"/>
    </row>
    <row r="87" spans="1:20">
      <c r="K87" s="345"/>
    </row>
    <row r="88" spans="1:20">
      <c r="K88" s="345"/>
    </row>
    <row r="89" spans="1:20">
      <c r="K89" s="345"/>
    </row>
    <row r="90" spans="1:20">
      <c r="K90" s="345"/>
    </row>
    <row r="91" spans="1:20">
      <c r="K91" s="345"/>
    </row>
    <row r="92" spans="1:20">
      <c r="K92" s="345"/>
    </row>
    <row r="93" spans="1:20">
      <c r="K93" s="345"/>
    </row>
    <row r="94" spans="1:20">
      <c r="K94" s="345"/>
    </row>
  </sheetData>
  <mergeCells count="4">
    <mergeCell ref="B1:G1"/>
    <mergeCell ref="W1:X1"/>
    <mergeCell ref="C2:G2"/>
    <mergeCell ref="B3:D3"/>
  </mergeCells>
  <conditionalFormatting sqref="U16:U17">
    <cfRule type="top10" dxfId="22" priority="1" percent="1" rank="10"/>
  </conditionalFormatting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BC73-9A69-4602-A0E4-5016EAD8FC95}">
  <dimension ref="A1:Y81"/>
  <sheetViews>
    <sheetView topLeftCell="A6" zoomScale="85" zoomScaleNormal="85" workbookViewId="0">
      <selection activeCell="I32" sqref="I32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2754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715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  <c r="L4" s="365"/>
    </row>
    <row r="5" spans="2:25" s="345" customFormat="1">
      <c r="B5" s="1194">
        <v>45659</v>
      </c>
      <c r="C5" s="1195" t="s">
        <v>498</v>
      </c>
      <c r="D5" s="1196" t="s">
        <v>2743</v>
      </c>
      <c r="E5" s="1197">
        <v>408</v>
      </c>
      <c r="F5" s="1198" t="s">
        <v>219</v>
      </c>
      <c r="G5" s="1198" t="s">
        <v>208</v>
      </c>
      <c r="H5" s="1199">
        <v>25</v>
      </c>
      <c r="I5" s="1200">
        <v>7</v>
      </c>
      <c r="J5" s="1201">
        <v>2</v>
      </c>
      <c r="K5" s="480" t="s">
        <v>240</v>
      </c>
      <c r="L5" s="547"/>
    </row>
    <row r="6" spans="2:25" s="345" customFormat="1">
      <c r="B6" s="1194">
        <v>45662</v>
      </c>
      <c r="C6" s="1195" t="s">
        <v>289</v>
      </c>
      <c r="D6" s="1196"/>
      <c r="E6" s="1197">
        <v>404</v>
      </c>
      <c r="F6" s="1198" t="s">
        <v>219</v>
      </c>
      <c r="G6" s="1198" t="s">
        <v>208</v>
      </c>
      <c r="H6" s="1199">
        <v>25</v>
      </c>
      <c r="I6" s="1200">
        <v>7</v>
      </c>
      <c r="J6" s="1201">
        <v>2</v>
      </c>
      <c r="K6" s="480" t="s">
        <v>1064</v>
      </c>
      <c r="L6" s="1183" t="s">
        <v>2760</v>
      </c>
    </row>
    <row r="7" spans="2:25" s="345" customFormat="1">
      <c r="B7" s="1194">
        <v>45296</v>
      </c>
      <c r="C7" s="1195" t="s">
        <v>2755</v>
      </c>
      <c r="D7" s="1196" t="s">
        <v>2756</v>
      </c>
      <c r="E7" s="1197"/>
      <c r="F7" s="1198" t="s">
        <v>207</v>
      </c>
      <c r="G7" s="1198" t="s">
        <v>208</v>
      </c>
      <c r="H7" s="1199">
        <v>35</v>
      </c>
      <c r="I7" s="1200">
        <v>5</v>
      </c>
      <c r="J7" s="1201">
        <v>2</v>
      </c>
      <c r="K7" s="480" t="s">
        <v>169</v>
      </c>
      <c r="L7" s="547"/>
    </row>
    <row r="8" spans="2:25" s="345" customFormat="1">
      <c r="B8" s="1202">
        <v>45663</v>
      </c>
      <c r="C8" s="1203" t="s">
        <v>213</v>
      </c>
      <c r="D8" s="1204" t="s">
        <v>2759</v>
      </c>
      <c r="E8" s="1204">
        <v>211</v>
      </c>
      <c r="F8" s="1204" t="s">
        <v>219</v>
      </c>
      <c r="G8" s="1204" t="s">
        <v>208</v>
      </c>
      <c r="H8" s="1205">
        <v>25</v>
      </c>
      <c r="I8" s="1206">
        <v>7</v>
      </c>
      <c r="J8" s="1207">
        <v>1</v>
      </c>
      <c r="K8" s="480" t="s">
        <v>240</v>
      </c>
      <c r="L8" s="1184" t="s">
        <v>2760</v>
      </c>
      <c r="U8" s="365"/>
    </row>
    <row r="9" spans="2:25" s="345" customFormat="1">
      <c r="B9" s="1202">
        <v>45664</v>
      </c>
      <c r="C9" s="1203" t="s">
        <v>249</v>
      </c>
      <c r="D9" s="1204" t="s">
        <v>2768</v>
      </c>
      <c r="E9" s="1204">
        <v>403</v>
      </c>
      <c r="F9" s="1204" t="s">
        <v>219</v>
      </c>
      <c r="G9" s="1204" t="s">
        <v>208</v>
      </c>
      <c r="H9" s="1199">
        <v>25</v>
      </c>
      <c r="I9" s="1206">
        <v>7</v>
      </c>
      <c r="J9" s="1207">
        <v>2</v>
      </c>
      <c r="K9" s="480" t="s">
        <v>169</v>
      </c>
      <c r="L9" s="1184" t="s">
        <v>2760</v>
      </c>
      <c r="U9" s="365"/>
    </row>
    <row r="10" spans="2:25" s="345" customFormat="1">
      <c r="B10" s="1202">
        <v>45665</v>
      </c>
      <c r="C10" s="1203" t="s">
        <v>274</v>
      </c>
      <c r="D10" s="1204" t="s">
        <v>2762</v>
      </c>
      <c r="E10" s="1204"/>
      <c r="F10" s="1204" t="s">
        <v>207</v>
      </c>
      <c r="G10" s="1204" t="s">
        <v>208</v>
      </c>
      <c r="H10" s="1199">
        <v>35</v>
      </c>
      <c r="I10" s="1206">
        <v>5</v>
      </c>
      <c r="J10" s="1207">
        <v>1</v>
      </c>
      <c r="K10" s="480" t="s">
        <v>2347</v>
      </c>
      <c r="L10" s="1184" t="s">
        <v>2760</v>
      </c>
      <c r="U10" s="365"/>
    </row>
    <row r="11" spans="2:25" s="345" customFormat="1">
      <c r="B11" s="716">
        <v>45667</v>
      </c>
      <c r="C11" s="717" t="s">
        <v>213</v>
      </c>
      <c r="D11" s="718" t="s">
        <v>2774</v>
      </c>
      <c r="E11" s="718">
        <v>404</v>
      </c>
      <c r="F11" s="718" t="s">
        <v>219</v>
      </c>
      <c r="G11" s="718" t="s">
        <v>208</v>
      </c>
      <c r="H11" s="1214">
        <v>25</v>
      </c>
      <c r="I11" s="720">
        <v>7</v>
      </c>
      <c r="J11" s="721">
        <v>2</v>
      </c>
      <c r="K11" s="480" t="s">
        <v>189</v>
      </c>
      <c r="L11" s="1184" t="s">
        <v>2760</v>
      </c>
      <c r="U11" s="365"/>
    </row>
    <row r="12" spans="2:25" s="345" customFormat="1">
      <c r="B12" s="716">
        <v>45667</v>
      </c>
      <c r="C12" s="717" t="s">
        <v>249</v>
      </c>
      <c r="D12" s="718" t="s">
        <v>2776</v>
      </c>
      <c r="E12" s="718">
        <v>202</v>
      </c>
      <c r="F12" s="718" t="s">
        <v>219</v>
      </c>
      <c r="G12" s="718" t="s">
        <v>208</v>
      </c>
      <c r="H12" s="1214">
        <v>25</v>
      </c>
      <c r="I12" s="720">
        <v>7</v>
      </c>
      <c r="J12" s="721">
        <v>2</v>
      </c>
      <c r="K12" s="480" t="s">
        <v>240</v>
      </c>
      <c r="L12" s="1184" t="s">
        <v>2760</v>
      </c>
      <c r="U12" s="365"/>
    </row>
    <row r="13" spans="2:25" s="345" customFormat="1">
      <c r="B13" s="716">
        <v>45667</v>
      </c>
      <c r="C13" s="717" t="s">
        <v>2773</v>
      </c>
      <c r="D13" s="718" t="s">
        <v>2775</v>
      </c>
      <c r="E13" s="718">
        <v>315</v>
      </c>
      <c r="F13" s="718" t="s">
        <v>219</v>
      </c>
      <c r="G13" s="718" t="s">
        <v>208</v>
      </c>
      <c r="H13" s="719">
        <v>40</v>
      </c>
      <c r="I13" s="720">
        <v>10</v>
      </c>
      <c r="J13" s="721">
        <v>6</v>
      </c>
      <c r="K13" s="480" t="s">
        <v>189</v>
      </c>
      <c r="L13" s="1184" t="s">
        <v>2760</v>
      </c>
      <c r="U13" s="365"/>
    </row>
    <row r="14" spans="2:25" s="345" customFormat="1">
      <c r="B14" s="716">
        <v>45670</v>
      </c>
      <c r="C14" s="717" t="s">
        <v>225</v>
      </c>
      <c r="D14" s="718" t="s">
        <v>2772</v>
      </c>
      <c r="E14" s="718"/>
      <c r="F14" s="718" t="s">
        <v>207</v>
      </c>
      <c r="G14" s="718" t="s">
        <v>208</v>
      </c>
      <c r="H14" s="719">
        <v>35</v>
      </c>
      <c r="I14" s="720">
        <v>5</v>
      </c>
      <c r="J14" s="721">
        <v>2</v>
      </c>
      <c r="K14" s="360" t="s">
        <v>1778</v>
      </c>
      <c r="L14" s="1184" t="s">
        <v>2760</v>
      </c>
      <c r="U14" s="365"/>
    </row>
    <row r="15" spans="2:25" s="345" customFormat="1">
      <c r="B15" s="716">
        <v>45672</v>
      </c>
      <c r="C15" s="717" t="s">
        <v>213</v>
      </c>
      <c r="D15" s="718" t="s">
        <v>2779</v>
      </c>
      <c r="E15" s="718" t="s">
        <v>2265</v>
      </c>
      <c r="F15" s="718" t="s">
        <v>219</v>
      </c>
      <c r="G15" s="718" t="s">
        <v>208</v>
      </c>
      <c r="H15" s="719">
        <v>30</v>
      </c>
      <c r="I15" s="720">
        <v>7.5</v>
      </c>
      <c r="J15" s="721">
        <v>2</v>
      </c>
      <c r="K15" s="360" t="s">
        <v>169</v>
      </c>
      <c r="L15" s="1184" t="s">
        <v>2760</v>
      </c>
      <c r="U15" s="365"/>
    </row>
    <row r="16" spans="2:25" s="345" customFormat="1">
      <c r="B16" s="716">
        <v>45672</v>
      </c>
      <c r="C16" s="717" t="s">
        <v>223</v>
      </c>
      <c r="D16" s="717" t="s">
        <v>2777</v>
      </c>
      <c r="E16" s="718"/>
      <c r="F16" s="718" t="s">
        <v>207</v>
      </c>
      <c r="G16" s="718" t="s">
        <v>208</v>
      </c>
      <c r="H16" s="719">
        <v>35</v>
      </c>
      <c r="I16" s="720">
        <v>5</v>
      </c>
      <c r="J16" s="721">
        <v>2</v>
      </c>
      <c r="K16" s="360" t="s">
        <v>240</v>
      </c>
      <c r="L16" s="1184" t="s">
        <v>2760</v>
      </c>
      <c r="M16"/>
      <c r="N16"/>
      <c r="O16"/>
      <c r="P16"/>
      <c r="Q16"/>
      <c r="R16"/>
      <c r="S16"/>
      <c r="T16"/>
      <c r="U16" s="365"/>
    </row>
    <row r="17" spans="2:21" s="345" customFormat="1">
      <c r="B17" s="716">
        <v>45673</v>
      </c>
      <c r="C17" s="717" t="s">
        <v>295</v>
      </c>
      <c r="D17" s="718" t="s">
        <v>2782</v>
      </c>
      <c r="E17" s="718">
        <v>204</v>
      </c>
      <c r="F17" s="718" t="s">
        <v>219</v>
      </c>
      <c r="G17" s="718" t="s">
        <v>208</v>
      </c>
      <c r="H17" s="719">
        <v>25</v>
      </c>
      <c r="I17" s="720">
        <v>7</v>
      </c>
      <c r="J17" s="721">
        <v>2</v>
      </c>
      <c r="K17" s="480" t="s">
        <v>169</v>
      </c>
      <c r="L17" s="1184" t="s">
        <v>2760</v>
      </c>
      <c r="M17"/>
      <c r="N17"/>
      <c r="O17"/>
      <c r="P17"/>
      <c r="Q17"/>
      <c r="R17"/>
      <c r="S17"/>
      <c r="T17"/>
      <c r="U17" s="365"/>
    </row>
    <row r="18" spans="2:21" s="345" customFormat="1">
      <c r="B18" s="716">
        <v>45676</v>
      </c>
      <c r="C18" s="717" t="s">
        <v>528</v>
      </c>
      <c r="D18" s="718" t="s">
        <v>2780</v>
      </c>
      <c r="E18" s="718"/>
      <c r="F18" s="718" t="s">
        <v>207</v>
      </c>
      <c r="G18" s="718" t="s">
        <v>208</v>
      </c>
      <c r="H18" s="719">
        <v>35</v>
      </c>
      <c r="I18" s="720">
        <v>5</v>
      </c>
      <c r="J18" s="721">
        <v>2</v>
      </c>
      <c r="K18" s="360" t="s">
        <v>1778</v>
      </c>
      <c r="L18" s="1184" t="s">
        <v>2760</v>
      </c>
      <c r="M18"/>
      <c r="N18"/>
      <c r="O18"/>
      <c r="P18"/>
      <c r="Q18"/>
      <c r="R18"/>
      <c r="S18"/>
      <c r="T18"/>
      <c r="U18" s="365"/>
    </row>
    <row r="19" spans="2:21" s="345" customFormat="1">
      <c r="B19" s="716">
        <v>45677</v>
      </c>
      <c r="C19" s="717" t="s">
        <v>1414</v>
      </c>
      <c r="D19" s="718" t="s">
        <v>2783</v>
      </c>
      <c r="E19" s="718">
        <v>302</v>
      </c>
      <c r="F19" s="718" t="s">
        <v>219</v>
      </c>
      <c r="G19" s="718" t="s">
        <v>208</v>
      </c>
      <c r="H19" s="719">
        <v>25</v>
      </c>
      <c r="I19" s="720">
        <v>7</v>
      </c>
      <c r="J19" s="721">
        <v>2</v>
      </c>
      <c r="K19" s="360" t="s">
        <v>240</v>
      </c>
      <c r="L19" s="1184" t="s">
        <v>2760</v>
      </c>
      <c r="M19"/>
      <c r="N19"/>
      <c r="O19"/>
      <c r="P19"/>
      <c r="Q19"/>
      <c r="R19"/>
      <c r="S19"/>
      <c r="T19"/>
    </row>
    <row r="20" spans="2:21" s="345" customFormat="1">
      <c r="B20" s="716">
        <v>45681</v>
      </c>
      <c r="C20" s="717">
        <v>0.26041666666666669</v>
      </c>
      <c r="D20" s="718" t="s">
        <v>2788</v>
      </c>
      <c r="E20" s="718">
        <v>415</v>
      </c>
      <c r="F20" s="718" t="s">
        <v>219</v>
      </c>
      <c r="G20" s="718" t="s">
        <v>208</v>
      </c>
      <c r="H20" s="719">
        <v>25</v>
      </c>
      <c r="I20" s="720">
        <v>7</v>
      </c>
      <c r="J20" s="721">
        <v>2</v>
      </c>
      <c r="K20" s="360" t="s">
        <v>2347</v>
      </c>
      <c r="L20" s="1184" t="s">
        <v>2760</v>
      </c>
      <c r="M20"/>
      <c r="N20"/>
      <c r="O20"/>
      <c r="P20"/>
      <c r="Q20"/>
      <c r="R20"/>
      <c r="S20"/>
      <c r="T20"/>
    </row>
    <row r="21" spans="2:21" s="345" customFormat="1">
      <c r="B21" s="1768">
        <v>45681</v>
      </c>
      <c r="C21" s="1770" t="s">
        <v>1755</v>
      </c>
      <c r="D21" s="1772" t="s">
        <v>2781</v>
      </c>
      <c r="E21" s="1772"/>
      <c r="F21" s="1772" t="s">
        <v>207</v>
      </c>
      <c r="G21" s="1772" t="s">
        <v>208</v>
      </c>
      <c r="H21" s="1205">
        <v>70</v>
      </c>
      <c r="I21" s="1206">
        <v>15</v>
      </c>
      <c r="J21" s="1207">
        <v>5</v>
      </c>
      <c r="K21" s="360" t="s">
        <v>189</v>
      </c>
      <c r="L21" s="1774" t="s">
        <v>2760</v>
      </c>
      <c r="M21"/>
      <c r="N21"/>
      <c r="O21"/>
      <c r="P21"/>
      <c r="Q21"/>
      <c r="R21"/>
      <c r="S21"/>
      <c r="T21"/>
    </row>
    <row r="22" spans="2:21" s="345" customFormat="1">
      <c r="B22" s="1769"/>
      <c r="C22" s="1771"/>
      <c r="D22" s="1773"/>
      <c r="E22" s="1773"/>
      <c r="F22" s="1773"/>
      <c r="G22" s="1773"/>
      <c r="H22" s="1205">
        <v>70</v>
      </c>
      <c r="I22" s="1206">
        <v>15</v>
      </c>
      <c r="J22" s="1207">
        <v>5</v>
      </c>
      <c r="K22" s="360" t="s">
        <v>189</v>
      </c>
      <c r="L22" s="1774"/>
      <c r="M22"/>
      <c r="N22"/>
      <c r="O22"/>
      <c r="P22"/>
      <c r="Q22"/>
      <c r="R22"/>
      <c r="S22"/>
      <c r="T22"/>
    </row>
    <row r="23" spans="2:21" s="345" customFormat="1">
      <c r="B23" s="716">
        <v>45682</v>
      </c>
      <c r="C23" s="717" t="s">
        <v>217</v>
      </c>
      <c r="D23" s="718" t="s">
        <v>2789</v>
      </c>
      <c r="E23" s="718"/>
      <c r="F23" s="718" t="s">
        <v>219</v>
      </c>
      <c r="G23" s="718" t="s">
        <v>208</v>
      </c>
      <c r="H23" s="719">
        <v>25</v>
      </c>
      <c r="I23" s="720">
        <v>7</v>
      </c>
      <c r="J23" s="721">
        <v>2</v>
      </c>
      <c r="K23" s="360" t="s">
        <v>189</v>
      </c>
      <c r="L23" s="365"/>
      <c r="M23"/>
      <c r="N23"/>
      <c r="O23"/>
      <c r="P23"/>
      <c r="Q23"/>
      <c r="R23"/>
      <c r="S23"/>
      <c r="T23"/>
    </row>
    <row r="24" spans="2:21" s="345" customFormat="1">
      <c r="B24" s="1208">
        <v>45683</v>
      </c>
      <c r="C24" s="1209" t="s">
        <v>249</v>
      </c>
      <c r="D24" s="1210"/>
      <c r="E24" s="1210"/>
      <c r="F24" s="1210" t="s">
        <v>219</v>
      </c>
      <c r="G24" s="1210" t="s">
        <v>208</v>
      </c>
      <c r="H24" s="1211">
        <v>25</v>
      </c>
      <c r="I24" s="1212">
        <v>7</v>
      </c>
      <c r="J24" s="1213">
        <v>2</v>
      </c>
      <c r="K24" s="360"/>
      <c r="L24" s="365" t="s">
        <v>2792</v>
      </c>
      <c r="M24"/>
      <c r="N24"/>
      <c r="O24"/>
      <c r="P24"/>
      <c r="Q24"/>
      <c r="R24"/>
      <c r="S24"/>
      <c r="T24"/>
    </row>
    <row r="25" spans="2:21" s="345" customFormat="1">
      <c r="B25" s="1208">
        <v>45684</v>
      </c>
      <c r="C25" s="1209" t="s">
        <v>355</v>
      </c>
      <c r="D25" s="1210"/>
      <c r="E25" s="1210"/>
      <c r="F25" s="1210" t="s">
        <v>219</v>
      </c>
      <c r="G25" s="1210" t="s">
        <v>208</v>
      </c>
      <c r="H25" s="1211">
        <v>25</v>
      </c>
      <c r="I25" s="1212">
        <v>7</v>
      </c>
      <c r="J25" s="1213">
        <v>2</v>
      </c>
      <c r="K25" s="360"/>
      <c r="L25" s="365" t="s">
        <v>2792</v>
      </c>
      <c r="M25"/>
      <c r="N25"/>
      <c r="O25"/>
      <c r="P25"/>
      <c r="Q25"/>
      <c r="R25"/>
      <c r="S25"/>
      <c r="T25"/>
    </row>
    <row r="26" spans="2:21" s="345" customFormat="1">
      <c r="B26" s="469"/>
      <c r="C26" s="483"/>
      <c r="D26" s="362"/>
      <c r="E26" s="362"/>
      <c r="F26" s="362"/>
      <c r="G26" s="362"/>
      <c r="H26" s="485"/>
      <c r="I26" s="541"/>
      <c r="J26" s="364"/>
      <c r="K26" s="360"/>
      <c r="L26" s="365"/>
      <c r="M26"/>
      <c r="N26"/>
      <c r="O26"/>
      <c r="P26"/>
      <c r="Q26"/>
      <c r="R26"/>
      <c r="S26"/>
      <c r="T26"/>
    </row>
    <row r="27" spans="2:21" s="345" customFormat="1">
      <c r="B27" s="469"/>
      <c r="C27" s="483"/>
      <c r="D27" s="362"/>
      <c r="E27" s="362"/>
      <c r="F27" s="362"/>
      <c r="G27" s="362"/>
      <c r="H27" s="485"/>
      <c r="I27" s="541"/>
      <c r="J27" s="364"/>
      <c r="K27" s="360"/>
      <c r="L27" s="365"/>
      <c r="M27"/>
      <c r="N27"/>
      <c r="O27"/>
      <c r="P27"/>
      <c r="Q27"/>
      <c r="R27"/>
      <c r="S27"/>
      <c r="T27"/>
    </row>
    <row r="28" spans="2:21" s="345" customFormat="1">
      <c r="B28" s="469"/>
      <c r="C28" s="483"/>
      <c r="D28" s="362"/>
      <c r="E28" s="362"/>
      <c r="F28" s="362"/>
      <c r="G28" s="362"/>
      <c r="H28" s="485"/>
      <c r="I28" s="541"/>
      <c r="J28" s="364"/>
      <c r="K28" s="360"/>
      <c r="L28" s="365"/>
      <c r="M28"/>
      <c r="N28"/>
      <c r="O28"/>
      <c r="P28"/>
      <c r="Q28"/>
      <c r="R28"/>
      <c r="S28"/>
      <c r="T28"/>
    </row>
    <row r="29" spans="2:21" s="345" customFormat="1">
      <c r="B29" s="469"/>
      <c r="C29" s="483"/>
      <c r="D29" s="362"/>
      <c r="E29" s="362"/>
      <c r="F29" s="362"/>
      <c r="G29" s="362"/>
      <c r="H29" s="485"/>
      <c r="I29" s="541"/>
      <c r="J29" s="364"/>
      <c r="K29" s="360"/>
      <c r="L29" s="365"/>
      <c r="M29"/>
      <c r="N29"/>
      <c r="O29"/>
      <c r="P29"/>
      <c r="Q29"/>
      <c r="R29"/>
      <c r="S29"/>
      <c r="T29"/>
    </row>
    <row r="30" spans="2:21" s="345" customFormat="1" ht="15.75" thickBot="1">
      <c r="B30" s="498"/>
      <c r="C30" s="620"/>
      <c r="D30" s="373"/>
      <c r="E30" s="373"/>
      <c r="F30" s="373"/>
      <c r="G30" s="373"/>
      <c r="H30" s="500"/>
      <c r="I30" s="621"/>
      <c r="J30" s="501"/>
      <c r="K30" s="360"/>
      <c r="L30" s="365"/>
      <c r="M30"/>
      <c r="N30"/>
      <c r="O30"/>
      <c r="P30"/>
      <c r="Q30"/>
      <c r="R30"/>
      <c r="S30"/>
      <c r="T30"/>
    </row>
    <row r="31" spans="2:21" s="345" customFormat="1">
      <c r="K31" s="360"/>
      <c r="M31"/>
      <c r="N31"/>
      <c r="O31"/>
      <c r="P31"/>
      <c r="Q31"/>
      <c r="R31"/>
      <c r="S31"/>
      <c r="T31"/>
    </row>
    <row r="32" spans="2:21" s="345" customFormat="1">
      <c r="H32" s="652">
        <f>SUM(H5:H30)</f>
        <v>685</v>
      </c>
      <c r="I32" s="534">
        <f>SUM(I5:I30)</f>
        <v>156.5</v>
      </c>
      <c r="J32" s="502"/>
      <c r="K32" s="360"/>
      <c r="M32"/>
      <c r="N32"/>
      <c r="O32"/>
      <c r="P32"/>
      <c r="Q32"/>
      <c r="R32"/>
      <c r="S32"/>
      <c r="T32"/>
    </row>
    <row r="33" spans="2:21" s="345" customFormat="1">
      <c r="I33" s="534"/>
      <c r="K33" s="360"/>
      <c r="M33"/>
      <c r="N33"/>
      <c r="O33"/>
      <c r="P33"/>
      <c r="Q33"/>
      <c r="R33"/>
      <c r="S33"/>
      <c r="T33"/>
    </row>
    <row r="34" spans="2:21" s="345" customFormat="1"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991" t="s">
        <v>1444</v>
      </c>
      <c r="C35" s="992"/>
      <c r="D35" s="992"/>
      <c r="E35" s="992"/>
      <c r="F35" s="992"/>
      <c r="G35" s="992"/>
      <c r="H35" s="992"/>
      <c r="I35" s="993"/>
      <c r="J35" s="993"/>
      <c r="K35" s="360"/>
      <c r="M35"/>
      <c r="N35"/>
      <c r="O35"/>
      <c r="P35"/>
      <c r="Q35"/>
      <c r="R35"/>
      <c r="S35"/>
      <c r="T35"/>
    </row>
    <row r="36" spans="2:21" s="345" customFormat="1" ht="15.75">
      <c r="B36" s="378"/>
      <c r="I36" s="534"/>
      <c r="K36" s="360"/>
      <c r="M36"/>
      <c r="N36"/>
      <c r="O36"/>
      <c r="P36"/>
      <c r="Q36"/>
      <c r="R36"/>
      <c r="S36"/>
      <c r="T36"/>
    </row>
    <row r="37" spans="2:21" s="345" customFormat="1" ht="15.75">
      <c r="B37" s="503" t="s">
        <v>311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503" t="s">
        <v>312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994" t="s">
        <v>313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1618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 ht="15.75">
      <c r="B44" s="503"/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 ht="15.75">
      <c r="B45" s="378" t="s">
        <v>1617</v>
      </c>
      <c r="I45" s="534"/>
      <c r="K45" s="360"/>
      <c r="M45"/>
      <c r="N45"/>
      <c r="O45"/>
      <c r="P45"/>
      <c r="Q45"/>
      <c r="R45"/>
      <c r="S45"/>
      <c r="T45"/>
      <c r="U45" s="365"/>
    </row>
    <row r="46" spans="2:21" s="345" customFormat="1">
      <c r="I46" s="534"/>
      <c r="K46" s="360"/>
      <c r="M46"/>
      <c r="N46"/>
      <c r="O46"/>
      <c r="P46"/>
      <c r="Q46"/>
      <c r="R46"/>
      <c r="S46"/>
      <c r="T46"/>
      <c r="U46" s="365"/>
    </row>
    <row r="47" spans="2:21" s="345" customFormat="1">
      <c r="I47" s="534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  <c r="U52" s="365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  <c r="U53" s="365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K63" s="365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K64" s="365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 s="345" customFormat="1">
      <c r="B69"/>
      <c r="C69"/>
      <c r="D69"/>
      <c r="E69"/>
      <c r="F69"/>
      <c r="G69"/>
      <c r="H69"/>
      <c r="I69" s="538"/>
      <c r="J69"/>
      <c r="M69"/>
      <c r="N69"/>
      <c r="O69"/>
      <c r="P69"/>
      <c r="Q69"/>
      <c r="R69"/>
      <c r="S69"/>
      <c r="T69"/>
    </row>
    <row r="70" spans="1:20" s="345" customFormat="1">
      <c r="A70"/>
      <c r="B70"/>
      <c r="C70"/>
      <c r="D70"/>
      <c r="E70"/>
      <c r="F70"/>
      <c r="G70"/>
      <c r="H70"/>
      <c r="I70" s="538"/>
      <c r="J70"/>
      <c r="M70"/>
      <c r="N70"/>
      <c r="O70"/>
      <c r="P70"/>
      <c r="Q70"/>
      <c r="R70"/>
      <c r="S70"/>
      <c r="T70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  <row r="80" spans="1:20">
      <c r="K80" s="345"/>
    </row>
    <row r="81" spans="11:11">
      <c r="K81" s="345"/>
    </row>
  </sheetData>
  <mergeCells count="11">
    <mergeCell ref="B1:G1"/>
    <mergeCell ref="W1:X1"/>
    <mergeCell ref="C2:G2"/>
    <mergeCell ref="B3:D3"/>
    <mergeCell ref="B21:B22"/>
    <mergeCell ref="C21:C22"/>
    <mergeCell ref="D21:D22"/>
    <mergeCell ref="E21:E22"/>
    <mergeCell ref="F21:F22"/>
    <mergeCell ref="G21:G22"/>
    <mergeCell ref="L21:L2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0F4B-278A-405F-826C-DED03599D9F9}">
  <dimension ref="A1:Y79"/>
  <sheetViews>
    <sheetView zoomScale="85" zoomScaleNormal="85" workbookViewId="0">
      <selection activeCell="O17" sqref="O17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2790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715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 t="s">
        <v>199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  <c r="L4" s="365"/>
    </row>
    <row r="5" spans="2:25" s="345" customFormat="1">
      <c r="B5" s="617">
        <v>45693</v>
      </c>
      <c r="C5" s="618" t="s">
        <v>217</v>
      </c>
      <c r="D5" s="630" t="s">
        <v>2793</v>
      </c>
      <c r="E5" s="619">
        <v>210</v>
      </c>
      <c r="F5" s="559" t="s">
        <v>219</v>
      </c>
      <c r="G5" s="559" t="s">
        <v>208</v>
      </c>
      <c r="H5" s="560">
        <v>25</v>
      </c>
      <c r="I5" s="1220">
        <v>7</v>
      </c>
      <c r="J5" s="562">
        <v>1</v>
      </c>
      <c r="K5" s="480" t="s">
        <v>189</v>
      </c>
      <c r="L5" s="365"/>
    </row>
    <row r="6" spans="2:25" s="345" customFormat="1">
      <c r="B6" s="475">
        <v>45693</v>
      </c>
      <c r="C6" s="476" t="s">
        <v>370</v>
      </c>
      <c r="D6" s="631" t="s">
        <v>2794</v>
      </c>
      <c r="E6" s="477">
        <v>407</v>
      </c>
      <c r="F6" s="488" t="s">
        <v>219</v>
      </c>
      <c r="G6" s="488" t="s">
        <v>208</v>
      </c>
      <c r="H6" s="493">
        <v>25</v>
      </c>
      <c r="I6" s="1217">
        <v>7</v>
      </c>
      <c r="J6" s="492">
        <v>1</v>
      </c>
      <c r="K6" s="480" t="s">
        <v>240</v>
      </c>
      <c r="L6" s="365"/>
    </row>
    <row r="7" spans="2:25" s="345" customFormat="1">
      <c r="B7" s="469">
        <v>45699</v>
      </c>
      <c r="C7" s="483" t="s">
        <v>295</v>
      </c>
      <c r="D7" s="362" t="s">
        <v>2802</v>
      </c>
      <c r="E7" s="362">
        <v>210</v>
      </c>
      <c r="F7" s="362" t="s">
        <v>219</v>
      </c>
      <c r="G7" s="362" t="s">
        <v>208</v>
      </c>
      <c r="H7" s="493">
        <v>25</v>
      </c>
      <c r="I7" s="1218">
        <v>7</v>
      </c>
      <c r="J7" s="364">
        <v>1</v>
      </c>
      <c r="K7" s="480" t="s">
        <v>169</v>
      </c>
      <c r="L7" s="365"/>
      <c r="U7" s="365"/>
    </row>
    <row r="8" spans="2:25" s="345" customFormat="1">
      <c r="B8" s="469">
        <v>45701</v>
      </c>
      <c r="C8" s="483" t="s">
        <v>418</v>
      </c>
      <c r="D8" s="362" t="s">
        <v>2807</v>
      </c>
      <c r="E8" s="362" t="s">
        <v>2808</v>
      </c>
      <c r="F8" s="362" t="s">
        <v>219</v>
      </c>
      <c r="G8" s="362" t="s">
        <v>208</v>
      </c>
      <c r="H8" s="485">
        <v>40</v>
      </c>
      <c r="I8" s="1218">
        <v>10</v>
      </c>
      <c r="J8" s="364">
        <v>4</v>
      </c>
      <c r="K8" s="480" t="s">
        <v>1064</v>
      </c>
      <c r="L8" s="365"/>
      <c r="U8" s="365"/>
    </row>
    <row r="9" spans="2:25" s="345" customFormat="1">
      <c r="B9" s="1172">
        <v>45702</v>
      </c>
      <c r="C9" s="1173" t="s">
        <v>501</v>
      </c>
      <c r="D9" s="1174" t="s">
        <v>2804</v>
      </c>
      <c r="E9" s="1174"/>
      <c r="F9" s="1174" t="s">
        <v>207</v>
      </c>
      <c r="G9" s="1174" t="s">
        <v>208</v>
      </c>
      <c r="H9" s="1222">
        <v>40</v>
      </c>
      <c r="I9" s="1175">
        <v>10</v>
      </c>
      <c r="J9" s="1177">
        <v>2</v>
      </c>
      <c r="K9" s="1223" t="s">
        <v>189</v>
      </c>
      <c r="L9" s="365"/>
      <c r="U9" s="365"/>
    </row>
    <row r="10" spans="2:25" s="345" customFormat="1">
      <c r="B10" s="469">
        <v>45702</v>
      </c>
      <c r="C10" s="483" t="s">
        <v>241</v>
      </c>
      <c r="D10" s="506" t="s">
        <v>2812</v>
      </c>
      <c r="E10" s="362">
        <v>315</v>
      </c>
      <c r="F10" s="362" t="s">
        <v>1070</v>
      </c>
      <c r="G10" s="362" t="s">
        <v>208</v>
      </c>
      <c r="H10" s="485">
        <v>40</v>
      </c>
      <c r="I10" s="1218">
        <v>10</v>
      </c>
      <c r="J10" s="364">
        <v>4</v>
      </c>
      <c r="K10" s="360" t="s">
        <v>1064</v>
      </c>
      <c r="L10" s="365"/>
      <c r="U10" s="365"/>
    </row>
    <row r="11" spans="2:25" s="345" customFormat="1">
      <c r="B11" s="469">
        <v>45703</v>
      </c>
      <c r="C11" s="483" t="s">
        <v>213</v>
      </c>
      <c r="D11" s="362" t="s">
        <v>2818</v>
      </c>
      <c r="E11" s="362">
        <v>208</v>
      </c>
      <c r="F11" s="362" t="s">
        <v>1070</v>
      </c>
      <c r="G11" s="362" t="s">
        <v>208</v>
      </c>
      <c r="H11" s="485">
        <v>25</v>
      </c>
      <c r="I11" s="1218">
        <v>7</v>
      </c>
      <c r="J11" s="364">
        <v>1</v>
      </c>
      <c r="K11" s="360" t="s">
        <v>2347</v>
      </c>
      <c r="L11" s="365"/>
      <c r="M11"/>
      <c r="N11"/>
      <c r="O11"/>
      <c r="P11"/>
      <c r="Q11"/>
      <c r="R11"/>
      <c r="S11"/>
      <c r="T11"/>
      <c r="U11" s="365"/>
    </row>
    <row r="12" spans="2:25" s="345" customFormat="1">
      <c r="B12" s="1172">
        <v>45703</v>
      </c>
      <c r="C12" s="1173" t="s">
        <v>641</v>
      </c>
      <c r="D12" s="1173" t="s">
        <v>2805</v>
      </c>
      <c r="E12" s="1174"/>
      <c r="F12" s="1174" t="s">
        <v>207</v>
      </c>
      <c r="G12" s="1174" t="s">
        <v>208</v>
      </c>
      <c r="H12" s="1222">
        <v>40</v>
      </c>
      <c r="I12" s="1175">
        <v>10</v>
      </c>
      <c r="J12" s="1177">
        <v>2</v>
      </c>
      <c r="K12" s="1223" t="s">
        <v>1064</v>
      </c>
      <c r="L12" s="365"/>
      <c r="M12"/>
      <c r="N12"/>
      <c r="O12"/>
      <c r="P12"/>
      <c r="Q12"/>
      <c r="R12"/>
      <c r="S12"/>
      <c r="T12"/>
      <c r="U12" s="365"/>
    </row>
    <row r="13" spans="2:25" s="345" customFormat="1">
      <c r="B13" s="1172">
        <v>45703</v>
      </c>
      <c r="C13" s="1173" t="s">
        <v>335</v>
      </c>
      <c r="D13" s="1174" t="s">
        <v>2817</v>
      </c>
      <c r="E13" s="1174"/>
      <c r="F13" s="1174" t="s">
        <v>207</v>
      </c>
      <c r="G13" s="1174" t="s">
        <v>208</v>
      </c>
      <c r="H13" s="1222">
        <v>40</v>
      </c>
      <c r="I13" s="1175">
        <v>10</v>
      </c>
      <c r="J13" s="1177">
        <v>1</v>
      </c>
      <c r="K13" s="1224" t="s">
        <v>2347</v>
      </c>
      <c r="L13" s="365"/>
      <c r="M13"/>
      <c r="N13"/>
      <c r="O13"/>
      <c r="P13"/>
      <c r="Q13"/>
      <c r="R13"/>
      <c r="S13"/>
      <c r="T13"/>
      <c r="U13" s="365"/>
    </row>
    <row r="14" spans="2:25" s="345" customFormat="1">
      <c r="B14" s="469">
        <v>45704</v>
      </c>
      <c r="C14" s="483" t="s">
        <v>355</v>
      </c>
      <c r="D14" s="362" t="s">
        <v>2804</v>
      </c>
      <c r="E14" s="362">
        <v>416</v>
      </c>
      <c r="F14" s="362" t="s">
        <v>1070</v>
      </c>
      <c r="G14" s="362" t="s">
        <v>208</v>
      </c>
      <c r="H14" s="485">
        <v>25</v>
      </c>
      <c r="I14" s="1218">
        <v>7</v>
      </c>
      <c r="J14" s="364">
        <v>2</v>
      </c>
      <c r="K14" s="360" t="s">
        <v>169</v>
      </c>
      <c r="L14" s="365"/>
      <c r="M14"/>
      <c r="N14"/>
      <c r="O14"/>
      <c r="P14"/>
      <c r="Q14"/>
      <c r="R14"/>
      <c r="S14"/>
      <c r="T14"/>
      <c r="U14" s="365"/>
    </row>
    <row r="15" spans="2:25" s="345" customFormat="1">
      <c r="B15" s="469">
        <v>45705</v>
      </c>
      <c r="C15" s="483" t="s">
        <v>295</v>
      </c>
      <c r="D15" s="362" t="s">
        <v>2813</v>
      </c>
      <c r="E15" s="362"/>
      <c r="F15" s="362" t="s">
        <v>207</v>
      </c>
      <c r="G15" s="362" t="s">
        <v>208</v>
      </c>
      <c r="H15" s="485">
        <v>35</v>
      </c>
      <c r="I15" s="1218">
        <v>5</v>
      </c>
      <c r="J15" s="364">
        <v>2</v>
      </c>
      <c r="K15" s="360" t="s">
        <v>1064</v>
      </c>
      <c r="L15" s="365"/>
      <c r="M15"/>
      <c r="N15"/>
      <c r="O15"/>
      <c r="P15"/>
      <c r="Q15"/>
      <c r="R15"/>
      <c r="S15"/>
      <c r="T15"/>
    </row>
    <row r="16" spans="2:25" s="345" customFormat="1">
      <c r="B16" s="469">
        <v>45705</v>
      </c>
      <c r="C16" s="483" t="s">
        <v>548</v>
      </c>
      <c r="D16" s="362" t="s">
        <v>2805</v>
      </c>
      <c r="E16" s="362">
        <v>307</v>
      </c>
      <c r="F16" s="362" t="s">
        <v>1070</v>
      </c>
      <c r="G16" s="362" t="s">
        <v>208</v>
      </c>
      <c r="H16" s="485">
        <v>25</v>
      </c>
      <c r="I16" s="1218">
        <v>7</v>
      </c>
      <c r="J16" s="364">
        <v>2</v>
      </c>
      <c r="K16" s="360" t="s">
        <v>169</v>
      </c>
      <c r="L16" s="365"/>
      <c r="M16"/>
      <c r="N16"/>
      <c r="O16"/>
      <c r="P16"/>
      <c r="Q16"/>
      <c r="R16"/>
      <c r="S16"/>
      <c r="T16"/>
    </row>
    <row r="17" spans="2:20" s="345" customFormat="1">
      <c r="B17" s="469">
        <v>45707</v>
      </c>
      <c r="C17" s="483" t="s">
        <v>215</v>
      </c>
      <c r="D17" s="362" t="s">
        <v>2801</v>
      </c>
      <c r="E17" s="362"/>
      <c r="F17" s="362" t="s">
        <v>207</v>
      </c>
      <c r="G17" s="362" t="s">
        <v>208</v>
      </c>
      <c r="H17" s="485">
        <v>35</v>
      </c>
      <c r="I17" s="1218">
        <v>5</v>
      </c>
      <c r="J17" s="364">
        <v>2</v>
      </c>
      <c r="K17" s="360" t="s">
        <v>169</v>
      </c>
      <c r="L17" s="365"/>
      <c r="M17"/>
      <c r="N17"/>
      <c r="O17"/>
      <c r="P17"/>
      <c r="Q17"/>
      <c r="R17"/>
      <c r="S17"/>
      <c r="T17"/>
    </row>
    <row r="18" spans="2:20" s="345" customFormat="1">
      <c r="B18" s="577">
        <v>45708</v>
      </c>
      <c r="C18" s="579" t="s">
        <v>297</v>
      </c>
      <c r="D18" s="578" t="s">
        <v>2820</v>
      </c>
      <c r="E18" s="578">
        <v>309</v>
      </c>
      <c r="F18" s="578" t="s">
        <v>219</v>
      </c>
      <c r="G18" s="578" t="s">
        <v>208</v>
      </c>
      <c r="H18" s="485">
        <v>25</v>
      </c>
      <c r="I18" s="1218">
        <v>7</v>
      </c>
      <c r="J18" s="683">
        <v>2</v>
      </c>
      <c r="K18" s="360" t="s">
        <v>240</v>
      </c>
      <c r="L18" s="365"/>
      <c r="M18"/>
      <c r="N18"/>
      <c r="O18"/>
      <c r="P18"/>
      <c r="Q18"/>
      <c r="R18"/>
      <c r="S18"/>
      <c r="T18"/>
    </row>
    <row r="19" spans="2:20" s="345" customFormat="1">
      <c r="B19" s="1754">
        <v>45708</v>
      </c>
      <c r="C19" s="1756" t="s">
        <v>619</v>
      </c>
      <c r="D19" s="1758" t="s">
        <v>2815</v>
      </c>
      <c r="E19" s="1758"/>
      <c r="F19" s="1758" t="s">
        <v>207</v>
      </c>
      <c r="G19" s="1758" t="s">
        <v>208</v>
      </c>
      <c r="H19" s="485">
        <v>35</v>
      </c>
      <c r="I19" s="1218">
        <v>5</v>
      </c>
      <c r="J19" s="1764">
        <v>8</v>
      </c>
      <c r="K19" s="1775" t="s">
        <v>1064</v>
      </c>
      <c r="M19"/>
      <c r="N19"/>
      <c r="O19"/>
      <c r="P19"/>
      <c r="Q19"/>
      <c r="R19"/>
      <c r="S19"/>
      <c r="T19"/>
    </row>
    <row r="20" spans="2:20" s="345" customFormat="1">
      <c r="B20" s="1755"/>
      <c r="C20" s="1757"/>
      <c r="D20" s="1759"/>
      <c r="E20" s="1759"/>
      <c r="F20" s="1759"/>
      <c r="G20" s="1759"/>
      <c r="H20" s="485">
        <v>70</v>
      </c>
      <c r="I20" s="1218">
        <v>15</v>
      </c>
      <c r="J20" s="1765"/>
      <c r="K20" s="1775"/>
      <c r="L20" s="365"/>
      <c r="M20"/>
      <c r="N20"/>
      <c r="O20"/>
      <c r="P20"/>
      <c r="Q20"/>
      <c r="R20"/>
      <c r="S20"/>
      <c r="T20"/>
    </row>
    <row r="21" spans="2:20" s="345" customFormat="1">
      <c r="B21" s="469">
        <v>45708</v>
      </c>
      <c r="C21" s="363" t="s">
        <v>2809</v>
      </c>
      <c r="D21" s="362" t="s">
        <v>2810</v>
      </c>
      <c r="E21" s="362"/>
      <c r="F21" s="362" t="s">
        <v>207</v>
      </c>
      <c r="G21" s="362" t="s">
        <v>208</v>
      </c>
      <c r="H21" s="485">
        <v>50</v>
      </c>
      <c r="I21" s="1218">
        <v>10</v>
      </c>
      <c r="J21" s="364">
        <v>4</v>
      </c>
      <c r="K21" s="360" t="s">
        <v>1064</v>
      </c>
      <c r="L21" s="1744"/>
      <c r="M21"/>
      <c r="N21"/>
      <c r="O21"/>
      <c r="P21"/>
      <c r="Q21"/>
      <c r="R21"/>
      <c r="S21"/>
      <c r="T21"/>
    </row>
    <row r="22" spans="2:20" s="345" customFormat="1">
      <c r="B22" s="487">
        <v>45709</v>
      </c>
      <c r="C22" s="732" t="s">
        <v>389</v>
      </c>
      <c r="D22" s="488" t="s">
        <v>2817</v>
      </c>
      <c r="E22" s="488">
        <v>310</v>
      </c>
      <c r="F22" s="488" t="s">
        <v>1070</v>
      </c>
      <c r="G22" s="488" t="s">
        <v>208</v>
      </c>
      <c r="H22" s="485">
        <v>25</v>
      </c>
      <c r="I22" s="1218">
        <v>7</v>
      </c>
      <c r="J22" s="364">
        <v>1</v>
      </c>
      <c r="K22" s="360" t="s">
        <v>1064</v>
      </c>
      <c r="L22" s="1744"/>
      <c r="M22"/>
      <c r="N22"/>
      <c r="O22"/>
      <c r="P22"/>
      <c r="Q22"/>
      <c r="R22"/>
      <c r="S22"/>
      <c r="T22"/>
    </row>
    <row r="23" spans="2:20" s="345" customFormat="1">
      <c r="B23" s="487">
        <v>45710</v>
      </c>
      <c r="C23" s="576" t="s">
        <v>451</v>
      </c>
      <c r="D23" s="488" t="s">
        <v>2822</v>
      </c>
      <c r="E23" s="488">
        <v>408</v>
      </c>
      <c r="F23" s="488" t="s">
        <v>1070</v>
      </c>
      <c r="G23" s="488" t="s">
        <v>208</v>
      </c>
      <c r="H23" s="485">
        <v>25</v>
      </c>
      <c r="I23" s="1218">
        <v>7</v>
      </c>
      <c r="J23" s="364">
        <v>2</v>
      </c>
      <c r="K23" s="360" t="s">
        <v>1064</v>
      </c>
      <c r="L23" s="365"/>
      <c r="M23"/>
      <c r="N23"/>
      <c r="O23"/>
      <c r="P23"/>
      <c r="Q23"/>
      <c r="R23"/>
      <c r="S23"/>
      <c r="T23"/>
    </row>
    <row r="24" spans="2:20" s="345" customFormat="1">
      <c r="B24" s="475">
        <v>45711</v>
      </c>
      <c r="C24" s="476" t="s">
        <v>717</v>
      </c>
      <c r="D24" s="631" t="s">
        <v>2823</v>
      </c>
      <c r="E24" s="477">
        <v>307</v>
      </c>
      <c r="F24" s="488" t="s">
        <v>219</v>
      </c>
      <c r="G24" s="488" t="s">
        <v>208</v>
      </c>
      <c r="H24" s="493">
        <v>25</v>
      </c>
      <c r="I24" s="663">
        <v>7</v>
      </c>
      <c r="J24" s="492">
        <v>2</v>
      </c>
      <c r="K24" s="480" t="s">
        <v>1675</v>
      </c>
      <c r="L24" s="547"/>
    </row>
    <row r="25" spans="2:20" s="345" customFormat="1">
      <c r="B25" s="469">
        <v>45712</v>
      </c>
      <c r="C25" s="483" t="s">
        <v>274</v>
      </c>
      <c r="D25" s="362" t="s">
        <v>2806</v>
      </c>
      <c r="E25" s="362"/>
      <c r="F25" s="362" t="s">
        <v>207</v>
      </c>
      <c r="G25" s="362" t="s">
        <v>208</v>
      </c>
      <c r="H25" s="485">
        <v>35</v>
      </c>
      <c r="I25" s="1218">
        <v>5</v>
      </c>
      <c r="J25" s="364">
        <v>2</v>
      </c>
      <c r="K25" s="360" t="s">
        <v>1064</v>
      </c>
      <c r="L25" s="365"/>
      <c r="M25"/>
      <c r="N25"/>
      <c r="O25"/>
      <c r="P25"/>
      <c r="Q25"/>
      <c r="R25"/>
      <c r="S25"/>
      <c r="T25"/>
    </row>
    <row r="26" spans="2:20" s="345" customFormat="1">
      <c r="B26" s="469">
        <v>45713</v>
      </c>
      <c r="C26" s="483" t="s">
        <v>496</v>
      </c>
      <c r="D26" s="362" t="s">
        <v>2803</v>
      </c>
      <c r="E26" s="362"/>
      <c r="F26" s="362" t="s">
        <v>207</v>
      </c>
      <c r="G26" s="362" t="s">
        <v>208</v>
      </c>
      <c r="H26" s="485">
        <v>35</v>
      </c>
      <c r="I26" s="1218">
        <v>5</v>
      </c>
      <c r="J26" s="364">
        <v>2</v>
      </c>
      <c r="K26" s="360" t="s">
        <v>189</v>
      </c>
      <c r="L26" s="365"/>
      <c r="M26"/>
      <c r="N26"/>
      <c r="O26"/>
      <c r="P26"/>
      <c r="Q26"/>
      <c r="R26"/>
      <c r="S26"/>
      <c r="T26"/>
    </row>
    <row r="27" spans="2:20" s="345" customFormat="1">
      <c r="B27" s="469">
        <v>45713</v>
      </c>
      <c r="C27" s="483" t="s">
        <v>466</v>
      </c>
      <c r="D27" s="362" t="s">
        <v>2814</v>
      </c>
      <c r="E27" s="362"/>
      <c r="F27" s="362" t="s">
        <v>207</v>
      </c>
      <c r="G27" s="362" t="s">
        <v>208</v>
      </c>
      <c r="H27" s="485">
        <v>35</v>
      </c>
      <c r="I27" s="1218">
        <v>5</v>
      </c>
      <c r="J27" s="364">
        <v>2</v>
      </c>
      <c r="K27" s="360" t="s">
        <v>1064</v>
      </c>
      <c r="L27" s="365"/>
      <c r="M27"/>
      <c r="N27"/>
      <c r="O27"/>
      <c r="P27"/>
      <c r="Q27"/>
      <c r="R27"/>
      <c r="S27"/>
      <c r="T27"/>
    </row>
    <row r="28" spans="2:20" s="345" customFormat="1" ht="15.75" thickBot="1">
      <c r="B28" s="498">
        <v>45715</v>
      </c>
      <c r="C28" s="499" t="s">
        <v>451</v>
      </c>
      <c r="D28" s="373" t="s">
        <v>2827</v>
      </c>
      <c r="E28" s="373">
        <v>305</v>
      </c>
      <c r="F28" s="373" t="s">
        <v>1070</v>
      </c>
      <c r="G28" s="373" t="s">
        <v>208</v>
      </c>
      <c r="H28" s="500">
        <v>25</v>
      </c>
      <c r="I28" s="1221">
        <v>7</v>
      </c>
      <c r="J28" s="501">
        <v>1</v>
      </c>
      <c r="K28" s="360" t="s">
        <v>1064</v>
      </c>
      <c r="L28" s="365"/>
      <c r="M28"/>
      <c r="N28"/>
      <c r="O28"/>
      <c r="P28"/>
      <c r="Q28"/>
      <c r="R28"/>
      <c r="S28"/>
      <c r="T28"/>
    </row>
    <row r="29" spans="2:20" s="345" customFormat="1">
      <c r="K29" s="360"/>
      <c r="M29"/>
      <c r="N29"/>
      <c r="O29"/>
      <c r="P29"/>
      <c r="Q29"/>
      <c r="R29"/>
      <c r="S29"/>
      <c r="T29"/>
    </row>
    <row r="30" spans="2:20" s="345" customFormat="1">
      <c r="H30" s="652">
        <f>SUM(H5:H28)</f>
        <v>805</v>
      </c>
      <c r="I30" s="534">
        <f>SUM(I5:I28)</f>
        <v>182</v>
      </c>
      <c r="J30" s="502"/>
      <c r="K30" s="360"/>
      <c r="M30"/>
      <c r="N30"/>
      <c r="O30"/>
      <c r="P30"/>
      <c r="Q30"/>
      <c r="R30"/>
      <c r="S30"/>
      <c r="T30"/>
    </row>
    <row r="31" spans="2:20" s="345" customFormat="1">
      <c r="I31" s="534"/>
      <c r="K31" s="360"/>
      <c r="M31"/>
      <c r="N31"/>
      <c r="O31"/>
      <c r="P31"/>
      <c r="Q31"/>
      <c r="R31"/>
      <c r="S31"/>
      <c r="T31"/>
    </row>
    <row r="32" spans="2:20" s="345" customFormat="1">
      <c r="I32" s="534"/>
      <c r="K32" s="360"/>
      <c r="M32"/>
      <c r="N32"/>
      <c r="O32"/>
      <c r="P32"/>
      <c r="Q32"/>
      <c r="R32"/>
      <c r="S32"/>
      <c r="T32"/>
    </row>
    <row r="33" spans="2:21" s="345" customFormat="1" ht="15.75">
      <c r="B33" s="991" t="s">
        <v>1444</v>
      </c>
      <c r="C33" s="992"/>
      <c r="D33" s="992"/>
      <c r="E33" s="992"/>
      <c r="F33" s="992"/>
      <c r="G33" s="992"/>
      <c r="H33" s="992"/>
      <c r="I33" s="993"/>
      <c r="J33" s="993"/>
      <c r="K33" s="360"/>
      <c r="M33"/>
      <c r="N33"/>
      <c r="O33"/>
      <c r="P33"/>
      <c r="Q33"/>
      <c r="R33"/>
      <c r="S33"/>
      <c r="T33"/>
    </row>
    <row r="34" spans="2:21" s="345" customFormat="1" ht="15.75">
      <c r="B34" s="378"/>
      <c r="I34" s="534"/>
      <c r="K34" s="360"/>
      <c r="M34"/>
      <c r="N34"/>
      <c r="O34"/>
      <c r="P34"/>
      <c r="Q34"/>
      <c r="R34"/>
      <c r="S34"/>
      <c r="T34"/>
    </row>
    <row r="35" spans="2:21" s="345" customFormat="1" ht="15.75">
      <c r="B35" s="503" t="s">
        <v>311</v>
      </c>
      <c r="I35" s="534"/>
      <c r="K35" s="360"/>
      <c r="M35"/>
      <c r="N35"/>
      <c r="O35"/>
      <c r="P35"/>
      <c r="Q35"/>
      <c r="R35"/>
      <c r="S35"/>
      <c r="T35"/>
      <c r="U35" s="365"/>
    </row>
    <row r="36" spans="2:21" s="345" customFormat="1" ht="15.75">
      <c r="B36" s="503"/>
      <c r="I36" s="534"/>
      <c r="K36" s="360"/>
      <c r="M36"/>
      <c r="N36"/>
      <c r="O36"/>
      <c r="P36"/>
      <c r="Q36"/>
      <c r="R36"/>
      <c r="S36"/>
      <c r="T36"/>
      <c r="U36" s="365"/>
    </row>
    <row r="37" spans="2:21" s="345" customFormat="1" ht="15.75">
      <c r="B37" s="503" t="s">
        <v>312</v>
      </c>
      <c r="I37" s="534"/>
      <c r="K37" s="360"/>
      <c r="M37"/>
      <c r="N37"/>
      <c r="O37"/>
      <c r="P37"/>
      <c r="Q37"/>
      <c r="R37"/>
      <c r="S37"/>
      <c r="T37"/>
      <c r="U37" s="365"/>
    </row>
    <row r="38" spans="2:21" s="345" customFormat="1" ht="15.75">
      <c r="B38" s="503"/>
      <c r="I38" s="534"/>
      <c r="K38" s="360"/>
      <c r="M38"/>
      <c r="N38"/>
      <c r="O38"/>
      <c r="P38"/>
      <c r="Q38"/>
      <c r="R38"/>
      <c r="S38"/>
      <c r="T38"/>
      <c r="U38" s="365"/>
    </row>
    <row r="39" spans="2:21" s="345" customFormat="1" ht="15.75">
      <c r="B39" s="994" t="s">
        <v>313</v>
      </c>
      <c r="I39" s="534"/>
      <c r="K39" s="360"/>
      <c r="M39"/>
      <c r="N39"/>
      <c r="O39"/>
      <c r="P39"/>
      <c r="Q39"/>
      <c r="R39"/>
      <c r="S39"/>
      <c r="T39"/>
      <c r="U39" s="365"/>
    </row>
    <row r="40" spans="2:21" s="345" customFormat="1" ht="15.75">
      <c r="B40" s="503"/>
      <c r="I40" s="534"/>
      <c r="K40" s="360"/>
      <c r="M40"/>
      <c r="N40"/>
      <c r="O40"/>
      <c r="P40"/>
      <c r="Q40"/>
      <c r="R40"/>
      <c r="S40"/>
      <c r="T40"/>
      <c r="U40" s="365"/>
    </row>
    <row r="41" spans="2:21" s="345" customFormat="1" ht="15.75">
      <c r="B41" s="378" t="s">
        <v>1618</v>
      </c>
      <c r="I41" s="534"/>
      <c r="K41" s="360"/>
      <c r="M41"/>
      <c r="N41"/>
      <c r="O41"/>
      <c r="P41"/>
      <c r="Q41"/>
      <c r="R41"/>
      <c r="S41"/>
      <c r="T41"/>
      <c r="U41" s="365"/>
    </row>
    <row r="42" spans="2:21" s="345" customFormat="1" ht="15.75">
      <c r="B42" s="503"/>
      <c r="I42" s="534"/>
      <c r="K42" s="360"/>
      <c r="M42"/>
      <c r="N42"/>
      <c r="O42"/>
      <c r="P42"/>
      <c r="Q42"/>
      <c r="R42"/>
      <c r="S42"/>
      <c r="T42"/>
      <c r="U42" s="365"/>
    </row>
    <row r="43" spans="2:21" s="345" customFormat="1" ht="15.75">
      <c r="B43" s="378" t="s">
        <v>1617</v>
      </c>
      <c r="I43" s="534"/>
      <c r="K43" s="360"/>
      <c r="M43"/>
      <c r="N43"/>
      <c r="O43"/>
      <c r="P43"/>
      <c r="Q43"/>
      <c r="R43"/>
      <c r="S43"/>
      <c r="T43"/>
      <c r="U43" s="365"/>
    </row>
    <row r="44" spans="2:21" s="345" customFormat="1">
      <c r="I44" s="534"/>
      <c r="K44" s="360"/>
      <c r="M44"/>
      <c r="N44"/>
      <c r="O44"/>
      <c r="P44"/>
      <c r="Q44"/>
      <c r="R44"/>
      <c r="S44"/>
      <c r="T44"/>
      <c r="U44" s="365"/>
    </row>
    <row r="45" spans="2:21" s="345" customFormat="1">
      <c r="I45" s="534"/>
      <c r="K45" s="365"/>
      <c r="M45"/>
      <c r="N45"/>
      <c r="O45"/>
      <c r="P45"/>
      <c r="Q45"/>
      <c r="R45"/>
      <c r="S45"/>
      <c r="T45"/>
      <c r="U45" s="365"/>
    </row>
    <row r="46" spans="2:21" s="345" customFormat="1">
      <c r="B46"/>
      <c r="C46"/>
      <c r="D46"/>
      <c r="E46"/>
      <c r="F46"/>
      <c r="G46"/>
      <c r="H46"/>
      <c r="I46" s="538"/>
      <c r="J46"/>
      <c r="K46" s="365"/>
      <c r="M46"/>
      <c r="N46"/>
      <c r="O46"/>
      <c r="P46"/>
      <c r="Q46"/>
      <c r="R46"/>
      <c r="S46"/>
      <c r="T46"/>
      <c r="U46" s="365"/>
    </row>
    <row r="47" spans="2:21" s="345" customFormat="1">
      <c r="B47"/>
      <c r="C47"/>
      <c r="D47"/>
      <c r="E47"/>
      <c r="F47"/>
      <c r="G47"/>
      <c r="H47"/>
      <c r="I47" s="538"/>
      <c r="J47"/>
      <c r="K47" s="365"/>
      <c r="M47"/>
      <c r="N47"/>
      <c r="O47"/>
      <c r="P47"/>
      <c r="Q47"/>
      <c r="R47"/>
      <c r="S47"/>
      <c r="T47"/>
      <c r="U47" s="365"/>
    </row>
    <row r="48" spans="2:21" s="345" customFormat="1">
      <c r="B48"/>
      <c r="C48"/>
      <c r="D48"/>
      <c r="E48"/>
      <c r="F48"/>
      <c r="G48"/>
      <c r="H48"/>
      <c r="I48" s="538"/>
      <c r="J48"/>
      <c r="K48" s="365"/>
      <c r="M48"/>
      <c r="N48"/>
      <c r="O48"/>
      <c r="P48"/>
      <c r="Q48"/>
      <c r="R48"/>
      <c r="S48"/>
      <c r="T48"/>
      <c r="U48" s="365"/>
    </row>
    <row r="49" spans="2:21" s="345" customFormat="1">
      <c r="B49"/>
      <c r="C49"/>
      <c r="D49"/>
      <c r="E49"/>
      <c r="F49"/>
      <c r="G49"/>
      <c r="H49"/>
      <c r="I49" s="538"/>
      <c r="J49"/>
      <c r="K49" s="365"/>
      <c r="M49"/>
      <c r="N49"/>
      <c r="O49"/>
      <c r="P49"/>
      <c r="Q49"/>
      <c r="R49"/>
      <c r="S49"/>
      <c r="T49"/>
      <c r="U49" s="365"/>
    </row>
    <row r="50" spans="2:21" s="345" customFormat="1">
      <c r="B50"/>
      <c r="C50"/>
      <c r="D50"/>
      <c r="E50"/>
      <c r="F50"/>
      <c r="G50"/>
      <c r="H50"/>
      <c r="I50" s="538"/>
      <c r="J50"/>
      <c r="K50" s="365"/>
      <c r="M50"/>
      <c r="N50"/>
      <c r="O50"/>
      <c r="P50"/>
      <c r="Q50"/>
      <c r="R50"/>
      <c r="S50"/>
      <c r="T50"/>
      <c r="U50" s="365"/>
    </row>
    <row r="51" spans="2:21" s="345" customFormat="1">
      <c r="B51"/>
      <c r="C51"/>
      <c r="D51"/>
      <c r="E51"/>
      <c r="F51"/>
      <c r="G51"/>
      <c r="H51"/>
      <c r="I51" s="538"/>
      <c r="J51"/>
      <c r="K51" s="365"/>
      <c r="M51"/>
      <c r="N51"/>
      <c r="O51"/>
      <c r="P51"/>
      <c r="Q51"/>
      <c r="R51"/>
      <c r="S51"/>
      <c r="T51"/>
      <c r="U51" s="365"/>
    </row>
    <row r="52" spans="2:21" s="345" customFormat="1">
      <c r="B52"/>
      <c r="C52"/>
      <c r="D52"/>
      <c r="E52"/>
      <c r="F52"/>
      <c r="G52"/>
      <c r="H52"/>
      <c r="I52" s="538"/>
      <c r="J52"/>
      <c r="K52" s="365"/>
      <c r="M52"/>
      <c r="N52"/>
      <c r="O52"/>
      <c r="P52"/>
      <c r="Q52"/>
      <c r="R52"/>
      <c r="S52"/>
      <c r="T52"/>
    </row>
    <row r="53" spans="2:21" s="345" customFormat="1">
      <c r="B53"/>
      <c r="C53"/>
      <c r="D53"/>
      <c r="E53"/>
      <c r="F53"/>
      <c r="G53"/>
      <c r="H53"/>
      <c r="I53" s="538"/>
      <c r="J53"/>
      <c r="K53" s="365"/>
      <c r="M53"/>
      <c r="N53"/>
      <c r="O53"/>
      <c r="P53"/>
      <c r="Q53"/>
      <c r="R53"/>
      <c r="S53"/>
      <c r="T53"/>
    </row>
    <row r="54" spans="2:21" s="345" customFormat="1">
      <c r="B54"/>
      <c r="C54"/>
      <c r="D54"/>
      <c r="E54"/>
      <c r="F54"/>
      <c r="G54"/>
      <c r="H54"/>
      <c r="I54" s="538"/>
      <c r="J54"/>
      <c r="K54" s="365"/>
      <c r="M54"/>
      <c r="N54"/>
      <c r="O54"/>
      <c r="P54"/>
      <c r="Q54"/>
      <c r="R54"/>
      <c r="S54"/>
      <c r="T54"/>
    </row>
    <row r="55" spans="2:21" s="345" customFormat="1">
      <c r="B55"/>
      <c r="C55"/>
      <c r="D55"/>
      <c r="E55"/>
      <c r="F55"/>
      <c r="G55"/>
      <c r="H55"/>
      <c r="I55" s="538"/>
      <c r="J55"/>
      <c r="K55" s="365"/>
      <c r="M55"/>
      <c r="N55"/>
      <c r="O55"/>
      <c r="P55"/>
      <c r="Q55"/>
      <c r="R55"/>
      <c r="S55"/>
      <c r="T55"/>
    </row>
    <row r="56" spans="2:21" s="345" customFormat="1">
      <c r="B56"/>
      <c r="C56"/>
      <c r="D56"/>
      <c r="E56"/>
      <c r="F56"/>
      <c r="G56"/>
      <c r="H56"/>
      <c r="I56" s="538"/>
      <c r="J56"/>
      <c r="K56" s="365"/>
      <c r="M56"/>
      <c r="N56"/>
      <c r="O56"/>
      <c r="P56"/>
      <c r="Q56"/>
      <c r="R56"/>
      <c r="S56"/>
      <c r="T56"/>
    </row>
    <row r="57" spans="2:21" s="345" customFormat="1">
      <c r="B57"/>
      <c r="C57"/>
      <c r="D57"/>
      <c r="E57"/>
      <c r="F57"/>
      <c r="G57"/>
      <c r="H57"/>
      <c r="I57" s="538"/>
      <c r="J57"/>
      <c r="K57" s="365"/>
      <c r="M57"/>
      <c r="N57"/>
      <c r="O57"/>
      <c r="P57"/>
      <c r="Q57"/>
      <c r="R57"/>
      <c r="S57"/>
      <c r="T57"/>
    </row>
    <row r="58" spans="2:21" s="345" customFormat="1">
      <c r="B58"/>
      <c r="C58"/>
      <c r="D58"/>
      <c r="E58"/>
      <c r="F58"/>
      <c r="G58"/>
      <c r="H58"/>
      <c r="I58" s="538"/>
      <c r="J58"/>
      <c r="K58" s="365"/>
      <c r="M58"/>
      <c r="N58"/>
      <c r="O58"/>
      <c r="P58"/>
      <c r="Q58"/>
      <c r="R58"/>
      <c r="S58"/>
      <c r="T58"/>
    </row>
    <row r="59" spans="2:21" s="345" customFormat="1">
      <c r="B59"/>
      <c r="C59"/>
      <c r="D59"/>
      <c r="E59"/>
      <c r="F59"/>
      <c r="G59"/>
      <c r="H59"/>
      <c r="I59" s="538"/>
      <c r="J59"/>
      <c r="K59" s="365"/>
      <c r="M59"/>
      <c r="N59"/>
      <c r="O59"/>
      <c r="P59"/>
      <c r="Q59"/>
      <c r="R59"/>
      <c r="S59"/>
      <c r="T59"/>
    </row>
    <row r="60" spans="2:21" s="345" customFormat="1">
      <c r="B60"/>
      <c r="C60"/>
      <c r="D60"/>
      <c r="E60"/>
      <c r="F60"/>
      <c r="G60"/>
      <c r="H60"/>
      <c r="I60" s="538"/>
      <c r="J60"/>
      <c r="K60" s="365"/>
      <c r="M60"/>
      <c r="N60"/>
      <c r="O60"/>
      <c r="P60"/>
      <c r="Q60"/>
      <c r="R60"/>
      <c r="S60"/>
      <c r="T60"/>
    </row>
    <row r="61" spans="2:21" s="345" customFormat="1">
      <c r="B61"/>
      <c r="C61"/>
      <c r="D61"/>
      <c r="E61"/>
      <c r="F61"/>
      <c r="G61"/>
      <c r="H61"/>
      <c r="I61" s="538"/>
      <c r="J61"/>
      <c r="K61" s="365"/>
      <c r="M61"/>
      <c r="N61"/>
      <c r="O61"/>
      <c r="P61"/>
      <c r="Q61"/>
      <c r="R61"/>
      <c r="S61"/>
      <c r="T61"/>
    </row>
    <row r="62" spans="2:21" s="345" customFormat="1">
      <c r="B62"/>
      <c r="C62"/>
      <c r="D62"/>
      <c r="E62"/>
      <c r="F62"/>
      <c r="G62"/>
      <c r="H62"/>
      <c r="I62" s="538"/>
      <c r="J62"/>
      <c r="K62" s="365"/>
      <c r="M62"/>
      <c r="N62"/>
      <c r="O62"/>
      <c r="P62"/>
      <c r="Q62"/>
      <c r="R62"/>
      <c r="S62"/>
      <c r="T62"/>
    </row>
    <row r="63" spans="2:21" s="345" customFormat="1">
      <c r="B63"/>
      <c r="C63"/>
      <c r="D63"/>
      <c r="E63"/>
      <c r="F63"/>
      <c r="G63"/>
      <c r="H63"/>
      <c r="I63" s="538"/>
      <c r="J63"/>
      <c r="M63"/>
      <c r="N63"/>
      <c r="O63"/>
      <c r="P63"/>
      <c r="Q63"/>
      <c r="R63"/>
      <c r="S63"/>
      <c r="T63"/>
    </row>
    <row r="64" spans="2:21" s="345" customFormat="1">
      <c r="B64"/>
      <c r="C64"/>
      <c r="D64"/>
      <c r="E64"/>
      <c r="F64"/>
      <c r="G64"/>
      <c r="H64"/>
      <c r="I64" s="538"/>
      <c r="J64"/>
      <c r="M64"/>
      <c r="N64"/>
      <c r="O64"/>
      <c r="P64"/>
      <c r="Q64"/>
      <c r="R64"/>
      <c r="S64"/>
      <c r="T64"/>
    </row>
    <row r="65" spans="1:20" s="345" customFormat="1">
      <c r="B65"/>
      <c r="C65"/>
      <c r="D65"/>
      <c r="E65"/>
      <c r="F65"/>
      <c r="G65"/>
      <c r="H65"/>
      <c r="I65" s="538"/>
      <c r="J65"/>
      <c r="M65"/>
      <c r="N65"/>
      <c r="O65"/>
      <c r="P65"/>
      <c r="Q65"/>
      <c r="R65"/>
      <c r="S65"/>
      <c r="T65"/>
    </row>
    <row r="66" spans="1:20" s="345" customFormat="1">
      <c r="B66"/>
      <c r="C66"/>
      <c r="D66"/>
      <c r="E66"/>
      <c r="F66"/>
      <c r="G66"/>
      <c r="H66"/>
      <c r="I66" s="538"/>
      <c r="J66"/>
      <c r="M66"/>
      <c r="N66"/>
      <c r="O66"/>
      <c r="P66"/>
      <c r="Q66"/>
      <c r="R66"/>
      <c r="S66"/>
      <c r="T66"/>
    </row>
    <row r="67" spans="1:20" s="345" customFormat="1">
      <c r="B67"/>
      <c r="C67"/>
      <c r="D67"/>
      <c r="E67"/>
      <c r="F67"/>
      <c r="G67"/>
      <c r="H67"/>
      <c r="I67" s="538"/>
      <c r="J67"/>
      <c r="M67"/>
      <c r="N67"/>
      <c r="O67"/>
      <c r="P67"/>
      <c r="Q67"/>
      <c r="R67"/>
      <c r="S67"/>
      <c r="T67"/>
    </row>
    <row r="68" spans="1:20" s="345" customFormat="1">
      <c r="A68"/>
      <c r="B68"/>
      <c r="C68"/>
      <c r="D68"/>
      <c r="E68"/>
      <c r="F68"/>
      <c r="G68"/>
      <c r="H68"/>
      <c r="I68" s="538"/>
      <c r="J68"/>
      <c r="M68"/>
      <c r="N68"/>
      <c r="O68"/>
      <c r="P68"/>
      <c r="Q68"/>
      <c r="R68"/>
      <c r="S68"/>
      <c r="T68"/>
    </row>
    <row r="69" spans="1:20">
      <c r="K69" s="345"/>
    </row>
    <row r="70" spans="1:20">
      <c r="K70" s="345"/>
    </row>
    <row r="71" spans="1:20">
      <c r="K71" s="345"/>
    </row>
    <row r="72" spans="1:20">
      <c r="K72" s="345"/>
    </row>
    <row r="73" spans="1:20">
      <c r="K73" s="345"/>
    </row>
    <row r="74" spans="1:20">
      <c r="K74" s="345"/>
    </row>
    <row r="75" spans="1:20">
      <c r="K75" s="345"/>
    </row>
    <row r="76" spans="1:20">
      <c r="K76" s="345"/>
    </row>
    <row r="77" spans="1:20">
      <c r="K77" s="345"/>
    </row>
    <row r="78" spans="1:20">
      <c r="K78" s="345"/>
    </row>
    <row r="79" spans="1:20">
      <c r="K79" s="345"/>
    </row>
  </sheetData>
  <mergeCells count="13">
    <mergeCell ref="L21:L22"/>
    <mergeCell ref="B1:G1"/>
    <mergeCell ref="W1:X1"/>
    <mergeCell ref="C2:G2"/>
    <mergeCell ref="B3:D3"/>
    <mergeCell ref="B19:B20"/>
    <mergeCell ref="C19:C20"/>
    <mergeCell ref="D19:D20"/>
    <mergeCell ref="E19:E20"/>
    <mergeCell ref="F19:F20"/>
    <mergeCell ref="G19:G20"/>
    <mergeCell ref="J19:J20"/>
    <mergeCell ref="K19:K20"/>
  </mergeCells>
  <pageMargins left="0.25" right="0.25" top="0.75" bottom="0.75" header="0.3" footer="0.3"/>
  <pageSetup paperSize="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BABF2-745E-4491-A707-ED492F78E7FA}">
  <sheetPr>
    <pageSetUpPr fitToPage="1"/>
  </sheetPr>
  <dimension ref="A1:Y683"/>
  <sheetViews>
    <sheetView tabSelected="1" topLeftCell="A4" zoomScale="90" zoomScaleNormal="90" workbookViewId="0">
      <selection activeCell="F30" sqref="F30"/>
    </sheetView>
  </sheetViews>
  <sheetFormatPr defaultColWidth="9.140625" defaultRowHeight="15"/>
  <cols>
    <col min="1" max="1" width="11.7109375" style="1336" customWidth="1"/>
    <col min="2" max="2" width="25.42578125" style="1336" customWidth="1"/>
    <col min="3" max="3" width="18.28515625" style="1336" customWidth="1"/>
    <col min="4" max="4" width="22.42578125" style="1336" customWidth="1"/>
    <col min="5" max="5" width="15.5703125" style="1336" customWidth="1"/>
    <col min="6" max="6" width="32.140625" style="1336" customWidth="1"/>
    <col min="7" max="7" width="10.85546875" style="1336" customWidth="1"/>
    <col min="8" max="9" width="14" style="1336" customWidth="1"/>
    <col min="10" max="10" width="13.5703125" style="1336" customWidth="1"/>
    <col min="11" max="11" width="20.85546875" style="1336" customWidth="1"/>
    <col min="12" max="12" width="12.5703125" style="1336" customWidth="1"/>
    <col min="13" max="13" width="12.85546875" style="1336" customWidth="1"/>
    <col min="14" max="15" width="9.140625" style="1336"/>
    <col min="16" max="16" width="14.7109375" style="1336" customWidth="1"/>
    <col min="17" max="19" width="9.140625" style="1336" customWidth="1"/>
    <col min="20" max="16384" width="9.140625" style="1336"/>
  </cols>
  <sheetData>
    <row r="1" spans="1:25" ht="37.5" customHeight="1">
      <c r="A1" s="1787" t="s">
        <v>2909</v>
      </c>
      <c r="B1" s="1788"/>
      <c r="C1" s="1788"/>
      <c r="D1" s="1788"/>
      <c r="E1" s="1788"/>
      <c r="F1" s="1788"/>
      <c r="G1" s="1788"/>
      <c r="H1" s="1788"/>
      <c r="I1" s="1788"/>
      <c r="J1" s="1789"/>
    </row>
    <row r="2" spans="1:25" ht="15.75">
      <c r="A2" s="1337" t="s">
        <v>12</v>
      </c>
      <c r="B2" s="1338" t="s">
        <v>2910</v>
      </c>
      <c r="C2" s="1338" t="s">
        <v>202</v>
      </c>
      <c r="D2" s="1338" t="s">
        <v>2911</v>
      </c>
      <c r="E2" s="1339" t="s">
        <v>164</v>
      </c>
      <c r="F2" s="1340" t="s">
        <v>2912</v>
      </c>
      <c r="G2" s="1340" t="s">
        <v>204</v>
      </c>
      <c r="H2" s="1339" t="s">
        <v>14</v>
      </c>
      <c r="I2" s="1341" t="s">
        <v>2913</v>
      </c>
      <c r="J2" s="1486" t="s">
        <v>203</v>
      </c>
      <c r="K2" s="1343" t="s">
        <v>2915</v>
      </c>
      <c r="L2" s="1344" t="s">
        <v>3003</v>
      </c>
      <c r="M2" s="1343" t="s">
        <v>2966</v>
      </c>
      <c r="X2" s="1345" t="s">
        <v>1110</v>
      </c>
    </row>
    <row r="3" spans="1:25" ht="15.75" thickBot="1">
      <c r="A3" s="1358">
        <v>45992</v>
      </c>
      <c r="B3" s="1521" t="s">
        <v>3017</v>
      </c>
      <c r="C3" s="1370" t="s">
        <v>2921</v>
      </c>
      <c r="D3" s="1370">
        <v>172537</v>
      </c>
      <c r="E3" s="1430" t="s">
        <v>1414</v>
      </c>
      <c r="F3" s="1430" t="s">
        <v>3018</v>
      </c>
      <c r="G3" s="1416">
        <v>2</v>
      </c>
      <c r="H3" s="1352">
        <v>39</v>
      </c>
      <c r="I3" s="1353">
        <v>39</v>
      </c>
      <c r="J3" s="1481">
        <f t="shared" ref="J3:J66" si="0">H3-I3</f>
        <v>0</v>
      </c>
      <c r="K3" s="1431" t="s">
        <v>2955</v>
      </c>
      <c r="L3" s="1355" t="s">
        <v>2967</v>
      </c>
      <c r="M3" s="1414"/>
      <c r="V3" s="1336">
        <v>1</v>
      </c>
      <c r="X3" s="1357" t="s">
        <v>2921</v>
      </c>
    </row>
    <row r="4" spans="1:25" ht="16.5" customHeight="1" thickBot="1">
      <c r="A4" s="1358">
        <v>45992</v>
      </c>
      <c r="B4" s="1522" t="s">
        <v>3090</v>
      </c>
      <c r="C4" s="1370" t="s">
        <v>1110</v>
      </c>
      <c r="D4" s="1370">
        <v>1105</v>
      </c>
      <c r="E4" s="1523" t="s">
        <v>501</v>
      </c>
      <c r="F4" s="1523" t="s">
        <v>2916</v>
      </c>
      <c r="G4" s="1416">
        <v>4</v>
      </c>
      <c r="H4" s="1352">
        <v>40</v>
      </c>
      <c r="I4" s="1353">
        <v>28</v>
      </c>
      <c r="J4" s="1481">
        <f t="shared" si="0"/>
        <v>12</v>
      </c>
      <c r="K4" s="1522" t="s">
        <v>2941</v>
      </c>
      <c r="L4" s="1355" t="s">
        <v>2967</v>
      </c>
      <c r="M4" s="1414"/>
      <c r="N4" s="1779" t="s">
        <v>2992</v>
      </c>
      <c r="O4" s="1779"/>
      <c r="P4" s="1779"/>
      <c r="Q4" s="1790" t="s">
        <v>2997</v>
      </c>
      <c r="R4" s="1791"/>
      <c r="S4" s="1792"/>
      <c r="V4" s="1336">
        <v>2</v>
      </c>
      <c r="X4" s="1359" t="s">
        <v>2967</v>
      </c>
    </row>
    <row r="5" spans="1:25" ht="15.75" thickBot="1">
      <c r="A5" s="1358">
        <v>45993</v>
      </c>
      <c r="B5" s="1431" t="s">
        <v>3019</v>
      </c>
      <c r="C5" s="1370" t="s">
        <v>1110</v>
      </c>
      <c r="D5" s="1370">
        <v>2626</v>
      </c>
      <c r="E5" s="1430" t="s">
        <v>291</v>
      </c>
      <c r="F5" s="1430" t="s">
        <v>2939</v>
      </c>
      <c r="G5" s="1416">
        <v>1</v>
      </c>
      <c r="H5" s="1352">
        <v>35</v>
      </c>
      <c r="I5" s="1353">
        <v>25</v>
      </c>
      <c r="J5" s="1481">
        <f t="shared" si="0"/>
        <v>10</v>
      </c>
      <c r="K5" s="1370" t="s">
        <v>2043</v>
      </c>
      <c r="L5" s="1355" t="s">
        <v>2967</v>
      </c>
      <c r="M5" s="1414"/>
      <c r="N5" s="1778">
        <f>SUMIF(C3:C35,"7Roads",H3:H37)</f>
        <v>815</v>
      </c>
      <c r="O5" s="1778"/>
      <c r="P5" s="1778"/>
      <c r="Q5" s="1793" t="s">
        <v>2995</v>
      </c>
      <c r="R5" s="1794"/>
      <c r="S5" s="1795"/>
      <c r="X5" s="1369" t="s">
        <v>2968</v>
      </c>
    </row>
    <row r="6" spans="1:25">
      <c r="A6" s="1358">
        <v>45993</v>
      </c>
      <c r="B6" s="1502" t="s">
        <v>3082</v>
      </c>
      <c r="C6" s="1370" t="s">
        <v>2921</v>
      </c>
      <c r="D6" s="1370">
        <v>175918</v>
      </c>
      <c r="E6" s="1524" t="s">
        <v>205</v>
      </c>
      <c r="F6" s="1503" t="s">
        <v>2916</v>
      </c>
      <c r="G6" s="1416">
        <v>2</v>
      </c>
      <c r="H6" s="1352">
        <v>22</v>
      </c>
      <c r="I6" s="1353">
        <v>22</v>
      </c>
      <c r="J6" s="1481">
        <f t="shared" si="0"/>
        <v>0</v>
      </c>
      <c r="K6" s="1502" t="s">
        <v>2942</v>
      </c>
      <c r="L6" s="1355" t="s">
        <v>2967</v>
      </c>
      <c r="M6" s="1414"/>
      <c r="Q6" s="1372">
        <v>500</v>
      </c>
      <c r="R6" s="1307">
        <v>0</v>
      </c>
      <c r="S6" s="1308">
        <f t="shared" ref="S6:S12" si="1">Q6*R6</f>
        <v>0</v>
      </c>
    </row>
    <row r="7" spans="1:25">
      <c r="A7" s="1525">
        <v>45993</v>
      </c>
      <c r="B7" s="1526" t="s">
        <v>3091</v>
      </c>
      <c r="C7" s="1370" t="s">
        <v>1110</v>
      </c>
      <c r="D7" s="1370">
        <v>1106</v>
      </c>
      <c r="E7" s="1527" t="s">
        <v>264</v>
      </c>
      <c r="F7" s="1527" t="s">
        <v>2916</v>
      </c>
      <c r="G7" s="1416">
        <v>2</v>
      </c>
      <c r="H7" s="1352">
        <v>25</v>
      </c>
      <c r="I7" s="1353">
        <v>17</v>
      </c>
      <c r="J7" s="1481">
        <f t="shared" si="0"/>
        <v>8</v>
      </c>
      <c r="K7" s="1528" t="s">
        <v>2940</v>
      </c>
      <c r="L7" s="1355" t="s">
        <v>2967</v>
      </c>
      <c r="M7" s="1414"/>
      <c r="N7" s="1779" t="s">
        <v>2993</v>
      </c>
      <c r="O7" s="1779"/>
      <c r="P7" s="1779"/>
      <c r="Q7" s="1374">
        <v>200</v>
      </c>
      <c r="R7" s="1302">
        <v>1</v>
      </c>
      <c r="S7" s="1303">
        <f t="shared" si="1"/>
        <v>200</v>
      </c>
    </row>
    <row r="8" spans="1:25">
      <c r="A8" s="1358">
        <v>45994</v>
      </c>
      <c r="B8" s="1431" t="s">
        <v>3021</v>
      </c>
      <c r="C8" s="1370" t="s">
        <v>1110</v>
      </c>
      <c r="D8" s="1370">
        <v>1573</v>
      </c>
      <c r="E8" s="1430" t="s">
        <v>318</v>
      </c>
      <c r="F8" s="1430" t="s">
        <v>3022</v>
      </c>
      <c r="G8" s="1416">
        <v>6</v>
      </c>
      <c r="H8" s="1352">
        <v>55</v>
      </c>
      <c r="I8" s="1353">
        <v>40</v>
      </c>
      <c r="J8" s="1481">
        <f t="shared" si="0"/>
        <v>15</v>
      </c>
      <c r="K8" s="1370" t="s">
        <v>2958</v>
      </c>
      <c r="L8" s="1355" t="s">
        <v>2967</v>
      </c>
      <c r="M8" s="1414"/>
      <c r="N8" s="1778">
        <f>SUMIFS(I3:I118, C3:C118, "*7Roads*", L3:L118, "Sim ")</f>
        <v>588</v>
      </c>
      <c r="O8" s="1778"/>
      <c r="P8" s="1778"/>
      <c r="Q8" s="1374">
        <v>100</v>
      </c>
      <c r="R8" s="1302">
        <v>2</v>
      </c>
      <c r="S8" s="1303">
        <f t="shared" si="1"/>
        <v>200</v>
      </c>
      <c r="X8" s="1345"/>
      <c r="Y8" s="1345"/>
    </row>
    <row r="9" spans="1:25">
      <c r="A9" s="1358">
        <v>45994</v>
      </c>
      <c r="B9" s="1431" t="s">
        <v>3021</v>
      </c>
      <c r="C9" s="1370" t="s">
        <v>1110</v>
      </c>
      <c r="D9" s="1370">
        <v>1574</v>
      </c>
      <c r="E9" s="1430" t="s">
        <v>318</v>
      </c>
      <c r="F9" s="1430" t="s">
        <v>3022</v>
      </c>
      <c r="G9" s="1416">
        <v>6</v>
      </c>
      <c r="H9" s="1352">
        <v>55</v>
      </c>
      <c r="I9" s="1353">
        <v>40</v>
      </c>
      <c r="J9" s="1481">
        <f t="shared" si="0"/>
        <v>15</v>
      </c>
      <c r="K9" s="1370" t="s">
        <v>2958</v>
      </c>
      <c r="L9" s="1355" t="s">
        <v>2967</v>
      </c>
      <c r="M9" s="1414"/>
      <c r="Q9" s="1374">
        <v>50</v>
      </c>
      <c r="R9" s="1302">
        <v>2</v>
      </c>
      <c r="S9" s="1303">
        <f t="shared" si="1"/>
        <v>100</v>
      </c>
      <c r="X9" s="1345"/>
    </row>
    <row r="10" spans="1:25">
      <c r="A10" s="1358">
        <v>45996</v>
      </c>
      <c r="B10" s="1431" t="s">
        <v>3017</v>
      </c>
      <c r="C10" s="1370" t="s">
        <v>2921</v>
      </c>
      <c r="D10" s="1370">
        <v>172537</v>
      </c>
      <c r="E10" s="1430" t="s">
        <v>393</v>
      </c>
      <c r="F10" s="1430" t="s">
        <v>2916</v>
      </c>
      <c r="G10" s="1416">
        <v>2</v>
      </c>
      <c r="H10" s="1352">
        <v>22</v>
      </c>
      <c r="I10" s="1353">
        <v>22</v>
      </c>
      <c r="J10" s="1481">
        <f t="shared" si="0"/>
        <v>0</v>
      </c>
      <c r="K10" s="1370" t="s">
        <v>2955</v>
      </c>
      <c r="L10" s="1355" t="s">
        <v>2967</v>
      </c>
      <c r="M10" s="1414"/>
      <c r="Q10" s="1374">
        <v>20</v>
      </c>
      <c r="R10" s="1302">
        <v>5</v>
      </c>
      <c r="S10" s="1303">
        <f t="shared" si="1"/>
        <v>100</v>
      </c>
    </row>
    <row r="11" spans="1:25">
      <c r="A11" s="1358">
        <v>45997</v>
      </c>
      <c r="B11" s="1603" t="s">
        <v>3105</v>
      </c>
      <c r="C11" s="1370" t="s">
        <v>1110</v>
      </c>
      <c r="D11" s="1526">
        <v>177079</v>
      </c>
      <c r="E11" s="1538" t="s">
        <v>3104</v>
      </c>
      <c r="F11" s="1538" t="s">
        <v>2916</v>
      </c>
      <c r="G11" s="1416">
        <v>8</v>
      </c>
      <c r="H11" s="1352">
        <v>80</v>
      </c>
      <c r="I11" s="1353">
        <v>57</v>
      </c>
      <c r="J11" s="1481">
        <f t="shared" si="0"/>
        <v>23</v>
      </c>
      <c r="K11" s="1539" t="s">
        <v>2942</v>
      </c>
      <c r="L11" s="1355" t="s">
        <v>2967</v>
      </c>
      <c r="M11" s="1414"/>
      <c r="N11" s="1779" t="s">
        <v>2994</v>
      </c>
      <c r="O11" s="1779"/>
      <c r="P11" s="1779"/>
      <c r="Q11" s="1374">
        <v>10</v>
      </c>
      <c r="R11" s="1302">
        <v>2</v>
      </c>
      <c r="S11" s="1303">
        <f t="shared" si="1"/>
        <v>20</v>
      </c>
    </row>
    <row r="12" spans="1:25">
      <c r="A12" s="1358">
        <v>45998</v>
      </c>
      <c r="B12" s="1530" t="s">
        <v>3099</v>
      </c>
      <c r="C12" s="1370" t="s">
        <v>1110</v>
      </c>
      <c r="D12" s="1370">
        <v>2627</v>
      </c>
      <c r="E12" s="1529" t="s">
        <v>471</v>
      </c>
      <c r="F12" s="1430" t="s">
        <v>2916</v>
      </c>
      <c r="G12" s="1416">
        <v>1</v>
      </c>
      <c r="H12" s="1352">
        <v>25</v>
      </c>
      <c r="I12" s="1353">
        <v>17</v>
      </c>
      <c r="J12" s="1481">
        <f t="shared" si="0"/>
        <v>8</v>
      </c>
      <c r="K12" s="1370" t="s">
        <v>2043</v>
      </c>
      <c r="L12" s="1355" t="s">
        <v>2967</v>
      </c>
      <c r="M12" s="1414"/>
      <c r="N12" s="1778">
        <f>SUMIFS(J3:J118, C3:C118, "*7Roads*", L3:L118, "Sim ")</f>
        <v>247</v>
      </c>
      <c r="O12" s="1778"/>
      <c r="P12" s="1778"/>
      <c r="Q12" s="1374">
        <v>5</v>
      </c>
      <c r="R12" s="1302">
        <v>1</v>
      </c>
      <c r="S12" s="1303">
        <f t="shared" si="1"/>
        <v>5</v>
      </c>
    </row>
    <row r="13" spans="1:25" ht="15.75" thickBot="1">
      <c r="A13" s="1542">
        <v>45999</v>
      </c>
      <c r="B13" s="1431">
        <v>411</v>
      </c>
      <c r="C13" s="1370" t="s">
        <v>1110</v>
      </c>
      <c r="D13" s="1370">
        <v>1112</v>
      </c>
      <c r="E13" s="1543" t="s">
        <v>418</v>
      </c>
      <c r="F13" s="1543" t="s">
        <v>2916</v>
      </c>
      <c r="G13" s="1416">
        <v>2</v>
      </c>
      <c r="H13" s="1352">
        <v>25</v>
      </c>
      <c r="I13" s="1353">
        <v>17</v>
      </c>
      <c r="J13" s="1481">
        <f t="shared" si="0"/>
        <v>8</v>
      </c>
      <c r="K13" s="1544" t="s">
        <v>2925</v>
      </c>
      <c r="L13" s="1355" t="s">
        <v>2967</v>
      </c>
      <c r="M13" s="1414"/>
      <c r="Q13" s="1780"/>
      <c r="R13" s="1781"/>
      <c r="S13" s="1305">
        <f>SUM(S6:S12)</f>
        <v>625</v>
      </c>
    </row>
    <row r="14" spans="1:25" ht="15.75" thickBot="1">
      <c r="A14" s="1358">
        <v>45999</v>
      </c>
      <c r="B14" s="1431">
        <v>115</v>
      </c>
      <c r="C14" s="1370" t="s">
        <v>1110</v>
      </c>
      <c r="D14" s="1370">
        <v>1114</v>
      </c>
      <c r="E14" s="1546" t="s">
        <v>205</v>
      </c>
      <c r="F14" s="1546" t="s">
        <v>2916</v>
      </c>
      <c r="G14" s="1416">
        <v>5</v>
      </c>
      <c r="H14" s="1352">
        <v>55</v>
      </c>
      <c r="I14" s="1353">
        <v>40</v>
      </c>
      <c r="J14" s="1481">
        <f t="shared" si="0"/>
        <v>15</v>
      </c>
      <c r="K14" s="1547" t="s">
        <v>2942</v>
      </c>
      <c r="L14" s="1355" t="s">
        <v>2967</v>
      </c>
      <c r="M14" s="1414"/>
      <c r="Q14" s="1782" t="s">
        <v>2996</v>
      </c>
      <c r="R14" s="1783"/>
      <c r="S14" s="1784"/>
    </row>
    <row r="15" spans="1:25">
      <c r="A15" s="1358">
        <v>46000</v>
      </c>
      <c r="B15" s="1431" t="s">
        <v>3023</v>
      </c>
      <c r="C15" s="1370" t="s">
        <v>1110</v>
      </c>
      <c r="D15" s="1431">
        <v>2678</v>
      </c>
      <c r="E15" s="1430" t="s">
        <v>1393</v>
      </c>
      <c r="F15" s="1430" t="s">
        <v>3024</v>
      </c>
      <c r="G15" s="1416">
        <v>2</v>
      </c>
      <c r="H15" s="1352">
        <v>35</v>
      </c>
      <c r="I15" s="1353">
        <v>25</v>
      </c>
      <c r="J15" s="1481">
        <f t="shared" si="0"/>
        <v>10</v>
      </c>
      <c r="K15" s="1370" t="s">
        <v>2958</v>
      </c>
      <c r="L15" s="1553" t="s">
        <v>2967</v>
      </c>
      <c r="M15" s="1414"/>
      <c r="Q15" s="1384">
        <v>2</v>
      </c>
      <c r="R15" s="1307">
        <v>0</v>
      </c>
      <c r="S15" s="1308">
        <f t="shared" ref="S15:S22" si="2">Q15*R15</f>
        <v>0</v>
      </c>
    </row>
    <row r="16" spans="1:25">
      <c r="A16" s="1358">
        <v>46000</v>
      </c>
      <c r="B16" s="1540" t="s">
        <v>3107</v>
      </c>
      <c r="C16" s="1370" t="s">
        <v>1110</v>
      </c>
      <c r="D16" s="1370">
        <v>1111</v>
      </c>
      <c r="E16" s="1541" t="s">
        <v>1203</v>
      </c>
      <c r="F16" s="1541" t="s">
        <v>2916</v>
      </c>
      <c r="G16" s="1416">
        <v>2</v>
      </c>
      <c r="H16" s="1352">
        <v>25</v>
      </c>
      <c r="I16" s="1353">
        <v>17</v>
      </c>
      <c r="J16" s="1481">
        <f t="shared" si="0"/>
        <v>8</v>
      </c>
      <c r="K16" s="1540" t="s">
        <v>2940</v>
      </c>
      <c r="L16" s="1355" t="s">
        <v>2967</v>
      </c>
      <c r="M16" s="1414"/>
      <c r="Q16" s="1374">
        <v>1</v>
      </c>
      <c r="R16" s="1302">
        <v>0</v>
      </c>
      <c r="S16" s="1303">
        <f t="shared" si="2"/>
        <v>0</v>
      </c>
    </row>
    <row r="17" spans="1:19">
      <c r="A17" s="1358">
        <v>46000</v>
      </c>
      <c r="B17" s="1545" t="s">
        <v>3108</v>
      </c>
      <c r="C17" s="1370" t="s">
        <v>2921</v>
      </c>
      <c r="D17" s="1370">
        <v>174001</v>
      </c>
      <c r="E17" s="1550" t="s">
        <v>343</v>
      </c>
      <c r="F17" s="1550" t="s">
        <v>3110</v>
      </c>
      <c r="G17" s="1416">
        <v>2</v>
      </c>
      <c r="H17" s="1352">
        <v>39</v>
      </c>
      <c r="I17" s="1353">
        <v>39</v>
      </c>
      <c r="J17" s="1481">
        <f t="shared" si="0"/>
        <v>0</v>
      </c>
      <c r="K17" s="1545" t="s">
        <v>3050</v>
      </c>
      <c r="L17" s="1355" t="s">
        <v>2967</v>
      </c>
      <c r="M17" s="1414"/>
      <c r="Q17" s="1374">
        <v>0.5</v>
      </c>
      <c r="R17" s="1302">
        <v>5</v>
      </c>
      <c r="S17" s="1303">
        <f t="shared" si="2"/>
        <v>2.5</v>
      </c>
    </row>
    <row r="18" spans="1:19">
      <c r="A18" s="1559">
        <v>46002</v>
      </c>
      <c r="B18" s="1560" t="s">
        <v>3025</v>
      </c>
      <c r="C18" s="1560" t="s">
        <v>1110</v>
      </c>
      <c r="D18" s="1560">
        <v>170607</v>
      </c>
      <c r="E18" s="1561" t="s">
        <v>619</v>
      </c>
      <c r="F18" s="1562" t="s">
        <v>3030</v>
      </c>
      <c r="G18" s="1561">
        <v>2</v>
      </c>
      <c r="H18" s="1563">
        <v>0</v>
      </c>
      <c r="I18" s="1564">
        <v>0</v>
      </c>
      <c r="J18" s="1565">
        <f t="shared" si="0"/>
        <v>0</v>
      </c>
      <c r="K18" s="1560" t="s">
        <v>2917</v>
      </c>
      <c r="L18" s="1355" t="s">
        <v>2968</v>
      </c>
      <c r="M18" s="1558" t="s">
        <v>3117</v>
      </c>
      <c r="Q18" s="1374">
        <v>0.2</v>
      </c>
      <c r="R18" s="1302">
        <v>1</v>
      </c>
      <c r="S18" s="1303">
        <f t="shared" si="2"/>
        <v>0.2</v>
      </c>
    </row>
    <row r="19" spans="1:19" ht="16.5" customHeight="1">
      <c r="A19" s="1559">
        <v>46002</v>
      </c>
      <c r="B19" s="1569" t="s">
        <v>3114</v>
      </c>
      <c r="C19" s="1560" t="s">
        <v>1110</v>
      </c>
      <c r="D19" s="1560">
        <v>1117</v>
      </c>
      <c r="E19" s="1570" t="s">
        <v>249</v>
      </c>
      <c r="F19" s="1570" t="s">
        <v>2916</v>
      </c>
      <c r="G19" s="1561">
        <v>1</v>
      </c>
      <c r="H19" s="1563">
        <v>0</v>
      </c>
      <c r="I19" s="1564">
        <v>0</v>
      </c>
      <c r="J19" s="1565">
        <f t="shared" si="0"/>
        <v>0</v>
      </c>
      <c r="K19" s="1569" t="s">
        <v>2940</v>
      </c>
      <c r="L19" s="1355" t="s">
        <v>2968</v>
      </c>
      <c r="M19" s="1568" t="s">
        <v>3118</v>
      </c>
      <c r="Q19" s="1374">
        <v>0.1</v>
      </c>
      <c r="R19" s="1302">
        <v>3</v>
      </c>
      <c r="S19" s="1303">
        <f t="shared" si="2"/>
        <v>0.30000000000000004</v>
      </c>
    </row>
    <row r="20" spans="1:19">
      <c r="A20" s="1358">
        <v>46002</v>
      </c>
      <c r="B20" s="1370">
        <v>430</v>
      </c>
      <c r="C20" s="1370" t="s">
        <v>1110</v>
      </c>
      <c r="D20" s="1370">
        <v>1120</v>
      </c>
      <c r="E20" s="1566" t="s">
        <v>389</v>
      </c>
      <c r="F20" s="1566" t="s">
        <v>2916</v>
      </c>
      <c r="G20" s="1416">
        <v>2</v>
      </c>
      <c r="H20" s="1352">
        <v>25</v>
      </c>
      <c r="I20" s="1353">
        <v>17</v>
      </c>
      <c r="J20" s="1481">
        <f t="shared" si="0"/>
        <v>8</v>
      </c>
      <c r="K20" s="1567" t="s">
        <v>3020</v>
      </c>
      <c r="L20" s="1355" t="s">
        <v>2967</v>
      </c>
      <c r="M20" s="1414"/>
      <c r="Q20" s="1374">
        <v>0.05</v>
      </c>
      <c r="R20" s="1302">
        <v>0</v>
      </c>
      <c r="S20" s="1303">
        <f t="shared" si="2"/>
        <v>0</v>
      </c>
    </row>
    <row r="21" spans="1:19">
      <c r="A21" s="1358">
        <v>46002</v>
      </c>
      <c r="B21" s="1572" t="s">
        <v>3123</v>
      </c>
      <c r="C21" s="1370" t="s">
        <v>1110</v>
      </c>
      <c r="D21" s="1370">
        <v>177812</v>
      </c>
      <c r="E21" s="1573" t="s">
        <v>389</v>
      </c>
      <c r="F21" s="1573" t="s">
        <v>2916</v>
      </c>
      <c r="G21" s="1416">
        <v>4</v>
      </c>
      <c r="H21" s="1352">
        <v>40</v>
      </c>
      <c r="I21" s="1353">
        <v>28</v>
      </c>
      <c r="J21" s="1481">
        <f t="shared" si="0"/>
        <v>12</v>
      </c>
      <c r="K21" s="1572" t="s">
        <v>2942</v>
      </c>
      <c r="L21" s="1355" t="s">
        <v>2967</v>
      </c>
      <c r="M21" s="1414"/>
      <c r="Q21" s="1374">
        <v>0.02</v>
      </c>
      <c r="R21" s="1302">
        <v>0</v>
      </c>
      <c r="S21" s="1303">
        <f t="shared" si="2"/>
        <v>0</v>
      </c>
    </row>
    <row r="22" spans="1:19">
      <c r="A22" s="1358">
        <v>46003</v>
      </c>
      <c r="B22" s="1370">
        <v>208</v>
      </c>
      <c r="C22" s="1370" t="s">
        <v>1110</v>
      </c>
      <c r="D22" s="1370">
        <v>1119</v>
      </c>
      <c r="E22" s="1566" t="s">
        <v>471</v>
      </c>
      <c r="F22" s="1566" t="s">
        <v>2916</v>
      </c>
      <c r="G22" s="1416">
        <v>2</v>
      </c>
      <c r="H22" s="1352">
        <v>25</v>
      </c>
      <c r="I22" s="1353">
        <v>17</v>
      </c>
      <c r="J22" s="1481">
        <f t="shared" si="0"/>
        <v>8</v>
      </c>
      <c r="K22" s="1567" t="s">
        <v>3020</v>
      </c>
      <c r="L22" s="1355" t="s">
        <v>2967</v>
      </c>
      <c r="M22" s="1414"/>
      <c r="Q22" s="1374">
        <v>0.01</v>
      </c>
      <c r="R22" s="1302">
        <v>0</v>
      </c>
      <c r="S22" s="1303">
        <f t="shared" si="2"/>
        <v>0</v>
      </c>
    </row>
    <row r="23" spans="1:19" ht="15" customHeight="1" thickBot="1">
      <c r="A23" s="1358">
        <v>46003</v>
      </c>
      <c r="B23" s="1370">
        <v>503</v>
      </c>
      <c r="C23" s="1370" t="s">
        <v>1110</v>
      </c>
      <c r="D23" s="1370">
        <v>1151</v>
      </c>
      <c r="E23" s="1576" t="s">
        <v>370</v>
      </c>
      <c r="F23" s="1576" t="s">
        <v>2916</v>
      </c>
      <c r="G23" s="1416">
        <v>2</v>
      </c>
      <c r="H23" s="1352">
        <v>25</v>
      </c>
      <c r="I23" s="1353">
        <v>17</v>
      </c>
      <c r="J23" s="1481">
        <f t="shared" si="0"/>
        <v>8</v>
      </c>
      <c r="K23" s="1577" t="s">
        <v>87</v>
      </c>
      <c r="L23" s="1355" t="s">
        <v>2967</v>
      </c>
      <c r="M23" s="1414"/>
      <c r="Q23" s="1785"/>
      <c r="R23" s="1786"/>
      <c r="S23" s="1309">
        <f>SUM(S15:S22)</f>
        <v>3</v>
      </c>
    </row>
    <row r="24" spans="1:19" ht="16.5" thickBot="1">
      <c r="A24" s="1358">
        <v>46004</v>
      </c>
      <c r="B24" s="1370">
        <v>417</v>
      </c>
      <c r="C24" s="1370" t="s">
        <v>1110</v>
      </c>
      <c r="D24" s="1370">
        <v>1122</v>
      </c>
      <c r="E24" s="1578" t="s">
        <v>213</v>
      </c>
      <c r="F24" s="1578" t="s">
        <v>3128</v>
      </c>
      <c r="G24" s="1416">
        <v>2</v>
      </c>
      <c r="H24" s="1352">
        <v>25</v>
      </c>
      <c r="I24" s="1353">
        <v>17</v>
      </c>
      <c r="J24" s="1481">
        <f t="shared" si="0"/>
        <v>8</v>
      </c>
      <c r="K24" s="1579" t="s">
        <v>87</v>
      </c>
      <c r="L24" s="1355" t="s">
        <v>2967</v>
      </c>
      <c r="M24" s="1414"/>
      <c r="Q24" s="1776" t="s">
        <v>154</v>
      </c>
      <c r="R24" s="1777"/>
      <c r="S24" s="1483">
        <f>SUM(S13+S23-U2)</f>
        <v>628</v>
      </c>
    </row>
    <row r="25" spans="1:19" ht="15.75" thickBot="1">
      <c r="A25" s="1358">
        <v>46005</v>
      </c>
      <c r="B25" s="1583" t="s">
        <v>3132</v>
      </c>
      <c r="C25" s="1370" t="s">
        <v>1110</v>
      </c>
      <c r="D25" s="1370">
        <v>1123</v>
      </c>
      <c r="E25" s="1584" t="s">
        <v>291</v>
      </c>
      <c r="F25" s="1585" t="s">
        <v>2939</v>
      </c>
      <c r="G25" s="1416">
        <v>2</v>
      </c>
      <c r="H25" s="1352">
        <v>25</v>
      </c>
      <c r="I25" s="1353">
        <v>17</v>
      </c>
      <c r="J25" s="1481">
        <f t="shared" si="0"/>
        <v>8</v>
      </c>
      <c r="K25" s="1583" t="s">
        <v>2925</v>
      </c>
      <c r="L25" s="1355" t="s">
        <v>2967</v>
      </c>
      <c r="M25" s="1604" t="s">
        <v>3156</v>
      </c>
      <c r="Q25" s="1390"/>
      <c r="R25" s="1391" t="s">
        <v>3047</v>
      </c>
      <c r="S25" s="1497">
        <f>SUM(S13+S23)-N8</f>
        <v>40</v>
      </c>
    </row>
    <row r="26" spans="1:19" ht="15" customHeight="1">
      <c r="A26" s="1358">
        <v>46006</v>
      </c>
      <c r="B26" s="1370" t="s">
        <v>3026</v>
      </c>
      <c r="C26" s="1370" t="s">
        <v>2921</v>
      </c>
      <c r="D26" s="1370">
        <v>176496</v>
      </c>
      <c r="E26" s="1416" t="s">
        <v>249</v>
      </c>
      <c r="F26" s="1416" t="s">
        <v>2916</v>
      </c>
      <c r="G26" s="1416">
        <v>2</v>
      </c>
      <c r="H26" s="1352">
        <v>22</v>
      </c>
      <c r="I26" s="1353">
        <v>22</v>
      </c>
      <c r="J26" s="1481">
        <f t="shared" si="0"/>
        <v>0</v>
      </c>
      <c r="K26" s="1370" t="s">
        <v>3020</v>
      </c>
      <c r="L26" s="1355" t="s">
        <v>2967</v>
      </c>
      <c r="M26" s="1414"/>
    </row>
    <row r="27" spans="1:19">
      <c r="A27" s="1358">
        <v>46008</v>
      </c>
      <c r="B27" s="1593" t="s">
        <v>3067</v>
      </c>
      <c r="C27" s="1370" t="s">
        <v>1110</v>
      </c>
      <c r="D27" s="1370">
        <v>177570</v>
      </c>
      <c r="E27" s="1484" t="s">
        <v>1978</v>
      </c>
      <c r="F27" s="1484" t="s">
        <v>3068</v>
      </c>
      <c r="G27" s="1416">
        <v>2</v>
      </c>
      <c r="H27" s="1352">
        <v>35</v>
      </c>
      <c r="I27" s="1353">
        <v>25</v>
      </c>
      <c r="J27" s="1481">
        <f t="shared" si="0"/>
        <v>10</v>
      </c>
      <c r="K27" s="1485" t="s">
        <v>3020</v>
      </c>
      <c r="L27" s="1355" t="s">
        <v>2967</v>
      </c>
      <c r="M27" s="1414"/>
    </row>
    <row r="28" spans="1:19">
      <c r="A28" s="1358">
        <v>46010</v>
      </c>
      <c r="B28" s="1598" t="s">
        <v>3150</v>
      </c>
      <c r="C28" s="1370" t="s">
        <v>1110</v>
      </c>
      <c r="D28" s="1370">
        <v>1128</v>
      </c>
      <c r="E28" s="1599" t="s">
        <v>3151</v>
      </c>
      <c r="F28" s="1599" t="s">
        <v>3152</v>
      </c>
      <c r="G28" s="1416">
        <v>1</v>
      </c>
      <c r="H28" s="1352">
        <v>35</v>
      </c>
      <c r="I28" s="1353">
        <v>25</v>
      </c>
      <c r="J28" s="1481">
        <f t="shared" si="0"/>
        <v>10</v>
      </c>
      <c r="K28" s="1598" t="s">
        <v>2925</v>
      </c>
      <c r="L28" s="1355" t="s">
        <v>2967</v>
      </c>
      <c r="M28" s="1414"/>
    </row>
    <row r="29" spans="1:19">
      <c r="A29" s="1358">
        <v>46013</v>
      </c>
      <c r="B29" s="1370" t="s">
        <v>3027</v>
      </c>
      <c r="C29" s="1370" t="s">
        <v>2921</v>
      </c>
      <c r="D29" s="1370">
        <v>174400</v>
      </c>
      <c r="E29" s="1416" t="s">
        <v>619</v>
      </c>
      <c r="F29" s="1416" t="s">
        <v>3031</v>
      </c>
      <c r="G29" s="1416">
        <v>2</v>
      </c>
      <c r="H29" s="1352">
        <v>39</v>
      </c>
      <c r="I29" s="1353">
        <v>39</v>
      </c>
      <c r="J29" s="1481">
        <f t="shared" si="0"/>
        <v>0</v>
      </c>
      <c r="K29" s="1370" t="s">
        <v>2924</v>
      </c>
      <c r="L29" s="1355" t="s">
        <v>2968</v>
      </c>
      <c r="M29" s="1414"/>
    </row>
    <row r="30" spans="1:19">
      <c r="A30" s="1358">
        <v>46014</v>
      </c>
      <c r="B30" s="1370">
        <v>207</v>
      </c>
      <c r="C30" s="1370" t="s">
        <v>1110</v>
      </c>
      <c r="D30" s="1370">
        <v>1129</v>
      </c>
      <c r="E30" s="1602" t="s">
        <v>405</v>
      </c>
      <c r="F30" s="1602" t="s">
        <v>2916</v>
      </c>
      <c r="G30" s="1416">
        <v>2</v>
      </c>
      <c r="H30" s="1352">
        <v>25</v>
      </c>
      <c r="I30" s="1353">
        <v>17</v>
      </c>
      <c r="J30" s="1481">
        <f t="shared" si="0"/>
        <v>8</v>
      </c>
      <c r="K30" s="1603" t="s">
        <v>3020</v>
      </c>
      <c r="L30" s="1355" t="s">
        <v>2967</v>
      </c>
      <c r="M30" s="1414"/>
    </row>
    <row r="31" spans="1:19">
      <c r="A31" s="1358">
        <v>46014</v>
      </c>
      <c r="B31" s="1370">
        <v>406</v>
      </c>
      <c r="C31" s="1370" t="s">
        <v>1110</v>
      </c>
      <c r="D31" s="1370">
        <v>1130</v>
      </c>
      <c r="E31" s="1602" t="s">
        <v>249</v>
      </c>
      <c r="F31" s="1602" t="s">
        <v>2916</v>
      </c>
      <c r="G31" s="1416">
        <v>2</v>
      </c>
      <c r="H31" s="1352">
        <v>25</v>
      </c>
      <c r="I31" s="1353">
        <v>17</v>
      </c>
      <c r="J31" s="1481">
        <f t="shared" si="0"/>
        <v>8</v>
      </c>
      <c r="K31" s="1603" t="s">
        <v>3020</v>
      </c>
      <c r="L31" s="1355" t="s">
        <v>2967</v>
      </c>
      <c r="M31" s="1414"/>
    </row>
    <row r="32" spans="1:19">
      <c r="A32" s="1358">
        <v>46014</v>
      </c>
      <c r="B32" s="1605" t="s">
        <v>3158</v>
      </c>
      <c r="C32" s="1370" t="s">
        <v>1110</v>
      </c>
      <c r="D32" s="1370">
        <v>175862</v>
      </c>
      <c r="E32" s="1606" t="s">
        <v>287</v>
      </c>
      <c r="F32" s="1606" t="s">
        <v>2916</v>
      </c>
      <c r="G32" s="1416">
        <v>4</v>
      </c>
      <c r="H32" s="1352">
        <v>40</v>
      </c>
      <c r="I32" s="1353">
        <v>28</v>
      </c>
      <c r="J32" s="1481">
        <f t="shared" si="0"/>
        <v>12</v>
      </c>
      <c r="K32" s="1605" t="s">
        <v>3050</v>
      </c>
      <c r="L32" s="1355" t="s">
        <v>2967</v>
      </c>
      <c r="M32" s="1414"/>
    </row>
    <row r="33" spans="1:13">
      <c r="A33" s="1358">
        <v>46018</v>
      </c>
      <c r="B33" s="1370" t="s">
        <v>3028</v>
      </c>
      <c r="C33" s="1370" t="s">
        <v>1110</v>
      </c>
      <c r="D33" s="1370">
        <v>423</v>
      </c>
      <c r="E33" s="1416" t="s">
        <v>337</v>
      </c>
      <c r="F33" s="1416" t="s">
        <v>3032</v>
      </c>
      <c r="G33" s="1416">
        <v>2</v>
      </c>
      <c r="H33" s="1352">
        <v>35</v>
      </c>
      <c r="I33" s="1353">
        <v>25</v>
      </c>
      <c r="J33" s="1481">
        <f t="shared" si="0"/>
        <v>10</v>
      </c>
      <c r="K33" s="1370" t="s">
        <v>2925</v>
      </c>
      <c r="L33" s="1355" t="s">
        <v>2968</v>
      </c>
      <c r="M33" s="2032" t="s">
        <v>3167</v>
      </c>
    </row>
    <row r="34" spans="1:13">
      <c r="A34" s="1358">
        <v>46018</v>
      </c>
      <c r="B34" s="1370" t="s">
        <v>3027</v>
      </c>
      <c r="C34" s="1370" t="s">
        <v>2921</v>
      </c>
      <c r="D34" s="1370">
        <v>174400</v>
      </c>
      <c r="E34" s="1416" t="s">
        <v>2029</v>
      </c>
      <c r="F34" s="1416" t="s">
        <v>2916</v>
      </c>
      <c r="G34" s="1416">
        <v>2</v>
      </c>
      <c r="H34" s="1352">
        <v>22</v>
      </c>
      <c r="I34" s="1353">
        <v>22</v>
      </c>
      <c r="J34" s="1481">
        <f t="shared" si="0"/>
        <v>0</v>
      </c>
      <c r="K34" s="1370" t="s">
        <v>2924</v>
      </c>
      <c r="L34" s="1355" t="s">
        <v>2968</v>
      </c>
      <c r="M34" s="1414"/>
    </row>
    <row r="35" spans="1:13">
      <c r="A35" s="1358">
        <v>46019</v>
      </c>
      <c r="B35" s="1592" t="s">
        <v>3029</v>
      </c>
      <c r="C35" s="1370" t="s">
        <v>2921</v>
      </c>
      <c r="D35" s="1370">
        <v>176118</v>
      </c>
      <c r="E35" s="1591" t="s">
        <v>1020</v>
      </c>
      <c r="F35" s="1591" t="s">
        <v>2974</v>
      </c>
      <c r="G35" s="1416">
        <v>3</v>
      </c>
      <c r="H35" s="1352">
        <v>39</v>
      </c>
      <c r="I35" s="1353">
        <v>39</v>
      </c>
      <c r="J35" s="1481">
        <f t="shared" si="0"/>
        <v>0</v>
      </c>
      <c r="K35" s="1370" t="s">
        <v>2942</v>
      </c>
      <c r="L35" s="1355" t="s">
        <v>2968</v>
      </c>
      <c r="M35" s="1414"/>
    </row>
    <row r="36" spans="1:13" ht="18.75" customHeight="1">
      <c r="A36" s="1358">
        <v>46019</v>
      </c>
      <c r="B36" s="1596" t="s">
        <v>3145</v>
      </c>
      <c r="C36" s="1370" t="s">
        <v>1110</v>
      </c>
      <c r="D36" s="1370">
        <v>1126</v>
      </c>
      <c r="E36" s="1597" t="s">
        <v>244</v>
      </c>
      <c r="F36" s="1597" t="s">
        <v>3146</v>
      </c>
      <c r="G36" s="1416">
        <v>4</v>
      </c>
      <c r="H36" s="1352">
        <v>45</v>
      </c>
      <c r="I36" s="1353">
        <v>33</v>
      </c>
      <c r="J36" s="1481">
        <f t="shared" si="0"/>
        <v>12</v>
      </c>
      <c r="K36" s="1596" t="s">
        <v>3020</v>
      </c>
      <c r="L36" s="1355" t="s">
        <v>2968</v>
      </c>
      <c r="M36" s="1414"/>
    </row>
    <row r="37" spans="1:13">
      <c r="A37" s="1358">
        <v>46020</v>
      </c>
      <c r="B37" s="1589" t="s">
        <v>3137</v>
      </c>
      <c r="C37" s="1370" t="s">
        <v>1110</v>
      </c>
      <c r="D37" s="1370">
        <v>1124</v>
      </c>
      <c r="E37" s="1590" t="s">
        <v>3138</v>
      </c>
      <c r="F37" s="1590" t="s">
        <v>3139</v>
      </c>
      <c r="G37" s="1416">
        <v>2</v>
      </c>
      <c r="H37" s="1352">
        <v>35</v>
      </c>
      <c r="I37" s="1353">
        <v>25</v>
      </c>
      <c r="J37" s="1481">
        <f t="shared" si="0"/>
        <v>10</v>
      </c>
      <c r="K37" s="1589" t="s">
        <v>3020</v>
      </c>
      <c r="L37" s="1355" t="s">
        <v>2968</v>
      </c>
      <c r="M37" s="1414"/>
    </row>
    <row r="38" spans="1:13">
      <c r="A38" s="1358">
        <v>46021</v>
      </c>
      <c r="B38" s="1551" t="s">
        <v>3111</v>
      </c>
      <c r="C38" s="1370" t="s">
        <v>2921</v>
      </c>
      <c r="D38" s="1370">
        <v>177978</v>
      </c>
      <c r="E38" s="1552" t="s">
        <v>345</v>
      </c>
      <c r="F38" s="1552" t="s">
        <v>2920</v>
      </c>
      <c r="G38" s="1416">
        <v>2</v>
      </c>
      <c r="H38" s="1352">
        <v>39</v>
      </c>
      <c r="I38" s="1353">
        <v>39</v>
      </c>
      <c r="J38" s="1481">
        <f t="shared" si="0"/>
        <v>0</v>
      </c>
      <c r="K38" s="1551" t="s">
        <v>2940</v>
      </c>
      <c r="L38" s="1355" t="s">
        <v>2967</v>
      </c>
      <c r="M38" s="1414"/>
    </row>
    <row r="39" spans="1:13">
      <c r="A39" s="1358">
        <v>46022</v>
      </c>
      <c r="B39" s="1567" t="s">
        <v>3121</v>
      </c>
      <c r="C39" s="1370" t="s">
        <v>2921</v>
      </c>
      <c r="D39" s="1370">
        <v>178410</v>
      </c>
      <c r="E39" s="1566" t="s">
        <v>474</v>
      </c>
      <c r="F39" s="1566" t="s">
        <v>3122</v>
      </c>
      <c r="G39" s="1416">
        <v>1</v>
      </c>
      <c r="H39" s="1352">
        <v>39</v>
      </c>
      <c r="I39" s="1353">
        <v>39</v>
      </c>
      <c r="J39" s="1481">
        <f t="shared" si="0"/>
        <v>0</v>
      </c>
      <c r="K39" s="1567" t="s">
        <v>3020</v>
      </c>
      <c r="L39" s="1355" t="s">
        <v>2967</v>
      </c>
      <c r="M39" s="1414"/>
    </row>
    <row r="40" spans="1:13">
      <c r="A40" s="1358">
        <v>46017</v>
      </c>
      <c r="B40" s="1370">
        <v>316</v>
      </c>
      <c r="C40" s="1370" t="s">
        <v>1110</v>
      </c>
      <c r="D40" s="1370">
        <v>1132</v>
      </c>
      <c r="E40" s="1610" t="s">
        <v>3165</v>
      </c>
      <c r="F40" s="1610" t="s">
        <v>3166</v>
      </c>
      <c r="G40" s="1416">
        <v>2</v>
      </c>
      <c r="H40" s="1352">
        <v>55</v>
      </c>
      <c r="I40" s="1353">
        <v>40</v>
      </c>
      <c r="J40" s="1481">
        <f t="shared" si="0"/>
        <v>15</v>
      </c>
      <c r="K40" s="1611" t="s">
        <v>87</v>
      </c>
      <c r="L40" s="1355" t="s">
        <v>2967</v>
      </c>
      <c r="M40" s="1414"/>
    </row>
    <row r="41" spans="1:13">
      <c r="A41" s="1358"/>
      <c r="B41" s="1370"/>
      <c r="C41" s="1370"/>
      <c r="D41" s="1370"/>
      <c r="E41" s="1416"/>
      <c r="F41" s="1416"/>
      <c r="G41" s="1416"/>
      <c r="H41" s="1352"/>
      <c r="I41" s="1353"/>
      <c r="J41" s="1481">
        <f t="shared" si="0"/>
        <v>0</v>
      </c>
      <c r="K41" s="1370"/>
      <c r="L41" s="1355"/>
      <c r="M41" s="1414"/>
    </row>
    <row r="42" spans="1:13">
      <c r="A42" s="1358"/>
      <c r="B42" s="1370"/>
      <c r="C42" s="1370"/>
      <c r="D42" s="1370"/>
      <c r="E42" s="1416"/>
      <c r="F42" s="1416"/>
      <c r="G42" s="1416"/>
      <c r="H42" s="1352"/>
      <c r="I42" s="1353"/>
      <c r="J42" s="1481">
        <f t="shared" si="0"/>
        <v>0</v>
      </c>
      <c r="K42" s="1370"/>
      <c r="L42" s="1355"/>
      <c r="M42" s="1414"/>
    </row>
    <row r="43" spans="1:13" ht="15" customHeight="1">
      <c r="A43" s="1358"/>
      <c r="B43" s="1370"/>
      <c r="C43" s="1370"/>
      <c r="D43" s="1370"/>
      <c r="E43" s="1416"/>
      <c r="F43" s="1416"/>
      <c r="G43" s="1416"/>
      <c r="H43" s="1352"/>
      <c r="I43" s="1353"/>
      <c r="J43" s="1481">
        <f t="shared" si="0"/>
        <v>0</v>
      </c>
      <c r="K43" s="1370"/>
      <c r="L43" s="1355"/>
      <c r="M43" s="1414"/>
    </row>
    <row r="44" spans="1:13">
      <c r="A44" s="1358"/>
      <c r="B44" s="1370"/>
      <c r="C44" s="1370"/>
      <c r="D44" s="1370"/>
      <c r="E44" s="1416"/>
      <c r="F44" s="1416"/>
      <c r="G44" s="1416"/>
      <c r="H44" s="1352"/>
      <c r="I44" s="1353"/>
      <c r="J44" s="1481">
        <f t="shared" si="0"/>
        <v>0</v>
      </c>
      <c r="K44" s="1370"/>
      <c r="L44" s="1355"/>
      <c r="M44" s="1414"/>
    </row>
    <row r="45" spans="1:13">
      <c r="A45" s="1358"/>
      <c r="B45" s="1370"/>
      <c r="C45" s="1370"/>
      <c r="D45" s="1370"/>
      <c r="E45" s="1416"/>
      <c r="F45" s="1416"/>
      <c r="G45" s="1416"/>
      <c r="H45" s="1352"/>
      <c r="I45" s="1353"/>
      <c r="J45" s="1481">
        <f t="shared" si="0"/>
        <v>0</v>
      </c>
      <c r="K45" s="1370"/>
      <c r="L45" s="1355"/>
      <c r="M45" s="1414"/>
    </row>
    <row r="46" spans="1:13">
      <c r="A46" s="1358"/>
      <c r="B46" s="1370"/>
      <c r="C46" s="1370"/>
      <c r="D46" s="1370"/>
      <c r="E46" s="1416"/>
      <c r="F46" s="1416"/>
      <c r="G46" s="1416"/>
      <c r="H46" s="1352"/>
      <c r="I46" s="1353"/>
      <c r="J46" s="1481">
        <f t="shared" si="0"/>
        <v>0</v>
      </c>
      <c r="K46" s="1370"/>
      <c r="L46" s="1355"/>
      <c r="M46" s="1414"/>
    </row>
    <row r="47" spans="1:13">
      <c r="A47" s="1358"/>
      <c r="B47" s="1370"/>
      <c r="C47" s="1370"/>
      <c r="D47" s="1370"/>
      <c r="E47" s="1416"/>
      <c r="F47" s="1416"/>
      <c r="G47" s="1416"/>
      <c r="H47" s="1352"/>
      <c r="I47" s="1353"/>
      <c r="J47" s="1481">
        <f t="shared" si="0"/>
        <v>0</v>
      </c>
      <c r="K47" s="1370"/>
      <c r="L47" s="1355"/>
      <c r="M47" s="1414"/>
    </row>
    <row r="48" spans="1:13">
      <c r="A48" s="1358"/>
      <c r="B48" s="1370"/>
      <c r="C48" s="1370"/>
      <c r="D48" s="1370"/>
      <c r="E48" s="1416"/>
      <c r="F48" s="1416"/>
      <c r="G48" s="1416"/>
      <c r="H48" s="1352"/>
      <c r="I48" s="1353"/>
      <c r="J48" s="1481">
        <f t="shared" si="0"/>
        <v>0</v>
      </c>
      <c r="K48" s="1370"/>
      <c r="L48" s="1355"/>
      <c r="M48" s="1414"/>
    </row>
    <row r="49" spans="1:13">
      <c r="A49" s="1358"/>
      <c r="B49" s="1370"/>
      <c r="C49" s="1370"/>
      <c r="D49" s="1370"/>
      <c r="E49" s="1416"/>
      <c r="F49" s="1416"/>
      <c r="G49" s="1416"/>
      <c r="H49" s="1352"/>
      <c r="I49" s="1353"/>
      <c r="J49" s="1481">
        <f t="shared" si="0"/>
        <v>0</v>
      </c>
      <c r="K49" s="1370"/>
      <c r="L49" s="1355"/>
      <c r="M49" s="1414"/>
    </row>
    <row r="50" spans="1:13">
      <c r="A50" s="1358"/>
      <c r="B50" s="1370"/>
      <c r="C50" s="1370"/>
      <c r="D50" s="1370"/>
      <c r="E50" s="1416"/>
      <c r="F50" s="1416"/>
      <c r="G50" s="1416"/>
      <c r="H50" s="1352"/>
      <c r="I50" s="1353"/>
      <c r="J50" s="1481">
        <f t="shared" si="0"/>
        <v>0</v>
      </c>
      <c r="K50" s="1370"/>
      <c r="L50" s="1355"/>
      <c r="M50" s="1414"/>
    </row>
    <row r="51" spans="1:13">
      <c r="A51" s="1358"/>
      <c r="B51" s="1370"/>
      <c r="C51" s="1370"/>
      <c r="D51" s="1370"/>
      <c r="E51" s="1416"/>
      <c r="F51" s="1416"/>
      <c r="G51" s="1416"/>
      <c r="H51" s="1352"/>
      <c r="I51" s="1353"/>
      <c r="J51" s="1481">
        <f t="shared" si="0"/>
        <v>0</v>
      </c>
      <c r="K51" s="1370"/>
      <c r="L51" s="1355"/>
      <c r="M51" s="1414"/>
    </row>
    <row r="52" spans="1:13">
      <c r="A52" s="1358"/>
      <c r="B52" s="1370"/>
      <c r="C52" s="1370"/>
      <c r="D52" s="1370"/>
      <c r="E52" s="1416"/>
      <c r="F52" s="1416"/>
      <c r="G52" s="1416"/>
      <c r="H52" s="1352"/>
      <c r="I52" s="1353"/>
      <c r="J52" s="1481">
        <f t="shared" si="0"/>
        <v>0</v>
      </c>
      <c r="K52" s="1370"/>
      <c r="L52" s="1355"/>
      <c r="M52" s="1414"/>
    </row>
    <row r="53" spans="1:13">
      <c r="A53" s="1358"/>
      <c r="B53" s="1370"/>
      <c r="C53" s="1370"/>
      <c r="D53" s="1370"/>
      <c r="E53" s="1416"/>
      <c r="F53" s="1416"/>
      <c r="G53" s="1416"/>
      <c r="H53" s="1352"/>
      <c r="I53" s="1353"/>
      <c r="J53" s="1481">
        <f t="shared" si="0"/>
        <v>0</v>
      </c>
      <c r="K53" s="1370"/>
      <c r="L53" s="1355"/>
      <c r="M53" s="1414"/>
    </row>
    <row r="54" spans="1:13">
      <c r="A54" s="1358"/>
      <c r="B54" s="1370"/>
      <c r="C54" s="1370"/>
      <c r="D54" s="1370"/>
      <c r="E54" s="1416"/>
      <c r="F54" s="1416"/>
      <c r="G54" s="1416"/>
      <c r="H54" s="1352"/>
      <c r="I54" s="1353"/>
      <c r="J54" s="1481">
        <f t="shared" si="0"/>
        <v>0</v>
      </c>
      <c r="K54" s="1370"/>
      <c r="L54" s="1355"/>
      <c r="M54" s="1414"/>
    </row>
    <row r="55" spans="1:13">
      <c r="A55" s="1358"/>
      <c r="B55" s="1370"/>
      <c r="C55" s="1370"/>
      <c r="D55" s="1370"/>
      <c r="E55" s="1416"/>
      <c r="F55" s="1416"/>
      <c r="G55" s="1416"/>
      <c r="H55" s="1352"/>
      <c r="I55" s="1353"/>
      <c r="J55" s="1481">
        <f t="shared" si="0"/>
        <v>0</v>
      </c>
      <c r="K55" s="1370"/>
      <c r="L55" s="1355"/>
      <c r="M55" s="1414"/>
    </row>
    <row r="56" spans="1:13">
      <c r="A56" s="1358"/>
      <c r="B56" s="1370"/>
      <c r="C56" s="1370"/>
      <c r="D56" s="1370"/>
      <c r="E56" s="1416"/>
      <c r="F56" s="1416"/>
      <c r="G56" s="1416"/>
      <c r="H56" s="1352"/>
      <c r="I56" s="1353"/>
      <c r="J56" s="1481">
        <f t="shared" si="0"/>
        <v>0</v>
      </c>
      <c r="K56" s="1370"/>
      <c r="L56" s="1355"/>
      <c r="M56" s="1414"/>
    </row>
    <row r="57" spans="1:13">
      <c r="A57" s="1358"/>
      <c r="B57" s="1370"/>
      <c r="C57" s="1370"/>
      <c r="D57" s="1370"/>
      <c r="E57" s="1416"/>
      <c r="F57" s="1416"/>
      <c r="G57" s="1416"/>
      <c r="H57" s="1352"/>
      <c r="I57" s="1353"/>
      <c r="J57" s="1481">
        <f t="shared" si="0"/>
        <v>0</v>
      </c>
      <c r="K57" s="1370"/>
      <c r="L57" s="1355"/>
      <c r="M57" s="1414"/>
    </row>
    <row r="58" spans="1:13">
      <c r="A58" s="1358"/>
      <c r="B58" s="1370"/>
      <c r="C58" s="1370"/>
      <c r="D58" s="1370"/>
      <c r="E58" s="1416"/>
      <c r="F58" s="1416"/>
      <c r="G58" s="1416"/>
      <c r="H58" s="1352"/>
      <c r="I58" s="1353"/>
      <c r="J58" s="1481">
        <f t="shared" si="0"/>
        <v>0</v>
      </c>
      <c r="K58" s="1370"/>
      <c r="L58" s="1355"/>
      <c r="M58" s="1414"/>
    </row>
    <row r="59" spans="1:13">
      <c r="A59" s="1358"/>
      <c r="B59" s="1370"/>
      <c r="C59" s="1370"/>
      <c r="D59" s="1370"/>
      <c r="E59" s="1416"/>
      <c r="F59" s="1416"/>
      <c r="G59" s="1416"/>
      <c r="H59" s="1352"/>
      <c r="I59" s="1353"/>
      <c r="J59" s="1481">
        <f t="shared" si="0"/>
        <v>0</v>
      </c>
      <c r="K59" s="1370"/>
      <c r="L59" s="1355"/>
      <c r="M59" s="1414"/>
    </row>
    <row r="60" spans="1:13">
      <c r="A60" s="1358"/>
      <c r="B60" s="1370"/>
      <c r="C60" s="1370"/>
      <c r="D60" s="1370"/>
      <c r="E60" s="1416"/>
      <c r="F60" s="1416"/>
      <c r="G60" s="1416"/>
      <c r="H60" s="1352"/>
      <c r="I60" s="1353"/>
      <c r="J60" s="1481">
        <f t="shared" si="0"/>
        <v>0</v>
      </c>
      <c r="K60" s="1370"/>
      <c r="L60" s="1355"/>
      <c r="M60" s="1414"/>
    </row>
    <row r="61" spans="1:13">
      <c r="A61" s="1358"/>
      <c r="B61" s="1370"/>
      <c r="C61" s="1370"/>
      <c r="D61" s="1370"/>
      <c r="E61" s="1416"/>
      <c r="F61" s="1416"/>
      <c r="G61" s="1416"/>
      <c r="H61" s="1352"/>
      <c r="I61" s="1353"/>
      <c r="J61" s="1481">
        <f t="shared" si="0"/>
        <v>0</v>
      </c>
      <c r="K61" s="1370"/>
      <c r="L61" s="1355"/>
      <c r="M61" s="1414"/>
    </row>
    <row r="62" spans="1:13">
      <c r="A62" s="1358"/>
      <c r="B62" s="1370"/>
      <c r="C62" s="1370"/>
      <c r="D62" s="1370"/>
      <c r="E62" s="1416"/>
      <c r="F62" s="1416"/>
      <c r="G62" s="1416"/>
      <c r="H62" s="1352"/>
      <c r="I62" s="1353"/>
      <c r="J62" s="1481">
        <f t="shared" si="0"/>
        <v>0</v>
      </c>
      <c r="K62" s="1370"/>
      <c r="L62" s="1355"/>
      <c r="M62" s="1414"/>
    </row>
    <row r="63" spans="1:13">
      <c r="A63" s="1358"/>
      <c r="B63" s="1370"/>
      <c r="C63" s="1370"/>
      <c r="D63" s="1370"/>
      <c r="E63" s="1416"/>
      <c r="F63" s="1416"/>
      <c r="G63" s="1416"/>
      <c r="H63" s="1352"/>
      <c r="I63" s="1353"/>
      <c r="J63" s="1481">
        <f t="shared" si="0"/>
        <v>0</v>
      </c>
      <c r="K63" s="1370"/>
      <c r="L63" s="1355"/>
      <c r="M63" s="1414"/>
    </row>
    <row r="64" spans="1:13">
      <c r="A64" s="1358"/>
      <c r="B64" s="1370"/>
      <c r="C64" s="1370"/>
      <c r="D64" s="1370"/>
      <c r="E64" s="1416"/>
      <c r="F64" s="1416"/>
      <c r="G64" s="1416"/>
      <c r="H64" s="1352"/>
      <c r="I64" s="1353"/>
      <c r="J64" s="1481">
        <f t="shared" si="0"/>
        <v>0</v>
      </c>
      <c r="K64" s="1370"/>
      <c r="L64" s="1355"/>
      <c r="M64" s="1414"/>
    </row>
    <row r="65" spans="1:13">
      <c r="A65" s="1358"/>
      <c r="B65" s="1370"/>
      <c r="C65" s="1370"/>
      <c r="D65" s="1370"/>
      <c r="E65" s="1416"/>
      <c r="F65" s="1416"/>
      <c r="G65" s="1416"/>
      <c r="H65" s="1352"/>
      <c r="I65" s="1353"/>
      <c r="J65" s="1481">
        <f t="shared" si="0"/>
        <v>0</v>
      </c>
      <c r="K65" s="1370"/>
      <c r="L65" s="1355"/>
      <c r="M65" s="1414"/>
    </row>
    <row r="66" spans="1:13">
      <c r="A66" s="1358"/>
      <c r="B66" s="1370"/>
      <c r="C66" s="1370"/>
      <c r="D66" s="1370"/>
      <c r="E66" s="1416"/>
      <c r="F66" s="1416"/>
      <c r="G66" s="1416"/>
      <c r="H66" s="1352"/>
      <c r="I66" s="1353"/>
      <c r="J66" s="1481">
        <f t="shared" si="0"/>
        <v>0</v>
      </c>
      <c r="K66" s="1370"/>
      <c r="L66" s="1355"/>
      <c r="M66" s="1414"/>
    </row>
    <row r="67" spans="1:13">
      <c r="A67" s="1358"/>
      <c r="B67" s="1370"/>
      <c r="C67" s="1370"/>
      <c r="D67" s="1370"/>
      <c r="E67" s="1416"/>
      <c r="F67" s="1416"/>
      <c r="G67" s="1416"/>
      <c r="H67" s="1352"/>
      <c r="I67" s="1353"/>
      <c r="J67" s="1481">
        <f t="shared" ref="J67:J130" si="3">H67-I67</f>
        <v>0</v>
      </c>
      <c r="K67" s="1370"/>
      <c r="L67" s="1355"/>
      <c r="M67" s="1414"/>
    </row>
    <row r="68" spans="1:13">
      <c r="A68" s="1358"/>
      <c r="B68" s="1370"/>
      <c r="C68" s="1370"/>
      <c r="D68" s="1370"/>
      <c r="E68" s="1416"/>
      <c r="F68" s="1416"/>
      <c r="G68" s="1416"/>
      <c r="H68" s="1352"/>
      <c r="I68" s="1353"/>
      <c r="J68" s="1481">
        <f t="shared" si="3"/>
        <v>0</v>
      </c>
      <c r="K68" s="1370"/>
      <c r="L68" s="1355"/>
      <c r="M68" s="1414"/>
    </row>
    <row r="69" spans="1:13">
      <c r="A69" s="1358"/>
      <c r="B69" s="1370"/>
      <c r="C69" s="1370"/>
      <c r="D69" s="1370"/>
      <c r="E69" s="1416"/>
      <c r="F69" s="1416"/>
      <c r="G69" s="1416"/>
      <c r="H69" s="1352"/>
      <c r="I69" s="1353"/>
      <c r="J69" s="1481">
        <f t="shared" si="3"/>
        <v>0</v>
      </c>
      <c r="K69" s="1370"/>
      <c r="L69" s="1355"/>
      <c r="M69" s="1414"/>
    </row>
    <row r="70" spans="1:13">
      <c r="A70" s="1358"/>
      <c r="B70" s="1370"/>
      <c r="C70" s="1370"/>
      <c r="D70" s="1370"/>
      <c r="E70" s="1416"/>
      <c r="F70" s="1416"/>
      <c r="G70" s="1416"/>
      <c r="H70" s="1352"/>
      <c r="I70" s="1353"/>
      <c r="J70" s="1481">
        <f t="shared" si="3"/>
        <v>0</v>
      </c>
      <c r="K70" s="1370"/>
      <c r="L70" s="1355"/>
      <c r="M70" s="1414"/>
    </row>
    <row r="71" spans="1:13">
      <c r="A71" s="1358"/>
      <c r="B71" s="1370"/>
      <c r="C71" s="1370"/>
      <c r="D71" s="1370"/>
      <c r="E71" s="1416"/>
      <c r="F71" s="1416"/>
      <c r="G71" s="1416"/>
      <c r="H71" s="1352"/>
      <c r="I71" s="1353"/>
      <c r="J71" s="1481">
        <f t="shared" si="3"/>
        <v>0</v>
      </c>
      <c r="K71" s="1370"/>
      <c r="L71" s="1355"/>
      <c r="M71" s="1414"/>
    </row>
    <row r="72" spans="1:13">
      <c r="A72" s="1358"/>
      <c r="B72" s="1370"/>
      <c r="C72" s="1370"/>
      <c r="D72" s="1370"/>
      <c r="E72" s="1416"/>
      <c r="F72" s="1416"/>
      <c r="G72" s="1416"/>
      <c r="H72" s="1352"/>
      <c r="I72" s="1353"/>
      <c r="J72" s="1481">
        <f t="shared" si="3"/>
        <v>0</v>
      </c>
      <c r="K72" s="1370"/>
      <c r="L72" s="1355"/>
      <c r="M72" s="1414"/>
    </row>
    <row r="73" spans="1:13">
      <c r="A73" s="1358"/>
      <c r="B73" s="1370"/>
      <c r="C73" s="1370"/>
      <c r="D73" s="1370"/>
      <c r="E73" s="1416"/>
      <c r="F73" s="1416"/>
      <c r="G73" s="1416"/>
      <c r="H73" s="1352"/>
      <c r="I73" s="1353"/>
      <c r="J73" s="1481">
        <f t="shared" si="3"/>
        <v>0</v>
      </c>
      <c r="K73" s="1370"/>
      <c r="L73" s="1355"/>
      <c r="M73" s="1414"/>
    </row>
    <row r="74" spans="1:13">
      <c r="A74" s="1358"/>
      <c r="B74" s="1370"/>
      <c r="C74" s="1370"/>
      <c r="D74" s="1370"/>
      <c r="E74" s="1416"/>
      <c r="F74" s="1416"/>
      <c r="G74" s="1416"/>
      <c r="H74" s="1352"/>
      <c r="I74" s="1353"/>
      <c r="J74" s="1481">
        <f t="shared" si="3"/>
        <v>0</v>
      </c>
      <c r="K74" s="1370"/>
      <c r="L74" s="1355"/>
      <c r="M74" s="1414"/>
    </row>
    <row r="75" spans="1:13">
      <c r="A75" s="1358"/>
      <c r="B75" s="1370"/>
      <c r="C75" s="1370"/>
      <c r="D75" s="1370"/>
      <c r="E75" s="1416"/>
      <c r="F75" s="1416"/>
      <c r="G75" s="1416"/>
      <c r="H75" s="1352"/>
      <c r="I75" s="1353"/>
      <c r="J75" s="1481">
        <f t="shared" si="3"/>
        <v>0</v>
      </c>
      <c r="K75" s="1370"/>
      <c r="L75" s="1355"/>
      <c r="M75" s="1414"/>
    </row>
    <row r="76" spans="1:13">
      <c r="A76" s="1358"/>
      <c r="B76" s="1370"/>
      <c r="C76" s="1370"/>
      <c r="D76" s="1370"/>
      <c r="E76" s="1416"/>
      <c r="F76" s="1416"/>
      <c r="G76" s="1416"/>
      <c r="H76" s="1352"/>
      <c r="I76" s="1353"/>
      <c r="J76" s="1481">
        <f t="shared" si="3"/>
        <v>0</v>
      </c>
      <c r="K76" s="1370"/>
      <c r="L76" s="1355"/>
      <c r="M76" s="1414"/>
    </row>
    <row r="77" spans="1:13">
      <c r="A77" s="1358"/>
      <c r="B77" s="1370"/>
      <c r="C77" s="1370"/>
      <c r="D77" s="1370"/>
      <c r="E77" s="1416"/>
      <c r="F77" s="1416"/>
      <c r="G77" s="1416"/>
      <c r="H77" s="1352"/>
      <c r="I77" s="1353"/>
      <c r="J77" s="1481">
        <f t="shared" si="3"/>
        <v>0</v>
      </c>
      <c r="K77" s="1370"/>
      <c r="L77" s="1355"/>
      <c r="M77" s="1414"/>
    </row>
    <row r="78" spans="1:13">
      <c r="A78" s="1358"/>
      <c r="B78" s="1370"/>
      <c r="C78" s="1370"/>
      <c r="D78" s="1370"/>
      <c r="E78" s="1416"/>
      <c r="F78" s="1416"/>
      <c r="G78" s="1416"/>
      <c r="H78" s="1352"/>
      <c r="I78" s="1353"/>
      <c r="J78" s="1481">
        <f t="shared" si="3"/>
        <v>0</v>
      </c>
      <c r="K78" s="1370"/>
      <c r="L78" s="1355"/>
      <c r="M78" s="1414"/>
    </row>
    <row r="79" spans="1:13">
      <c r="A79" s="1358"/>
      <c r="B79" s="1370"/>
      <c r="C79" s="1370"/>
      <c r="D79" s="1370"/>
      <c r="E79" s="1416"/>
      <c r="F79" s="1416"/>
      <c r="G79" s="1416"/>
      <c r="H79" s="1352"/>
      <c r="I79" s="1353"/>
      <c r="J79" s="1481">
        <f t="shared" si="3"/>
        <v>0</v>
      </c>
      <c r="K79" s="1370"/>
      <c r="L79" s="1355"/>
      <c r="M79" s="1414"/>
    </row>
    <row r="80" spans="1:13">
      <c r="A80" s="1358"/>
      <c r="B80" s="1370"/>
      <c r="C80" s="1370"/>
      <c r="D80" s="1370"/>
      <c r="E80" s="1416"/>
      <c r="F80" s="1416"/>
      <c r="G80" s="1416"/>
      <c r="H80" s="1352"/>
      <c r="I80" s="1353"/>
      <c r="J80" s="1481">
        <f t="shared" si="3"/>
        <v>0</v>
      </c>
      <c r="K80" s="1370"/>
      <c r="L80" s="1355"/>
      <c r="M80" s="1414"/>
    </row>
    <row r="81" spans="1:13">
      <c r="A81" s="1358"/>
      <c r="B81" s="1370"/>
      <c r="C81" s="1370"/>
      <c r="D81" s="1370"/>
      <c r="E81" s="1416"/>
      <c r="F81" s="1416"/>
      <c r="G81" s="1416"/>
      <c r="H81" s="1352"/>
      <c r="I81" s="1353"/>
      <c r="J81" s="1481">
        <f t="shared" si="3"/>
        <v>0</v>
      </c>
      <c r="K81" s="1370"/>
      <c r="L81" s="1355"/>
      <c r="M81" s="1414"/>
    </row>
    <row r="82" spans="1:13">
      <c r="A82" s="1358"/>
      <c r="B82" s="1370"/>
      <c r="C82" s="1370"/>
      <c r="D82" s="1370"/>
      <c r="E82" s="1416"/>
      <c r="F82" s="1416"/>
      <c r="G82" s="1416"/>
      <c r="H82" s="1352"/>
      <c r="I82" s="1353"/>
      <c r="J82" s="1481">
        <f t="shared" si="3"/>
        <v>0</v>
      </c>
      <c r="K82" s="1370"/>
      <c r="L82" s="1355"/>
      <c r="M82" s="1414"/>
    </row>
    <row r="83" spans="1:13">
      <c r="A83" s="1358"/>
      <c r="B83" s="1370"/>
      <c r="C83" s="1370"/>
      <c r="D83" s="1370"/>
      <c r="E83" s="1416"/>
      <c r="F83" s="1416"/>
      <c r="G83" s="1416"/>
      <c r="H83" s="1352"/>
      <c r="I83" s="1353"/>
      <c r="J83" s="1481">
        <f t="shared" si="3"/>
        <v>0</v>
      </c>
      <c r="K83" s="1370"/>
      <c r="L83" s="1355"/>
      <c r="M83" s="1414"/>
    </row>
    <row r="84" spans="1:13">
      <c r="A84" s="1358"/>
      <c r="B84" s="1370"/>
      <c r="C84" s="1370"/>
      <c r="D84" s="1370"/>
      <c r="E84" s="1416"/>
      <c r="F84" s="1416"/>
      <c r="G84" s="1416"/>
      <c r="H84" s="1352"/>
      <c r="I84" s="1353"/>
      <c r="J84" s="1481">
        <f t="shared" si="3"/>
        <v>0</v>
      </c>
      <c r="K84" s="1370"/>
      <c r="L84" s="1355"/>
      <c r="M84" s="1414"/>
    </row>
    <row r="85" spans="1:13">
      <c r="A85" s="1358"/>
      <c r="B85" s="1370"/>
      <c r="C85" s="1370"/>
      <c r="D85" s="1370"/>
      <c r="E85" s="1416"/>
      <c r="F85" s="1416"/>
      <c r="G85" s="1416"/>
      <c r="H85" s="1352"/>
      <c r="I85" s="1353"/>
      <c r="J85" s="1481">
        <f t="shared" si="3"/>
        <v>0</v>
      </c>
      <c r="K85" s="1370"/>
      <c r="L85" s="1355"/>
      <c r="M85" s="1414"/>
    </row>
    <row r="86" spans="1:13">
      <c r="A86" s="1358"/>
      <c r="B86" s="1370"/>
      <c r="C86" s="1370"/>
      <c r="D86" s="1370"/>
      <c r="E86" s="1416"/>
      <c r="F86" s="1416"/>
      <c r="G86" s="1416"/>
      <c r="H86" s="1352"/>
      <c r="I86" s="1353"/>
      <c r="J86" s="1481">
        <f t="shared" si="3"/>
        <v>0</v>
      </c>
      <c r="K86" s="1370"/>
      <c r="L86" s="1355"/>
      <c r="M86" s="1414"/>
    </row>
    <row r="87" spans="1:13">
      <c r="A87" s="1358"/>
      <c r="B87" s="1370"/>
      <c r="C87" s="1370"/>
      <c r="D87" s="1370"/>
      <c r="E87" s="1416"/>
      <c r="F87" s="1416"/>
      <c r="G87" s="1416"/>
      <c r="H87" s="1352"/>
      <c r="I87" s="1353"/>
      <c r="J87" s="1481">
        <f t="shared" si="3"/>
        <v>0</v>
      </c>
      <c r="K87" s="1370"/>
      <c r="L87" s="1355"/>
      <c r="M87" s="1414"/>
    </row>
    <row r="88" spans="1:13">
      <c r="A88" s="1358"/>
      <c r="B88" s="1370"/>
      <c r="C88" s="1370"/>
      <c r="D88" s="1370"/>
      <c r="E88" s="1416"/>
      <c r="F88" s="1416"/>
      <c r="G88" s="1416"/>
      <c r="H88" s="1352"/>
      <c r="I88" s="1353"/>
      <c r="J88" s="1481">
        <f t="shared" si="3"/>
        <v>0</v>
      </c>
      <c r="K88" s="1370"/>
      <c r="L88" s="1355"/>
      <c r="M88" s="1414"/>
    </row>
    <row r="89" spans="1:13">
      <c r="A89" s="1358"/>
      <c r="B89" s="1370"/>
      <c r="C89" s="1370"/>
      <c r="D89" s="1370"/>
      <c r="E89" s="1416"/>
      <c r="F89" s="1416"/>
      <c r="G89" s="1416"/>
      <c r="H89" s="1352"/>
      <c r="I89" s="1353"/>
      <c r="J89" s="1481">
        <f t="shared" si="3"/>
        <v>0</v>
      </c>
      <c r="K89" s="1370"/>
      <c r="L89" s="1355"/>
      <c r="M89" s="1414"/>
    </row>
    <row r="90" spans="1:13">
      <c r="A90" s="1358"/>
      <c r="B90" s="1370"/>
      <c r="C90" s="1370"/>
      <c r="D90" s="1370"/>
      <c r="E90" s="1416"/>
      <c r="F90" s="1416"/>
      <c r="G90" s="1416"/>
      <c r="H90" s="1352"/>
      <c r="I90" s="1353"/>
      <c r="J90" s="1481">
        <f t="shared" si="3"/>
        <v>0</v>
      </c>
      <c r="K90" s="1370"/>
      <c r="L90" s="1355"/>
      <c r="M90" s="1414"/>
    </row>
    <row r="91" spans="1:13">
      <c r="A91" s="1358"/>
      <c r="B91" s="1370"/>
      <c r="C91" s="1370"/>
      <c r="D91" s="1370"/>
      <c r="E91" s="1416"/>
      <c r="F91" s="1416"/>
      <c r="G91" s="1416"/>
      <c r="H91" s="1352"/>
      <c r="I91" s="1353"/>
      <c r="J91" s="1481">
        <f t="shared" si="3"/>
        <v>0</v>
      </c>
      <c r="K91" s="1370"/>
      <c r="L91" s="1355"/>
      <c r="M91" s="1414"/>
    </row>
    <row r="92" spans="1:13">
      <c r="A92" s="1358"/>
      <c r="B92" s="1370"/>
      <c r="C92" s="1370"/>
      <c r="D92" s="1370"/>
      <c r="E92" s="1416"/>
      <c r="F92" s="1416"/>
      <c r="G92" s="1416"/>
      <c r="H92" s="1352"/>
      <c r="I92" s="1353"/>
      <c r="J92" s="1481">
        <f t="shared" si="3"/>
        <v>0</v>
      </c>
      <c r="K92" s="1370"/>
      <c r="L92" s="1355"/>
      <c r="M92" s="1414"/>
    </row>
    <row r="93" spans="1:13">
      <c r="A93" s="1358"/>
      <c r="B93" s="1370"/>
      <c r="C93" s="1370"/>
      <c r="D93" s="1370"/>
      <c r="E93" s="1416"/>
      <c r="F93" s="1416"/>
      <c r="G93" s="1416"/>
      <c r="H93" s="1352"/>
      <c r="I93" s="1353"/>
      <c r="J93" s="1481">
        <f t="shared" si="3"/>
        <v>0</v>
      </c>
      <c r="K93" s="1370"/>
      <c r="L93" s="1355"/>
      <c r="M93" s="1414"/>
    </row>
    <row r="94" spans="1:13">
      <c r="A94" s="1358"/>
      <c r="B94" s="1370"/>
      <c r="C94" s="1370"/>
      <c r="D94" s="1370"/>
      <c r="E94" s="1416"/>
      <c r="F94" s="1416"/>
      <c r="G94" s="1416"/>
      <c r="H94" s="1352"/>
      <c r="I94" s="1353"/>
      <c r="J94" s="1481">
        <f t="shared" si="3"/>
        <v>0</v>
      </c>
      <c r="K94" s="1370"/>
      <c r="L94" s="1355"/>
      <c r="M94" s="1414"/>
    </row>
    <row r="95" spans="1:13">
      <c r="A95" s="1358"/>
      <c r="B95" s="1370"/>
      <c r="C95" s="1370"/>
      <c r="D95" s="1370"/>
      <c r="E95" s="1416"/>
      <c r="F95" s="1416"/>
      <c r="G95" s="1416"/>
      <c r="H95" s="1352"/>
      <c r="I95" s="1353"/>
      <c r="J95" s="1481">
        <f t="shared" si="3"/>
        <v>0</v>
      </c>
      <c r="K95" s="1370"/>
      <c r="L95" s="1355"/>
      <c r="M95" s="1414"/>
    </row>
    <row r="96" spans="1:13">
      <c r="A96" s="1358"/>
      <c r="B96" s="1370"/>
      <c r="C96" s="1370"/>
      <c r="D96" s="1370"/>
      <c r="E96" s="1416"/>
      <c r="F96" s="1416"/>
      <c r="G96" s="1416"/>
      <c r="H96" s="1352"/>
      <c r="I96" s="1353"/>
      <c r="J96" s="1481">
        <f t="shared" si="3"/>
        <v>0</v>
      </c>
      <c r="K96" s="1370"/>
      <c r="L96" s="1355"/>
      <c r="M96" s="1414"/>
    </row>
    <row r="97" spans="1:13">
      <c r="A97" s="1358"/>
      <c r="B97" s="1370"/>
      <c r="C97" s="1370"/>
      <c r="D97" s="1370"/>
      <c r="E97" s="1416"/>
      <c r="F97" s="1416"/>
      <c r="G97" s="1416"/>
      <c r="H97" s="1352"/>
      <c r="I97" s="1353"/>
      <c r="J97" s="1481">
        <f t="shared" si="3"/>
        <v>0</v>
      </c>
      <c r="K97" s="1370"/>
      <c r="L97" s="1355"/>
      <c r="M97" s="1414"/>
    </row>
    <row r="98" spans="1:13">
      <c r="A98" s="1358"/>
      <c r="B98" s="1370"/>
      <c r="C98" s="1370"/>
      <c r="D98" s="1370"/>
      <c r="E98" s="1416"/>
      <c r="F98" s="1416"/>
      <c r="G98" s="1416"/>
      <c r="H98" s="1352"/>
      <c r="I98" s="1353"/>
      <c r="J98" s="1481">
        <f t="shared" si="3"/>
        <v>0</v>
      </c>
      <c r="K98" s="1370"/>
      <c r="L98" s="1355"/>
      <c r="M98" s="1414"/>
    </row>
    <row r="99" spans="1:13">
      <c r="A99" s="1463"/>
      <c r="B99" s="1464"/>
      <c r="C99" s="1464"/>
      <c r="D99" s="1464"/>
      <c r="E99" s="1465"/>
      <c r="F99" s="1465"/>
      <c r="G99" s="1465"/>
      <c r="H99" s="1466"/>
      <c r="I99" s="1467"/>
      <c r="J99" s="1482">
        <f t="shared" si="3"/>
        <v>0</v>
      </c>
      <c r="K99" s="1370"/>
      <c r="L99" s="1355"/>
      <c r="M99" s="1427"/>
    </row>
    <row r="100" spans="1:13">
      <c r="A100" s="1468"/>
      <c r="B100" s="1469"/>
      <c r="C100" s="1469"/>
      <c r="D100" s="1470"/>
      <c r="E100" s="1471"/>
      <c r="F100" s="1471"/>
      <c r="G100" s="1472"/>
      <c r="H100" s="1473"/>
      <c r="I100" s="1474"/>
      <c r="J100" s="1481">
        <f t="shared" si="3"/>
        <v>0</v>
      </c>
      <c r="K100" s="1355"/>
      <c r="L100" s="1355"/>
      <c r="M100" s="1414"/>
    </row>
    <row r="101" spans="1:13">
      <c r="A101" s="1358"/>
      <c r="B101" s="1388"/>
      <c r="C101" s="1388"/>
      <c r="D101" s="1349"/>
      <c r="E101" s="1389"/>
      <c r="F101" s="1389"/>
      <c r="G101" s="1351"/>
      <c r="H101" s="1352"/>
      <c r="I101" s="1353"/>
      <c r="J101" s="1481">
        <f t="shared" si="3"/>
        <v>0</v>
      </c>
      <c r="K101" s="1355"/>
      <c r="L101" s="1355"/>
      <c r="M101" s="1414"/>
    </row>
    <row r="102" spans="1:13">
      <c r="A102" s="1358"/>
      <c r="B102" s="1388"/>
      <c r="C102" s="1388"/>
      <c r="D102" s="1349"/>
      <c r="E102" s="1389"/>
      <c r="F102" s="1389"/>
      <c r="G102" s="1351"/>
      <c r="H102" s="1352"/>
      <c r="I102" s="1353"/>
      <c r="J102" s="1481">
        <f t="shared" si="3"/>
        <v>0</v>
      </c>
      <c r="K102" s="1355"/>
      <c r="L102" s="1355"/>
      <c r="M102" s="1414"/>
    </row>
    <row r="103" spans="1:13">
      <c r="A103" s="1358"/>
      <c r="B103" s="1388"/>
      <c r="C103" s="1388"/>
      <c r="D103" s="1349"/>
      <c r="E103" s="1389"/>
      <c r="F103" s="1389"/>
      <c r="G103" s="1351"/>
      <c r="H103" s="1352"/>
      <c r="I103" s="1353"/>
      <c r="J103" s="1481">
        <f t="shared" si="3"/>
        <v>0</v>
      </c>
      <c r="K103" s="1355"/>
      <c r="L103" s="1355"/>
      <c r="M103" s="1414"/>
    </row>
    <row r="104" spans="1:13">
      <c r="A104" s="1358"/>
      <c r="B104" s="1388"/>
      <c r="C104" s="1388"/>
      <c r="D104" s="1349"/>
      <c r="E104" s="1389"/>
      <c r="F104" s="1389"/>
      <c r="G104" s="1351"/>
      <c r="H104" s="1352"/>
      <c r="I104" s="1353"/>
      <c r="J104" s="1481">
        <f t="shared" si="3"/>
        <v>0</v>
      </c>
      <c r="K104" s="1355"/>
      <c r="L104" s="1355"/>
      <c r="M104" s="1414"/>
    </row>
    <row r="105" spans="1:13">
      <c r="A105" s="1358"/>
      <c r="B105" s="1388"/>
      <c r="C105" s="1388"/>
      <c r="D105" s="1349"/>
      <c r="E105" s="1389"/>
      <c r="F105" s="1389"/>
      <c r="G105" s="1351"/>
      <c r="H105" s="1352"/>
      <c r="I105" s="1353"/>
      <c r="J105" s="1481">
        <f t="shared" si="3"/>
        <v>0</v>
      </c>
      <c r="K105" s="1355"/>
      <c r="L105" s="1355"/>
      <c r="M105" s="1414"/>
    </row>
    <row r="106" spans="1:13">
      <c r="A106" s="1358"/>
      <c r="B106" s="1388"/>
      <c r="C106" s="1388"/>
      <c r="D106" s="1349"/>
      <c r="E106" s="1389"/>
      <c r="F106" s="1389"/>
      <c r="G106" s="1351"/>
      <c r="H106" s="1352"/>
      <c r="I106" s="1353"/>
      <c r="J106" s="1481">
        <f t="shared" si="3"/>
        <v>0</v>
      </c>
      <c r="K106" s="1355"/>
      <c r="L106" s="1355"/>
      <c r="M106" s="1414"/>
    </row>
    <row r="107" spans="1:13">
      <c r="A107" s="1358"/>
      <c r="B107" s="1388"/>
      <c r="C107" s="1388"/>
      <c r="D107" s="1349"/>
      <c r="E107" s="1389"/>
      <c r="F107" s="1389"/>
      <c r="G107" s="1351"/>
      <c r="H107" s="1352"/>
      <c r="I107" s="1353"/>
      <c r="J107" s="1481">
        <f t="shared" si="3"/>
        <v>0</v>
      </c>
      <c r="K107" s="1355"/>
      <c r="L107" s="1355"/>
      <c r="M107" s="1414"/>
    </row>
    <row r="108" spans="1:13">
      <c r="A108" s="1358"/>
      <c r="B108" s="1388"/>
      <c r="C108" s="1388"/>
      <c r="D108" s="1349"/>
      <c r="E108" s="1389"/>
      <c r="F108" s="1389"/>
      <c r="G108" s="1351"/>
      <c r="H108" s="1352"/>
      <c r="I108" s="1353"/>
      <c r="J108" s="1481">
        <f t="shared" si="3"/>
        <v>0</v>
      </c>
      <c r="K108" s="1355"/>
      <c r="L108" s="1355"/>
      <c r="M108" s="1414"/>
    </row>
    <row r="109" spans="1:13">
      <c r="A109" s="1358"/>
      <c r="B109" s="1388"/>
      <c r="C109" s="1388"/>
      <c r="D109" s="1349"/>
      <c r="E109" s="1389"/>
      <c r="F109" s="1389"/>
      <c r="G109" s="1351"/>
      <c r="H109" s="1352"/>
      <c r="I109" s="1353"/>
      <c r="J109" s="1481">
        <f t="shared" si="3"/>
        <v>0</v>
      </c>
      <c r="K109" s="1355"/>
      <c r="L109" s="1355"/>
      <c r="M109" s="1414"/>
    </row>
    <row r="110" spans="1:13">
      <c r="A110" s="1358"/>
      <c r="B110" s="1388"/>
      <c r="C110" s="1388"/>
      <c r="D110" s="1349"/>
      <c r="E110" s="1389"/>
      <c r="F110" s="1389"/>
      <c r="G110" s="1351"/>
      <c r="H110" s="1352"/>
      <c r="I110" s="1353"/>
      <c r="J110" s="1481">
        <f t="shared" si="3"/>
        <v>0</v>
      </c>
      <c r="K110" s="1355"/>
      <c r="L110" s="1355"/>
      <c r="M110" s="1414"/>
    </row>
    <row r="111" spans="1:13">
      <c r="A111" s="1358"/>
      <c r="B111" s="1388"/>
      <c r="C111" s="1388"/>
      <c r="D111" s="1349"/>
      <c r="E111" s="1389"/>
      <c r="F111" s="1389"/>
      <c r="G111" s="1351"/>
      <c r="H111" s="1352"/>
      <c r="I111" s="1353"/>
      <c r="J111" s="1481">
        <f t="shared" si="3"/>
        <v>0</v>
      </c>
      <c r="K111" s="1355"/>
      <c r="L111" s="1355"/>
      <c r="M111" s="1414"/>
    </row>
    <row r="112" spans="1:13">
      <c r="A112" s="1358"/>
      <c r="B112" s="1388"/>
      <c r="C112" s="1388"/>
      <c r="D112" s="1349"/>
      <c r="E112" s="1389"/>
      <c r="F112" s="1389"/>
      <c r="G112" s="1351"/>
      <c r="H112" s="1352"/>
      <c r="I112" s="1353"/>
      <c r="J112" s="1481">
        <f t="shared" si="3"/>
        <v>0</v>
      </c>
      <c r="K112" s="1355"/>
      <c r="L112" s="1355"/>
      <c r="M112" s="1414"/>
    </row>
    <row r="113" spans="1:13">
      <c r="A113" s="1358"/>
      <c r="B113" s="1388"/>
      <c r="C113" s="1388"/>
      <c r="D113" s="1349"/>
      <c r="E113" s="1389"/>
      <c r="F113" s="1389"/>
      <c r="G113" s="1351"/>
      <c r="H113" s="1352"/>
      <c r="I113" s="1353"/>
      <c r="J113" s="1481">
        <f t="shared" si="3"/>
        <v>0</v>
      </c>
      <c r="K113" s="1355"/>
      <c r="L113" s="1355"/>
      <c r="M113" s="1414"/>
    </row>
    <row r="114" spans="1:13">
      <c r="A114" s="1358"/>
      <c r="B114" s="1388"/>
      <c r="C114" s="1388"/>
      <c r="D114" s="1349"/>
      <c r="E114" s="1389"/>
      <c r="F114" s="1389"/>
      <c r="G114" s="1351"/>
      <c r="H114" s="1352"/>
      <c r="I114" s="1353"/>
      <c r="J114" s="1481">
        <f t="shared" si="3"/>
        <v>0</v>
      </c>
      <c r="K114" s="1355"/>
      <c r="L114" s="1355"/>
      <c r="M114" s="1414"/>
    </row>
    <row r="115" spans="1:13">
      <c r="A115" s="1358"/>
      <c r="B115" s="1388"/>
      <c r="C115" s="1388"/>
      <c r="D115" s="1349"/>
      <c r="E115" s="1389"/>
      <c r="F115" s="1389"/>
      <c r="G115" s="1351"/>
      <c r="H115" s="1352"/>
      <c r="I115" s="1353"/>
      <c r="J115" s="1481">
        <f t="shared" si="3"/>
        <v>0</v>
      </c>
      <c r="K115" s="1355"/>
      <c r="L115" s="1355"/>
      <c r="M115" s="1414"/>
    </row>
    <row r="116" spans="1:13">
      <c r="A116" s="1358"/>
      <c r="B116" s="1388"/>
      <c r="C116" s="1388"/>
      <c r="D116" s="1349"/>
      <c r="E116" s="1389"/>
      <c r="F116" s="1389"/>
      <c r="G116" s="1351"/>
      <c r="H116" s="1352"/>
      <c r="I116" s="1353"/>
      <c r="J116" s="1481">
        <f t="shared" si="3"/>
        <v>0</v>
      </c>
      <c r="K116" s="1355"/>
      <c r="L116" s="1355"/>
      <c r="M116" s="1414"/>
    </row>
    <row r="117" spans="1:13">
      <c r="A117" s="1358"/>
      <c r="B117" s="1388"/>
      <c r="C117" s="1388"/>
      <c r="D117" s="1349"/>
      <c r="E117" s="1389"/>
      <c r="F117" s="1389"/>
      <c r="G117" s="1351"/>
      <c r="H117" s="1352"/>
      <c r="I117" s="1353"/>
      <c r="J117" s="1481">
        <f t="shared" si="3"/>
        <v>0</v>
      </c>
      <c r="K117" s="1355"/>
      <c r="L117" s="1355"/>
      <c r="M117" s="1414"/>
    </row>
    <row r="118" spans="1:13">
      <c r="A118" s="1358"/>
      <c r="B118" s="1388"/>
      <c r="C118" s="1388"/>
      <c r="D118" s="1349"/>
      <c r="E118" s="1389"/>
      <c r="F118" s="1389"/>
      <c r="G118" s="1351"/>
      <c r="H118" s="1352"/>
      <c r="I118" s="1353"/>
      <c r="J118" s="1481">
        <f t="shared" si="3"/>
        <v>0</v>
      </c>
      <c r="K118" s="1355"/>
      <c r="L118" s="1355"/>
      <c r="M118" s="1414"/>
    </row>
    <row r="119" spans="1:13">
      <c r="A119" s="1358"/>
      <c r="B119" s="1388"/>
      <c r="C119" s="1388"/>
      <c r="D119" s="1349"/>
      <c r="E119" s="1389"/>
      <c r="F119" s="1389"/>
      <c r="G119" s="1351"/>
      <c r="H119" s="1352"/>
      <c r="I119" s="1353"/>
      <c r="J119" s="1481">
        <f t="shared" si="3"/>
        <v>0</v>
      </c>
      <c r="K119" s="1355"/>
      <c r="L119" s="1355"/>
      <c r="M119" s="1414"/>
    </row>
    <row r="120" spans="1:13">
      <c r="A120" s="1358"/>
      <c r="B120" s="1388"/>
      <c r="C120" s="1388"/>
      <c r="D120" s="1349"/>
      <c r="E120" s="1389"/>
      <c r="F120" s="1389"/>
      <c r="G120" s="1351"/>
      <c r="H120" s="1352"/>
      <c r="I120" s="1353"/>
      <c r="J120" s="1481">
        <f t="shared" si="3"/>
        <v>0</v>
      </c>
      <c r="K120" s="1355"/>
      <c r="L120" s="1355"/>
      <c r="M120" s="1414"/>
    </row>
    <row r="121" spans="1:13">
      <c r="A121" s="1358"/>
      <c r="B121" s="1388"/>
      <c r="C121" s="1388"/>
      <c r="D121" s="1349"/>
      <c r="E121" s="1389"/>
      <c r="F121" s="1389"/>
      <c r="G121" s="1351"/>
      <c r="H121" s="1352"/>
      <c r="I121" s="1353"/>
      <c r="J121" s="1481">
        <f t="shared" si="3"/>
        <v>0</v>
      </c>
      <c r="K121" s="1355"/>
      <c r="L121" s="1355"/>
      <c r="M121" s="1414"/>
    </row>
    <row r="122" spans="1:13">
      <c r="A122" s="1358"/>
      <c r="B122" s="1388"/>
      <c r="C122" s="1388"/>
      <c r="D122" s="1349"/>
      <c r="E122" s="1389"/>
      <c r="F122" s="1389"/>
      <c r="G122" s="1351"/>
      <c r="H122" s="1352"/>
      <c r="I122" s="1353"/>
      <c r="J122" s="1481">
        <f t="shared" si="3"/>
        <v>0</v>
      </c>
      <c r="K122" s="1355"/>
      <c r="L122" s="1355"/>
      <c r="M122" s="1414"/>
    </row>
    <row r="123" spans="1:13">
      <c r="A123" s="1358"/>
      <c r="B123" s="1388"/>
      <c r="C123" s="1388"/>
      <c r="D123" s="1349"/>
      <c r="E123" s="1389"/>
      <c r="F123" s="1389"/>
      <c r="G123" s="1351"/>
      <c r="H123" s="1352"/>
      <c r="I123" s="1353"/>
      <c r="J123" s="1481">
        <f t="shared" si="3"/>
        <v>0</v>
      </c>
      <c r="K123" s="1355"/>
      <c r="L123" s="1355"/>
      <c r="M123" s="1414"/>
    </row>
    <row r="124" spans="1:13">
      <c r="A124" s="1358"/>
      <c r="B124" s="1388"/>
      <c r="C124" s="1388"/>
      <c r="D124" s="1349"/>
      <c r="E124" s="1389"/>
      <c r="F124" s="1389"/>
      <c r="G124" s="1351"/>
      <c r="H124" s="1352"/>
      <c r="I124" s="1353"/>
      <c r="J124" s="1481">
        <f t="shared" si="3"/>
        <v>0</v>
      </c>
      <c r="K124" s="1355"/>
      <c r="L124" s="1355"/>
      <c r="M124" s="1414"/>
    </row>
    <row r="125" spans="1:13">
      <c r="A125" s="1358"/>
      <c r="B125" s="1388"/>
      <c r="C125" s="1388"/>
      <c r="D125" s="1349"/>
      <c r="E125" s="1389"/>
      <c r="F125" s="1389"/>
      <c r="G125" s="1351"/>
      <c r="H125" s="1352"/>
      <c r="I125" s="1353"/>
      <c r="J125" s="1481">
        <f t="shared" si="3"/>
        <v>0</v>
      </c>
      <c r="K125" s="1355"/>
      <c r="L125" s="1355"/>
      <c r="M125" s="1414"/>
    </row>
    <row r="126" spans="1:13">
      <c r="A126" s="1358"/>
      <c r="B126" s="1388"/>
      <c r="C126" s="1388"/>
      <c r="D126" s="1349"/>
      <c r="E126" s="1389"/>
      <c r="F126" s="1389"/>
      <c r="G126" s="1351"/>
      <c r="H126" s="1352"/>
      <c r="I126" s="1353"/>
      <c r="J126" s="1481">
        <f t="shared" si="3"/>
        <v>0</v>
      </c>
      <c r="K126" s="1355"/>
      <c r="L126" s="1355"/>
      <c r="M126" s="1414"/>
    </row>
    <row r="127" spans="1:13">
      <c r="A127" s="1358"/>
      <c r="B127" s="1388"/>
      <c r="C127" s="1388"/>
      <c r="D127" s="1349"/>
      <c r="E127" s="1389"/>
      <c r="F127" s="1389"/>
      <c r="G127" s="1351"/>
      <c r="H127" s="1352"/>
      <c r="I127" s="1353"/>
      <c r="J127" s="1481">
        <f t="shared" si="3"/>
        <v>0</v>
      </c>
      <c r="K127" s="1355"/>
      <c r="L127" s="1355"/>
      <c r="M127" s="1414"/>
    </row>
    <row r="128" spans="1:13">
      <c r="A128" s="1358"/>
      <c r="B128" s="1388"/>
      <c r="C128" s="1388"/>
      <c r="D128" s="1349"/>
      <c r="E128" s="1389"/>
      <c r="F128" s="1389"/>
      <c r="G128" s="1351"/>
      <c r="H128" s="1352"/>
      <c r="I128" s="1353"/>
      <c r="J128" s="1481">
        <f t="shared" si="3"/>
        <v>0</v>
      </c>
      <c r="K128" s="1355"/>
      <c r="L128" s="1355"/>
      <c r="M128" s="1414"/>
    </row>
    <row r="129" spans="1:13">
      <c r="A129" s="1358"/>
      <c r="B129" s="1388"/>
      <c r="C129" s="1388"/>
      <c r="D129" s="1349"/>
      <c r="E129" s="1389"/>
      <c r="F129" s="1389"/>
      <c r="G129" s="1351"/>
      <c r="H129" s="1352"/>
      <c r="I129" s="1353"/>
      <c r="J129" s="1481">
        <f t="shared" si="3"/>
        <v>0</v>
      </c>
      <c r="K129" s="1355"/>
      <c r="L129" s="1355"/>
      <c r="M129" s="1414"/>
    </row>
    <row r="130" spans="1:13">
      <c r="A130" s="1358"/>
      <c r="B130" s="1388"/>
      <c r="C130" s="1388"/>
      <c r="D130" s="1349"/>
      <c r="E130" s="1389"/>
      <c r="F130" s="1389"/>
      <c r="G130" s="1351"/>
      <c r="H130" s="1352"/>
      <c r="I130" s="1353"/>
      <c r="J130" s="1481">
        <f t="shared" si="3"/>
        <v>0</v>
      </c>
      <c r="K130" s="1355"/>
      <c r="L130" s="1355"/>
      <c r="M130" s="1414"/>
    </row>
    <row r="131" spans="1:13">
      <c r="A131" s="1358"/>
      <c r="B131" s="1388"/>
      <c r="C131" s="1388"/>
      <c r="D131" s="1349"/>
      <c r="E131" s="1389"/>
      <c r="F131" s="1389"/>
      <c r="G131" s="1351"/>
      <c r="H131" s="1352"/>
      <c r="I131" s="1353"/>
      <c r="J131" s="1481">
        <f t="shared" ref="J131:J194" si="4">H131-I131</f>
        <v>0</v>
      </c>
      <c r="K131" s="1355"/>
      <c r="L131" s="1355"/>
      <c r="M131" s="1414"/>
    </row>
    <row r="132" spans="1:13">
      <c r="A132" s="1358"/>
      <c r="B132" s="1388"/>
      <c r="C132" s="1388"/>
      <c r="D132" s="1349"/>
      <c r="E132" s="1389"/>
      <c r="F132" s="1389"/>
      <c r="G132" s="1351"/>
      <c r="H132" s="1352"/>
      <c r="I132" s="1353"/>
      <c r="J132" s="1481">
        <f t="shared" si="4"/>
        <v>0</v>
      </c>
      <c r="K132" s="1355"/>
      <c r="L132" s="1355"/>
      <c r="M132" s="1414"/>
    </row>
    <row r="133" spans="1:13">
      <c r="A133" s="1358"/>
      <c r="B133" s="1388"/>
      <c r="C133" s="1388"/>
      <c r="D133" s="1349"/>
      <c r="E133" s="1389"/>
      <c r="F133" s="1389"/>
      <c r="G133" s="1351"/>
      <c r="H133" s="1352"/>
      <c r="I133" s="1353"/>
      <c r="J133" s="1481">
        <f t="shared" si="4"/>
        <v>0</v>
      </c>
      <c r="K133" s="1355"/>
      <c r="L133" s="1355"/>
      <c r="M133" s="1414"/>
    </row>
    <row r="134" spans="1:13">
      <c r="A134" s="1358"/>
      <c r="B134" s="1388"/>
      <c r="C134" s="1388"/>
      <c r="D134" s="1349"/>
      <c r="E134" s="1389"/>
      <c r="F134" s="1389"/>
      <c r="G134" s="1351"/>
      <c r="H134" s="1352"/>
      <c r="I134" s="1353"/>
      <c r="J134" s="1481">
        <f t="shared" si="4"/>
        <v>0</v>
      </c>
      <c r="K134" s="1355"/>
      <c r="L134" s="1355"/>
      <c r="M134" s="1414"/>
    </row>
    <row r="135" spans="1:13">
      <c r="A135" s="1358"/>
      <c r="B135" s="1388"/>
      <c r="C135" s="1388"/>
      <c r="D135" s="1349"/>
      <c r="E135" s="1389"/>
      <c r="F135" s="1389"/>
      <c r="G135" s="1351"/>
      <c r="H135" s="1352"/>
      <c r="I135" s="1353"/>
      <c r="J135" s="1481">
        <f t="shared" si="4"/>
        <v>0</v>
      </c>
      <c r="K135" s="1355"/>
      <c r="L135" s="1355"/>
      <c r="M135" s="1414"/>
    </row>
    <row r="136" spans="1:13">
      <c r="A136" s="1358"/>
      <c r="B136" s="1388"/>
      <c r="C136" s="1388"/>
      <c r="D136" s="1349"/>
      <c r="E136" s="1389"/>
      <c r="F136" s="1389"/>
      <c r="G136" s="1351"/>
      <c r="H136" s="1352"/>
      <c r="I136" s="1353"/>
      <c r="J136" s="1481">
        <f t="shared" si="4"/>
        <v>0</v>
      </c>
      <c r="K136" s="1355"/>
      <c r="L136" s="1355"/>
      <c r="M136" s="1414"/>
    </row>
    <row r="137" spans="1:13">
      <c r="A137" s="1358"/>
      <c r="B137" s="1388"/>
      <c r="C137" s="1388"/>
      <c r="D137" s="1349"/>
      <c r="E137" s="1389"/>
      <c r="F137" s="1389"/>
      <c r="G137" s="1351"/>
      <c r="H137" s="1352"/>
      <c r="I137" s="1353"/>
      <c r="J137" s="1481">
        <f t="shared" si="4"/>
        <v>0</v>
      </c>
      <c r="K137" s="1355"/>
      <c r="L137" s="1355"/>
      <c r="M137" s="1414"/>
    </row>
    <row r="138" spans="1:13">
      <c r="A138" s="1358"/>
      <c r="B138" s="1388"/>
      <c r="C138" s="1388"/>
      <c r="D138" s="1349"/>
      <c r="E138" s="1389"/>
      <c r="F138" s="1389"/>
      <c r="G138" s="1351"/>
      <c r="H138" s="1352"/>
      <c r="I138" s="1353"/>
      <c r="J138" s="1481">
        <f t="shared" si="4"/>
        <v>0</v>
      </c>
      <c r="K138" s="1355"/>
      <c r="L138" s="1355"/>
      <c r="M138" s="1414"/>
    </row>
    <row r="139" spans="1:13">
      <c r="A139" s="1358"/>
      <c r="B139" s="1388"/>
      <c r="C139" s="1388"/>
      <c r="D139" s="1349"/>
      <c r="E139" s="1389"/>
      <c r="F139" s="1389"/>
      <c r="G139" s="1351"/>
      <c r="H139" s="1352"/>
      <c r="I139" s="1353"/>
      <c r="J139" s="1481">
        <f t="shared" si="4"/>
        <v>0</v>
      </c>
      <c r="K139" s="1355"/>
      <c r="L139" s="1355"/>
      <c r="M139" s="1414"/>
    </row>
    <row r="140" spans="1:13">
      <c r="A140" s="1358"/>
      <c r="B140" s="1388"/>
      <c r="C140" s="1388"/>
      <c r="D140" s="1349"/>
      <c r="E140" s="1389"/>
      <c r="F140" s="1389"/>
      <c r="G140" s="1351"/>
      <c r="H140" s="1352"/>
      <c r="I140" s="1353"/>
      <c r="J140" s="1481">
        <f t="shared" si="4"/>
        <v>0</v>
      </c>
      <c r="K140" s="1355"/>
      <c r="L140" s="1355"/>
      <c r="M140" s="1414"/>
    </row>
    <row r="141" spans="1:13">
      <c r="A141" s="1358"/>
      <c r="B141" s="1388"/>
      <c r="C141" s="1388"/>
      <c r="D141" s="1349"/>
      <c r="E141" s="1389"/>
      <c r="F141" s="1389"/>
      <c r="G141" s="1351"/>
      <c r="H141" s="1352"/>
      <c r="I141" s="1353"/>
      <c r="J141" s="1481">
        <f t="shared" si="4"/>
        <v>0</v>
      </c>
      <c r="K141" s="1355"/>
      <c r="L141" s="1355"/>
      <c r="M141" s="1414"/>
    </row>
    <row r="142" spans="1:13">
      <c r="A142" s="1358"/>
      <c r="B142" s="1388"/>
      <c r="C142" s="1388"/>
      <c r="D142" s="1349"/>
      <c r="E142" s="1389"/>
      <c r="F142" s="1389"/>
      <c r="G142" s="1351"/>
      <c r="H142" s="1352"/>
      <c r="I142" s="1353"/>
      <c r="J142" s="1481">
        <f t="shared" si="4"/>
        <v>0</v>
      </c>
      <c r="K142" s="1355"/>
      <c r="L142" s="1355"/>
      <c r="M142" s="1414"/>
    </row>
    <row r="143" spans="1:13">
      <c r="A143" s="1358"/>
      <c r="B143" s="1388"/>
      <c r="C143" s="1388"/>
      <c r="D143" s="1349"/>
      <c r="E143" s="1389"/>
      <c r="F143" s="1389"/>
      <c r="G143" s="1351"/>
      <c r="H143" s="1352"/>
      <c r="I143" s="1353"/>
      <c r="J143" s="1481">
        <f t="shared" si="4"/>
        <v>0</v>
      </c>
      <c r="K143" s="1355"/>
      <c r="L143" s="1355"/>
      <c r="M143" s="1414"/>
    </row>
    <row r="144" spans="1:13">
      <c r="A144" s="1358"/>
      <c r="B144" s="1388"/>
      <c r="C144" s="1388"/>
      <c r="D144" s="1349"/>
      <c r="E144" s="1389"/>
      <c r="F144" s="1389"/>
      <c r="G144" s="1351"/>
      <c r="H144" s="1352"/>
      <c r="I144" s="1353"/>
      <c r="J144" s="1481">
        <f t="shared" si="4"/>
        <v>0</v>
      </c>
      <c r="K144" s="1355"/>
      <c r="L144" s="1355"/>
      <c r="M144" s="1414"/>
    </row>
    <row r="145" spans="1:13">
      <c r="A145" s="1358"/>
      <c r="B145" s="1388"/>
      <c r="C145" s="1388"/>
      <c r="D145" s="1349"/>
      <c r="E145" s="1389"/>
      <c r="F145" s="1389"/>
      <c r="G145" s="1351"/>
      <c r="H145" s="1352"/>
      <c r="I145" s="1353"/>
      <c r="J145" s="1481">
        <f t="shared" si="4"/>
        <v>0</v>
      </c>
      <c r="K145" s="1355"/>
      <c r="L145" s="1355"/>
      <c r="M145" s="1414"/>
    </row>
    <row r="146" spans="1:13">
      <c r="A146" s="1358"/>
      <c r="B146" s="1388"/>
      <c r="C146" s="1388"/>
      <c r="D146" s="1349"/>
      <c r="E146" s="1389"/>
      <c r="F146" s="1389"/>
      <c r="G146" s="1351"/>
      <c r="H146" s="1352"/>
      <c r="I146" s="1353"/>
      <c r="J146" s="1481">
        <f t="shared" si="4"/>
        <v>0</v>
      </c>
      <c r="K146" s="1355"/>
      <c r="L146" s="1355"/>
      <c r="M146" s="1414"/>
    </row>
    <row r="147" spans="1:13">
      <c r="A147" s="1358"/>
      <c r="B147" s="1388"/>
      <c r="C147" s="1388"/>
      <c r="D147" s="1349"/>
      <c r="E147" s="1389"/>
      <c r="F147" s="1389"/>
      <c r="G147" s="1351"/>
      <c r="H147" s="1352"/>
      <c r="I147" s="1353"/>
      <c r="J147" s="1481">
        <f t="shared" si="4"/>
        <v>0</v>
      </c>
      <c r="K147" s="1355"/>
      <c r="L147" s="1355"/>
      <c r="M147" s="1414"/>
    </row>
    <row r="148" spans="1:13">
      <c r="A148" s="1358"/>
      <c r="B148" s="1388"/>
      <c r="C148" s="1388"/>
      <c r="D148" s="1349"/>
      <c r="E148" s="1389"/>
      <c r="F148" s="1389"/>
      <c r="G148" s="1351"/>
      <c r="H148" s="1352"/>
      <c r="I148" s="1353"/>
      <c r="J148" s="1481">
        <f t="shared" si="4"/>
        <v>0</v>
      </c>
      <c r="K148" s="1355"/>
      <c r="L148" s="1355"/>
      <c r="M148" s="1414"/>
    </row>
    <row r="149" spans="1:13">
      <c r="A149" s="1358"/>
      <c r="B149" s="1388"/>
      <c r="C149" s="1388"/>
      <c r="D149" s="1349"/>
      <c r="E149" s="1389"/>
      <c r="F149" s="1389"/>
      <c r="G149" s="1351"/>
      <c r="H149" s="1352"/>
      <c r="I149" s="1353"/>
      <c r="J149" s="1481">
        <f t="shared" si="4"/>
        <v>0</v>
      </c>
      <c r="K149" s="1355"/>
      <c r="L149" s="1355"/>
      <c r="M149" s="1414"/>
    </row>
    <row r="150" spans="1:13">
      <c r="A150" s="1358"/>
      <c r="B150" s="1388"/>
      <c r="C150" s="1388"/>
      <c r="D150" s="1349"/>
      <c r="E150" s="1389"/>
      <c r="F150" s="1389"/>
      <c r="G150" s="1351"/>
      <c r="H150" s="1352"/>
      <c r="I150" s="1353"/>
      <c r="J150" s="1481">
        <f t="shared" si="4"/>
        <v>0</v>
      </c>
      <c r="K150" s="1355"/>
      <c r="L150" s="1355"/>
      <c r="M150" s="1414"/>
    </row>
    <row r="151" spans="1:13">
      <c r="A151" s="1358"/>
      <c r="B151" s="1388"/>
      <c r="C151" s="1388"/>
      <c r="D151" s="1349"/>
      <c r="E151" s="1389"/>
      <c r="F151" s="1389"/>
      <c r="G151" s="1351"/>
      <c r="H151" s="1352"/>
      <c r="I151" s="1353"/>
      <c r="J151" s="1481">
        <f t="shared" si="4"/>
        <v>0</v>
      </c>
      <c r="K151" s="1355"/>
      <c r="L151" s="1355"/>
      <c r="M151" s="1414"/>
    </row>
    <row r="152" spans="1:13">
      <c r="A152" s="1358"/>
      <c r="B152" s="1388"/>
      <c r="C152" s="1388"/>
      <c r="D152" s="1349"/>
      <c r="E152" s="1389"/>
      <c r="F152" s="1389"/>
      <c r="G152" s="1351"/>
      <c r="H152" s="1352"/>
      <c r="I152" s="1353"/>
      <c r="J152" s="1481">
        <f t="shared" si="4"/>
        <v>0</v>
      </c>
      <c r="K152" s="1355"/>
      <c r="L152" s="1355"/>
      <c r="M152" s="1414"/>
    </row>
    <row r="153" spans="1:13">
      <c r="A153" s="1358"/>
      <c r="B153" s="1388"/>
      <c r="C153" s="1388"/>
      <c r="D153" s="1349"/>
      <c r="E153" s="1389"/>
      <c r="F153" s="1389"/>
      <c r="G153" s="1351"/>
      <c r="H153" s="1352"/>
      <c r="I153" s="1353"/>
      <c r="J153" s="1481">
        <f t="shared" si="4"/>
        <v>0</v>
      </c>
      <c r="K153" s="1355"/>
      <c r="L153" s="1355"/>
      <c r="M153" s="1414"/>
    </row>
    <row r="154" spans="1:13">
      <c r="A154" s="1358"/>
      <c r="B154" s="1388"/>
      <c r="C154" s="1388"/>
      <c r="D154" s="1349"/>
      <c r="E154" s="1389"/>
      <c r="F154" s="1389"/>
      <c r="G154" s="1351"/>
      <c r="H154" s="1352"/>
      <c r="I154" s="1353"/>
      <c r="J154" s="1481">
        <f t="shared" si="4"/>
        <v>0</v>
      </c>
      <c r="K154" s="1355"/>
      <c r="L154" s="1355"/>
      <c r="M154" s="1414"/>
    </row>
    <row r="155" spans="1:13">
      <c r="A155" s="1358"/>
      <c r="B155" s="1388"/>
      <c r="C155" s="1388"/>
      <c r="D155" s="1349"/>
      <c r="E155" s="1389"/>
      <c r="F155" s="1389"/>
      <c r="G155" s="1351"/>
      <c r="H155" s="1352"/>
      <c r="I155" s="1353"/>
      <c r="J155" s="1481">
        <f t="shared" si="4"/>
        <v>0</v>
      </c>
      <c r="K155" s="1355"/>
      <c r="L155" s="1355"/>
      <c r="M155" s="1414"/>
    </row>
    <row r="156" spans="1:13">
      <c r="A156" s="1358"/>
      <c r="B156" s="1388"/>
      <c r="C156" s="1388"/>
      <c r="D156" s="1349"/>
      <c r="E156" s="1389"/>
      <c r="F156" s="1389"/>
      <c r="G156" s="1351"/>
      <c r="H156" s="1352"/>
      <c r="I156" s="1353"/>
      <c r="J156" s="1481">
        <f t="shared" si="4"/>
        <v>0</v>
      </c>
      <c r="K156" s="1355"/>
      <c r="L156" s="1355"/>
      <c r="M156" s="1414"/>
    </row>
    <row r="157" spans="1:13">
      <c r="A157" s="1358"/>
      <c r="B157" s="1388"/>
      <c r="C157" s="1388"/>
      <c r="D157" s="1349"/>
      <c r="E157" s="1389"/>
      <c r="F157" s="1389"/>
      <c r="G157" s="1351"/>
      <c r="H157" s="1352"/>
      <c r="I157" s="1353"/>
      <c r="J157" s="1481">
        <f t="shared" si="4"/>
        <v>0</v>
      </c>
      <c r="K157" s="1355"/>
      <c r="L157" s="1355"/>
      <c r="M157" s="1414"/>
    </row>
    <row r="158" spans="1:13">
      <c r="A158" s="1358"/>
      <c r="B158" s="1388"/>
      <c r="C158" s="1388"/>
      <c r="D158" s="1349"/>
      <c r="E158" s="1389"/>
      <c r="F158" s="1389"/>
      <c r="G158" s="1351"/>
      <c r="H158" s="1352"/>
      <c r="I158" s="1353"/>
      <c r="J158" s="1481">
        <f t="shared" si="4"/>
        <v>0</v>
      </c>
      <c r="K158" s="1355"/>
      <c r="L158" s="1355"/>
      <c r="M158" s="1414"/>
    </row>
    <row r="159" spans="1:13">
      <c r="A159" s="1358"/>
      <c r="B159" s="1388"/>
      <c r="C159" s="1388"/>
      <c r="D159" s="1349"/>
      <c r="E159" s="1389"/>
      <c r="F159" s="1389"/>
      <c r="G159" s="1351"/>
      <c r="H159" s="1352"/>
      <c r="I159" s="1353"/>
      <c r="J159" s="1481">
        <f t="shared" si="4"/>
        <v>0</v>
      </c>
      <c r="K159" s="1355"/>
      <c r="L159" s="1355"/>
      <c r="M159" s="1414"/>
    </row>
    <row r="160" spans="1:13">
      <c r="A160" s="1358"/>
      <c r="B160" s="1388"/>
      <c r="C160" s="1388"/>
      <c r="D160" s="1349"/>
      <c r="E160" s="1389"/>
      <c r="F160" s="1389"/>
      <c r="G160" s="1351"/>
      <c r="H160" s="1352"/>
      <c r="I160" s="1353"/>
      <c r="J160" s="1481">
        <f t="shared" si="4"/>
        <v>0</v>
      </c>
      <c r="K160" s="1355"/>
      <c r="L160" s="1355"/>
      <c r="M160" s="1414"/>
    </row>
    <row r="161" spans="1:13">
      <c r="A161" s="1358"/>
      <c r="B161" s="1388"/>
      <c r="C161" s="1388"/>
      <c r="D161" s="1349"/>
      <c r="E161" s="1389"/>
      <c r="F161" s="1389"/>
      <c r="G161" s="1351"/>
      <c r="H161" s="1352"/>
      <c r="I161" s="1353"/>
      <c r="J161" s="1481">
        <f t="shared" si="4"/>
        <v>0</v>
      </c>
      <c r="K161" s="1355"/>
      <c r="L161" s="1355"/>
      <c r="M161" s="1414"/>
    </row>
    <row r="162" spans="1:13">
      <c r="A162" s="1358"/>
      <c r="B162" s="1388"/>
      <c r="C162" s="1388"/>
      <c r="D162" s="1349"/>
      <c r="E162" s="1389"/>
      <c r="F162" s="1389"/>
      <c r="G162" s="1351"/>
      <c r="H162" s="1352"/>
      <c r="I162" s="1353"/>
      <c r="J162" s="1481">
        <f t="shared" si="4"/>
        <v>0</v>
      </c>
      <c r="K162" s="1355"/>
      <c r="L162" s="1355"/>
      <c r="M162" s="1414"/>
    </row>
    <row r="163" spans="1:13">
      <c r="A163" s="1358"/>
      <c r="B163" s="1388"/>
      <c r="C163" s="1388"/>
      <c r="D163" s="1349"/>
      <c r="E163" s="1389"/>
      <c r="F163" s="1389"/>
      <c r="G163" s="1351"/>
      <c r="H163" s="1352"/>
      <c r="I163" s="1353"/>
      <c r="J163" s="1481">
        <f t="shared" si="4"/>
        <v>0</v>
      </c>
      <c r="K163" s="1355"/>
      <c r="L163" s="1355"/>
      <c r="M163" s="1414"/>
    </row>
    <row r="164" spans="1:13">
      <c r="A164" s="1358"/>
      <c r="B164" s="1388"/>
      <c r="C164" s="1388"/>
      <c r="D164" s="1349"/>
      <c r="E164" s="1389"/>
      <c r="F164" s="1389"/>
      <c r="G164" s="1351"/>
      <c r="H164" s="1352"/>
      <c r="I164" s="1353"/>
      <c r="J164" s="1481">
        <f t="shared" si="4"/>
        <v>0</v>
      </c>
      <c r="K164" s="1355"/>
      <c r="L164" s="1355"/>
      <c r="M164" s="1414"/>
    </row>
    <row r="165" spans="1:13">
      <c r="A165" s="1358"/>
      <c r="B165" s="1388"/>
      <c r="C165" s="1388"/>
      <c r="D165" s="1349"/>
      <c r="E165" s="1389"/>
      <c r="F165" s="1389"/>
      <c r="G165" s="1351"/>
      <c r="H165" s="1352"/>
      <c r="I165" s="1353"/>
      <c r="J165" s="1481">
        <f t="shared" si="4"/>
        <v>0</v>
      </c>
      <c r="K165" s="1355"/>
      <c r="L165" s="1355"/>
      <c r="M165" s="1414"/>
    </row>
    <row r="166" spans="1:13">
      <c r="A166" s="1358"/>
      <c r="B166" s="1388"/>
      <c r="C166" s="1388"/>
      <c r="D166" s="1349"/>
      <c r="E166" s="1389"/>
      <c r="F166" s="1389"/>
      <c r="G166" s="1351"/>
      <c r="H166" s="1352"/>
      <c r="I166" s="1353"/>
      <c r="J166" s="1481">
        <f t="shared" si="4"/>
        <v>0</v>
      </c>
      <c r="K166" s="1355"/>
      <c r="L166" s="1355"/>
      <c r="M166" s="1414"/>
    </row>
    <row r="167" spans="1:13">
      <c r="A167" s="1358"/>
      <c r="B167" s="1388"/>
      <c r="C167" s="1388"/>
      <c r="D167" s="1349"/>
      <c r="E167" s="1389"/>
      <c r="F167" s="1389"/>
      <c r="G167" s="1351"/>
      <c r="H167" s="1352"/>
      <c r="I167" s="1353"/>
      <c r="J167" s="1481">
        <f t="shared" si="4"/>
        <v>0</v>
      </c>
      <c r="K167" s="1355"/>
      <c r="L167" s="1355"/>
      <c r="M167" s="1414"/>
    </row>
    <row r="168" spans="1:13">
      <c r="A168" s="1358"/>
      <c r="B168" s="1388"/>
      <c r="C168" s="1388"/>
      <c r="D168" s="1349"/>
      <c r="E168" s="1389"/>
      <c r="F168" s="1389"/>
      <c r="G168" s="1351"/>
      <c r="H168" s="1352"/>
      <c r="I168" s="1353"/>
      <c r="J168" s="1481">
        <f t="shared" si="4"/>
        <v>0</v>
      </c>
      <c r="K168" s="1355"/>
      <c r="L168" s="1355"/>
      <c r="M168" s="1414"/>
    </row>
    <row r="169" spans="1:13">
      <c r="A169" s="1358"/>
      <c r="B169" s="1388"/>
      <c r="C169" s="1388"/>
      <c r="D169" s="1349"/>
      <c r="E169" s="1389"/>
      <c r="F169" s="1389"/>
      <c r="G169" s="1351"/>
      <c r="H169" s="1352"/>
      <c r="I169" s="1353"/>
      <c r="J169" s="1481">
        <f t="shared" si="4"/>
        <v>0</v>
      </c>
      <c r="K169" s="1355"/>
      <c r="L169" s="1355"/>
      <c r="M169" s="1414"/>
    </row>
    <row r="170" spans="1:13">
      <c r="A170" s="1358"/>
      <c r="B170" s="1388"/>
      <c r="C170" s="1388"/>
      <c r="D170" s="1349"/>
      <c r="E170" s="1389"/>
      <c r="F170" s="1389"/>
      <c r="G170" s="1351"/>
      <c r="H170" s="1352"/>
      <c r="I170" s="1353"/>
      <c r="J170" s="1481">
        <f t="shared" si="4"/>
        <v>0</v>
      </c>
      <c r="K170" s="1355"/>
      <c r="L170" s="1355"/>
      <c r="M170" s="1414"/>
    </row>
    <row r="171" spans="1:13">
      <c r="A171" s="1358"/>
      <c r="B171" s="1388"/>
      <c r="C171" s="1388"/>
      <c r="D171" s="1349"/>
      <c r="E171" s="1389"/>
      <c r="F171" s="1389"/>
      <c r="G171" s="1351"/>
      <c r="H171" s="1352"/>
      <c r="I171" s="1353"/>
      <c r="J171" s="1481">
        <f t="shared" si="4"/>
        <v>0</v>
      </c>
      <c r="K171" s="1355"/>
      <c r="L171" s="1355"/>
      <c r="M171" s="1414"/>
    </row>
    <row r="172" spans="1:13">
      <c r="A172" s="1358"/>
      <c r="B172" s="1388"/>
      <c r="C172" s="1388"/>
      <c r="D172" s="1349"/>
      <c r="E172" s="1389"/>
      <c r="F172" s="1389"/>
      <c r="G172" s="1351"/>
      <c r="H172" s="1352"/>
      <c r="I172" s="1353"/>
      <c r="J172" s="1481">
        <f t="shared" si="4"/>
        <v>0</v>
      </c>
      <c r="K172" s="1355"/>
      <c r="L172" s="1355"/>
      <c r="M172" s="1414"/>
    </row>
    <row r="173" spans="1:13">
      <c r="A173" s="1358"/>
      <c r="B173" s="1388"/>
      <c r="C173" s="1388"/>
      <c r="D173" s="1349"/>
      <c r="E173" s="1389"/>
      <c r="F173" s="1389"/>
      <c r="G173" s="1351"/>
      <c r="H173" s="1352"/>
      <c r="I173" s="1353"/>
      <c r="J173" s="1481">
        <f t="shared" si="4"/>
        <v>0</v>
      </c>
      <c r="K173" s="1355"/>
      <c r="L173" s="1355"/>
      <c r="M173" s="1414"/>
    </row>
    <row r="174" spans="1:13">
      <c r="A174" s="1358"/>
      <c r="B174" s="1388"/>
      <c r="C174" s="1388"/>
      <c r="D174" s="1349"/>
      <c r="E174" s="1389"/>
      <c r="F174" s="1389"/>
      <c r="G174" s="1351"/>
      <c r="H174" s="1352"/>
      <c r="I174" s="1353"/>
      <c r="J174" s="1481">
        <f t="shared" si="4"/>
        <v>0</v>
      </c>
      <c r="K174" s="1355"/>
      <c r="L174" s="1355"/>
      <c r="M174" s="1414"/>
    </row>
    <row r="175" spans="1:13">
      <c r="A175" s="1358"/>
      <c r="B175" s="1388"/>
      <c r="C175" s="1388"/>
      <c r="D175" s="1349"/>
      <c r="E175" s="1389"/>
      <c r="F175" s="1389"/>
      <c r="G175" s="1351"/>
      <c r="H175" s="1352"/>
      <c r="I175" s="1353"/>
      <c r="J175" s="1481">
        <f t="shared" si="4"/>
        <v>0</v>
      </c>
      <c r="K175" s="1355"/>
      <c r="L175" s="1355"/>
      <c r="M175" s="1414"/>
    </row>
    <row r="176" spans="1:13">
      <c r="A176" s="1358"/>
      <c r="B176" s="1388"/>
      <c r="C176" s="1388"/>
      <c r="D176" s="1349"/>
      <c r="E176" s="1389"/>
      <c r="F176" s="1389"/>
      <c r="G176" s="1351"/>
      <c r="H176" s="1352"/>
      <c r="I176" s="1353"/>
      <c r="J176" s="1481">
        <f t="shared" si="4"/>
        <v>0</v>
      </c>
      <c r="K176" s="1355"/>
      <c r="L176" s="1355"/>
      <c r="M176" s="1414"/>
    </row>
    <row r="177" spans="1:13">
      <c r="A177" s="1358"/>
      <c r="B177" s="1388"/>
      <c r="C177" s="1388"/>
      <c r="D177" s="1349"/>
      <c r="E177" s="1389"/>
      <c r="F177" s="1389"/>
      <c r="G177" s="1351"/>
      <c r="H177" s="1352"/>
      <c r="I177" s="1353"/>
      <c r="J177" s="1481">
        <f t="shared" si="4"/>
        <v>0</v>
      </c>
      <c r="K177" s="1355"/>
      <c r="L177" s="1355"/>
      <c r="M177" s="1414"/>
    </row>
    <row r="178" spans="1:13">
      <c r="A178" s="1358"/>
      <c r="B178" s="1388"/>
      <c r="C178" s="1388"/>
      <c r="D178" s="1349"/>
      <c r="E178" s="1389"/>
      <c r="F178" s="1389"/>
      <c r="G178" s="1351"/>
      <c r="H178" s="1352"/>
      <c r="I178" s="1353"/>
      <c r="J178" s="1481">
        <f t="shared" si="4"/>
        <v>0</v>
      </c>
      <c r="K178" s="1355"/>
      <c r="L178" s="1355"/>
      <c r="M178" s="1414"/>
    </row>
    <row r="179" spans="1:13">
      <c r="A179" s="1358"/>
      <c r="B179" s="1388"/>
      <c r="C179" s="1388"/>
      <c r="D179" s="1349"/>
      <c r="E179" s="1389"/>
      <c r="F179" s="1389"/>
      <c r="G179" s="1351"/>
      <c r="H179" s="1352"/>
      <c r="I179" s="1353"/>
      <c r="J179" s="1481">
        <f t="shared" si="4"/>
        <v>0</v>
      </c>
      <c r="K179" s="1355"/>
      <c r="L179" s="1355"/>
      <c r="M179" s="1414"/>
    </row>
    <row r="180" spans="1:13">
      <c r="A180" s="1358"/>
      <c r="B180" s="1388"/>
      <c r="C180" s="1388"/>
      <c r="D180" s="1349"/>
      <c r="E180" s="1389"/>
      <c r="F180" s="1389"/>
      <c r="G180" s="1351"/>
      <c r="H180" s="1352"/>
      <c r="I180" s="1353"/>
      <c r="J180" s="1481">
        <f t="shared" si="4"/>
        <v>0</v>
      </c>
      <c r="K180" s="1355"/>
      <c r="L180" s="1355"/>
      <c r="M180" s="1414"/>
    </row>
    <row r="181" spans="1:13">
      <c r="A181" s="1358"/>
      <c r="B181" s="1388"/>
      <c r="C181" s="1388"/>
      <c r="D181" s="1349"/>
      <c r="E181" s="1389"/>
      <c r="F181" s="1389"/>
      <c r="G181" s="1351"/>
      <c r="H181" s="1352"/>
      <c r="I181" s="1353"/>
      <c r="J181" s="1481">
        <f t="shared" si="4"/>
        <v>0</v>
      </c>
      <c r="K181" s="1355"/>
      <c r="L181" s="1355"/>
      <c r="M181" s="1414"/>
    </row>
    <row r="182" spans="1:13">
      <c r="A182" s="1358"/>
      <c r="B182" s="1388"/>
      <c r="C182" s="1388"/>
      <c r="D182" s="1349"/>
      <c r="E182" s="1389"/>
      <c r="F182" s="1389"/>
      <c r="G182" s="1351"/>
      <c r="H182" s="1352"/>
      <c r="I182" s="1353"/>
      <c r="J182" s="1481">
        <f t="shared" si="4"/>
        <v>0</v>
      </c>
      <c r="K182" s="1355"/>
      <c r="L182" s="1355"/>
      <c r="M182" s="1414"/>
    </row>
    <row r="183" spans="1:13">
      <c r="A183" s="1358"/>
      <c r="B183" s="1388"/>
      <c r="C183" s="1388"/>
      <c r="D183" s="1349"/>
      <c r="E183" s="1389"/>
      <c r="F183" s="1389"/>
      <c r="G183" s="1351"/>
      <c r="H183" s="1352"/>
      <c r="I183" s="1353"/>
      <c r="J183" s="1481">
        <f t="shared" si="4"/>
        <v>0</v>
      </c>
      <c r="K183" s="1355"/>
      <c r="L183" s="1355"/>
      <c r="M183" s="1414"/>
    </row>
    <row r="184" spans="1:13">
      <c r="A184" s="1358"/>
      <c r="B184" s="1388"/>
      <c r="C184" s="1388"/>
      <c r="D184" s="1349"/>
      <c r="E184" s="1389"/>
      <c r="F184" s="1389"/>
      <c r="G184" s="1351"/>
      <c r="H184" s="1352"/>
      <c r="I184" s="1353"/>
      <c r="J184" s="1481">
        <f t="shared" si="4"/>
        <v>0</v>
      </c>
      <c r="K184" s="1355"/>
      <c r="L184" s="1355"/>
      <c r="M184" s="1414"/>
    </row>
    <row r="185" spans="1:13">
      <c r="A185" s="1358"/>
      <c r="B185" s="1388"/>
      <c r="C185" s="1388"/>
      <c r="D185" s="1349"/>
      <c r="E185" s="1389"/>
      <c r="F185" s="1389"/>
      <c r="G185" s="1351"/>
      <c r="H185" s="1352"/>
      <c r="I185" s="1353"/>
      <c r="J185" s="1481">
        <f t="shared" si="4"/>
        <v>0</v>
      </c>
      <c r="K185" s="1355"/>
      <c r="L185" s="1355"/>
      <c r="M185" s="1414"/>
    </row>
    <row r="186" spans="1:13">
      <c r="A186" s="1358"/>
      <c r="B186" s="1388"/>
      <c r="C186" s="1388"/>
      <c r="D186" s="1349"/>
      <c r="E186" s="1389"/>
      <c r="F186" s="1389"/>
      <c r="G186" s="1351"/>
      <c r="H186" s="1352"/>
      <c r="I186" s="1353"/>
      <c r="J186" s="1481">
        <f t="shared" si="4"/>
        <v>0</v>
      </c>
      <c r="K186" s="1355"/>
      <c r="L186" s="1355"/>
      <c r="M186" s="1414"/>
    </row>
    <row r="187" spans="1:13">
      <c r="A187" s="1358"/>
      <c r="B187" s="1388"/>
      <c r="C187" s="1388"/>
      <c r="D187" s="1349"/>
      <c r="E187" s="1389"/>
      <c r="F187" s="1389"/>
      <c r="G187" s="1351"/>
      <c r="H187" s="1352"/>
      <c r="I187" s="1353"/>
      <c r="J187" s="1481">
        <f t="shared" si="4"/>
        <v>0</v>
      </c>
      <c r="K187" s="1355"/>
      <c r="L187" s="1355"/>
      <c r="M187" s="1414"/>
    </row>
    <row r="188" spans="1:13">
      <c r="A188" s="1358"/>
      <c r="B188" s="1388"/>
      <c r="C188" s="1388"/>
      <c r="D188" s="1349"/>
      <c r="E188" s="1389"/>
      <c r="F188" s="1389"/>
      <c r="G188" s="1351"/>
      <c r="H188" s="1352"/>
      <c r="I188" s="1353"/>
      <c r="J188" s="1481">
        <f t="shared" si="4"/>
        <v>0</v>
      </c>
      <c r="K188" s="1355"/>
      <c r="L188" s="1355"/>
      <c r="M188" s="1414"/>
    </row>
    <row r="189" spans="1:13">
      <c r="A189" s="1358"/>
      <c r="B189" s="1388"/>
      <c r="C189" s="1388"/>
      <c r="D189" s="1349"/>
      <c r="E189" s="1389"/>
      <c r="F189" s="1389"/>
      <c r="G189" s="1351"/>
      <c r="H189" s="1352"/>
      <c r="I189" s="1353"/>
      <c r="J189" s="1481">
        <f t="shared" si="4"/>
        <v>0</v>
      </c>
      <c r="K189" s="1355"/>
      <c r="L189" s="1355"/>
      <c r="M189" s="1414"/>
    </row>
    <row r="190" spans="1:13">
      <c r="A190" s="1358"/>
      <c r="B190" s="1388"/>
      <c r="C190" s="1388"/>
      <c r="D190" s="1349"/>
      <c r="E190" s="1389"/>
      <c r="F190" s="1389"/>
      <c r="G190" s="1351"/>
      <c r="H190" s="1352"/>
      <c r="I190" s="1353"/>
      <c r="J190" s="1481">
        <f t="shared" si="4"/>
        <v>0</v>
      </c>
      <c r="K190" s="1355"/>
      <c r="L190" s="1355"/>
      <c r="M190" s="1414"/>
    </row>
    <row r="191" spans="1:13">
      <c r="A191" s="1358"/>
      <c r="B191" s="1388"/>
      <c r="C191" s="1388"/>
      <c r="D191" s="1349"/>
      <c r="E191" s="1389"/>
      <c r="F191" s="1389"/>
      <c r="G191" s="1351"/>
      <c r="H191" s="1352"/>
      <c r="I191" s="1353"/>
      <c r="J191" s="1481">
        <f t="shared" si="4"/>
        <v>0</v>
      </c>
      <c r="K191" s="1355"/>
      <c r="L191" s="1355"/>
      <c r="M191" s="1414"/>
    </row>
    <row r="192" spans="1:13">
      <c r="A192" s="1358"/>
      <c r="B192" s="1388"/>
      <c r="C192" s="1388"/>
      <c r="D192" s="1349"/>
      <c r="E192" s="1389"/>
      <c r="F192" s="1389"/>
      <c r="G192" s="1351"/>
      <c r="H192" s="1352"/>
      <c r="I192" s="1353"/>
      <c r="J192" s="1481">
        <f t="shared" si="4"/>
        <v>0</v>
      </c>
      <c r="K192" s="1355"/>
      <c r="L192" s="1355"/>
      <c r="M192" s="1414"/>
    </row>
    <row r="193" spans="1:13">
      <c r="A193" s="1358"/>
      <c r="B193" s="1388"/>
      <c r="C193" s="1388"/>
      <c r="D193" s="1349"/>
      <c r="E193" s="1389"/>
      <c r="F193" s="1389"/>
      <c r="G193" s="1351"/>
      <c r="H193" s="1352"/>
      <c r="I193" s="1353"/>
      <c r="J193" s="1481">
        <f t="shared" si="4"/>
        <v>0</v>
      </c>
      <c r="K193" s="1355"/>
      <c r="L193" s="1355"/>
      <c r="M193" s="1414"/>
    </row>
    <row r="194" spans="1:13">
      <c r="A194" s="1358"/>
      <c r="B194" s="1388"/>
      <c r="C194" s="1388"/>
      <c r="D194" s="1349"/>
      <c r="E194" s="1389"/>
      <c r="F194" s="1389"/>
      <c r="G194" s="1351"/>
      <c r="H194" s="1352"/>
      <c r="I194" s="1353"/>
      <c r="J194" s="1481">
        <f t="shared" si="4"/>
        <v>0</v>
      </c>
      <c r="K194" s="1355"/>
      <c r="L194" s="1355"/>
      <c r="M194" s="1414"/>
    </row>
    <row r="195" spans="1:13">
      <c r="A195" s="1358"/>
      <c r="B195" s="1388"/>
      <c r="C195" s="1388"/>
      <c r="D195" s="1349"/>
      <c r="E195" s="1389"/>
      <c r="F195" s="1389"/>
      <c r="G195" s="1351"/>
      <c r="H195" s="1352"/>
      <c r="I195" s="1353"/>
      <c r="J195" s="1481">
        <f t="shared" ref="J195:J258" si="5">H195-I195</f>
        <v>0</v>
      </c>
      <c r="K195" s="1355"/>
      <c r="L195" s="1355"/>
      <c r="M195" s="1414"/>
    </row>
    <row r="196" spans="1:13">
      <c r="A196" s="1358"/>
      <c r="B196" s="1388"/>
      <c r="C196" s="1388"/>
      <c r="D196" s="1349"/>
      <c r="E196" s="1389"/>
      <c r="F196" s="1389"/>
      <c r="G196" s="1351"/>
      <c r="H196" s="1352"/>
      <c r="I196" s="1353"/>
      <c r="J196" s="1481">
        <f t="shared" si="5"/>
        <v>0</v>
      </c>
      <c r="K196" s="1355"/>
      <c r="L196" s="1355"/>
      <c r="M196" s="1414"/>
    </row>
    <row r="197" spans="1:13">
      <c r="A197" s="1358"/>
      <c r="B197" s="1388"/>
      <c r="C197" s="1388"/>
      <c r="D197" s="1349"/>
      <c r="E197" s="1389"/>
      <c r="F197" s="1389"/>
      <c r="G197" s="1351"/>
      <c r="H197" s="1352"/>
      <c r="I197" s="1353"/>
      <c r="J197" s="1481">
        <f t="shared" si="5"/>
        <v>0</v>
      </c>
      <c r="K197" s="1355"/>
      <c r="L197" s="1355"/>
      <c r="M197" s="1414"/>
    </row>
    <row r="198" spans="1:13">
      <c r="A198" s="1358"/>
      <c r="B198" s="1388"/>
      <c r="C198" s="1388"/>
      <c r="D198" s="1349"/>
      <c r="E198" s="1389"/>
      <c r="F198" s="1389"/>
      <c r="G198" s="1351"/>
      <c r="H198" s="1352"/>
      <c r="I198" s="1353"/>
      <c r="J198" s="1481">
        <f t="shared" si="5"/>
        <v>0</v>
      </c>
      <c r="K198" s="1355"/>
      <c r="L198" s="1355"/>
      <c r="M198" s="1414"/>
    </row>
    <row r="199" spans="1:13">
      <c r="A199" s="1358"/>
      <c r="B199" s="1388"/>
      <c r="C199" s="1388"/>
      <c r="D199" s="1349"/>
      <c r="E199" s="1389"/>
      <c r="F199" s="1389"/>
      <c r="G199" s="1351"/>
      <c r="H199" s="1352"/>
      <c r="I199" s="1353"/>
      <c r="J199" s="1481">
        <f t="shared" si="5"/>
        <v>0</v>
      </c>
      <c r="K199" s="1355"/>
      <c r="L199" s="1355"/>
      <c r="M199" s="1414"/>
    </row>
    <row r="200" spans="1:13">
      <c r="A200" s="1358"/>
      <c r="B200" s="1388"/>
      <c r="C200" s="1388"/>
      <c r="D200" s="1349"/>
      <c r="E200" s="1389"/>
      <c r="F200" s="1389"/>
      <c r="G200" s="1351"/>
      <c r="H200" s="1352"/>
      <c r="I200" s="1353"/>
      <c r="J200" s="1481">
        <f t="shared" si="5"/>
        <v>0</v>
      </c>
      <c r="K200" s="1355"/>
      <c r="L200" s="1355"/>
      <c r="M200" s="1414"/>
    </row>
    <row r="201" spans="1:13">
      <c r="A201" s="1358"/>
      <c r="B201" s="1388"/>
      <c r="C201" s="1388"/>
      <c r="D201" s="1349"/>
      <c r="E201" s="1389"/>
      <c r="F201" s="1389"/>
      <c r="G201" s="1351"/>
      <c r="H201" s="1352"/>
      <c r="I201" s="1353"/>
      <c r="J201" s="1481">
        <f t="shared" si="5"/>
        <v>0</v>
      </c>
      <c r="K201" s="1355"/>
      <c r="L201" s="1355"/>
      <c r="M201" s="1414"/>
    </row>
    <row r="202" spans="1:13">
      <c r="A202" s="1358"/>
      <c r="B202" s="1388"/>
      <c r="C202" s="1388"/>
      <c r="D202" s="1349"/>
      <c r="E202" s="1389"/>
      <c r="F202" s="1389"/>
      <c r="G202" s="1351"/>
      <c r="H202" s="1352"/>
      <c r="I202" s="1353"/>
      <c r="J202" s="1481">
        <f t="shared" si="5"/>
        <v>0</v>
      </c>
      <c r="K202" s="1355"/>
      <c r="L202" s="1355"/>
      <c r="M202" s="1414"/>
    </row>
    <row r="203" spans="1:13">
      <c r="A203" s="1358"/>
      <c r="B203" s="1388"/>
      <c r="C203" s="1388"/>
      <c r="D203" s="1349"/>
      <c r="E203" s="1389"/>
      <c r="F203" s="1389"/>
      <c r="G203" s="1351"/>
      <c r="H203" s="1352"/>
      <c r="I203" s="1353"/>
      <c r="J203" s="1481">
        <f t="shared" si="5"/>
        <v>0</v>
      </c>
      <c r="K203" s="1355"/>
      <c r="L203" s="1355"/>
      <c r="M203" s="1414"/>
    </row>
    <row r="204" spans="1:13">
      <c r="A204" s="1358"/>
      <c r="B204" s="1388"/>
      <c r="C204" s="1388"/>
      <c r="D204" s="1349"/>
      <c r="E204" s="1389"/>
      <c r="F204" s="1389"/>
      <c r="G204" s="1351"/>
      <c r="H204" s="1352"/>
      <c r="I204" s="1353"/>
      <c r="J204" s="1481">
        <f t="shared" si="5"/>
        <v>0</v>
      </c>
      <c r="K204" s="1355"/>
      <c r="L204" s="1355"/>
      <c r="M204" s="1414"/>
    </row>
    <row r="205" spans="1:13">
      <c r="A205" s="1358"/>
      <c r="B205" s="1388"/>
      <c r="C205" s="1388"/>
      <c r="D205" s="1349"/>
      <c r="E205" s="1389"/>
      <c r="F205" s="1389"/>
      <c r="G205" s="1351"/>
      <c r="H205" s="1352"/>
      <c r="I205" s="1353"/>
      <c r="J205" s="1481">
        <f t="shared" si="5"/>
        <v>0</v>
      </c>
      <c r="K205" s="1355"/>
      <c r="L205" s="1355"/>
      <c r="M205" s="1414"/>
    </row>
    <row r="206" spans="1:13">
      <c r="A206" s="1358"/>
      <c r="B206" s="1388"/>
      <c r="C206" s="1388"/>
      <c r="D206" s="1349"/>
      <c r="E206" s="1389"/>
      <c r="F206" s="1389"/>
      <c r="G206" s="1351"/>
      <c r="H206" s="1352"/>
      <c r="I206" s="1353"/>
      <c r="J206" s="1481">
        <f t="shared" si="5"/>
        <v>0</v>
      </c>
      <c r="K206" s="1355"/>
      <c r="L206" s="1355"/>
      <c r="M206" s="1414"/>
    </row>
    <row r="207" spans="1:13">
      <c r="A207" s="1358"/>
      <c r="B207" s="1388"/>
      <c r="C207" s="1388"/>
      <c r="D207" s="1349"/>
      <c r="E207" s="1389"/>
      <c r="F207" s="1389"/>
      <c r="G207" s="1351"/>
      <c r="H207" s="1352"/>
      <c r="I207" s="1353"/>
      <c r="J207" s="1481">
        <f t="shared" si="5"/>
        <v>0</v>
      </c>
      <c r="K207" s="1355"/>
      <c r="L207" s="1355"/>
      <c r="M207" s="1414"/>
    </row>
    <row r="208" spans="1:13">
      <c r="A208" s="1358"/>
      <c r="B208" s="1388"/>
      <c r="C208" s="1388"/>
      <c r="D208" s="1349"/>
      <c r="E208" s="1389"/>
      <c r="F208" s="1389"/>
      <c r="G208" s="1351"/>
      <c r="H208" s="1352"/>
      <c r="I208" s="1353"/>
      <c r="J208" s="1481">
        <f t="shared" si="5"/>
        <v>0</v>
      </c>
      <c r="K208" s="1355"/>
      <c r="L208" s="1355"/>
      <c r="M208" s="1414"/>
    </row>
    <row r="209" spans="1:13">
      <c r="A209" s="1358"/>
      <c r="B209" s="1388"/>
      <c r="C209" s="1388"/>
      <c r="D209" s="1349"/>
      <c r="E209" s="1389"/>
      <c r="F209" s="1389"/>
      <c r="G209" s="1351"/>
      <c r="H209" s="1352"/>
      <c r="I209" s="1353"/>
      <c r="J209" s="1481">
        <f t="shared" si="5"/>
        <v>0</v>
      </c>
      <c r="K209" s="1355"/>
      <c r="L209" s="1355"/>
      <c r="M209" s="1414"/>
    </row>
    <row r="210" spans="1:13">
      <c r="A210" s="1358"/>
      <c r="B210" s="1388"/>
      <c r="C210" s="1388"/>
      <c r="D210" s="1349"/>
      <c r="E210" s="1389"/>
      <c r="F210" s="1389"/>
      <c r="G210" s="1351"/>
      <c r="H210" s="1352"/>
      <c r="I210" s="1353"/>
      <c r="J210" s="1481">
        <f t="shared" si="5"/>
        <v>0</v>
      </c>
      <c r="K210" s="1355"/>
      <c r="L210" s="1355"/>
      <c r="M210" s="1414"/>
    </row>
    <row r="211" spans="1:13">
      <c r="A211" s="1358"/>
      <c r="B211" s="1388"/>
      <c r="C211" s="1388"/>
      <c r="D211" s="1349"/>
      <c r="E211" s="1389"/>
      <c r="F211" s="1389"/>
      <c r="G211" s="1351"/>
      <c r="H211" s="1352"/>
      <c r="I211" s="1353"/>
      <c r="J211" s="1481">
        <f t="shared" si="5"/>
        <v>0</v>
      </c>
      <c r="K211" s="1355"/>
      <c r="L211" s="1355"/>
      <c r="M211" s="1414"/>
    </row>
    <row r="212" spans="1:13">
      <c r="A212" s="1358"/>
      <c r="B212" s="1388"/>
      <c r="C212" s="1388"/>
      <c r="D212" s="1349"/>
      <c r="E212" s="1389"/>
      <c r="F212" s="1389"/>
      <c r="G212" s="1351"/>
      <c r="H212" s="1352"/>
      <c r="I212" s="1353"/>
      <c r="J212" s="1481">
        <f t="shared" si="5"/>
        <v>0</v>
      </c>
      <c r="K212" s="1355"/>
      <c r="L212" s="1355"/>
      <c r="M212" s="1414"/>
    </row>
    <row r="213" spans="1:13">
      <c r="A213" s="1358"/>
      <c r="B213" s="1388"/>
      <c r="C213" s="1388"/>
      <c r="D213" s="1349"/>
      <c r="E213" s="1389"/>
      <c r="F213" s="1389"/>
      <c r="G213" s="1351"/>
      <c r="H213" s="1352"/>
      <c r="I213" s="1353"/>
      <c r="J213" s="1481">
        <f t="shared" si="5"/>
        <v>0</v>
      </c>
      <c r="K213" s="1355"/>
      <c r="L213" s="1355"/>
      <c r="M213" s="1414"/>
    </row>
    <row r="214" spans="1:13">
      <c r="A214" s="1358"/>
      <c r="B214" s="1388"/>
      <c r="C214" s="1388"/>
      <c r="D214" s="1349"/>
      <c r="E214" s="1389"/>
      <c r="F214" s="1389"/>
      <c r="G214" s="1351"/>
      <c r="H214" s="1352"/>
      <c r="I214" s="1353"/>
      <c r="J214" s="1481">
        <f t="shared" si="5"/>
        <v>0</v>
      </c>
      <c r="K214" s="1355"/>
      <c r="L214" s="1355"/>
      <c r="M214" s="1414"/>
    </row>
    <row r="215" spans="1:13">
      <c r="A215" s="1358"/>
      <c r="B215" s="1388"/>
      <c r="C215" s="1388"/>
      <c r="D215" s="1349"/>
      <c r="E215" s="1389"/>
      <c r="F215" s="1389"/>
      <c r="G215" s="1351"/>
      <c r="H215" s="1352"/>
      <c r="I215" s="1353"/>
      <c r="J215" s="1481">
        <f t="shared" si="5"/>
        <v>0</v>
      </c>
      <c r="K215" s="1355"/>
      <c r="L215" s="1355"/>
      <c r="M215" s="1414"/>
    </row>
    <row r="216" spans="1:13">
      <c r="A216" s="1358"/>
      <c r="B216" s="1388"/>
      <c r="C216" s="1388"/>
      <c r="D216" s="1349"/>
      <c r="E216" s="1389"/>
      <c r="F216" s="1389"/>
      <c r="G216" s="1351"/>
      <c r="H216" s="1352"/>
      <c r="I216" s="1353"/>
      <c r="J216" s="1481">
        <f t="shared" si="5"/>
        <v>0</v>
      </c>
      <c r="K216" s="1355"/>
      <c r="L216" s="1355"/>
      <c r="M216" s="1414"/>
    </row>
    <row r="217" spans="1:13">
      <c r="A217" s="1358"/>
      <c r="B217" s="1388"/>
      <c r="C217" s="1388"/>
      <c r="D217" s="1349"/>
      <c r="E217" s="1389"/>
      <c r="F217" s="1389"/>
      <c r="G217" s="1351"/>
      <c r="H217" s="1352"/>
      <c r="I217" s="1353"/>
      <c r="J217" s="1481">
        <f t="shared" si="5"/>
        <v>0</v>
      </c>
      <c r="K217" s="1355"/>
      <c r="L217" s="1355"/>
      <c r="M217" s="1414"/>
    </row>
    <row r="218" spans="1:13">
      <c r="A218" s="1358"/>
      <c r="B218" s="1388"/>
      <c r="C218" s="1388"/>
      <c r="D218" s="1349"/>
      <c r="E218" s="1389"/>
      <c r="F218" s="1389"/>
      <c r="G218" s="1351"/>
      <c r="H218" s="1352"/>
      <c r="I218" s="1353"/>
      <c r="J218" s="1481">
        <f t="shared" si="5"/>
        <v>0</v>
      </c>
      <c r="K218" s="1355"/>
      <c r="L218" s="1355"/>
      <c r="M218" s="1414"/>
    </row>
    <row r="219" spans="1:13">
      <c r="A219" s="1358"/>
      <c r="B219" s="1388"/>
      <c r="C219" s="1388"/>
      <c r="D219" s="1349"/>
      <c r="E219" s="1389"/>
      <c r="F219" s="1389"/>
      <c r="G219" s="1351"/>
      <c r="H219" s="1352"/>
      <c r="I219" s="1353"/>
      <c r="J219" s="1481">
        <f t="shared" si="5"/>
        <v>0</v>
      </c>
      <c r="K219" s="1355"/>
      <c r="L219" s="1355"/>
      <c r="M219" s="1414"/>
    </row>
    <row r="220" spans="1:13">
      <c r="A220" s="1358"/>
      <c r="B220" s="1388"/>
      <c r="C220" s="1388"/>
      <c r="D220" s="1349"/>
      <c r="E220" s="1389"/>
      <c r="F220" s="1389"/>
      <c r="G220" s="1351"/>
      <c r="H220" s="1352"/>
      <c r="I220" s="1353"/>
      <c r="J220" s="1481">
        <f t="shared" si="5"/>
        <v>0</v>
      </c>
      <c r="K220" s="1355"/>
      <c r="L220" s="1355"/>
      <c r="M220" s="1414"/>
    </row>
    <row r="221" spans="1:13">
      <c r="A221" s="1358"/>
      <c r="B221" s="1388"/>
      <c r="C221" s="1388"/>
      <c r="D221" s="1349"/>
      <c r="E221" s="1389"/>
      <c r="F221" s="1389"/>
      <c r="G221" s="1351"/>
      <c r="H221" s="1352"/>
      <c r="I221" s="1353"/>
      <c r="J221" s="1481">
        <f t="shared" si="5"/>
        <v>0</v>
      </c>
      <c r="K221" s="1355"/>
      <c r="L221" s="1355"/>
      <c r="M221" s="1414"/>
    </row>
    <row r="222" spans="1:13">
      <c r="A222" s="1358"/>
      <c r="B222" s="1388"/>
      <c r="C222" s="1388"/>
      <c r="D222" s="1349"/>
      <c r="E222" s="1389"/>
      <c r="F222" s="1389"/>
      <c r="G222" s="1351"/>
      <c r="H222" s="1352"/>
      <c r="I222" s="1353"/>
      <c r="J222" s="1481">
        <f t="shared" si="5"/>
        <v>0</v>
      </c>
      <c r="K222" s="1355"/>
      <c r="L222" s="1355"/>
      <c r="M222" s="1414"/>
    </row>
    <row r="223" spans="1:13">
      <c r="A223" s="1358"/>
      <c r="B223" s="1388"/>
      <c r="C223" s="1388"/>
      <c r="D223" s="1349"/>
      <c r="E223" s="1389"/>
      <c r="F223" s="1389"/>
      <c r="G223" s="1351"/>
      <c r="H223" s="1352"/>
      <c r="I223" s="1353"/>
      <c r="J223" s="1481">
        <f t="shared" si="5"/>
        <v>0</v>
      </c>
      <c r="K223" s="1355"/>
      <c r="L223" s="1355"/>
      <c r="M223" s="1414"/>
    </row>
    <row r="224" spans="1:13">
      <c r="A224" s="1358"/>
      <c r="B224" s="1388"/>
      <c r="C224" s="1388"/>
      <c r="D224" s="1349"/>
      <c r="E224" s="1389"/>
      <c r="F224" s="1389"/>
      <c r="G224" s="1351"/>
      <c r="H224" s="1352"/>
      <c r="I224" s="1353"/>
      <c r="J224" s="1481">
        <f t="shared" si="5"/>
        <v>0</v>
      </c>
      <c r="K224" s="1355"/>
      <c r="L224" s="1355"/>
      <c r="M224" s="1414"/>
    </row>
    <row r="225" spans="1:13">
      <c r="A225" s="1358"/>
      <c r="B225" s="1388"/>
      <c r="C225" s="1388"/>
      <c r="D225" s="1349"/>
      <c r="E225" s="1389"/>
      <c r="F225" s="1389"/>
      <c r="G225" s="1351"/>
      <c r="H225" s="1352"/>
      <c r="I225" s="1353"/>
      <c r="J225" s="1481">
        <f t="shared" si="5"/>
        <v>0</v>
      </c>
      <c r="K225" s="1355"/>
      <c r="L225" s="1355"/>
      <c r="M225" s="1414"/>
    </row>
    <row r="226" spans="1:13">
      <c r="A226" s="1358"/>
      <c r="B226" s="1388"/>
      <c r="C226" s="1388"/>
      <c r="D226" s="1349"/>
      <c r="E226" s="1389"/>
      <c r="F226" s="1389"/>
      <c r="G226" s="1351"/>
      <c r="H226" s="1352"/>
      <c r="I226" s="1353"/>
      <c r="J226" s="1481">
        <f t="shared" si="5"/>
        <v>0</v>
      </c>
      <c r="K226" s="1355"/>
      <c r="L226" s="1355"/>
      <c r="M226" s="1414"/>
    </row>
    <row r="227" spans="1:13">
      <c r="A227" s="1358"/>
      <c r="B227" s="1388"/>
      <c r="C227" s="1388"/>
      <c r="D227" s="1349"/>
      <c r="E227" s="1389"/>
      <c r="F227" s="1389"/>
      <c r="G227" s="1351"/>
      <c r="H227" s="1352"/>
      <c r="I227" s="1353"/>
      <c r="J227" s="1481">
        <f t="shared" si="5"/>
        <v>0</v>
      </c>
      <c r="K227" s="1355"/>
      <c r="L227" s="1355"/>
      <c r="M227" s="1414"/>
    </row>
    <row r="228" spans="1:13">
      <c r="A228" s="1358"/>
      <c r="B228" s="1388"/>
      <c r="C228" s="1388"/>
      <c r="D228" s="1349"/>
      <c r="E228" s="1389"/>
      <c r="F228" s="1389"/>
      <c r="G228" s="1351"/>
      <c r="H228" s="1352"/>
      <c r="I228" s="1353"/>
      <c r="J228" s="1481">
        <f t="shared" si="5"/>
        <v>0</v>
      </c>
      <c r="K228" s="1355"/>
      <c r="L228" s="1355"/>
      <c r="M228" s="1414"/>
    </row>
    <row r="229" spans="1:13">
      <c r="A229" s="1358"/>
      <c r="B229" s="1388"/>
      <c r="C229" s="1388"/>
      <c r="D229" s="1349"/>
      <c r="E229" s="1389"/>
      <c r="F229" s="1389"/>
      <c r="G229" s="1351"/>
      <c r="H229" s="1352"/>
      <c r="I229" s="1353"/>
      <c r="J229" s="1481">
        <f t="shared" si="5"/>
        <v>0</v>
      </c>
      <c r="K229" s="1355"/>
      <c r="L229" s="1355"/>
      <c r="M229" s="1414"/>
    </row>
    <row r="230" spans="1:13">
      <c r="A230" s="1358"/>
      <c r="B230" s="1388"/>
      <c r="C230" s="1388"/>
      <c r="D230" s="1349"/>
      <c r="E230" s="1389"/>
      <c r="F230" s="1389"/>
      <c r="G230" s="1351"/>
      <c r="H230" s="1352"/>
      <c r="I230" s="1353"/>
      <c r="J230" s="1481">
        <f t="shared" si="5"/>
        <v>0</v>
      </c>
      <c r="K230" s="1355"/>
      <c r="L230" s="1355"/>
      <c r="M230" s="1414"/>
    </row>
    <row r="231" spans="1:13">
      <c r="A231" s="1358"/>
      <c r="B231" s="1388"/>
      <c r="C231" s="1388"/>
      <c r="D231" s="1349"/>
      <c r="E231" s="1389"/>
      <c r="F231" s="1389"/>
      <c r="G231" s="1351"/>
      <c r="H231" s="1352"/>
      <c r="I231" s="1353"/>
      <c r="J231" s="1481">
        <f t="shared" si="5"/>
        <v>0</v>
      </c>
      <c r="K231" s="1355"/>
      <c r="L231" s="1355"/>
      <c r="M231" s="1414"/>
    </row>
    <row r="232" spans="1:13">
      <c r="A232" s="1358"/>
      <c r="B232" s="1388"/>
      <c r="C232" s="1388"/>
      <c r="D232" s="1349"/>
      <c r="E232" s="1389"/>
      <c r="F232" s="1389"/>
      <c r="G232" s="1351"/>
      <c r="H232" s="1352"/>
      <c r="I232" s="1353"/>
      <c r="J232" s="1481">
        <f t="shared" si="5"/>
        <v>0</v>
      </c>
      <c r="K232" s="1355"/>
      <c r="L232" s="1355"/>
      <c r="M232" s="1414"/>
    </row>
    <row r="233" spans="1:13">
      <c r="A233" s="1358"/>
      <c r="B233" s="1388"/>
      <c r="C233" s="1388"/>
      <c r="D233" s="1349"/>
      <c r="E233" s="1389"/>
      <c r="F233" s="1389"/>
      <c r="G233" s="1351"/>
      <c r="H233" s="1352"/>
      <c r="I233" s="1353"/>
      <c r="J233" s="1481">
        <f t="shared" si="5"/>
        <v>0</v>
      </c>
      <c r="K233" s="1355"/>
      <c r="L233" s="1355"/>
      <c r="M233" s="1414"/>
    </row>
    <row r="234" spans="1:13">
      <c r="A234" s="1358"/>
      <c r="B234" s="1388"/>
      <c r="C234" s="1388"/>
      <c r="D234" s="1349"/>
      <c r="E234" s="1389"/>
      <c r="F234" s="1389"/>
      <c r="G234" s="1351"/>
      <c r="H234" s="1352"/>
      <c r="I234" s="1353"/>
      <c r="J234" s="1481">
        <f t="shared" si="5"/>
        <v>0</v>
      </c>
      <c r="K234" s="1355"/>
      <c r="L234" s="1355"/>
      <c r="M234" s="1414"/>
    </row>
    <row r="235" spans="1:13">
      <c r="A235" s="1358"/>
      <c r="B235" s="1388"/>
      <c r="C235" s="1388"/>
      <c r="D235" s="1349"/>
      <c r="E235" s="1389"/>
      <c r="F235" s="1389"/>
      <c r="G235" s="1351"/>
      <c r="H235" s="1352"/>
      <c r="I235" s="1353"/>
      <c r="J235" s="1481">
        <f t="shared" si="5"/>
        <v>0</v>
      </c>
      <c r="K235" s="1355"/>
      <c r="L235" s="1355"/>
      <c r="M235" s="1414"/>
    </row>
    <row r="236" spans="1:13">
      <c r="A236" s="1358"/>
      <c r="B236" s="1388"/>
      <c r="C236" s="1388"/>
      <c r="D236" s="1349"/>
      <c r="E236" s="1389"/>
      <c r="F236" s="1389"/>
      <c r="G236" s="1351"/>
      <c r="H236" s="1352"/>
      <c r="I236" s="1353"/>
      <c r="J236" s="1481">
        <f t="shared" si="5"/>
        <v>0</v>
      </c>
      <c r="K236" s="1355"/>
      <c r="L236" s="1355"/>
      <c r="M236" s="1414"/>
    </row>
    <row r="237" spans="1:13">
      <c r="A237" s="1358"/>
      <c r="B237" s="1388"/>
      <c r="C237" s="1388"/>
      <c r="D237" s="1349"/>
      <c r="E237" s="1389"/>
      <c r="F237" s="1389"/>
      <c r="G237" s="1351"/>
      <c r="H237" s="1352"/>
      <c r="I237" s="1353"/>
      <c r="J237" s="1481">
        <f t="shared" si="5"/>
        <v>0</v>
      </c>
      <c r="K237" s="1355"/>
      <c r="L237" s="1355"/>
      <c r="M237" s="1414"/>
    </row>
    <row r="238" spans="1:13">
      <c r="A238" s="1358"/>
      <c r="B238" s="1388"/>
      <c r="C238" s="1388"/>
      <c r="D238" s="1349"/>
      <c r="E238" s="1389"/>
      <c r="F238" s="1389"/>
      <c r="G238" s="1351"/>
      <c r="H238" s="1352"/>
      <c r="I238" s="1353"/>
      <c r="J238" s="1481">
        <f t="shared" si="5"/>
        <v>0</v>
      </c>
      <c r="K238" s="1355"/>
      <c r="L238" s="1355"/>
      <c r="M238" s="1414"/>
    </row>
    <row r="239" spans="1:13">
      <c r="A239" s="1358"/>
      <c r="B239" s="1388"/>
      <c r="C239" s="1388"/>
      <c r="D239" s="1349"/>
      <c r="E239" s="1389"/>
      <c r="F239" s="1389"/>
      <c r="G239" s="1351"/>
      <c r="H239" s="1352"/>
      <c r="I239" s="1353"/>
      <c r="J239" s="1481">
        <f t="shared" si="5"/>
        <v>0</v>
      </c>
      <c r="K239" s="1355"/>
      <c r="L239" s="1355"/>
      <c r="M239" s="1414"/>
    </row>
    <row r="240" spans="1:13">
      <c r="A240" s="1358"/>
      <c r="B240" s="1388"/>
      <c r="C240" s="1388"/>
      <c r="D240" s="1349"/>
      <c r="E240" s="1389"/>
      <c r="F240" s="1389"/>
      <c r="G240" s="1351"/>
      <c r="H240" s="1352"/>
      <c r="I240" s="1353"/>
      <c r="J240" s="1481">
        <f t="shared" si="5"/>
        <v>0</v>
      </c>
      <c r="K240" s="1355"/>
      <c r="L240" s="1355"/>
      <c r="M240" s="1414"/>
    </row>
    <row r="241" spans="1:13">
      <c r="A241" s="1358"/>
      <c r="B241" s="1388"/>
      <c r="C241" s="1388"/>
      <c r="D241" s="1349"/>
      <c r="E241" s="1389"/>
      <c r="F241" s="1389"/>
      <c r="G241" s="1351"/>
      <c r="H241" s="1352"/>
      <c r="I241" s="1353"/>
      <c r="J241" s="1481">
        <f t="shared" si="5"/>
        <v>0</v>
      </c>
      <c r="K241" s="1355"/>
      <c r="L241" s="1355"/>
      <c r="M241" s="1414"/>
    </row>
    <row r="242" spans="1:13">
      <c r="A242" s="1358"/>
      <c r="B242" s="1388"/>
      <c r="C242" s="1388"/>
      <c r="D242" s="1349"/>
      <c r="E242" s="1389"/>
      <c r="F242" s="1389"/>
      <c r="G242" s="1351"/>
      <c r="H242" s="1352"/>
      <c r="I242" s="1353"/>
      <c r="J242" s="1481">
        <f t="shared" si="5"/>
        <v>0</v>
      </c>
      <c r="K242" s="1355"/>
      <c r="L242" s="1355"/>
      <c r="M242" s="1414"/>
    </row>
    <row r="243" spans="1:13">
      <c r="A243" s="1358"/>
      <c r="B243" s="1388"/>
      <c r="C243" s="1388"/>
      <c r="D243" s="1349"/>
      <c r="E243" s="1389"/>
      <c r="F243" s="1389"/>
      <c r="G243" s="1351"/>
      <c r="H243" s="1352"/>
      <c r="I243" s="1353"/>
      <c r="J243" s="1481">
        <f t="shared" si="5"/>
        <v>0</v>
      </c>
      <c r="K243" s="1355"/>
      <c r="L243" s="1355"/>
      <c r="M243" s="1414"/>
    </row>
    <row r="244" spans="1:13">
      <c r="A244" s="1358"/>
      <c r="B244" s="1388"/>
      <c r="C244" s="1388"/>
      <c r="D244" s="1349"/>
      <c r="E244" s="1389"/>
      <c r="F244" s="1389"/>
      <c r="G244" s="1351"/>
      <c r="H244" s="1352"/>
      <c r="I244" s="1353"/>
      <c r="J244" s="1481">
        <f t="shared" si="5"/>
        <v>0</v>
      </c>
      <c r="K244" s="1355"/>
      <c r="L244" s="1355"/>
      <c r="M244" s="1414"/>
    </row>
    <row r="245" spans="1:13">
      <c r="A245" s="1358"/>
      <c r="B245" s="1388"/>
      <c r="C245" s="1388"/>
      <c r="D245" s="1349"/>
      <c r="E245" s="1389"/>
      <c r="F245" s="1389"/>
      <c r="G245" s="1351"/>
      <c r="H245" s="1352"/>
      <c r="I245" s="1353"/>
      <c r="J245" s="1481">
        <f t="shared" si="5"/>
        <v>0</v>
      </c>
      <c r="K245" s="1355"/>
      <c r="L245" s="1355"/>
      <c r="M245" s="1414"/>
    </row>
    <row r="246" spans="1:13">
      <c r="A246" s="1358"/>
      <c r="B246" s="1388"/>
      <c r="C246" s="1388"/>
      <c r="D246" s="1349"/>
      <c r="E246" s="1389"/>
      <c r="F246" s="1389"/>
      <c r="G246" s="1351"/>
      <c r="H246" s="1352"/>
      <c r="I246" s="1353"/>
      <c r="J246" s="1481">
        <f t="shared" si="5"/>
        <v>0</v>
      </c>
      <c r="K246" s="1355"/>
      <c r="L246" s="1355"/>
      <c r="M246" s="1414"/>
    </row>
    <row r="247" spans="1:13">
      <c r="A247" s="1358"/>
      <c r="B247" s="1388"/>
      <c r="C247" s="1388"/>
      <c r="D247" s="1349"/>
      <c r="E247" s="1389"/>
      <c r="F247" s="1389"/>
      <c r="G247" s="1351"/>
      <c r="H247" s="1352"/>
      <c r="I247" s="1353"/>
      <c r="J247" s="1481">
        <f t="shared" si="5"/>
        <v>0</v>
      </c>
      <c r="K247" s="1355"/>
      <c r="L247" s="1355"/>
      <c r="M247" s="1414"/>
    </row>
    <row r="248" spans="1:13">
      <c r="A248" s="1358"/>
      <c r="B248" s="1388"/>
      <c r="C248" s="1388"/>
      <c r="D248" s="1349"/>
      <c r="E248" s="1389"/>
      <c r="F248" s="1389"/>
      <c r="G248" s="1351"/>
      <c r="H248" s="1352"/>
      <c r="I248" s="1353"/>
      <c r="J248" s="1481">
        <f t="shared" si="5"/>
        <v>0</v>
      </c>
      <c r="K248" s="1355"/>
      <c r="L248" s="1355"/>
      <c r="M248" s="1414"/>
    </row>
    <row r="249" spans="1:13">
      <c r="A249" s="1358"/>
      <c r="B249" s="1388"/>
      <c r="C249" s="1388"/>
      <c r="D249" s="1349"/>
      <c r="E249" s="1389"/>
      <c r="F249" s="1389"/>
      <c r="G249" s="1351"/>
      <c r="H249" s="1352"/>
      <c r="I249" s="1353"/>
      <c r="J249" s="1481">
        <f t="shared" si="5"/>
        <v>0</v>
      </c>
      <c r="K249" s="1355"/>
      <c r="L249" s="1355"/>
      <c r="M249" s="1414"/>
    </row>
    <row r="250" spans="1:13">
      <c r="A250" s="1358"/>
      <c r="B250" s="1388"/>
      <c r="C250" s="1388"/>
      <c r="D250" s="1349"/>
      <c r="E250" s="1389"/>
      <c r="F250" s="1389"/>
      <c r="G250" s="1351"/>
      <c r="H250" s="1352"/>
      <c r="I250" s="1353"/>
      <c r="J250" s="1481">
        <f t="shared" si="5"/>
        <v>0</v>
      </c>
      <c r="K250" s="1355"/>
      <c r="L250" s="1355"/>
      <c r="M250" s="1414"/>
    </row>
    <row r="251" spans="1:13">
      <c r="A251" s="1358"/>
      <c r="B251" s="1388"/>
      <c r="C251" s="1388"/>
      <c r="D251" s="1349"/>
      <c r="E251" s="1389"/>
      <c r="F251" s="1389"/>
      <c r="G251" s="1351"/>
      <c r="H251" s="1352"/>
      <c r="I251" s="1353"/>
      <c r="J251" s="1481">
        <f t="shared" si="5"/>
        <v>0</v>
      </c>
      <c r="K251" s="1355"/>
      <c r="L251" s="1355"/>
      <c r="M251" s="1414"/>
    </row>
    <row r="252" spans="1:13">
      <c r="A252" s="1358"/>
      <c r="B252" s="1388"/>
      <c r="C252" s="1388"/>
      <c r="D252" s="1349"/>
      <c r="E252" s="1389"/>
      <c r="F252" s="1389"/>
      <c r="G252" s="1351"/>
      <c r="H252" s="1352"/>
      <c r="I252" s="1353"/>
      <c r="J252" s="1481">
        <f t="shared" si="5"/>
        <v>0</v>
      </c>
      <c r="K252" s="1355"/>
      <c r="L252" s="1355"/>
      <c r="M252" s="1414"/>
    </row>
    <row r="253" spans="1:13">
      <c r="A253" s="1358"/>
      <c r="B253" s="1388"/>
      <c r="C253" s="1388"/>
      <c r="D253" s="1349"/>
      <c r="E253" s="1389"/>
      <c r="F253" s="1389"/>
      <c r="G253" s="1351"/>
      <c r="H253" s="1352"/>
      <c r="I253" s="1353"/>
      <c r="J253" s="1481">
        <f t="shared" si="5"/>
        <v>0</v>
      </c>
      <c r="K253" s="1355"/>
      <c r="L253" s="1355"/>
      <c r="M253" s="1414"/>
    </row>
    <row r="254" spans="1:13">
      <c r="A254" s="1358"/>
      <c r="B254" s="1388"/>
      <c r="C254" s="1388"/>
      <c r="D254" s="1349"/>
      <c r="E254" s="1389"/>
      <c r="F254" s="1389"/>
      <c r="G254" s="1351"/>
      <c r="H254" s="1352"/>
      <c r="I254" s="1353"/>
      <c r="J254" s="1481">
        <f t="shared" si="5"/>
        <v>0</v>
      </c>
      <c r="K254" s="1355"/>
      <c r="L254" s="1355"/>
      <c r="M254" s="1414"/>
    </row>
    <row r="255" spans="1:13">
      <c r="A255" s="1358"/>
      <c r="B255" s="1388"/>
      <c r="C255" s="1388"/>
      <c r="D255" s="1349"/>
      <c r="E255" s="1389"/>
      <c r="F255" s="1389"/>
      <c r="G255" s="1351"/>
      <c r="H255" s="1352"/>
      <c r="I255" s="1353"/>
      <c r="J255" s="1481">
        <f t="shared" si="5"/>
        <v>0</v>
      </c>
      <c r="K255" s="1355"/>
      <c r="L255" s="1355"/>
      <c r="M255" s="1414"/>
    </row>
    <row r="256" spans="1:13">
      <c r="A256" s="1358"/>
      <c r="B256" s="1388"/>
      <c r="C256" s="1388"/>
      <c r="D256" s="1349"/>
      <c r="E256" s="1389"/>
      <c r="F256" s="1389"/>
      <c r="G256" s="1351"/>
      <c r="H256" s="1352"/>
      <c r="I256" s="1353"/>
      <c r="J256" s="1481">
        <f t="shared" si="5"/>
        <v>0</v>
      </c>
      <c r="K256" s="1355"/>
      <c r="L256" s="1355"/>
      <c r="M256" s="1414"/>
    </row>
    <row r="257" spans="1:13">
      <c r="A257" s="1358"/>
      <c r="B257" s="1388"/>
      <c r="C257" s="1388"/>
      <c r="D257" s="1349"/>
      <c r="E257" s="1389"/>
      <c r="F257" s="1389"/>
      <c r="G257" s="1351"/>
      <c r="H257" s="1352"/>
      <c r="I257" s="1353"/>
      <c r="J257" s="1481">
        <f t="shared" si="5"/>
        <v>0</v>
      </c>
      <c r="K257" s="1355"/>
      <c r="L257" s="1355"/>
      <c r="M257" s="1414"/>
    </row>
    <row r="258" spans="1:13">
      <c r="A258" s="1358"/>
      <c r="B258" s="1388"/>
      <c r="C258" s="1388"/>
      <c r="D258" s="1349"/>
      <c r="E258" s="1389"/>
      <c r="F258" s="1389"/>
      <c r="G258" s="1351"/>
      <c r="H258" s="1352"/>
      <c r="I258" s="1353"/>
      <c r="J258" s="1481">
        <f t="shared" si="5"/>
        <v>0</v>
      </c>
      <c r="K258" s="1355"/>
      <c r="L258" s="1355"/>
      <c r="M258" s="1414"/>
    </row>
    <row r="259" spans="1:13">
      <c r="A259" s="1358"/>
      <c r="B259" s="1388"/>
      <c r="C259" s="1388"/>
      <c r="D259" s="1349"/>
      <c r="E259" s="1389"/>
      <c r="F259" s="1389"/>
      <c r="G259" s="1351"/>
      <c r="H259" s="1352"/>
      <c r="I259" s="1353"/>
      <c r="J259" s="1481">
        <f t="shared" ref="J259:J322" si="6">H259-I259</f>
        <v>0</v>
      </c>
      <c r="K259" s="1355"/>
      <c r="L259" s="1355"/>
      <c r="M259" s="1414"/>
    </row>
    <row r="260" spans="1:13">
      <c r="A260" s="1358"/>
      <c r="B260" s="1388"/>
      <c r="C260" s="1388"/>
      <c r="D260" s="1349"/>
      <c r="E260" s="1389"/>
      <c r="F260" s="1389"/>
      <c r="G260" s="1351"/>
      <c r="H260" s="1352"/>
      <c r="I260" s="1353"/>
      <c r="J260" s="1481">
        <f t="shared" si="6"/>
        <v>0</v>
      </c>
      <c r="K260" s="1355"/>
      <c r="L260" s="1355"/>
      <c r="M260" s="1414"/>
    </row>
    <row r="261" spans="1:13">
      <c r="A261" s="1358"/>
      <c r="B261" s="1388"/>
      <c r="C261" s="1388"/>
      <c r="D261" s="1349"/>
      <c r="E261" s="1389"/>
      <c r="F261" s="1389"/>
      <c r="G261" s="1351"/>
      <c r="H261" s="1352"/>
      <c r="I261" s="1353"/>
      <c r="J261" s="1481">
        <f t="shared" si="6"/>
        <v>0</v>
      </c>
      <c r="K261" s="1355"/>
      <c r="L261" s="1355"/>
      <c r="M261" s="1414"/>
    </row>
    <row r="262" spans="1:13">
      <c r="A262" s="1358"/>
      <c r="B262" s="1388"/>
      <c r="C262" s="1388"/>
      <c r="D262" s="1349"/>
      <c r="E262" s="1389"/>
      <c r="F262" s="1389"/>
      <c r="G262" s="1351"/>
      <c r="H262" s="1352"/>
      <c r="I262" s="1353"/>
      <c r="J262" s="1481">
        <f t="shared" si="6"/>
        <v>0</v>
      </c>
      <c r="K262" s="1355"/>
      <c r="L262" s="1355"/>
      <c r="M262" s="1414"/>
    </row>
    <row r="263" spans="1:13">
      <c r="A263" s="1358"/>
      <c r="B263" s="1388"/>
      <c r="C263" s="1388"/>
      <c r="D263" s="1349"/>
      <c r="E263" s="1389"/>
      <c r="F263" s="1389"/>
      <c r="G263" s="1351"/>
      <c r="H263" s="1352"/>
      <c r="I263" s="1353"/>
      <c r="J263" s="1481">
        <f t="shared" si="6"/>
        <v>0</v>
      </c>
      <c r="K263" s="1355"/>
      <c r="L263" s="1355"/>
      <c r="M263" s="1414"/>
    </row>
    <row r="264" spans="1:13">
      <c r="A264" s="1358"/>
      <c r="B264" s="1388"/>
      <c r="C264" s="1388"/>
      <c r="D264" s="1349"/>
      <c r="E264" s="1389"/>
      <c r="F264" s="1389"/>
      <c r="G264" s="1351"/>
      <c r="H264" s="1352"/>
      <c r="I264" s="1353"/>
      <c r="J264" s="1481">
        <f t="shared" si="6"/>
        <v>0</v>
      </c>
      <c r="K264" s="1355"/>
      <c r="L264" s="1355"/>
      <c r="M264" s="1414"/>
    </row>
    <row r="265" spans="1:13">
      <c r="A265" s="1358"/>
      <c r="B265" s="1388"/>
      <c r="C265" s="1388"/>
      <c r="D265" s="1349"/>
      <c r="E265" s="1389"/>
      <c r="F265" s="1389"/>
      <c r="G265" s="1351"/>
      <c r="H265" s="1352"/>
      <c r="I265" s="1353"/>
      <c r="J265" s="1481">
        <f t="shared" si="6"/>
        <v>0</v>
      </c>
      <c r="K265" s="1355"/>
      <c r="L265" s="1355"/>
      <c r="M265" s="1414"/>
    </row>
    <row r="266" spans="1:13">
      <c r="A266" s="1358"/>
      <c r="B266" s="1388"/>
      <c r="C266" s="1388"/>
      <c r="D266" s="1349"/>
      <c r="E266" s="1389"/>
      <c r="F266" s="1389"/>
      <c r="G266" s="1351"/>
      <c r="H266" s="1352"/>
      <c r="I266" s="1353"/>
      <c r="J266" s="1481">
        <f t="shared" si="6"/>
        <v>0</v>
      </c>
      <c r="K266" s="1355"/>
      <c r="L266" s="1355"/>
      <c r="M266" s="1414"/>
    </row>
    <row r="267" spans="1:13">
      <c r="A267" s="1358"/>
      <c r="B267" s="1388"/>
      <c r="C267" s="1388"/>
      <c r="D267" s="1349"/>
      <c r="E267" s="1389"/>
      <c r="F267" s="1389"/>
      <c r="G267" s="1351"/>
      <c r="H267" s="1352"/>
      <c r="I267" s="1353"/>
      <c r="J267" s="1481">
        <f t="shared" si="6"/>
        <v>0</v>
      </c>
      <c r="K267" s="1355"/>
      <c r="L267" s="1355"/>
      <c r="M267" s="1414"/>
    </row>
    <row r="268" spans="1:13">
      <c r="A268" s="1358"/>
      <c r="B268" s="1388"/>
      <c r="C268" s="1388"/>
      <c r="D268" s="1349"/>
      <c r="E268" s="1389"/>
      <c r="F268" s="1389"/>
      <c r="G268" s="1351"/>
      <c r="H268" s="1352"/>
      <c r="I268" s="1353"/>
      <c r="J268" s="1481">
        <f t="shared" si="6"/>
        <v>0</v>
      </c>
      <c r="K268" s="1355"/>
      <c r="L268" s="1355"/>
      <c r="M268" s="1414"/>
    </row>
    <row r="269" spans="1:13">
      <c r="A269" s="1358"/>
      <c r="B269" s="1388"/>
      <c r="C269" s="1388"/>
      <c r="D269" s="1349"/>
      <c r="E269" s="1389"/>
      <c r="F269" s="1389"/>
      <c r="G269" s="1351"/>
      <c r="H269" s="1352"/>
      <c r="I269" s="1353"/>
      <c r="J269" s="1481">
        <f t="shared" si="6"/>
        <v>0</v>
      </c>
      <c r="K269" s="1355"/>
      <c r="L269" s="1355"/>
      <c r="M269" s="1414"/>
    </row>
    <row r="270" spans="1:13">
      <c r="A270" s="1358"/>
      <c r="B270" s="1388"/>
      <c r="C270" s="1388"/>
      <c r="D270" s="1349"/>
      <c r="E270" s="1389"/>
      <c r="F270" s="1389"/>
      <c r="G270" s="1351"/>
      <c r="H270" s="1352"/>
      <c r="I270" s="1353"/>
      <c r="J270" s="1481">
        <f t="shared" si="6"/>
        <v>0</v>
      </c>
      <c r="K270" s="1355"/>
      <c r="L270" s="1355"/>
      <c r="M270" s="1414"/>
    </row>
    <row r="271" spans="1:13">
      <c r="A271" s="1358"/>
      <c r="B271" s="1388"/>
      <c r="C271" s="1388"/>
      <c r="D271" s="1349"/>
      <c r="E271" s="1389"/>
      <c r="F271" s="1389"/>
      <c r="G271" s="1351"/>
      <c r="H271" s="1352"/>
      <c r="I271" s="1353"/>
      <c r="J271" s="1481">
        <f t="shared" si="6"/>
        <v>0</v>
      </c>
      <c r="K271" s="1355"/>
      <c r="L271" s="1355"/>
      <c r="M271" s="1414"/>
    </row>
    <row r="272" spans="1:13">
      <c r="A272" s="1358"/>
      <c r="B272" s="1388"/>
      <c r="C272" s="1388"/>
      <c r="D272" s="1349"/>
      <c r="E272" s="1389"/>
      <c r="F272" s="1389"/>
      <c r="G272" s="1351"/>
      <c r="H272" s="1352"/>
      <c r="I272" s="1353"/>
      <c r="J272" s="1481">
        <f t="shared" si="6"/>
        <v>0</v>
      </c>
      <c r="K272" s="1355"/>
      <c r="L272" s="1355"/>
      <c r="M272" s="1414"/>
    </row>
    <row r="273" spans="1:13">
      <c r="A273" s="1358"/>
      <c r="B273" s="1388"/>
      <c r="C273" s="1388"/>
      <c r="D273" s="1349"/>
      <c r="E273" s="1389"/>
      <c r="F273" s="1389"/>
      <c r="G273" s="1351"/>
      <c r="H273" s="1352"/>
      <c r="I273" s="1353"/>
      <c r="J273" s="1481">
        <f t="shared" si="6"/>
        <v>0</v>
      </c>
      <c r="K273" s="1355"/>
      <c r="L273" s="1355"/>
      <c r="M273" s="1414"/>
    </row>
    <row r="274" spans="1:13">
      <c r="A274" s="1358"/>
      <c r="B274" s="1388"/>
      <c r="C274" s="1388"/>
      <c r="D274" s="1349"/>
      <c r="E274" s="1389"/>
      <c r="F274" s="1389"/>
      <c r="G274" s="1351"/>
      <c r="H274" s="1352"/>
      <c r="I274" s="1353"/>
      <c r="J274" s="1481">
        <f t="shared" si="6"/>
        <v>0</v>
      </c>
      <c r="K274" s="1355"/>
      <c r="L274" s="1355"/>
      <c r="M274" s="1414"/>
    </row>
    <row r="275" spans="1:13">
      <c r="A275" s="1358"/>
      <c r="B275" s="1388"/>
      <c r="C275" s="1388"/>
      <c r="D275" s="1349"/>
      <c r="E275" s="1389"/>
      <c r="F275" s="1389"/>
      <c r="G275" s="1351"/>
      <c r="H275" s="1352"/>
      <c r="I275" s="1353"/>
      <c r="J275" s="1481">
        <f t="shared" si="6"/>
        <v>0</v>
      </c>
      <c r="K275" s="1355"/>
      <c r="L275" s="1355"/>
      <c r="M275" s="1414"/>
    </row>
    <row r="276" spans="1:13">
      <c r="A276" s="1358"/>
      <c r="B276" s="1388"/>
      <c r="C276" s="1388"/>
      <c r="D276" s="1349"/>
      <c r="E276" s="1389"/>
      <c r="F276" s="1389"/>
      <c r="G276" s="1351"/>
      <c r="H276" s="1352"/>
      <c r="I276" s="1353"/>
      <c r="J276" s="1481">
        <f t="shared" si="6"/>
        <v>0</v>
      </c>
      <c r="K276" s="1355"/>
      <c r="L276" s="1355"/>
      <c r="M276" s="1414"/>
    </row>
    <row r="277" spans="1:13">
      <c r="A277" s="1358"/>
      <c r="B277" s="1388"/>
      <c r="C277" s="1388"/>
      <c r="D277" s="1349"/>
      <c r="E277" s="1389"/>
      <c r="F277" s="1389"/>
      <c r="G277" s="1351"/>
      <c r="H277" s="1352"/>
      <c r="I277" s="1353"/>
      <c r="J277" s="1481">
        <f t="shared" si="6"/>
        <v>0</v>
      </c>
      <c r="K277" s="1355"/>
      <c r="L277" s="1355"/>
      <c r="M277" s="1414"/>
    </row>
    <row r="278" spans="1:13">
      <c r="A278" s="1358"/>
      <c r="B278" s="1388"/>
      <c r="C278" s="1388"/>
      <c r="D278" s="1349"/>
      <c r="E278" s="1389"/>
      <c r="F278" s="1389"/>
      <c r="G278" s="1351"/>
      <c r="H278" s="1352"/>
      <c r="I278" s="1353"/>
      <c r="J278" s="1481">
        <f t="shared" si="6"/>
        <v>0</v>
      </c>
      <c r="K278" s="1355"/>
      <c r="L278" s="1355"/>
      <c r="M278" s="1414"/>
    </row>
    <row r="279" spans="1:13">
      <c r="A279" s="1358"/>
      <c r="B279" s="1388"/>
      <c r="C279" s="1388"/>
      <c r="D279" s="1349"/>
      <c r="E279" s="1389"/>
      <c r="F279" s="1389"/>
      <c r="G279" s="1351"/>
      <c r="H279" s="1352"/>
      <c r="I279" s="1353"/>
      <c r="J279" s="1481">
        <f t="shared" si="6"/>
        <v>0</v>
      </c>
      <c r="K279" s="1355"/>
      <c r="L279" s="1355"/>
      <c r="M279" s="1414"/>
    </row>
    <row r="280" spans="1:13">
      <c r="A280" s="1358"/>
      <c r="B280" s="1388"/>
      <c r="C280" s="1388"/>
      <c r="D280" s="1349"/>
      <c r="E280" s="1389"/>
      <c r="F280" s="1389"/>
      <c r="G280" s="1351"/>
      <c r="H280" s="1352"/>
      <c r="I280" s="1353"/>
      <c r="J280" s="1481">
        <f t="shared" si="6"/>
        <v>0</v>
      </c>
      <c r="K280" s="1355"/>
      <c r="L280" s="1355"/>
      <c r="M280" s="1414"/>
    </row>
    <row r="281" spans="1:13">
      <c r="A281" s="1358"/>
      <c r="B281" s="1388"/>
      <c r="C281" s="1388"/>
      <c r="D281" s="1349"/>
      <c r="E281" s="1389"/>
      <c r="F281" s="1389"/>
      <c r="G281" s="1351"/>
      <c r="H281" s="1352"/>
      <c r="I281" s="1353"/>
      <c r="J281" s="1481">
        <f t="shared" si="6"/>
        <v>0</v>
      </c>
      <c r="K281" s="1355"/>
      <c r="L281" s="1355"/>
      <c r="M281" s="1414"/>
    </row>
    <row r="282" spans="1:13">
      <c r="A282" s="1358"/>
      <c r="B282" s="1388"/>
      <c r="C282" s="1388"/>
      <c r="D282" s="1349"/>
      <c r="E282" s="1389"/>
      <c r="F282" s="1389"/>
      <c r="G282" s="1351"/>
      <c r="H282" s="1352"/>
      <c r="I282" s="1353"/>
      <c r="J282" s="1481">
        <f t="shared" si="6"/>
        <v>0</v>
      </c>
      <c r="K282" s="1355"/>
      <c r="L282" s="1355"/>
      <c r="M282" s="1414"/>
    </row>
    <row r="283" spans="1:13">
      <c r="A283" s="1358"/>
      <c r="B283" s="1388"/>
      <c r="C283" s="1388"/>
      <c r="D283" s="1349"/>
      <c r="E283" s="1389"/>
      <c r="F283" s="1389"/>
      <c r="G283" s="1351"/>
      <c r="H283" s="1352"/>
      <c r="I283" s="1353"/>
      <c r="J283" s="1481">
        <f t="shared" si="6"/>
        <v>0</v>
      </c>
      <c r="K283" s="1355"/>
      <c r="L283" s="1355"/>
      <c r="M283" s="1414"/>
    </row>
    <row r="284" spans="1:13">
      <c r="A284" s="1358"/>
      <c r="B284" s="1388"/>
      <c r="C284" s="1388"/>
      <c r="D284" s="1349"/>
      <c r="E284" s="1389"/>
      <c r="F284" s="1389"/>
      <c r="G284" s="1351"/>
      <c r="H284" s="1352"/>
      <c r="I284" s="1353"/>
      <c r="J284" s="1481">
        <f t="shared" si="6"/>
        <v>0</v>
      </c>
      <c r="K284" s="1355"/>
      <c r="L284" s="1355"/>
      <c r="M284" s="1414"/>
    </row>
    <row r="285" spans="1:13">
      <c r="A285" s="1358"/>
      <c r="B285" s="1388"/>
      <c r="C285" s="1388"/>
      <c r="D285" s="1349"/>
      <c r="E285" s="1389"/>
      <c r="F285" s="1389"/>
      <c r="G285" s="1351"/>
      <c r="H285" s="1352"/>
      <c r="I285" s="1353"/>
      <c r="J285" s="1481">
        <f t="shared" si="6"/>
        <v>0</v>
      </c>
      <c r="K285" s="1355"/>
      <c r="L285" s="1355"/>
      <c r="M285" s="1414"/>
    </row>
    <row r="286" spans="1:13">
      <c r="A286" s="1358"/>
      <c r="B286" s="1388"/>
      <c r="C286" s="1388"/>
      <c r="D286" s="1349"/>
      <c r="E286" s="1389"/>
      <c r="F286" s="1389"/>
      <c r="G286" s="1351"/>
      <c r="H286" s="1352"/>
      <c r="I286" s="1353"/>
      <c r="J286" s="1481">
        <f t="shared" si="6"/>
        <v>0</v>
      </c>
      <c r="K286" s="1355"/>
      <c r="L286" s="1355"/>
      <c r="M286" s="1414"/>
    </row>
    <row r="287" spans="1:13">
      <c r="A287" s="1358"/>
      <c r="B287" s="1388"/>
      <c r="C287" s="1388"/>
      <c r="D287" s="1349"/>
      <c r="E287" s="1389"/>
      <c r="F287" s="1389"/>
      <c r="G287" s="1351"/>
      <c r="H287" s="1352"/>
      <c r="I287" s="1353"/>
      <c r="J287" s="1481">
        <f t="shared" si="6"/>
        <v>0</v>
      </c>
      <c r="K287" s="1355"/>
      <c r="L287" s="1355"/>
      <c r="M287" s="1414"/>
    </row>
    <row r="288" spans="1:13">
      <c r="A288" s="1358"/>
      <c r="B288" s="1388"/>
      <c r="C288" s="1388"/>
      <c r="D288" s="1349"/>
      <c r="E288" s="1389"/>
      <c r="F288" s="1389"/>
      <c r="G288" s="1351"/>
      <c r="H288" s="1352"/>
      <c r="I288" s="1353"/>
      <c r="J288" s="1481">
        <f t="shared" si="6"/>
        <v>0</v>
      </c>
      <c r="K288" s="1355"/>
      <c r="L288" s="1355"/>
      <c r="M288" s="1414"/>
    </row>
    <row r="289" spans="1:13">
      <c r="A289" s="1358"/>
      <c r="B289" s="1388"/>
      <c r="C289" s="1388"/>
      <c r="D289" s="1349"/>
      <c r="E289" s="1389"/>
      <c r="F289" s="1389"/>
      <c r="G289" s="1351"/>
      <c r="H289" s="1352"/>
      <c r="I289" s="1353"/>
      <c r="J289" s="1481">
        <f t="shared" si="6"/>
        <v>0</v>
      </c>
      <c r="K289" s="1355"/>
      <c r="L289" s="1355"/>
      <c r="M289" s="1414"/>
    </row>
    <row r="290" spans="1:13">
      <c r="A290" s="1358"/>
      <c r="B290" s="1388"/>
      <c r="C290" s="1388"/>
      <c r="D290" s="1349"/>
      <c r="E290" s="1389"/>
      <c r="F290" s="1389"/>
      <c r="G290" s="1351"/>
      <c r="H290" s="1352"/>
      <c r="I290" s="1353"/>
      <c r="J290" s="1481">
        <f t="shared" si="6"/>
        <v>0</v>
      </c>
      <c r="K290" s="1355"/>
      <c r="L290" s="1355"/>
      <c r="M290" s="1414"/>
    </row>
    <row r="291" spans="1:13">
      <c r="A291" s="1358"/>
      <c r="B291" s="1388"/>
      <c r="C291" s="1388"/>
      <c r="D291" s="1349"/>
      <c r="E291" s="1389"/>
      <c r="F291" s="1389"/>
      <c r="G291" s="1351"/>
      <c r="H291" s="1352"/>
      <c r="I291" s="1353"/>
      <c r="J291" s="1481">
        <f t="shared" si="6"/>
        <v>0</v>
      </c>
      <c r="K291" s="1355"/>
      <c r="L291" s="1355"/>
      <c r="M291" s="1414"/>
    </row>
    <row r="292" spans="1:13">
      <c r="A292" s="1358"/>
      <c r="B292" s="1388"/>
      <c r="C292" s="1388"/>
      <c r="D292" s="1349"/>
      <c r="E292" s="1389"/>
      <c r="F292" s="1389"/>
      <c r="G292" s="1351"/>
      <c r="H292" s="1352"/>
      <c r="I292" s="1353"/>
      <c r="J292" s="1481">
        <f t="shared" si="6"/>
        <v>0</v>
      </c>
      <c r="K292" s="1355"/>
      <c r="L292" s="1355"/>
      <c r="M292" s="1414"/>
    </row>
    <row r="293" spans="1:13">
      <c r="A293" s="1358"/>
      <c r="B293" s="1388"/>
      <c r="C293" s="1388"/>
      <c r="D293" s="1349"/>
      <c r="E293" s="1389"/>
      <c r="F293" s="1389"/>
      <c r="G293" s="1351"/>
      <c r="H293" s="1352"/>
      <c r="I293" s="1353"/>
      <c r="J293" s="1481">
        <f t="shared" si="6"/>
        <v>0</v>
      </c>
      <c r="K293" s="1355"/>
      <c r="L293" s="1355"/>
      <c r="M293" s="1414"/>
    </row>
    <row r="294" spans="1:13">
      <c r="A294" s="1358"/>
      <c r="B294" s="1388"/>
      <c r="C294" s="1388"/>
      <c r="D294" s="1349"/>
      <c r="E294" s="1389"/>
      <c r="F294" s="1389"/>
      <c r="G294" s="1351"/>
      <c r="H294" s="1352"/>
      <c r="I294" s="1353"/>
      <c r="J294" s="1481">
        <f t="shared" si="6"/>
        <v>0</v>
      </c>
      <c r="K294" s="1355"/>
      <c r="L294" s="1355"/>
      <c r="M294" s="1414"/>
    </row>
    <row r="295" spans="1:13">
      <c r="A295" s="1358"/>
      <c r="B295" s="1388"/>
      <c r="C295" s="1388"/>
      <c r="D295" s="1349"/>
      <c r="E295" s="1389"/>
      <c r="F295" s="1389"/>
      <c r="G295" s="1351"/>
      <c r="H295" s="1352"/>
      <c r="I295" s="1353"/>
      <c r="J295" s="1481">
        <f t="shared" si="6"/>
        <v>0</v>
      </c>
      <c r="K295" s="1355"/>
      <c r="L295" s="1355"/>
      <c r="M295" s="1414"/>
    </row>
    <row r="296" spans="1:13">
      <c r="A296" s="1358"/>
      <c r="B296" s="1388"/>
      <c r="C296" s="1388"/>
      <c r="D296" s="1349"/>
      <c r="E296" s="1389"/>
      <c r="F296" s="1389"/>
      <c r="G296" s="1351"/>
      <c r="H296" s="1352"/>
      <c r="I296" s="1353"/>
      <c r="J296" s="1481">
        <f t="shared" si="6"/>
        <v>0</v>
      </c>
      <c r="K296" s="1355"/>
      <c r="L296" s="1355"/>
      <c r="M296" s="1414"/>
    </row>
    <row r="297" spans="1:13">
      <c r="A297" s="1358"/>
      <c r="B297" s="1388"/>
      <c r="C297" s="1388"/>
      <c r="D297" s="1349"/>
      <c r="E297" s="1389"/>
      <c r="F297" s="1389"/>
      <c r="G297" s="1351"/>
      <c r="H297" s="1352"/>
      <c r="I297" s="1353"/>
      <c r="J297" s="1481">
        <f t="shared" si="6"/>
        <v>0</v>
      </c>
      <c r="K297" s="1355"/>
      <c r="L297" s="1355"/>
      <c r="M297" s="1414"/>
    </row>
    <row r="298" spans="1:13">
      <c r="A298" s="1358"/>
      <c r="B298" s="1388"/>
      <c r="C298" s="1388"/>
      <c r="D298" s="1349"/>
      <c r="E298" s="1389"/>
      <c r="F298" s="1389"/>
      <c r="G298" s="1351"/>
      <c r="H298" s="1352"/>
      <c r="I298" s="1353"/>
      <c r="J298" s="1481">
        <f t="shared" si="6"/>
        <v>0</v>
      </c>
      <c r="K298" s="1355"/>
      <c r="L298" s="1355"/>
      <c r="M298" s="1414"/>
    </row>
    <row r="299" spans="1:13">
      <c r="A299" s="1358"/>
      <c r="B299" s="1388"/>
      <c r="C299" s="1388"/>
      <c r="D299" s="1349"/>
      <c r="E299" s="1389"/>
      <c r="F299" s="1389"/>
      <c r="G299" s="1351"/>
      <c r="H299" s="1352"/>
      <c r="I299" s="1353"/>
      <c r="J299" s="1481">
        <f t="shared" si="6"/>
        <v>0</v>
      </c>
      <c r="K299" s="1355"/>
      <c r="L299" s="1355"/>
      <c r="M299" s="1414"/>
    </row>
    <row r="300" spans="1:13">
      <c r="A300" s="1358"/>
      <c r="B300" s="1388"/>
      <c r="C300" s="1388"/>
      <c r="D300" s="1349"/>
      <c r="E300" s="1389"/>
      <c r="F300" s="1389"/>
      <c r="G300" s="1351"/>
      <c r="H300" s="1352"/>
      <c r="I300" s="1353"/>
      <c r="J300" s="1481">
        <f t="shared" si="6"/>
        <v>0</v>
      </c>
      <c r="K300" s="1355"/>
      <c r="L300" s="1355"/>
      <c r="M300" s="1414"/>
    </row>
    <row r="301" spans="1:13">
      <c r="A301" s="1358"/>
      <c r="B301" s="1388"/>
      <c r="C301" s="1388"/>
      <c r="D301" s="1349"/>
      <c r="E301" s="1389"/>
      <c r="F301" s="1389"/>
      <c r="G301" s="1351"/>
      <c r="H301" s="1352"/>
      <c r="I301" s="1353"/>
      <c r="J301" s="1481">
        <f t="shared" si="6"/>
        <v>0</v>
      </c>
      <c r="K301" s="1355"/>
      <c r="L301" s="1355"/>
      <c r="M301" s="1414"/>
    </row>
    <row r="302" spans="1:13">
      <c r="A302" s="1358"/>
      <c r="B302" s="1388"/>
      <c r="C302" s="1388"/>
      <c r="D302" s="1349"/>
      <c r="E302" s="1389"/>
      <c r="F302" s="1389"/>
      <c r="G302" s="1351"/>
      <c r="H302" s="1352"/>
      <c r="I302" s="1353"/>
      <c r="J302" s="1481">
        <f t="shared" si="6"/>
        <v>0</v>
      </c>
      <c r="K302" s="1355"/>
      <c r="L302" s="1355"/>
      <c r="M302" s="1414"/>
    </row>
    <row r="303" spans="1:13">
      <c r="A303" s="1358"/>
      <c r="B303" s="1388"/>
      <c r="C303" s="1388"/>
      <c r="D303" s="1349"/>
      <c r="E303" s="1389"/>
      <c r="F303" s="1389"/>
      <c r="G303" s="1351"/>
      <c r="H303" s="1352"/>
      <c r="I303" s="1353"/>
      <c r="J303" s="1481">
        <f t="shared" si="6"/>
        <v>0</v>
      </c>
      <c r="K303" s="1355"/>
      <c r="L303" s="1355"/>
      <c r="M303" s="1414"/>
    </row>
    <row r="304" spans="1:13">
      <c r="A304" s="1358"/>
      <c r="B304" s="1388"/>
      <c r="C304" s="1388"/>
      <c r="D304" s="1349"/>
      <c r="E304" s="1389"/>
      <c r="F304" s="1389"/>
      <c r="G304" s="1351"/>
      <c r="H304" s="1352"/>
      <c r="I304" s="1353"/>
      <c r="J304" s="1481">
        <f t="shared" si="6"/>
        <v>0</v>
      </c>
      <c r="K304" s="1355"/>
      <c r="L304" s="1355"/>
      <c r="M304" s="1414"/>
    </row>
    <row r="305" spans="1:13">
      <c r="A305" s="1358"/>
      <c r="B305" s="1388"/>
      <c r="C305" s="1388"/>
      <c r="D305" s="1349"/>
      <c r="E305" s="1389"/>
      <c r="F305" s="1389"/>
      <c r="G305" s="1351"/>
      <c r="H305" s="1352"/>
      <c r="I305" s="1353"/>
      <c r="J305" s="1481">
        <f t="shared" si="6"/>
        <v>0</v>
      </c>
      <c r="K305" s="1355"/>
      <c r="L305" s="1355"/>
      <c r="M305" s="1414"/>
    </row>
    <row r="306" spans="1:13">
      <c r="A306" s="1358"/>
      <c r="B306" s="1388"/>
      <c r="C306" s="1388"/>
      <c r="D306" s="1349"/>
      <c r="E306" s="1389"/>
      <c r="F306" s="1389"/>
      <c r="G306" s="1351"/>
      <c r="H306" s="1352"/>
      <c r="I306" s="1353"/>
      <c r="J306" s="1481">
        <f t="shared" si="6"/>
        <v>0</v>
      </c>
      <c r="K306" s="1355"/>
      <c r="L306" s="1355"/>
      <c r="M306" s="1414"/>
    </row>
    <row r="307" spans="1:13">
      <c r="A307" s="1358"/>
      <c r="B307" s="1388"/>
      <c r="C307" s="1388"/>
      <c r="D307" s="1349"/>
      <c r="E307" s="1389"/>
      <c r="F307" s="1389"/>
      <c r="G307" s="1351"/>
      <c r="H307" s="1352"/>
      <c r="I307" s="1353"/>
      <c r="J307" s="1481">
        <f t="shared" si="6"/>
        <v>0</v>
      </c>
      <c r="K307" s="1355"/>
      <c r="L307" s="1355"/>
      <c r="M307" s="1414"/>
    </row>
    <row r="308" spans="1:13">
      <c r="A308" s="1358"/>
      <c r="B308" s="1388"/>
      <c r="C308" s="1388"/>
      <c r="D308" s="1349"/>
      <c r="E308" s="1389"/>
      <c r="F308" s="1389"/>
      <c r="G308" s="1351"/>
      <c r="H308" s="1352"/>
      <c r="I308" s="1353"/>
      <c r="J308" s="1481">
        <f t="shared" si="6"/>
        <v>0</v>
      </c>
      <c r="K308" s="1355"/>
      <c r="L308" s="1355"/>
      <c r="M308" s="1414"/>
    </row>
    <row r="309" spans="1:13">
      <c r="A309" s="1358"/>
      <c r="B309" s="1388"/>
      <c r="C309" s="1388"/>
      <c r="D309" s="1349"/>
      <c r="E309" s="1389"/>
      <c r="F309" s="1389"/>
      <c r="G309" s="1351"/>
      <c r="H309" s="1352"/>
      <c r="I309" s="1353"/>
      <c r="J309" s="1481">
        <f t="shared" si="6"/>
        <v>0</v>
      </c>
      <c r="K309" s="1355"/>
      <c r="L309" s="1355"/>
      <c r="M309" s="1414"/>
    </row>
    <row r="310" spans="1:13">
      <c r="A310" s="1358"/>
      <c r="B310" s="1388"/>
      <c r="C310" s="1388"/>
      <c r="D310" s="1349"/>
      <c r="E310" s="1389"/>
      <c r="F310" s="1389"/>
      <c r="G310" s="1351"/>
      <c r="H310" s="1352"/>
      <c r="I310" s="1353"/>
      <c r="J310" s="1481">
        <f t="shared" si="6"/>
        <v>0</v>
      </c>
      <c r="K310" s="1355"/>
      <c r="L310" s="1355"/>
      <c r="M310" s="1414"/>
    </row>
    <row r="311" spans="1:13">
      <c r="A311" s="1358"/>
      <c r="B311" s="1388"/>
      <c r="C311" s="1388"/>
      <c r="D311" s="1349"/>
      <c r="E311" s="1389"/>
      <c r="F311" s="1389"/>
      <c r="G311" s="1351"/>
      <c r="H311" s="1352"/>
      <c r="I311" s="1353"/>
      <c r="J311" s="1481">
        <f t="shared" si="6"/>
        <v>0</v>
      </c>
      <c r="K311" s="1355"/>
      <c r="L311" s="1355"/>
      <c r="M311" s="1414"/>
    </row>
    <row r="312" spans="1:13">
      <c r="A312" s="1358"/>
      <c r="B312" s="1388"/>
      <c r="C312" s="1388"/>
      <c r="D312" s="1349"/>
      <c r="E312" s="1389"/>
      <c r="F312" s="1389"/>
      <c r="G312" s="1351"/>
      <c r="H312" s="1352"/>
      <c r="I312" s="1353"/>
      <c r="J312" s="1481">
        <f t="shared" si="6"/>
        <v>0</v>
      </c>
      <c r="K312" s="1355"/>
      <c r="L312" s="1355"/>
      <c r="M312" s="1414"/>
    </row>
    <row r="313" spans="1:13">
      <c r="A313" s="1358"/>
      <c r="B313" s="1388"/>
      <c r="C313" s="1388"/>
      <c r="D313" s="1349"/>
      <c r="E313" s="1389"/>
      <c r="F313" s="1389"/>
      <c r="G313" s="1351"/>
      <c r="H313" s="1352"/>
      <c r="I313" s="1353"/>
      <c r="J313" s="1481">
        <f t="shared" si="6"/>
        <v>0</v>
      </c>
      <c r="K313" s="1355"/>
      <c r="L313" s="1355"/>
      <c r="M313" s="1414"/>
    </row>
    <row r="314" spans="1:13">
      <c r="A314" s="1358"/>
      <c r="B314" s="1388"/>
      <c r="C314" s="1388"/>
      <c r="D314" s="1349"/>
      <c r="E314" s="1389"/>
      <c r="F314" s="1389"/>
      <c r="G314" s="1351"/>
      <c r="H314" s="1352"/>
      <c r="I314" s="1353"/>
      <c r="J314" s="1481">
        <f t="shared" si="6"/>
        <v>0</v>
      </c>
      <c r="K314" s="1355"/>
      <c r="L314" s="1355"/>
      <c r="M314" s="1414"/>
    </row>
    <row r="315" spans="1:13">
      <c r="A315" s="1358"/>
      <c r="B315" s="1388"/>
      <c r="C315" s="1388"/>
      <c r="D315" s="1349"/>
      <c r="E315" s="1389"/>
      <c r="F315" s="1389"/>
      <c r="G315" s="1351"/>
      <c r="H315" s="1352"/>
      <c r="I315" s="1353"/>
      <c r="J315" s="1481">
        <f t="shared" si="6"/>
        <v>0</v>
      </c>
      <c r="K315" s="1355"/>
      <c r="L315" s="1355"/>
      <c r="M315" s="1414"/>
    </row>
    <row r="316" spans="1:13">
      <c r="A316" s="1358"/>
      <c r="B316" s="1388"/>
      <c r="C316" s="1388"/>
      <c r="D316" s="1349"/>
      <c r="E316" s="1389"/>
      <c r="F316" s="1389"/>
      <c r="G316" s="1351"/>
      <c r="H316" s="1352"/>
      <c r="I316" s="1353"/>
      <c r="J316" s="1481">
        <f t="shared" si="6"/>
        <v>0</v>
      </c>
      <c r="K316" s="1355"/>
      <c r="L316" s="1355"/>
      <c r="M316" s="1414"/>
    </row>
    <row r="317" spans="1:13">
      <c r="A317" s="1358"/>
      <c r="B317" s="1388"/>
      <c r="C317" s="1388"/>
      <c r="D317" s="1349"/>
      <c r="E317" s="1389"/>
      <c r="F317" s="1389"/>
      <c r="G317" s="1351"/>
      <c r="H317" s="1352"/>
      <c r="I317" s="1353"/>
      <c r="J317" s="1481">
        <f t="shared" si="6"/>
        <v>0</v>
      </c>
      <c r="K317" s="1355"/>
      <c r="L317" s="1355"/>
      <c r="M317" s="1414"/>
    </row>
    <row r="318" spans="1:13">
      <c r="A318" s="1358"/>
      <c r="B318" s="1388"/>
      <c r="C318" s="1388"/>
      <c r="D318" s="1349"/>
      <c r="E318" s="1389"/>
      <c r="F318" s="1389"/>
      <c r="G318" s="1351"/>
      <c r="H318" s="1352"/>
      <c r="I318" s="1353"/>
      <c r="J318" s="1481">
        <f t="shared" si="6"/>
        <v>0</v>
      </c>
      <c r="K318" s="1355"/>
      <c r="L318" s="1355"/>
      <c r="M318" s="1414"/>
    </row>
    <row r="319" spans="1:13">
      <c r="A319" s="1358"/>
      <c r="B319" s="1388"/>
      <c r="C319" s="1388"/>
      <c r="D319" s="1349"/>
      <c r="E319" s="1389"/>
      <c r="F319" s="1389"/>
      <c r="G319" s="1351"/>
      <c r="H319" s="1352"/>
      <c r="I319" s="1353"/>
      <c r="J319" s="1481">
        <f t="shared" si="6"/>
        <v>0</v>
      </c>
      <c r="K319" s="1355"/>
      <c r="L319" s="1355"/>
      <c r="M319" s="1414"/>
    </row>
    <row r="320" spans="1:13">
      <c r="A320" s="1358"/>
      <c r="B320" s="1388"/>
      <c r="C320" s="1388"/>
      <c r="D320" s="1349"/>
      <c r="E320" s="1389"/>
      <c r="F320" s="1389"/>
      <c r="G320" s="1351"/>
      <c r="H320" s="1352"/>
      <c r="I320" s="1353"/>
      <c r="J320" s="1481">
        <f t="shared" si="6"/>
        <v>0</v>
      </c>
      <c r="K320" s="1355"/>
      <c r="L320" s="1355"/>
      <c r="M320" s="1414"/>
    </row>
    <row r="321" spans="1:13">
      <c r="A321" s="1358"/>
      <c r="B321" s="1388"/>
      <c r="C321" s="1388"/>
      <c r="D321" s="1349"/>
      <c r="E321" s="1389"/>
      <c r="F321" s="1389"/>
      <c r="G321" s="1351"/>
      <c r="H321" s="1352"/>
      <c r="I321" s="1353"/>
      <c r="J321" s="1481">
        <f t="shared" si="6"/>
        <v>0</v>
      </c>
      <c r="K321" s="1355"/>
      <c r="L321" s="1355"/>
      <c r="M321" s="1414"/>
    </row>
    <row r="322" spans="1:13">
      <c r="A322" s="1358"/>
      <c r="B322" s="1388"/>
      <c r="C322" s="1388"/>
      <c r="D322" s="1349"/>
      <c r="E322" s="1389"/>
      <c r="F322" s="1389"/>
      <c r="G322" s="1351"/>
      <c r="H322" s="1352"/>
      <c r="I322" s="1353"/>
      <c r="J322" s="1481">
        <f t="shared" si="6"/>
        <v>0</v>
      </c>
      <c r="K322" s="1355"/>
      <c r="L322" s="1355"/>
      <c r="M322" s="1414"/>
    </row>
    <row r="323" spans="1:13">
      <c r="A323" s="1358"/>
      <c r="B323" s="1388"/>
      <c r="C323" s="1388"/>
      <c r="D323" s="1349"/>
      <c r="E323" s="1389"/>
      <c r="F323" s="1389"/>
      <c r="G323" s="1351"/>
      <c r="H323" s="1352"/>
      <c r="I323" s="1353"/>
      <c r="J323" s="1481">
        <f t="shared" ref="J323:J386" si="7">H323-I323</f>
        <v>0</v>
      </c>
      <c r="K323" s="1355"/>
      <c r="L323" s="1355"/>
      <c r="M323" s="1414"/>
    </row>
    <row r="324" spans="1:13">
      <c r="A324" s="1358"/>
      <c r="B324" s="1388"/>
      <c r="C324" s="1388"/>
      <c r="D324" s="1349"/>
      <c r="E324" s="1389"/>
      <c r="F324" s="1389"/>
      <c r="G324" s="1351"/>
      <c r="H324" s="1352"/>
      <c r="I324" s="1353"/>
      <c r="J324" s="1481">
        <f t="shared" si="7"/>
        <v>0</v>
      </c>
      <c r="K324" s="1355"/>
      <c r="L324" s="1355"/>
      <c r="M324" s="1414"/>
    </row>
    <row r="325" spans="1:13">
      <c r="A325" s="1358"/>
      <c r="B325" s="1388"/>
      <c r="C325" s="1388"/>
      <c r="D325" s="1349"/>
      <c r="E325" s="1389"/>
      <c r="F325" s="1389"/>
      <c r="G325" s="1351"/>
      <c r="H325" s="1352"/>
      <c r="I325" s="1353"/>
      <c r="J325" s="1481">
        <f t="shared" si="7"/>
        <v>0</v>
      </c>
      <c r="K325" s="1355"/>
      <c r="L325" s="1355"/>
      <c r="M325" s="1414"/>
    </row>
    <row r="326" spans="1:13">
      <c r="A326" s="1358"/>
      <c r="B326" s="1388"/>
      <c r="C326" s="1388"/>
      <c r="D326" s="1349"/>
      <c r="E326" s="1389"/>
      <c r="F326" s="1389"/>
      <c r="G326" s="1351"/>
      <c r="H326" s="1352"/>
      <c r="I326" s="1353"/>
      <c r="J326" s="1481">
        <f t="shared" si="7"/>
        <v>0</v>
      </c>
      <c r="K326" s="1355"/>
      <c r="L326" s="1355"/>
      <c r="M326" s="1414"/>
    </row>
    <row r="327" spans="1:13">
      <c r="A327" s="1358"/>
      <c r="B327" s="1388"/>
      <c r="C327" s="1388"/>
      <c r="D327" s="1349"/>
      <c r="E327" s="1389"/>
      <c r="F327" s="1389"/>
      <c r="G327" s="1351"/>
      <c r="H327" s="1352"/>
      <c r="I327" s="1353"/>
      <c r="J327" s="1481">
        <f t="shared" si="7"/>
        <v>0</v>
      </c>
      <c r="K327" s="1355"/>
      <c r="L327" s="1355"/>
      <c r="M327" s="1414"/>
    </row>
    <row r="328" spans="1:13">
      <c r="A328" s="1358"/>
      <c r="B328" s="1388"/>
      <c r="C328" s="1388"/>
      <c r="D328" s="1349"/>
      <c r="E328" s="1389"/>
      <c r="F328" s="1389"/>
      <c r="G328" s="1351"/>
      <c r="H328" s="1352"/>
      <c r="I328" s="1353"/>
      <c r="J328" s="1481">
        <f t="shared" si="7"/>
        <v>0</v>
      </c>
      <c r="K328" s="1355"/>
      <c r="L328" s="1355"/>
      <c r="M328" s="1414"/>
    </row>
    <row r="329" spans="1:13">
      <c r="A329" s="1358"/>
      <c r="B329" s="1388"/>
      <c r="C329" s="1388"/>
      <c r="D329" s="1349"/>
      <c r="E329" s="1389"/>
      <c r="F329" s="1389"/>
      <c r="G329" s="1351"/>
      <c r="H329" s="1352"/>
      <c r="I329" s="1353"/>
      <c r="J329" s="1481">
        <f t="shared" si="7"/>
        <v>0</v>
      </c>
      <c r="K329" s="1355"/>
      <c r="L329" s="1355"/>
      <c r="M329" s="1414"/>
    </row>
    <row r="330" spans="1:13">
      <c r="A330" s="1358"/>
      <c r="B330" s="1388"/>
      <c r="C330" s="1388"/>
      <c r="D330" s="1349"/>
      <c r="E330" s="1389"/>
      <c r="F330" s="1389"/>
      <c r="G330" s="1351"/>
      <c r="H330" s="1352"/>
      <c r="I330" s="1353"/>
      <c r="J330" s="1481">
        <f t="shared" si="7"/>
        <v>0</v>
      </c>
      <c r="K330" s="1355"/>
      <c r="L330" s="1355"/>
      <c r="M330" s="1414"/>
    </row>
    <row r="331" spans="1:13">
      <c r="A331" s="1358"/>
      <c r="B331" s="1388"/>
      <c r="C331" s="1388"/>
      <c r="D331" s="1349"/>
      <c r="E331" s="1389"/>
      <c r="F331" s="1389"/>
      <c r="G331" s="1351"/>
      <c r="H331" s="1352"/>
      <c r="I331" s="1353"/>
      <c r="J331" s="1481">
        <f t="shared" si="7"/>
        <v>0</v>
      </c>
      <c r="K331" s="1355"/>
      <c r="L331" s="1355"/>
      <c r="M331" s="1414"/>
    </row>
    <row r="332" spans="1:13">
      <c r="A332" s="1358"/>
      <c r="B332" s="1388"/>
      <c r="C332" s="1388"/>
      <c r="D332" s="1349"/>
      <c r="E332" s="1389"/>
      <c r="F332" s="1389"/>
      <c r="G332" s="1351"/>
      <c r="H332" s="1352"/>
      <c r="I332" s="1353"/>
      <c r="J332" s="1481">
        <f t="shared" si="7"/>
        <v>0</v>
      </c>
      <c r="K332" s="1355"/>
      <c r="L332" s="1355"/>
      <c r="M332" s="1414"/>
    </row>
    <row r="333" spans="1:13">
      <c r="A333" s="1358"/>
      <c r="B333" s="1388"/>
      <c r="C333" s="1388"/>
      <c r="D333" s="1349"/>
      <c r="E333" s="1389"/>
      <c r="F333" s="1389"/>
      <c r="G333" s="1351"/>
      <c r="H333" s="1352"/>
      <c r="I333" s="1353"/>
      <c r="J333" s="1481">
        <f t="shared" si="7"/>
        <v>0</v>
      </c>
      <c r="K333" s="1355"/>
      <c r="L333" s="1355"/>
      <c r="M333" s="1414"/>
    </row>
    <row r="334" spans="1:13">
      <c r="A334" s="1358"/>
      <c r="B334" s="1388"/>
      <c r="C334" s="1388"/>
      <c r="D334" s="1349"/>
      <c r="E334" s="1389"/>
      <c r="F334" s="1389"/>
      <c r="G334" s="1351"/>
      <c r="H334" s="1352"/>
      <c r="I334" s="1353"/>
      <c r="J334" s="1481">
        <f t="shared" si="7"/>
        <v>0</v>
      </c>
      <c r="K334" s="1355"/>
      <c r="L334" s="1355"/>
      <c r="M334" s="1414"/>
    </row>
    <row r="335" spans="1:13">
      <c r="A335" s="1358"/>
      <c r="B335" s="1388"/>
      <c r="C335" s="1388"/>
      <c r="D335" s="1349"/>
      <c r="E335" s="1389"/>
      <c r="F335" s="1389"/>
      <c r="G335" s="1351"/>
      <c r="H335" s="1352"/>
      <c r="I335" s="1353"/>
      <c r="J335" s="1481">
        <f t="shared" si="7"/>
        <v>0</v>
      </c>
      <c r="K335" s="1355"/>
      <c r="L335" s="1355"/>
      <c r="M335" s="1414"/>
    </row>
    <row r="336" spans="1:13">
      <c r="A336" s="1358"/>
      <c r="B336" s="1388"/>
      <c r="C336" s="1388"/>
      <c r="D336" s="1349"/>
      <c r="E336" s="1389"/>
      <c r="F336" s="1389"/>
      <c r="G336" s="1351"/>
      <c r="H336" s="1352"/>
      <c r="I336" s="1353"/>
      <c r="J336" s="1481">
        <f t="shared" si="7"/>
        <v>0</v>
      </c>
      <c r="K336" s="1355"/>
      <c r="L336" s="1355"/>
      <c r="M336" s="1414"/>
    </row>
    <row r="337" spans="1:13">
      <c r="A337" s="1358"/>
      <c r="B337" s="1388"/>
      <c r="C337" s="1388"/>
      <c r="D337" s="1349"/>
      <c r="E337" s="1389"/>
      <c r="F337" s="1389"/>
      <c r="G337" s="1351"/>
      <c r="H337" s="1352"/>
      <c r="I337" s="1353"/>
      <c r="J337" s="1481">
        <f t="shared" si="7"/>
        <v>0</v>
      </c>
      <c r="K337" s="1355"/>
      <c r="L337" s="1355"/>
      <c r="M337" s="1414"/>
    </row>
    <row r="338" spans="1:13">
      <c r="A338" s="1358"/>
      <c r="B338" s="1388"/>
      <c r="C338" s="1388"/>
      <c r="D338" s="1349"/>
      <c r="E338" s="1389"/>
      <c r="F338" s="1389"/>
      <c r="G338" s="1351"/>
      <c r="H338" s="1352"/>
      <c r="I338" s="1353"/>
      <c r="J338" s="1481">
        <f t="shared" si="7"/>
        <v>0</v>
      </c>
      <c r="K338" s="1355"/>
      <c r="L338" s="1355"/>
      <c r="M338" s="1414"/>
    </row>
    <row r="339" spans="1:13">
      <c r="A339" s="1358"/>
      <c r="B339" s="1388"/>
      <c r="C339" s="1388"/>
      <c r="D339" s="1349"/>
      <c r="E339" s="1389"/>
      <c r="F339" s="1389"/>
      <c r="G339" s="1351"/>
      <c r="H339" s="1352"/>
      <c r="I339" s="1353"/>
      <c r="J339" s="1481">
        <f t="shared" si="7"/>
        <v>0</v>
      </c>
      <c r="K339" s="1355"/>
      <c r="L339" s="1355"/>
      <c r="M339" s="1414"/>
    </row>
    <row r="340" spans="1:13">
      <c r="A340" s="1358"/>
      <c r="B340" s="1388"/>
      <c r="C340" s="1388"/>
      <c r="D340" s="1349"/>
      <c r="E340" s="1389"/>
      <c r="F340" s="1389"/>
      <c r="G340" s="1351"/>
      <c r="H340" s="1352"/>
      <c r="I340" s="1353"/>
      <c r="J340" s="1481">
        <f t="shared" si="7"/>
        <v>0</v>
      </c>
      <c r="K340" s="1355"/>
      <c r="L340" s="1355"/>
      <c r="M340" s="1414"/>
    </row>
    <row r="341" spans="1:13">
      <c r="A341" s="1358"/>
      <c r="B341" s="1388"/>
      <c r="C341" s="1388"/>
      <c r="D341" s="1349"/>
      <c r="E341" s="1389"/>
      <c r="F341" s="1389"/>
      <c r="G341" s="1351"/>
      <c r="H341" s="1352"/>
      <c r="I341" s="1353"/>
      <c r="J341" s="1481">
        <f t="shared" si="7"/>
        <v>0</v>
      </c>
      <c r="K341" s="1355"/>
      <c r="L341" s="1355"/>
      <c r="M341" s="1414"/>
    </row>
    <row r="342" spans="1:13">
      <c r="A342" s="1358"/>
      <c r="B342" s="1388"/>
      <c r="C342" s="1388"/>
      <c r="D342" s="1349"/>
      <c r="E342" s="1389"/>
      <c r="F342" s="1389"/>
      <c r="G342" s="1351"/>
      <c r="H342" s="1352"/>
      <c r="I342" s="1353"/>
      <c r="J342" s="1481">
        <f t="shared" si="7"/>
        <v>0</v>
      </c>
      <c r="K342" s="1355"/>
      <c r="L342" s="1355"/>
      <c r="M342" s="1414"/>
    </row>
    <row r="343" spans="1:13">
      <c r="A343" s="1358"/>
      <c r="B343" s="1388"/>
      <c r="C343" s="1388"/>
      <c r="D343" s="1349"/>
      <c r="E343" s="1389"/>
      <c r="F343" s="1389"/>
      <c r="G343" s="1351"/>
      <c r="H343" s="1352"/>
      <c r="I343" s="1353"/>
      <c r="J343" s="1481">
        <f t="shared" si="7"/>
        <v>0</v>
      </c>
      <c r="K343" s="1355"/>
      <c r="L343" s="1355"/>
      <c r="M343" s="1414"/>
    </row>
    <row r="344" spans="1:13">
      <c r="A344" s="1358"/>
      <c r="B344" s="1388"/>
      <c r="C344" s="1388"/>
      <c r="D344" s="1349"/>
      <c r="E344" s="1389"/>
      <c r="F344" s="1389"/>
      <c r="G344" s="1351"/>
      <c r="H344" s="1352"/>
      <c r="I344" s="1353"/>
      <c r="J344" s="1481">
        <f t="shared" si="7"/>
        <v>0</v>
      </c>
      <c r="K344" s="1355"/>
      <c r="L344" s="1355"/>
      <c r="M344" s="1414"/>
    </row>
    <row r="345" spans="1:13">
      <c r="A345" s="1358"/>
      <c r="B345" s="1388"/>
      <c r="C345" s="1388"/>
      <c r="D345" s="1349"/>
      <c r="E345" s="1389"/>
      <c r="F345" s="1389"/>
      <c r="G345" s="1351"/>
      <c r="H345" s="1352"/>
      <c r="I345" s="1353"/>
      <c r="J345" s="1481">
        <f t="shared" si="7"/>
        <v>0</v>
      </c>
      <c r="K345" s="1355"/>
      <c r="L345" s="1355"/>
      <c r="M345" s="1414"/>
    </row>
    <row r="346" spans="1:13">
      <c r="A346" s="1358"/>
      <c r="B346" s="1388"/>
      <c r="C346" s="1388"/>
      <c r="D346" s="1349"/>
      <c r="E346" s="1389"/>
      <c r="F346" s="1389"/>
      <c r="G346" s="1351"/>
      <c r="H346" s="1352"/>
      <c r="I346" s="1353"/>
      <c r="J346" s="1481">
        <f t="shared" si="7"/>
        <v>0</v>
      </c>
      <c r="K346" s="1355"/>
      <c r="L346" s="1355"/>
      <c r="M346" s="1414"/>
    </row>
    <row r="347" spans="1:13">
      <c r="A347" s="1358"/>
      <c r="B347" s="1388"/>
      <c r="C347" s="1388"/>
      <c r="D347" s="1349"/>
      <c r="E347" s="1389"/>
      <c r="F347" s="1389"/>
      <c r="G347" s="1351"/>
      <c r="H347" s="1352"/>
      <c r="I347" s="1353"/>
      <c r="J347" s="1481">
        <f t="shared" si="7"/>
        <v>0</v>
      </c>
      <c r="K347" s="1355"/>
      <c r="L347" s="1355"/>
      <c r="M347" s="1414"/>
    </row>
    <row r="348" spans="1:13">
      <c r="A348" s="1358"/>
      <c r="B348" s="1388"/>
      <c r="C348" s="1388"/>
      <c r="D348" s="1349"/>
      <c r="E348" s="1389"/>
      <c r="F348" s="1389"/>
      <c r="G348" s="1351"/>
      <c r="H348" s="1352"/>
      <c r="I348" s="1353"/>
      <c r="J348" s="1481">
        <f t="shared" si="7"/>
        <v>0</v>
      </c>
      <c r="K348" s="1355"/>
      <c r="L348" s="1355"/>
      <c r="M348" s="1414"/>
    </row>
    <row r="349" spans="1:13">
      <c r="A349" s="1358"/>
      <c r="B349" s="1388"/>
      <c r="C349" s="1388"/>
      <c r="D349" s="1349"/>
      <c r="E349" s="1389"/>
      <c r="F349" s="1389"/>
      <c r="G349" s="1351"/>
      <c r="H349" s="1352"/>
      <c r="I349" s="1353"/>
      <c r="J349" s="1481">
        <f t="shared" si="7"/>
        <v>0</v>
      </c>
      <c r="K349" s="1355"/>
      <c r="L349" s="1355"/>
      <c r="M349" s="1414"/>
    </row>
    <row r="350" spans="1:13">
      <c r="A350" s="1358"/>
      <c r="B350" s="1388"/>
      <c r="C350" s="1388"/>
      <c r="D350" s="1349"/>
      <c r="E350" s="1389"/>
      <c r="F350" s="1389"/>
      <c r="G350" s="1351"/>
      <c r="H350" s="1352"/>
      <c r="I350" s="1353"/>
      <c r="J350" s="1481">
        <f t="shared" si="7"/>
        <v>0</v>
      </c>
      <c r="K350" s="1355"/>
      <c r="L350" s="1355"/>
      <c r="M350" s="1414"/>
    </row>
    <row r="351" spans="1:13">
      <c r="A351" s="1358"/>
      <c r="B351" s="1388"/>
      <c r="C351" s="1388"/>
      <c r="D351" s="1349"/>
      <c r="E351" s="1389"/>
      <c r="F351" s="1389"/>
      <c r="G351" s="1351"/>
      <c r="H351" s="1352"/>
      <c r="I351" s="1353"/>
      <c r="J351" s="1481">
        <f t="shared" si="7"/>
        <v>0</v>
      </c>
      <c r="K351" s="1355"/>
      <c r="L351" s="1355"/>
      <c r="M351" s="1414"/>
    </row>
    <row r="352" spans="1:13">
      <c r="A352" s="1358"/>
      <c r="B352" s="1388"/>
      <c r="C352" s="1388"/>
      <c r="D352" s="1349"/>
      <c r="E352" s="1389"/>
      <c r="F352" s="1389"/>
      <c r="G352" s="1351"/>
      <c r="H352" s="1352"/>
      <c r="I352" s="1353"/>
      <c r="J352" s="1481">
        <f t="shared" si="7"/>
        <v>0</v>
      </c>
      <c r="K352" s="1355"/>
      <c r="L352" s="1355"/>
      <c r="M352" s="1414"/>
    </row>
    <row r="353" spans="1:13">
      <c r="A353" s="1358"/>
      <c r="B353" s="1388"/>
      <c r="C353" s="1388"/>
      <c r="D353" s="1349"/>
      <c r="E353" s="1389"/>
      <c r="F353" s="1389"/>
      <c r="G353" s="1351"/>
      <c r="H353" s="1352"/>
      <c r="I353" s="1353"/>
      <c r="J353" s="1481">
        <f t="shared" si="7"/>
        <v>0</v>
      </c>
      <c r="K353" s="1355"/>
      <c r="L353" s="1355"/>
      <c r="M353" s="1414"/>
    </row>
    <row r="354" spans="1:13">
      <c r="A354" s="1358"/>
      <c r="B354" s="1388"/>
      <c r="C354" s="1388"/>
      <c r="D354" s="1349"/>
      <c r="E354" s="1389"/>
      <c r="F354" s="1389"/>
      <c r="G354" s="1351"/>
      <c r="H354" s="1352"/>
      <c r="I354" s="1353"/>
      <c r="J354" s="1481">
        <f t="shared" si="7"/>
        <v>0</v>
      </c>
      <c r="K354" s="1355"/>
      <c r="L354" s="1355"/>
      <c r="M354" s="1414"/>
    </row>
    <row r="355" spans="1:13">
      <c r="A355" s="1358"/>
      <c r="B355" s="1388"/>
      <c r="C355" s="1388"/>
      <c r="D355" s="1349"/>
      <c r="E355" s="1389"/>
      <c r="F355" s="1389"/>
      <c r="G355" s="1351"/>
      <c r="H355" s="1352"/>
      <c r="I355" s="1353"/>
      <c r="J355" s="1481">
        <f t="shared" si="7"/>
        <v>0</v>
      </c>
      <c r="K355" s="1355"/>
      <c r="L355" s="1355"/>
      <c r="M355" s="1414"/>
    </row>
    <row r="356" spans="1:13">
      <c r="A356" s="1358"/>
      <c r="B356" s="1388"/>
      <c r="C356" s="1388"/>
      <c r="D356" s="1349"/>
      <c r="E356" s="1389"/>
      <c r="F356" s="1389"/>
      <c r="G356" s="1351"/>
      <c r="H356" s="1352"/>
      <c r="I356" s="1353"/>
      <c r="J356" s="1481">
        <f t="shared" si="7"/>
        <v>0</v>
      </c>
      <c r="K356" s="1355"/>
      <c r="L356" s="1355"/>
      <c r="M356" s="1414"/>
    </row>
    <row r="357" spans="1:13">
      <c r="A357" s="1358"/>
      <c r="B357" s="1388"/>
      <c r="C357" s="1388"/>
      <c r="D357" s="1349"/>
      <c r="E357" s="1389"/>
      <c r="F357" s="1389"/>
      <c r="G357" s="1351"/>
      <c r="H357" s="1352"/>
      <c r="I357" s="1353"/>
      <c r="J357" s="1481">
        <f t="shared" si="7"/>
        <v>0</v>
      </c>
      <c r="K357" s="1355"/>
      <c r="L357" s="1355"/>
      <c r="M357" s="1414"/>
    </row>
    <row r="358" spans="1:13">
      <c r="A358" s="1358"/>
      <c r="B358" s="1388"/>
      <c r="C358" s="1388"/>
      <c r="D358" s="1349"/>
      <c r="E358" s="1389"/>
      <c r="F358" s="1389"/>
      <c r="G358" s="1351"/>
      <c r="H358" s="1352"/>
      <c r="I358" s="1353"/>
      <c r="J358" s="1481">
        <f t="shared" si="7"/>
        <v>0</v>
      </c>
      <c r="K358" s="1355"/>
      <c r="L358" s="1355"/>
      <c r="M358" s="1414"/>
    </row>
    <row r="359" spans="1:13">
      <c r="A359" s="1358"/>
      <c r="B359" s="1388"/>
      <c r="C359" s="1388"/>
      <c r="D359" s="1349"/>
      <c r="E359" s="1389"/>
      <c r="F359" s="1389"/>
      <c r="G359" s="1351"/>
      <c r="H359" s="1352"/>
      <c r="I359" s="1353"/>
      <c r="J359" s="1481">
        <f t="shared" si="7"/>
        <v>0</v>
      </c>
      <c r="K359" s="1355"/>
      <c r="L359" s="1355"/>
      <c r="M359" s="1414"/>
    </row>
    <row r="360" spans="1:13">
      <c r="A360" s="1358"/>
      <c r="B360" s="1388"/>
      <c r="C360" s="1388"/>
      <c r="D360" s="1349"/>
      <c r="E360" s="1389"/>
      <c r="F360" s="1389"/>
      <c r="G360" s="1351"/>
      <c r="H360" s="1352"/>
      <c r="I360" s="1353"/>
      <c r="J360" s="1481">
        <f t="shared" si="7"/>
        <v>0</v>
      </c>
      <c r="K360" s="1355"/>
      <c r="L360" s="1355"/>
      <c r="M360" s="1414"/>
    </row>
    <row r="361" spans="1:13">
      <c r="A361" s="1358"/>
      <c r="B361" s="1388"/>
      <c r="C361" s="1388"/>
      <c r="D361" s="1349"/>
      <c r="E361" s="1389"/>
      <c r="F361" s="1389"/>
      <c r="G361" s="1351"/>
      <c r="H361" s="1352"/>
      <c r="I361" s="1353"/>
      <c r="J361" s="1481">
        <f t="shared" si="7"/>
        <v>0</v>
      </c>
      <c r="K361" s="1355"/>
      <c r="L361" s="1355"/>
      <c r="M361" s="1414"/>
    </row>
    <row r="362" spans="1:13">
      <c r="A362" s="1358"/>
      <c r="B362" s="1388"/>
      <c r="C362" s="1388"/>
      <c r="D362" s="1349"/>
      <c r="E362" s="1389"/>
      <c r="F362" s="1389"/>
      <c r="G362" s="1351"/>
      <c r="H362" s="1352"/>
      <c r="I362" s="1353"/>
      <c r="J362" s="1481">
        <f t="shared" si="7"/>
        <v>0</v>
      </c>
      <c r="K362" s="1355"/>
      <c r="L362" s="1355"/>
      <c r="M362" s="1414"/>
    </row>
    <row r="363" spans="1:13">
      <c r="A363" s="1358"/>
      <c r="B363" s="1388"/>
      <c r="C363" s="1388"/>
      <c r="D363" s="1349"/>
      <c r="E363" s="1389"/>
      <c r="F363" s="1389"/>
      <c r="G363" s="1351"/>
      <c r="H363" s="1352"/>
      <c r="I363" s="1353"/>
      <c r="J363" s="1481">
        <f t="shared" si="7"/>
        <v>0</v>
      </c>
      <c r="K363" s="1355"/>
      <c r="L363" s="1355"/>
      <c r="M363" s="1414"/>
    </row>
    <row r="364" spans="1:13">
      <c r="A364" s="1358"/>
      <c r="B364" s="1388"/>
      <c r="C364" s="1388"/>
      <c r="D364" s="1349"/>
      <c r="E364" s="1389"/>
      <c r="F364" s="1389"/>
      <c r="G364" s="1351"/>
      <c r="H364" s="1352"/>
      <c r="I364" s="1353"/>
      <c r="J364" s="1481">
        <f t="shared" si="7"/>
        <v>0</v>
      </c>
      <c r="K364" s="1355"/>
      <c r="L364" s="1355"/>
      <c r="M364" s="1414"/>
    </row>
    <row r="365" spans="1:13">
      <c r="A365" s="1358"/>
      <c r="B365" s="1388"/>
      <c r="C365" s="1388"/>
      <c r="D365" s="1349"/>
      <c r="E365" s="1389"/>
      <c r="F365" s="1389"/>
      <c r="G365" s="1351"/>
      <c r="H365" s="1352"/>
      <c r="I365" s="1353"/>
      <c r="J365" s="1481">
        <f t="shared" si="7"/>
        <v>0</v>
      </c>
      <c r="K365" s="1355"/>
      <c r="L365" s="1355"/>
      <c r="M365" s="1414"/>
    </row>
    <row r="366" spans="1:13">
      <c r="A366" s="1358"/>
      <c r="B366" s="1388"/>
      <c r="C366" s="1388"/>
      <c r="D366" s="1349"/>
      <c r="E366" s="1389"/>
      <c r="F366" s="1389"/>
      <c r="G366" s="1351"/>
      <c r="H366" s="1352"/>
      <c r="I366" s="1353"/>
      <c r="J366" s="1481">
        <f t="shared" si="7"/>
        <v>0</v>
      </c>
      <c r="K366" s="1355"/>
      <c r="L366" s="1355"/>
      <c r="M366" s="1414"/>
    </row>
    <row r="367" spans="1:13">
      <c r="A367" s="1358"/>
      <c r="B367" s="1388"/>
      <c r="C367" s="1388"/>
      <c r="D367" s="1349"/>
      <c r="E367" s="1389"/>
      <c r="F367" s="1389"/>
      <c r="G367" s="1351"/>
      <c r="H367" s="1352"/>
      <c r="I367" s="1353"/>
      <c r="J367" s="1481">
        <f t="shared" si="7"/>
        <v>0</v>
      </c>
      <c r="K367" s="1355"/>
      <c r="L367" s="1355"/>
      <c r="M367" s="1414"/>
    </row>
    <row r="368" spans="1:13">
      <c r="A368" s="1358"/>
      <c r="B368" s="1388"/>
      <c r="C368" s="1388"/>
      <c r="D368" s="1349"/>
      <c r="E368" s="1389"/>
      <c r="F368" s="1389"/>
      <c r="G368" s="1351"/>
      <c r="H368" s="1352"/>
      <c r="I368" s="1353"/>
      <c r="J368" s="1481">
        <f t="shared" si="7"/>
        <v>0</v>
      </c>
      <c r="K368" s="1355"/>
      <c r="L368" s="1355"/>
      <c r="M368" s="1414"/>
    </row>
    <row r="369" spans="1:13">
      <c r="A369" s="1358"/>
      <c r="B369" s="1388"/>
      <c r="C369" s="1388"/>
      <c r="D369" s="1349"/>
      <c r="E369" s="1389"/>
      <c r="F369" s="1389"/>
      <c r="G369" s="1351"/>
      <c r="H369" s="1352"/>
      <c r="I369" s="1353"/>
      <c r="J369" s="1481">
        <f t="shared" si="7"/>
        <v>0</v>
      </c>
      <c r="K369" s="1355"/>
      <c r="L369" s="1355"/>
      <c r="M369" s="1414"/>
    </row>
    <row r="370" spans="1:13">
      <c r="A370" s="1358"/>
      <c r="B370" s="1388"/>
      <c r="C370" s="1388"/>
      <c r="D370" s="1349"/>
      <c r="E370" s="1389"/>
      <c r="F370" s="1389"/>
      <c r="G370" s="1351"/>
      <c r="H370" s="1352"/>
      <c r="I370" s="1353"/>
      <c r="J370" s="1481">
        <f t="shared" si="7"/>
        <v>0</v>
      </c>
      <c r="K370" s="1355"/>
      <c r="L370" s="1355"/>
      <c r="M370" s="1414"/>
    </row>
    <row r="371" spans="1:13">
      <c r="A371" s="1358"/>
      <c r="B371" s="1388"/>
      <c r="C371" s="1388"/>
      <c r="D371" s="1349"/>
      <c r="E371" s="1389"/>
      <c r="F371" s="1389"/>
      <c r="G371" s="1351"/>
      <c r="H371" s="1352"/>
      <c r="I371" s="1353"/>
      <c r="J371" s="1481">
        <f t="shared" si="7"/>
        <v>0</v>
      </c>
      <c r="K371" s="1355"/>
      <c r="L371" s="1355"/>
      <c r="M371" s="1414"/>
    </row>
    <row r="372" spans="1:13">
      <c r="A372" s="1358"/>
      <c r="B372" s="1388"/>
      <c r="C372" s="1388"/>
      <c r="D372" s="1349"/>
      <c r="E372" s="1389"/>
      <c r="F372" s="1389"/>
      <c r="G372" s="1351"/>
      <c r="H372" s="1352"/>
      <c r="I372" s="1353"/>
      <c r="J372" s="1481">
        <f t="shared" si="7"/>
        <v>0</v>
      </c>
      <c r="K372" s="1355"/>
      <c r="L372" s="1355"/>
      <c r="M372" s="1414"/>
    </row>
    <row r="373" spans="1:13">
      <c r="A373" s="1358"/>
      <c r="B373" s="1388"/>
      <c r="C373" s="1388"/>
      <c r="D373" s="1349"/>
      <c r="E373" s="1389"/>
      <c r="F373" s="1389"/>
      <c r="G373" s="1351"/>
      <c r="H373" s="1352"/>
      <c r="I373" s="1353"/>
      <c r="J373" s="1481">
        <f t="shared" si="7"/>
        <v>0</v>
      </c>
      <c r="K373" s="1355"/>
      <c r="L373" s="1355"/>
      <c r="M373" s="1414"/>
    </row>
    <row r="374" spans="1:13">
      <c r="A374" s="1358"/>
      <c r="B374" s="1388"/>
      <c r="C374" s="1388"/>
      <c r="D374" s="1349"/>
      <c r="E374" s="1389"/>
      <c r="F374" s="1389"/>
      <c r="G374" s="1351"/>
      <c r="H374" s="1352"/>
      <c r="I374" s="1353"/>
      <c r="J374" s="1481">
        <f t="shared" si="7"/>
        <v>0</v>
      </c>
      <c r="K374" s="1355"/>
      <c r="L374" s="1355"/>
      <c r="M374" s="1414"/>
    </row>
    <row r="375" spans="1:13">
      <c r="A375" s="1358"/>
      <c r="B375" s="1388"/>
      <c r="C375" s="1388"/>
      <c r="D375" s="1349"/>
      <c r="E375" s="1389"/>
      <c r="F375" s="1389"/>
      <c r="G375" s="1351"/>
      <c r="H375" s="1352"/>
      <c r="I375" s="1353"/>
      <c r="J375" s="1481">
        <f t="shared" si="7"/>
        <v>0</v>
      </c>
      <c r="K375" s="1355"/>
      <c r="L375" s="1355"/>
      <c r="M375" s="1414"/>
    </row>
    <row r="376" spans="1:13">
      <c r="A376" s="1358"/>
      <c r="B376" s="1388"/>
      <c r="C376" s="1388"/>
      <c r="D376" s="1349"/>
      <c r="E376" s="1389"/>
      <c r="F376" s="1389"/>
      <c r="G376" s="1351"/>
      <c r="H376" s="1352"/>
      <c r="I376" s="1353"/>
      <c r="J376" s="1481">
        <f t="shared" si="7"/>
        <v>0</v>
      </c>
      <c r="K376" s="1355"/>
      <c r="L376" s="1355"/>
      <c r="M376" s="1414"/>
    </row>
    <row r="377" spans="1:13">
      <c r="A377" s="1358"/>
      <c r="B377" s="1388"/>
      <c r="C377" s="1388"/>
      <c r="D377" s="1349"/>
      <c r="E377" s="1389"/>
      <c r="F377" s="1389"/>
      <c r="G377" s="1351"/>
      <c r="H377" s="1352"/>
      <c r="I377" s="1353"/>
      <c r="J377" s="1481">
        <f t="shared" si="7"/>
        <v>0</v>
      </c>
      <c r="K377" s="1355"/>
      <c r="L377" s="1355"/>
      <c r="M377" s="1414"/>
    </row>
    <row r="378" spans="1:13">
      <c r="A378" s="1358"/>
      <c r="B378" s="1388"/>
      <c r="C378" s="1388"/>
      <c r="D378" s="1349"/>
      <c r="E378" s="1389"/>
      <c r="F378" s="1389"/>
      <c r="G378" s="1351"/>
      <c r="H378" s="1352"/>
      <c r="I378" s="1353"/>
      <c r="J378" s="1481">
        <f t="shared" si="7"/>
        <v>0</v>
      </c>
      <c r="K378" s="1355"/>
      <c r="L378" s="1355"/>
      <c r="M378" s="1414"/>
    </row>
    <row r="379" spans="1:13">
      <c r="A379" s="1358"/>
      <c r="B379" s="1388"/>
      <c r="C379" s="1388"/>
      <c r="D379" s="1349"/>
      <c r="E379" s="1389"/>
      <c r="F379" s="1389"/>
      <c r="G379" s="1351"/>
      <c r="H379" s="1352"/>
      <c r="I379" s="1353"/>
      <c r="J379" s="1481">
        <f t="shared" si="7"/>
        <v>0</v>
      </c>
      <c r="K379" s="1355"/>
      <c r="L379" s="1355"/>
      <c r="M379" s="1414"/>
    </row>
    <row r="380" spans="1:13">
      <c r="A380" s="1358"/>
      <c r="B380" s="1388"/>
      <c r="C380" s="1388"/>
      <c r="D380" s="1349"/>
      <c r="E380" s="1389"/>
      <c r="F380" s="1389"/>
      <c r="G380" s="1351"/>
      <c r="H380" s="1352"/>
      <c r="I380" s="1353"/>
      <c r="J380" s="1481">
        <f t="shared" si="7"/>
        <v>0</v>
      </c>
      <c r="K380" s="1355"/>
      <c r="L380" s="1355"/>
      <c r="M380" s="1414"/>
    </row>
    <row r="381" spans="1:13">
      <c r="A381" s="1358"/>
      <c r="B381" s="1388"/>
      <c r="C381" s="1388"/>
      <c r="D381" s="1349"/>
      <c r="E381" s="1389"/>
      <c r="F381" s="1389"/>
      <c r="G381" s="1351"/>
      <c r="H381" s="1352"/>
      <c r="I381" s="1353"/>
      <c r="J381" s="1481">
        <f t="shared" si="7"/>
        <v>0</v>
      </c>
      <c r="K381" s="1355"/>
      <c r="L381" s="1355"/>
      <c r="M381" s="1414"/>
    </row>
    <row r="382" spans="1:13">
      <c r="A382" s="1358"/>
      <c r="B382" s="1388"/>
      <c r="C382" s="1388"/>
      <c r="D382" s="1349"/>
      <c r="E382" s="1389"/>
      <c r="F382" s="1389"/>
      <c r="G382" s="1351"/>
      <c r="H382" s="1352"/>
      <c r="I382" s="1353"/>
      <c r="J382" s="1481">
        <f t="shared" si="7"/>
        <v>0</v>
      </c>
      <c r="K382" s="1355"/>
      <c r="L382" s="1355"/>
      <c r="M382" s="1414"/>
    </row>
    <row r="383" spans="1:13">
      <c r="A383" s="1358"/>
      <c r="B383" s="1388"/>
      <c r="C383" s="1388"/>
      <c r="D383" s="1349"/>
      <c r="E383" s="1389"/>
      <c r="F383" s="1389"/>
      <c r="G383" s="1351"/>
      <c r="H383" s="1352"/>
      <c r="I383" s="1353"/>
      <c r="J383" s="1481">
        <f t="shared" si="7"/>
        <v>0</v>
      </c>
      <c r="K383" s="1355"/>
      <c r="L383" s="1355"/>
      <c r="M383" s="1414"/>
    </row>
    <row r="384" spans="1:13">
      <c r="A384" s="1358"/>
      <c r="B384" s="1388"/>
      <c r="C384" s="1388"/>
      <c r="D384" s="1349"/>
      <c r="E384" s="1389"/>
      <c r="F384" s="1389"/>
      <c r="G384" s="1351"/>
      <c r="H384" s="1352"/>
      <c r="I384" s="1353"/>
      <c r="J384" s="1481">
        <f t="shared" si="7"/>
        <v>0</v>
      </c>
      <c r="K384" s="1355"/>
      <c r="L384" s="1355"/>
      <c r="M384" s="1414"/>
    </row>
    <row r="385" spans="1:13">
      <c r="A385" s="1358"/>
      <c r="B385" s="1388"/>
      <c r="C385" s="1388"/>
      <c r="D385" s="1349"/>
      <c r="E385" s="1389"/>
      <c r="F385" s="1389"/>
      <c r="G385" s="1351"/>
      <c r="H385" s="1352"/>
      <c r="I385" s="1353"/>
      <c r="J385" s="1481">
        <f t="shared" si="7"/>
        <v>0</v>
      </c>
      <c r="K385" s="1355"/>
      <c r="L385" s="1355"/>
      <c r="M385" s="1414"/>
    </row>
    <row r="386" spans="1:13">
      <c r="A386" s="1358"/>
      <c r="B386" s="1388"/>
      <c r="C386" s="1388"/>
      <c r="D386" s="1349"/>
      <c r="E386" s="1389"/>
      <c r="F386" s="1389"/>
      <c r="G386" s="1351"/>
      <c r="H386" s="1352"/>
      <c r="I386" s="1353"/>
      <c r="J386" s="1481">
        <f t="shared" si="7"/>
        <v>0</v>
      </c>
      <c r="K386" s="1355"/>
      <c r="L386" s="1355"/>
      <c r="M386" s="1414"/>
    </row>
    <row r="387" spans="1:13">
      <c r="A387" s="1358"/>
      <c r="B387" s="1388"/>
      <c r="C387" s="1388"/>
      <c r="D387" s="1349"/>
      <c r="E387" s="1389"/>
      <c r="F387" s="1389"/>
      <c r="G387" s="1351"/>
      <c r="H387" s="1352"/>
      <c r="I387" s="1353"/>
      <c r="J387" s="1481">
        <f t="shared" ref="J387:J450" si="8">H387-I387</f>
        <v>0</v>
      </c>
      <c r="K387" s="1355"/>
      <c r="L387" s="1355"/>
      <c r="M387" s="1414"/>
    </row>
    <row r="388" spans="1:13">
      <c r="A388" s="1358"/>
      <c r="B388" s="1388"/>
      <c r="C388" s="1388"/>
      <c r="D388" s="1349"/>
      <c r="E388" s="1389"/>
      <c r="F388" s="1389"/>
      <c r="G388" s="1351"/>
      <c r="H388" s="1352"/>
      <c r="I388" s="1353"/>
      <c r="J388" s="1481">
        <f t="shared" si="8"/>
        <v>0</v>
      </c>
      <c r="K388" s="1355"/>
      <c r="L388" s="1355"/>
      <c r="M388" s="1414"/>
    </row>
    <row r="389" spans="1:13">
      <c r="A389" s="1358"/>
      <c r="B389" s="1388"/>
      <c r="C389" s="1388"/>
      <c r="D389" s="1349"/>
      <c r="E389" s="1389"/>
      <c r="F389" s="1389"/>
      <c r="G389" s="1351"/>
      <c r="H389" s="1352"/>
      <c r="I389" s="1353"/>
      <c r="J389" s="1481">
        <f t="shared" si="8"/>
        <v>0</v>
      </c>
      <c r="K389" s="1355"/>
      <c r="L389" s="1355"/>
      <c r="M389" s="1414"/>
    </row>
    <row r="390" spans="1:13">
      <c r="A390" s="1358"/>
      <c r="B390" s="1388"/>
      <c r="C390" s="1388"/>
      <c r="D390" s="1349"/>
      <c r="E390" s="1389"/>
      <c r="F390" s="1389"/>
      <c r="G390" s="1351"/>
      <c r="H390" s="1352"/>
      <c r="I390" s="1353"/>
      <c r="J390" s="1481">
        <f t="shared" si="8"/>
        <v>0</v>
      </c>
      <c r="K390" s="1355"/>
      <c r="L390" s="1355"/>
      <c r="M390" s="1414"/>
    </row>
    <row r="391" spans="1:13">
      <c r="A391" s="1358"/>
      <c r="B391" s="1388"/>
      <c r="C391" s="1388"/>
      <c r="D391" s="1349"/>
      <c r="E391" s="1389"/>
      <c r="F391" s="1389"/>
      <c r="G391" s="1351"/>
      <c r="H391" s="1352"/>
      <c r="I391" s="1353"/>
      <c r="J391" s="1481">
        <f t="shared" si="8"/>
        <v>0</v>
      </c>
      <c r="K391" s="1355"/>
      <c r="L391" s="1355"/>
      <c r="M391" s="1414"/>
    </row>
    <row r="392" spans="1:13">
      <c r="A392" s="1358"/>
      <c r="B392" s="1388"/>
      <c r="C392" s="1388"/>
      <c r="D392" s="1349"/>
      <c r="E392" s="1389"/>
      <c r="F392" s="1389"/>
      <c r="G392" s="1351"/>
      <c r="H392" s="1352"/>
      <c r="I392" s="1353"/>
      <c r="J392" s="1481">
        <f t="shared" si="8"/>
        <v>0</v>
      </c>
      <c r="K392" s="1355"/>
      <c r="L392" s="1355"/>
      <c r="M392" s="1414"/>
    </row>
    <row r="393" spans="1:13">
      <c r="A393" s="1358"/>
      <c r="B393" s="1388"/>
      <c r="C393" s="1388"/>
      <c r="D393" s="1349"/>
      <c r="E393" s="1389"/>
      <c r="F393" s="1389"/>
      <c r="G393" s="1351"/>
      <c r="H393" s="1352"/>
      <c r="I393" s="1353"/>
      <c r="J393" s="1481">
        <f t="shared" si="8"/>
        <v>0</v>
      </c>
      <c r="K393" s="1355"/>
      <c r="L393" s="1355"/>
      <c r="M393" s="1414"/>
    </row>
    <row r="394" spans="1:13">
      <c r="A394" s="1358"/>
      <c r="B394" s="1388"/>
      <c r="C394" s="1388"/>
      <c r="D394" s="1349"/>
      <c r="E394" s="1389"/>
      <c r="F394" s="1389"/>
      <c r="G394" s="1351"/>
      <c r="H394" s="1352"/>
      <c r="I394" s="1353"/>
      <c r="J394" s="1481">
        <f t="shared" si="8"/>
        <v>0</v>
      </c>
      <c r="K394" s="1355"/>
      <c r="L394" s="1355"/>
      <c r="M394" s="1414"/>
    </row>
    <row r="395" spans="1:13">
      <c r="A395" s="1358"/>
      <c r="B395" s="1388"/>
      <c r="C395" s="1388"/>
      <c r="D395" s="1349"/>
      <c r="E395" s="1389"/>
      <c r="F395" s="1389"/>
      <c r="G395" s="1351"/>
      <c r="H395" s="1352"/>
      <c r="I395" s="1353"/>
      <c r="J395" s="1481">
        <f t="shared" si="8"/>
        <v>0</v>
      </c>
      <c r="K395" s="1355"/>
      <c r="L395" s="1355"/>
      <c r="M395" s="1414"/>
    </row>
    <row r="396" spans="1:13">
      <c r="A396" s="1358"/>
      <c r="B396" s="1388"/>
      <c r="C396" s="1388"/>
      <c r="D396" s="1349"/>
      <c r="E396" s="1389"/>
      <c r="F396" s="1389"/>
      <c r="G396" s="1351"/>
      <c r="H396" s="1352"/>
      <c r="I396" s="1353"/>
      <c r="J396" s="1481">
        <f t="shared" si="8"/>
        <v>0</v>
      </c>
      <c r="K396" s="1355"/>
      <c r="L396" s="1355"/>
      <c r="M396" s="1414"/>
    </row>
    <row r="397" spans="1:13">
      <c r="A397" s="1358"/>
      <c r="B397" s="1388"/>
      <c r="C397" s="1388"/>
      <c r="D397" s="1349"/>
      <c r="E397" s="1389"/>
      <c r="F397" s="1389"/>
      <c r="G397" s="1351"/>
      <c r="H397" s="1352"/>
      <c r="I397" s="1353"/>
      <c r="J397" s="1481">
        <f t="shared" si="8"/>
        <v>0</v>
      </c>
      <c r="K397" s="1355"/>
      <c r="L397" s="1355"/>
      <c r="M397" s="1414"/>
    </row>
    <row r="398" spans="1:13">
      <c r="A398" s="1358"/>
      <c r="B398" s="1388"/>
      <c r="C398" s="1388"/>
      <c r="D398" s="1349"/>
      <c r="E398" s="1389"/>
      <c r="F398" s="1389"/>
      <c r="G398" s="1351"/>
      <c r="H398" s="1352"/>
      <c r="I398" s="1353"/>
      <c r="J398" s="1481">
        <f t="shared" si="8"/>
        <v>0</v>
      </c>
      <c r="K398" s="1355"/>
      <c r="L398" s="1355"/>
      <c r="M398" s="1414"/>
    </row>
    <row r="399" spans="1:13">
      <c r="A399" s="1358"/>
      <c r="B399" s="1388"/>
      <c r="C399" s="1388"/>
      <c r="D399" s="1349"/>
      <c r="E399" s="1389"/>
      <c r="F399" s="1389"/>
      <c r="G399" s="1351"/>
      <c r="H399" s="1352"/>
      <c r="I399" s="1353"/>
      <c r="J399" s="1481">
        <f t="shared" si="8"/>
        <v>0</v>
      </c>
      <c r="K399" s="1355"/>
      <c r="L399" s="1355"/>
      <c r="M399" s="1414"/>
    </row>
    <row r="400" spans="1:13">
      <c r="A400" s="1358"/>
      <c r="B400" s="1388"/>
      <c r="C400" s="1388"/>
      <c r="D400" s="1349"/>
      <c r="E400" s="1389"/>
      <c r="F400" s="1389"/>
      <c r="G400" s="1351"/>
      <c r="H400" s="1352"/>
      <c r="I400" s="1353"/>
      <c r="J400" s="1481">
        <f t="shared" si="8"/>
        <v>0</v>
      </c>
      <c r="K400" s="1355"/>
      <c r="L400" s="1355"/>
      <c r="M400" s="1414"/>
    </row>
    <row r="401" spans="1:13">
      <c r="A401" s="1358"/>
      <c r="B401" s="1388"/>
      <c r="C401" s="1388"/>
      <c r="D401" s="1349"/>
      <c r="E401" s="1389"/>
      <c r="F401" s="1389"/>
      <c r="G401" s="1351"/>
      <c r="H401" s="1352"/>
      <c r="I401" s="1353"/>
      <c r="J401" s="1481">
        <f t="shared" si="8"/>
        <v>0</v>
      </c>
      <c r="K401" s="1355"/>
      <c r="L401" s="1355"/>
      <c r="M401" s="1414"/>
    </row>
    <row r="402" spans="1:13">
      <c r="A402" s="1358"/>
      <c r="B402" s="1388"/>
      <c r="C402" s="1388"/>
      <c r="D402" s="1349"/>
      <c r="E402" s="1389"/>
      <c r="F402" s="1389"/>
      <c r="G402" s="1351"/>
      <c r="H402" s="1352"/>
      <c r="I402" s="1353"/>
      <c r="J402" s="1481">
        <f t="shared" si="8"/>
        <v>0</v>
      </c>
      <c r="K402" s="1355"/>
      <c r="L402" s="1355"/>
      <c r="M402" s="1414"/>
    </row>
    <row r="403" spans="1:13">
      <c r="A403" s="1358"/>
      <c r="B403" s="1388"/>
      <c r="C403" s="1388"/>
      <c r="D403" s="1349"/>
      <c r="E403" s="1389"/>
      <c r="F403" s="1389"/>
      <c r="G403" s="1351"/>
      <c r="H403" s="1352"/>
      <c r="I403" s="1353"/>
      <c r="J403" s="1481">
        <f t="shared" si="8"/>
        <v>0</v>
      </c>
      <c r="K403" s="1355"/>
      <c r="L403" s="1355"/>
      <c r="M403" s="1414"/>
    </row>
    <row r="404" spans="1:13">
      <c r="A404" s="1358"/>
      <c r="B404" s="1388"/>
      <c r="C404" s="1388"/>
      <c r="D404" s="1349"/>
      <c r="E404" s="1389"/>
      <c r="F404" s="1389"/>
      <c r="G404" s="1351"/>
      <c r="H404" s="1352"/>
      <c r="I404" s="1353"/>
      <c r="J404" s="1481">
        <f t="shared" si="8"/>
        <v>0</v>
      </c>
      <c r="K404" s="1355"/>
      <c r="L404" s="1355"/>
      <c r="M404" s="1414"/>
    </row>
    <row r="405" spans="1:13">
      <c r="A405" s="1358"/>
      <c r="B405" s="1388"/>
      <c r="C405" s="1388"/>
      <c r="D405" s="1349"/>
      <c r="E405" s="1389"/>
      <c r="F405" s="1389"/>
      <c r="G405" s="1351"/>
      <c r="H405" s="1352"/>
      <c r="I405" s="1353"/>
      <c r="J405" s="1481">
        <f t="shared" si="8"/>
        <v>0</v>
      </c>
      <c r="K405" s="1355"/>
      <c r="L405" s="1355"/>
      <c r="M405" s="1414"/>
    </row>
    <row r="406" spans="1:13">
      <c r="A406" s="1358"/>
      <c r="B406" s="1388"/>
      <c r="C406" s="1388"/>
      <c r="D406" s="1349"/>
      <c r="E406" s="1389"/>
      <c r="F406" s="1389"/>
      <c r="G406" s="1351"/>
      <c r="H406" s="1352"/>
      <c r="I406" s="1353"/>
      <c r="J406" s="1481">
        <f t="shared" si="8"/>
        <v>0</v>
      </c>
      <c r="K406" s="1355"/>
      <c r="L406" s="1355"/>
      <c r="M406" s="1414"/>
    </row>
    <row r="407" spans="1:13">
      <c r="A407" s="1358"/>
      <c r="B407" s="1388"/>
      <c r="C407" s="1388"/>
      <c r="D407" s="1349"/>
      <c r="E407" s="1389"/>
      <c r="F407" s="1389"/>
      <c r="G407" s="1351"/>
      <c r="H407" s="1352"/>
      <c r="I407" s="1353"/>
      <c r="J407" s="1481">
        <f t="shared" si="8"/>
        <v>0</v>
      </c>
      <c r="K407" s="1355"/>
      <c r="L407" s="1355"/>
      <c r="M407" s="1414"/>
    </row>
    <row r="408" spans="1:13">
      <c r="A408" s="1358"/>
      <c r="B408" s="1388"/>
      <c r="C408" s="1388"/>
      <c r="D408" s="1349"/>
      <c r="E408" s="1389"/>
      <c r="F408" s="1389"/>
      <c r="G408" s="1351"/>
      <c r="H408" s="1352"/>
      <c r="I408" s="1353"/>
      <c r="J408" s="1481">
        <f t="shared" si="8"/>
        <v>0</v>
      </c>
      <c r="K408" s="1355"/>
      <c r="L408" s="1355"/>
      <c r="M408" s="1414"/>
    </row>
    <row r="409" spans="1:13">
      <c r="A409" s="1358"/>
      <c r="B409" s="1388"/>
      <c r="C409" s="1388"/>
      <c r="D409" s="1349"/>
      <c r="E409" s="1389"/>
      <c r="F409" s="1389"/>
      <c r="G409" s="1351"/>
      <c r="H409" s="1352"/>
      <c r="I409" s="1353"/>
      <c r="J409" s="1481">
        <f t="shared" si="8"/>
        <v>0</v>
      </c>
      <c r="K409" s="1355"/>
      <c r="L409" s="1355"/>
      <c r="M409" s="1414"/>
    </row>
    <row r="410" spans="1:13">
      <c r="A410" s="1358"/>
      <c r="B410" s="1388"/>
      <c r="C410" s="1388"/>
      <c r="D410" s="1349"/>
      <c r="E410" s="1389"/>
      <c r="F410" s="1389"/>
      <c r="G410" s="1351"/>
      <c r="H410" s="1352"/>
      <c r="I410" s="1353"/>
      <c r="J410" s="1481">
        <f t="shared" si="8"/>
        <v>0</v>
      </c>
      <c r="K410" s="1355"/>
      <c r="L410" s="1355"/>
      <c r="M410" s="1414"/>
    </row>
    <row r="411" spans="1:13">
      <c r="A411" s="1358"/>
      <c r="B411" s="1388"/>
      <c r="C411" s="1388"/>
      <c r="D411" s="1349"/>
      <c r="E411" s="1389"/>
      <c r="F411" s="1389"/>
      <c r="G411" s="1351"/>
      <c r="H411" s="1352"/>
      <c r="I411" s="1353"/>
      <c r="J411" s="1481">
        <f t="shared" si="8"/>
        <v>0</v>
      </c>
      <c r="K411" s="1355"/>
      <c r="L411" s="1355"/>
      <c r="M411" s="1414"/>
    </row>
    <row r="412" spans="1:13">
      <c r="A412" s="1358"/>
      <c r="B412" s="1388"/>
      <c r="C412" s="1388"/>
      <c r="D412" s="1349"/>
      <c r="E412" s="1389"/>
      <c r="F412" s="1389"/>
      <c r="G412" s="1351"/>
      <c r="H412" s="1352"/>
      <c r="I412" s="1353"/>
      <c r="J412" s="1481">
        <f t="shared" si="8"/>
        <v>0</v>
      </c>
      <c r="K412" s="1355"/>
      <c r="L412" s="1355"/>
      <c r="M412" s="1414"/>
    </row>
    <row r="413" spans="1:13">
      <c r="A413" s="1358"/>
      <c r="B413" s="1388"/>
      <c r="C413" s="1388"/>
      <c r="D413" s="1349"/>
      <c r="E413" s="1389"/>
      <c r="F413" s="1389"/>
      <c r="G413" s="1351"/>
      <c r="H413" s="1352"/>
      <c r="I413" s="1353"/>
      <c r="J413" s="1481">
        <f t="shared" si="8"/>
        <v>0</v>
      </c>
      <c r="K413" s="1355"/>
      <c r="L413" s="1355"/>
      <c r="M413" s="1414"/>
    </row>
    <row r="414" spans="1:13">
      <c r="A414" s="1358"/>
      <c r="B414" s="1388"/>
      <c r="C414" s="1388"/>
      <c r="D414" s="1349"/>
      <c r="E414" s="1389"/>
      <c r="F414" s="1389"/>
      <c r="G414" s="1351"/>
      <c r="H414" s="1352"/>
      <c r="I414" s="1353"/>
      <c r="J414" s="1481">
        <f t="shared" si="8"/>
        <v>0</v>
      </c>
      <c r="K414" s="1355"/>
      <c r="L414" s="1355"/>
      <c r="M414" s="1414"/>
    </row>
    <row r="415" spans="1:13">
      <c r="A415" s="1358"/>
      <c r="B415" s="1388"/>
      <c r="C415" s="1388"/>
      <c r="D415" s="1349"/>
      <c r="E415" s="1389"/>
      <c r="F415" s="1389"/>
      <c r="G415" s="1351"/>
      <c r="H415" s="1352"/>
      <c r="I415" s="1353"/>
      <c r="J415" s="1481">
        <f t="shared" si="8"/>
        <v>0</v>
      </c>
      <c r="K415" s="1355"/>
      <c r="L415" s="1355"/>
      <c r="M415" s="1414"/>
    </row>
    <row r="416" spans="1:13">
      <c r="A416" s="1358"/>
      <c r="B416" s="1388"/>
      <c r="C416" s="1388"/>
      <c r="D416" s="1349"/>
      <c r="E416" s="1389"/>
      <c r="F416" s="1389"/>
      <c r="G416" s="1351"/>
      <c r="H416" s="1352"/>
      <c r="I416" s="1353"/>
      <c r="J416" s="1481">
        <f t="shared" si="8"/>
        <v>0</v>
      </c>
      <c r="K416" s="1355"/>
      <c r="L416" s="1355"/>
      <c r="M416" s="1414"/>
    </row>
    <row r="417" spans="1:13">
      <c r="A417" s="1358"/>
      <c r="B417" s="1388"/>
      <c r="C417" s="1388"/>
      <c r="D417" s="1349"/>
      <c r="E417" s="1389"/>
      <c r="F417" s="1389"/>
      <c r="G417" s="1351"/>
      <c r="H417" s="1352"/>
      <c r="I417" s="1353"/>
      <c r="J417" s="1481">
        <f t="shared" si="8"/>
        <v>0</v>
      </c>
      <c r="K417" s="1355"/>
      <c r="L417" s="1355"/>
      <c r="M417" s="1414"/>
    </row>
    <row r="418" spans="1:13">
      <c r="A418" s="1358"/>
      <c r="B418" s="1388"/>
      <c r="C418" s="1388"/>
      <c r="D418" s="1349"/>
      <c r="E418" s="1389"/>
      <c r="F418" s="1389"/>
      <c r="G418" s="1351"/>
      <c r="H418" s="1352"/>
      <c r="I418" s="1353"/>
      <c r="J418" s="1481">
        <f t="shared" si="8"/>
        <v>0</v>
      </c>
      <c r="K418" s="1355"/>
      <c r="L418" s="1355"/>
      <c r="M418" s="1414"/>
    </row>
    <row r="419" spans="1:13">
      <c r="A419" s="1358"/>
      <c r="B419" s="1388"/>
      <c r="C419" s="1388"/>
      <c r="D419" s="1349"/>
      <c r="E419" s="1389"/>
      <c r="F419" s="1389"/>
      <c r="G419" s="1351"/>
      <c r="H419" s="1352"/>
      <c r="I419" s="1353"/>
      <c r="J419" s="1481">
        <f t="shared" si="8"/>
        <v>0</v>
      </c>
      <c r="K419" s="1355"/>
      <c r="L419" s="1355"/>
      <c r="M419" s="1414"/>
    </row>
    <row r="420" spans="1:13">
      <c r="A420" s="1358"/>
      <c r="B420" s="1388"/>
      <c r="C420" s="1388"/>
      <c r="D420" s="1349"/>
      <c r="E420" s="1389"/>
      <c r="F420" s="1389"/>
      <c r="G420" s="1351"/>
      <c r="H420" s="1352"/>
      <c r="I420" s="1353"/>
      <c r="J420" s="1481">
        <f t="shared" si="8"/>
        <v>0</v>
      </c>
      <c r="K420" s="1355"/>
      <c r="L420" s="1355"/>
      <c r="M420" s="1414"/>
    </row>
    <row r="421" spans="1:13">
      <c r="A421" s="1358"/>
      <c r="B421" s="1388"/>
      <c r="C421" s="1388"/>
      <c r="D421" s="1349"/>
      <c r="E421" s="1389"/>
      <c r="F421" s="1389"/>
      <c r="G421" s="1351"/>
      <c r="H421" s="1352"/>
      <c r="I421" s="1353"/>
      <c r="J421" s="1481">
        <f t="shared" si="8"/>
        <v>0</v>
      </c>
      <c r="K421" s="1355"/>
      <c r="L421" s="1355"/>
      <c r="M421" s="1414"/>
    </row>
    <row r="422" spans="1:13">
      <c r="A422" s="1358"/>
      <c r="B422" s="1388"/>
      <c r="C422" s="1388"/>
      <c r="D422" s="1349"/>
      <c r="E422" s="1389"/>
      <c r="F422" s="1389"/>
      <c r="G422" s="1351"/>
      <c r="H422" s="1352"/>
      <c r="I422" s="1353"/>
      <c r="J422" s="1481">
        <f t="shared" si="8"/>
        <v>0</v>
      </c>
      <c r="K422" s="1355"/>
      <c r="L422" s="1355"/>
      <c r="M422" s="1414"/>
    </row>
    <row r="423" spans="1:13">
      <c r="A423" s="1358"/>
      <c r="B423" s="1388"/>
      <c r="C423" s="1388"/>
      <c r="D423" s="1349"/>
      <c r="E423" s="1389"/>
      <c r="F423" s="1389"/>
      <c r="G423" s="1351"/>
      <c r="H423" s="1352"/>
      <c r="I423" s="1353"/>
      <c r="J423" s="1481">
        <f t="shared" si="8"/>
        <v>0</v>
      </c>
      <c r="K423" s="1355"/>
      <c r="L423" s="1355"/>
      <c r="M423" s="1414"/>
    </row>
    <row r="424" spans="1:13">
      <c r="A424" s="1358"/>
      <c r="B424" s="1388"/>
      <c r="C424" s="1388"/>
      <c r="D424" s="1349"/>
      <c r="E424" s="1389"/>
      <c r="F424" s="1389"/>
      <c r="G424" s="1351"/>
      <c r="H424" s="1352"/>
      <c r="I424" s="1353"/>
      <c r="J424" s="1481">
        <f t="shared" si="8"/>
        <v>0</v>
      </c>
      <c r="K424" s="1355"/>
      <c r="L424" s="1355"/>
      <c r="M424" s="1414"/>
    </row>
    <row r="425" spans="1:13">
      <c r="A425" s="1358"/>
      <c r="B425" s="1388"/>
      <c r="C425" s="1388"/>
      <c r="D425" s="1349"/>
      <c r="E425" s="1389"/>
      <c r="F425" s="1389"/>
      <c r="G425" s="1351"/>
      <c r="H425" s="1352"/>
      <c r="I425" s="1353"/>
      <c r="J425" s="1481">
        <f t="shared" si="8"/>
        <v>0</v>
      </c>
      <c r="K425" s="1355"/>
      <c r="L425" s="1355"/>
      <c r="M425" s="1414"/>
    </row>
    <row r="426" spans="1:13">
      <c r="A426" s="1358"/>
      <c r="B426" s="1388"/>
      <c r="C426" s="1388"/>
      <c r="D426" s="1349"/>
      <c r="E426" s="1389"/>
      <c r="F426" s="1389"/>
      <c r="G426" s="1351"/>
      <c r="H426" s="1352"/>
      <c r="I426" s="1353"/>
      <c r="J426" s="1481">
        <f t="shared" si="8"/>
        <v>0</v>
      </c>
      <c r="K426" s="1355"/>
      <c r="L426" s="1355"/>
      <c r="M426" s="1414"/>
    </row>
    <row r="427" spans="1:13">
      <c r="A427" s="1358"/>
      <c r="B427" s="1388"/>
      <c r="C427" s="1388"/>
      <c r="D427" s="1349"/>
      <c r="E427" s="1389"/>
      <c r="F427" s="1389"/>
      <c r="G427" s="1351"/>
      <c r="H427" s="1352"/>
      <c r="I427" s="1353"/>
      <c r="J427" s="1481">
        <f t="shared" si="8"/>
        <v>0</v>
      </c>
      <c r="K427" s="1355"/>
      <c r="L427" s="1355"/>
      <c r="M427" s="1414"/>
    </row>
    <row r="428" spans="1:13">
      <c r="A428" s="1358"/>
      <c r="B428" s="1388"/>
      <c r="C428" s="1388"/>
      <c r="D428" s="1349"/>
      <c r="E428" s="1389"/>
      <c r="F428" s="1389"/>
      <c r="G428" s="1351"/>
      <c r="H428" s="1352"/>
      <c r="I428" s="1353"/>
      <c r="J428" s="1481">
        <f t="shared" si="8"/>
        <v>0</v>
      </c>
      <c r="K428" s="1355"/>
      <c r="L428" s="1355"/>
      <c r="M428" s="1414"/>
    </row>
    <row r="429" spans="1:13">
      <c r="A429" s="1358"/>
      <c r="B429" s="1388"/>
      <c r="C429" s="1388"/>
      <c r="D429" s="1349"/>
      <c r="E429" s="1389"/>
      <c r="F429" s="1389"/>
      <c r="G429" s="1351"/>
      <c r="H429" s="1352"/>
      <c r="I429" s="1353"/>
      <c r="J429" s="1481">
        <f t="shared" si="8"/>
        <v>0</v>
      </c>
      <c r="K429" s="1355"/>
      <c r="L429" s="1355"/>
      <c r="M429" s="1414"/>
    </row>
    <row r="430" spans="1:13">
      <c r="A430" s="1358"/>
      <c r="B430" s="1388"/>
      <c r="C430" s="1388"/>
      <c r="D430" s="1349"/>
      <c r="E430" s="1389"/>
      <c r="F430" s="1389"/>
      <c r="G430" s="1351"/>
      <c r="H430" s="1352"/>
      <c r="I430" s="1353"/>
      <c r="J430" s="1481">
        <f t="shared" si="8"/>
        <v>0</v>
      </c>
      <c r="K430" s="1355"/>
      <c r="L430" s="1355"/>
      <c r="M430" s="1414"/>
    </row>
    <row r="431" spans="1:13">
      <c r="A431" s="1358"/>
      <c r="B431" s="1388"/>
      <c r="C431" s="1388"/>
      <c r="D431" s="1349"/>
      <c r="E431" s="1389"/>
      <c r="F431" s="1389"/>
      <c r="G431" s="1351"/>
      <c r="H431" s="1352"/>
      <c r="I431" s="1353"/>
      <c r="J431" s="1481">
        <f t="shared" si="8"/>
        <v>0</v>
      </c>
      <c r="K431" s="1355"/>
      <c r="L431" s="1355"/>
      <c r="M431" s="1414"/>
    </row>
    <row r="432" spans="1:13">
      <c r="A432" s="1358"/>
      <c r="B432" s="1388"/>
      <c r="C432" s="1388"/>
      <c r="D432" s="1349"/>
      <c r="E432" s="1389"/>
      <c r="F432" s="1389"/>
      <c r="G432" s="1351"/>
      <c r="H432" s="1352"/>
      <c r="I432" s="1353"/>
      <c r="J432" s="1481">
        <f t="shared" si="8"/>
        <v>0</v>
      </c>
      <c r="K432" s="1355"/>
      <c r="L432" s="1355"/>
      <c r="M432" s="1414"/>
    </row>
    <row r="433" spans="1:13">
      <c r="A433" s="1358"/>
      <c r="B433" s="1388"/>
      <c r="C433" s="1388"/>
      <c r="D433" s="1349"/>
      <c r="E433" s="1389"/>
      <c r="F433" s="1389"/>
      <c r="G433" s="1351"/>
      <c r="H433" s="1352"/>
      <c r="I433" s="1353"/>
      <c r="J433" s="1481">
        <f t="shared" si="8"/>
        <v>0</v>
      </c>
      <c r="K433" s="1355"/>
      <c r="L433" s="1355"/>
      <c r="M433" s="1414"/>
    </row>
    <row r="434" spans="1:13">
      <c r="A434" s="1358"/>
      <c r="B434" s="1388"/>
      <c r="C434" s="1388"/>
      <c r="D434" s="1349"/>
      <c r="E434" s="1389"/>
      <c r="F434" s="1389"/>
      <c r="G434" s="1351"/>
      <c r="H434" s="1352"/>
      <c r="I434" s="1353"/>
      <c r="J434" s="1481">
        <f t="shared" si="8"/>
        <v>0</v>
      </c>
      <c r="K434" s="1355"/>
      <c r="L434" s="1355"/>
      <c r="M434" s="1414"/>
    </row>
    <row r="435" spans="1:13">
      <c r="A435" s="1358"/>
      <c r="B435" s="1388"/>
      <c r="C435" s="1388"/>
      <c r="D435" s="1349"/>
      <c r="E435" s="1389"/>
      <c r="F435" s="1389"/>
      <c r="G435" s="1351"/>
      <c r="H435" s="1352"/>
      <c r="I435" s="1353"/>
      <c r="J435" s="1481">
        <f t="shared" si="8"/>
        <v>0</v>
      </c>
      <c r="K435" s="1355"/>
      <c r="L435" s="1355"/>
      <c r="M435" s="1414"/>
    </row>
    <row r="436" spans="1:13">
      <c r="A436" s="1358"/>
      <c r="B436" s="1388"/>
      <c r="C436" s="1388"/>
      <c r="D436" s="1349"/>
      <c r="E436" s="1389"/>
      <c r="F436" s="1389"/>
      <c r="G436" s="1351"/>
      <c r="H436" s="1352"/>
      <c r="I436" s="1353"/>
      <c r="J436" s="1481">
        <f t="shared" si="8"/>
        <v>0</v>
      </c>
      <c r="K436" s="1355"/>
      <c r="L436" s="1355"/>
      <c r="M436" s="1414"/>
    </row>
    <row r="437" spans="1:13">
      <c r="A437" s="1358"/>
      <c r="B437" s="1388"/>
      <c r="C437" s="1388"/>
      <c r="D437" s="1349"/>
      <c r="E437" s="1389"/>
      <c r="F437" s="1389"/>
      <c r="G437" s="1351"/>
      <c r="H437" s="1352"/>
      <c r="I437" s="1353"/>
      <c r="J437" s="1481">
        <f t="shared" si="8"/>
        <v>0</v>
      </c>
      <c r="K437" s="1355"/>
      <c r="L437" s="1355"/>
      <c r="M437" s="1414"/>
    </row>
    <row r="438" spans="1:13">
      <c r="A438" s="1358"/>
      <c r="B438" s="1388"/>
      <c r="C438" s="1388"/>
      <c r="D438" s="1349"/>
      <c r="E438" s="1389"/>
      <c r="F438" s="1389"/>
      <c r="G438" s="1351"/>
      <c r="H438" s="1352"/>
      <c r="I438" s="1353"/>
      <c r="J438" s="1481">
        <f t="shared" si="8"/>
        <v>0</v>
      </c>
      <c r="K438" s="1355"/>
      <c r="L438" s="1355"/>
      <c r="M438" s="1414"/>
    </row>
    <row r="439" spans="1:13">
      <c r="A439" s="1358"/>
      <c r="B439" s="1388"/>
      <c r="C439" s="1388"/>
      <c r="D439" s="1349"/>
      <c r="E439" s="1389"/>
      <c r="F439" s="1389"/>
      <c r="G439" s="1351"/>
      <c r="H439" s="1352"/>
      <c r="I439" s="1353"/>
      <c r="J439" s="1481">
        <f t="shared" si="8"/>
        <v>0</v>
      </c>
      <c r="K439" s="1355"/>
      <c r="L439" s="1355"/>
      <c r="M439" s="1414"/>
    </row>
    <row r="440" spans="1:13">
      <c r="A440" s="1358"/>
      <c r="B440" s="1388"/>
      <c r="C440" s="1388"/>
      <c r="D440" s="1349"/>
      <c r="E440" s="1389"/>
      <c r="F440" s="1389"/>
      <c r="G440" s="1351"/>
      <c r="H440" s="1352"/>
      <c r="I440" s="1353"/>
      <c r="J440" s="1481">
        <f t="shared" si="8"/>
        <v>0</v>
      </c>
      <c r="K440" s="1355"/>
      <c r="L440" s="1355"/>
      <c r="M440" s="1414"/>
    </row>
    <row r="441" spans="1:13">
      <c r="A441" s="1358"/>
      <c r="B441" s="1388"/>
      <c r="C441" s="1388"/>
      <c r="D441" s="1349"/>
      <c r="E441" s="1389"/>
      <c r="F441" s="1389"/>
      <c r="G441" s="1351"/>
      <c r="H441" s="1352"/>
      <c r="I441" s="1353"/>
      <c r="J441" s="1481">
        <f t="shared" si="8"/>
        <v>0</v>
      </c>
      <c r="K441" s="1355"/>
      <c r="L441" s="1355"/>
      <c r="M441" s="1414"/>
    </row>
    <row r="442" spans="1:13">
      <c r="A442" s="1358"/>
      <c r="B442" s="1388"/>
      <c r="C442" s="1388"/>
      <c r="D442" s="1349"/>
      <c r="E442" s="1389"/>
      <c r="F442" s="1389"/>
      <c r="G442" s="1351"/>
      <c r="H442" s="1352"/>
      <c r="I442" s="1353"/>
      <c r="J442" s="1481">
        <f t="shared" si="8"/>
        <v>0</v>
      </c>
      <c r="K442" s="1355"/>
      <c r="L442" s="1355"/>
      <c r="M442" s="1414"/>
    </row>
    <row r="443" spans="1:13">
      <c r="A443" s="1358"/>
      <c r="B443" s="1388"/>
      <c r="C443" s="1388"/>
      <c r="D443" s="1349"/>
      <c r="E443" s="1389"/>
      <c r="F443" s="1389"/>
      <c r="G443" s="1351"/>
      <c r="H443" s="1352"/>
      <c r="I443" s="1353"/>
      <c r="J443" s="1481">
        <f t="shared" si="8"/>
        <v>0</v>
      </c>
      <c r="K443" s="1355"/>
      <c r="L443" s="1355"/>
      <c r="M443" s="1414"/>
    </row>
    <row r="444" spans="1:13">
      <c r="A444" s="1358"/>
      <c r="B444" s="1388"/>
      <c r="C444" s="1388"/>
      <c r="D444" s="1349"/>
      <c r="E444" s="1389"/>
      <c r="F444" s="1389"/>
      <c r="G444" s="1351"/>
      <c r="H444" s="1352"/>
      <c r="I444" s="1353"/>
      <c r="J444" s="1481">
        <f t="shared" si="8"/>
        <v>0</v>
      </c>
      <c r="K444" s="1355"/>
      <c r="L444" s="1355"/>
      <c r="M444" s="1414"/>
    </row>
    <row r="445" spans="1:13">
      <c r="A445" s="1358"/>
      <c r="B445" s="1388"/>
      <c r="C445" s="1388"/>
      <c r="D445" s="1349"/>
      <c r="E445" s="1389"/>
      <c r="F445" s="1389"/>
      <c r="G445" s="1351"/>
      <c r="H445" s="1352"/>
      <c r="I445" s="1353"/>
      <c r="J445" s="1481">
        <f t="shared" si="8"/>
        <v>0</v>
      </c>
      <c r="K445" s="1355"/>
      <c r="L445" s="1355"/>
      <c r="M445" s="1414"/>
    </row>
    <row r="446" spans="1:13">
      <c r="A446" s="1358"/>
      <c r="B446" s="1388"/>
      <c r="C446" s="1388"/>
      <c r="D446" s="1349"/>
      <c r="E446" s="1389"/>
      <c r="F446" s="1389"/>
      <c r="G446" s="1351"/>
      <c r="H446" s="1352"/>
      <c r="I446" s="1353"/>
      <c r="J446" s="1481">
        <f t="shared" si="8"/>
        <v>0</v>
      </c>
      <c r="K446" s="1355"/>
      <c r="L446" s="1355"/>
      <c r="M446" s="1414"/>
    </row>
    <row r="447" spans="1:13">
      <c r="A447" s="1358"/>
      <c r="B447" s="1388"/>
      <c r="C447" s="1388"/>
      <c r="D447" s="1349"/>
      <c r="E447" s="1389"/>
      <c r="F447" s="1389"/>
      <c r="G447" s="1351"/>
      <c r="H447" s="1352"/>
      <c r="I447" s="1353"/>
      <c r="J447" s="1481">
        <f t="shared" si="8"/>
        <v>0</v>
      </c>
      <c r="K447" s="1355"/>
      <c r="L447" s="1355"/>
      <c r="M447" s="1414"/>
    </row>
    <row r="448" spans="1:13">
      <c r="A448" s="1358"/>
      <c r="B448" s="1388"/>
      <c r="C448" s="1388"/>
      <c r="D448" s="1349"/>
      <c r="E448" s="1389"/>
      <c r="F448" s="1389"/>
      <c r="G448" s="1351"/>
      <c r="H448" s="1352"/>
      <c r="I448" s="1353"/>
      <c r="J448" s="1481">
        <f t="shared" si="8"/>
        <v>0</v>
      </c>
      <c r="K448" s="1355"/>
      <c r="L448" s="1355"/>
      <c r="M448" s="1414"/>
    </row>
    <row r="449" spans="1:13">
      <c r="A449" s="1358"/>
      <c r="B449" s="1388"/>
      <c r="C449" s="1388"/>
      <c r="D449" s="1349"/>
      <c r="E449" s="1389"/>
      <c r="F449" s="1389"/>
      <c r="G449" s="1351"/>
      <c r="H449" s="1352"/>
      <c r="I449" s="1353"/>
      <c r="J449" s="1481">
        <f t="shared" si="8"/>
        <v>0</v>
      </c>
      <c r="K449" s="1355"/>
      <c r="L449" s="1355"/>
      <c r="M449" s="1414"/>
    </row>
    <row r="450" spans="1:13">
      <c r="A450" s="1358"/>
      <c r="B450" s="1388"/>
      <c r="C450" s="1388"/>
      <c r="D450" s="1349"/>
      <c r="E450" s="1389"/>
      <c r="F450" s="1389"/>
      <c r="G450" s="1351"/>
      <c r="H450" s="1352"/>
      <c r="I450" s="1353"/>
      <c r="J450" s="1481">
        <f t="shared" si="8"/>
        <v>0</v>
      </c>
      <c r="K450" s="1355"/>
      <c r="L450" s="1355"/>
      <c r="M450" s="1414"/>
    </row>
    <row r="451" spans="1:13">
      <c r="A451" s="1358"/>
      <c r="B451" s="1388"/>
      <c r="C451" s="1388"/>
      <c r="D451" s="1349"/>
      <c r="E451" s="1389"/>
      <c r="F451" s="1389"/>
      <c r="G451" s="1351"/>
      <c r="H451" s="1352"/>
      <c r="I451" s="1353"/>
      <c r="J451" s="1481">
        <f t="shared" ref="J451:J514" si="9">H451-I451</f>
        <v>0</v>
      </c>
      <c r="K451" s="1355"/>
      <c r="L451" s="1355"/>
      <c r="M451" s="1414"/>
    </row>
    <row r="452" spans="1:13">
      <c r="A452" s="1358"/>
      <c r="B452" s="1388"/>
      <c r="C452" s="1388"/>
      <c r="D452" s="1349"/>
      <c r="E452" s="1389"/>
      <c r="F452" s="1389"/>
      <c r="G452" s="1351"/>
      <c r="H452" s="1352"/>
      <c r="I452" s="1353"/>
      <c r="J452" s="1481">
        <f t="shared" si="9"/>
        <v>0</v>
      </c>
      <c r="K452" s="1355"/>
      <c r="L452" s="1355"/>
      <c r="M452" s="1414"/>
    </row>
    <row r="453" spans="1:13">
      <c r="A453" s="1358"/>
      <c r="B453" s="1388"/>
      <c r="C453" s="1388"/>
      <c r="D453" s="1349"/>
      <c r="E453" s="1389"/>
      <c r="F453" s="1389"/>
      <c r="G453" s="1351"/>
      <c r="H453" s="1352"/>
      <c r="I453" s="1353"/>
      <c r="J453" s="1481">
        <f t="shared" si="9"/>
        <v>0</v>
      </c>
      <c r="K453" s="1355"/>
      <c r="L453" s="1355"/>
      <c r="M453" s="1414"/>
    </row>
    <row r="454" spans="1:13">
      <c r="A454" s="1358"/>
      <c r="B454" s="1388"/>
      <c r="C454" s="1388"/>
      <c r="D454" s="1349"/>
      <c r="E454" s="1389"/>
      <c r="F454" s="1389"/>
      <c r="G454" s="1351"/>
      <c r="H454" s="1352"/>
      <c r="I454" s="1353"/>
      <c r="J454" s="1481">
        <f t="shared" si="9"/>
        <v>0</v>
      </c>
      <c r="K454" s="1355"/>
      <c r="L454" s="1355"/>
      <c r="M454" s="1414"/>
    </row>
    <row r="455" spans="1:13">
      <c r="A455" s="1358"/>
      <c r="B455" s="1388"/>
      <c r="C455" s="1388"/>
      <c r="D455" s="1349"/>
      <c r="E455" s="1389"/>
      <c r="F455" s="1389"/>
      <c r="G455" s="1351"/>
      <c r="H455" s="1352"/>
      <c r="I455" s="1353"/>
      <c r="J455" s="1481">
        <f t="shared" si="9"/>
        <v>0</v>
      </c>
      <c r="K455" s="1355"/>
      <c r="L455" s="1355"/>
      <c r="M455" s="1414"/>
    </row>
    <row r="456" spans="1:13">
      <c r="A456" s="1358"/>
      <c r="B456" s="1388"/>
      <c r="C456" s="1388"/>
      <c r="D456" s="1349"/>
      <c r="E456" s="1389"/>
      <c r="F456" s="1389"/>
      <c r="G456" s="1351"/>
      <c r="H456" s="1352"/>
      <c r="I456" s="1353"/>
      <c r="J456" s="1481">
        <f t="shared" si="9"/>
        <v>0</v>
      </c>
      <c r="K456" s="1355"/>
      <c r="L456" s="1355"/>
      <c r="M456" s="1414"/>
    </row>
    <row r="457" spans="1:13">
      <c r="A457" s="1358"/>
      <c r="B457" s="1388"/>
      <c r="C457" s="1388"/>
      <c r="D457" s="1349"/>
      <c r="E457" s="1389"/>
      <c r="F457" s="1389"/>
      <c r="G457" s="1351"/>
      <c r="H457" s="1352"/>
      <c r="I457" s="1353"/>
      <c r="J457" s="1481">
        <f t="shared" si="9"/>
        <v>0</v>
      </c>
      <c r="K457" s="1355"/>
      <c r="L457" s="1355"/>
      <c r="M457" s="1414"/>
    </row>
    <row r="458" spans="1:13">
      <c r="A458" s="1358"/>
      <c r="B458" s="1388"/>
      <c r="C458" s="1388"/>
      <c r="D458" s="1349"/>
      <c r="E458" s="1389"/>
      <c r="F458" s="1389"/>
      <c r="G458" s="1351"/>
      <c r="H458" s="1352"/>
      <c r="I458" s="1353"/>
      <c r="J458" s="1481">
        <f t="shared" si="9"/>
        <v>0</v>
      </c>
      <c r="K458" s="1355"/>
      <c r="L458" s="1355"/>
      <c r="M458" s="1414"/>
    </row>
    <row r="459" spans="1:13">
      <c r="A459" s="1358"/>
      <c r="B459" s="1388"/>
      <c r="C459" s="1388"/>
      <c r="D459" s="1349"/>
      <c r="E459" s="1389"/>
      <c r="F459" s="1389"/>
      <c r="G459" s="1351"/>
      <c r="H459" s="1352"/>
      <c r="I459" s="1353"/>
      <c r="J459" s="1481">
        <f t="shared" si="9"/>
        <v>0</v>
      </c>
      <c r="K459" s="1355"/>
      <c r="L459" s="1355"/>
      <c r="M459" s="1414"/>
    </row>
    <row r="460" spans="1:13">
      <c r="A460" s="1358"/>
      <c r="B460" s="1388"/>
      <c r="C460" s="1388"/>
      <c r="D460" s="1349"/>
      <c r="E460" s="1389"/>
      <c r="F460" s="1389"/>
      <c r="G460" s="1351"/>
      <c r="H460" s="1352"/>
      <c r="I460" s="1353"/>
      <c r="J460" s="1481">
        <f t="shared" si="9"/>
        <v>0</v>
      </c>
      <c r="K460" s="1355"/>
      <c r="L460" s="1355"/>
      <c r="M460" s="1414"/>
    </row>
    <row r="461" spans="1:13">
      <c r="A461" s="1358"/>
      <c r="B461" s="1388"/>
      <c r="C461" s="1388"/>
      <c r="D461" s="1349"/>
      <c r="E461" s="1389"/>
      <c r="F461" s="1389"/>
      <c r="G461" s="1351"/>
      <c r="H461" s="1352"/>
      <c r="I461" s="1353"/>
      <c r="J461" s="1481">
        <f t="shared" si="9"/>
        <v>0</v>
      </c>
      <c r="K461" s="1355"/>
      <c r="L461" s="1355"/>
      <c r="M461" s="1414"/>
    </row>
    <row r="462" spans="1:13">
      <c r="A462" s="1358"/>
      <c r="B462" s="1388"/>
      <c r="C462" s="1388"/>
      <c r="D462" s="1349"/>
      <c r="E462" s="1389"/>
      <c r="F462" s="1389"/>
      <c r="G462" s="1351"/>
      <c r="H462" s="1352"/>
      <c r="I462" s="1353"/>
      <c r="J462" s="1481">
        <f t="shared" si="9"/>
        <v>0</v>
      </c>
      <c r="K462" s="1355"/>
      <c r="L462" s="1355"/>
      <c r="M462" s="1414"/>
    </row>
    <row r="463" spans="1:13">
      <c r="A463" s="1358"/>
      <c r="B463" s="1388"/>
      <c r="C463" s="1388"/>
      <c r="D463" s="1349"/>
      <c r="E463" s="1389"/>
      <c r="F463" s="1389"/>
      <c r="G463" s="1351"/>
      <c r="H463" s="1352"/>
      <c r="I463" s="1353"/>
      <c r="J463" s="1481">
        <f t="shared" si="9"/>
        <v>0</v>
      </c>
      <c r="K463" s="1355"/>
      <c r="L463" s="1355"/>
      <c r="M463" s="1414"/>
    </row>
    <row r="464" spans="1:13">
      <c r="A464" s="1358"/>
      <c r="B464" s="1388"/>
      <c r="C464" s="1388"/>
      <c r="D464" s="1349"/>
      <c r="E464" s="1389"/>
      <c r="F464" s="1389"/>
      <c r="G464" s="1351"/>
      <c r="H464" s="1352"/>
      <c r="I464" s="1353"/>
      <c r="J464" s="1481">
        <f t="shared" si="9"/>
        <v>0</v>
      </c>
      <c r="K464" s="1355"/>
      <c r="L464" s="1355"/>
      <c r="M464" s="1414"/>
    </row>
    <row r="465" spans="1:13">
      <c r="A465" s="1358"/>
      <c r="B465" s="1388"/>
      <c r="C465" s="1388"/>
      <c r="D465" s="1349"/>
      <c r="E465" s="1389"/>
      <c r="F465" s="1389"/>
      <c r="G465" s="1351"/>
      <c r="H465" s="1352"/>
      <c r="I465" s="1353"/>
      <c r="J465" s="1481">
        <f t="shared" si="9"/>
        <v>0</v>
      </c>
      <c r="K465" s="1355"/>
      <c r="L465" s="1355"/>
      <c r="M465" s="1414"/>
    </row>
    <row r="466" spans="1:13">
      <c r="A466" s="1358"/>
      <c r="B466" s="1388"/>
      <c r="C466" s="1388"/>
      <c r="D466" s="1349"/>
      <c r="E466" s="1389"/>
      <c r="F466" s="1389"/>
      <c r="G466" s="1351"/>
      <c r="H466" s="1352"/>
      <c r="I466" s="1353"/>
      <c r="J466" s="1481">
        <f t="shared" si="9"/>
        <v>0</v>
      </c>
      <c r="K466" s="1355"/>
      <c r="L466" s="1355"/>
      <c r="M466" s="1414"/>
    </row>
    <row r="467" spans="1:13">
      <c r="A467" s="1358"/>
      <c r="B467" s="1388"/>
      <c r="C467" s="1388"/>
      <c r="D467" s="1349"/>
      <c r="E467" s="1389"/>
      <c r="F467" s="1389"/>
      <c r="G467" s="1351"/>
      <c r="H467" s="1352"/>
      <c r="I467" s="1353"/>
      <c r="J467" s="1481">
        <f t="shared" si="9"/>
        <v>0</v>
      </c>
      <c r="K467" s="1355"/>
      <c r="L467" s="1355"/>
      <c r="M467" s="1414"/>
    </row>
    <row r="468" spans="1:13">
      <c r="A468" s="1358"/>
      <c r="B468" s="1388"/>
      <c r="C468" s="1388"/>
      <c r="D468" s="1349"/>
      <c r="E468" s="1389"/>
      <c r="F468" s="1389"/>
      <c r="G468" s="1351"/>
      <c r="H468" s="1352"/>
      <c r="I468" s="1353"/>
      <c r="J468" s="1481">
        <f t="shared" si="9"/>
        <v>0</v>
      </c>
      <c r="K468" s="1355"/>
      <c r="L468" s="1355"/>
      <c r="M468" s="1414"/>
    </row>
    <row r="469" spans="1:13">
      <c r="A469" s="1358"/>
      <c r="B469" s="1388"/>
      <c r="C469" s="1388"/>
      <c r="D469" s="1349"/>
      <c r="E469" s="1389"/>
      <c r="F469" s="1389"/>
      <c r="G469" s="1351"/>
      <c r="H469" s="1352"/>
      <c r="I469" s="1353"/>
      <c r="J469" s="1481">
        <f t="shared" si="9"/>
        <v>0</v>
      </c>
      <c r="K469" s="1355"/>
      <c r="L469" s="1355"/>
      <c r="M469" s="1414"/>
    </row>
    <row r="470" spans="1:13">
      <c r="A470" s="1358"/>
      <c r="B470" s="1388"/>
      <c r="C470" s="1388"/>
      <c r="D470" s="1349"/>
      <c r="E470" s="1389"/>
      <c r="F470" s="1389"/>
      <c r="G470" s="1351"/>
      <c r="H470" s="1352"/>
      <c r="I470" s="1353"/>
      <c r="J470" s="1481">
        <f t="shared" si="9"/>
        <v>0</v>
      </c>
      <c r="K470" s="1355"/>
      <c r="L470" s="1355"/>
      <c r="M470" s="1414"/>
    </row>
    <row r="471" spans="1:13">
      <c r="A471" s="1358"/>
      <c r="B471" s="1388"/>
      <c r="C471" s="1388"/>
      <c r="D471" s="1349"/>
      <c r="E471" s="1389"/>
      <c r="F471" s="1389"/>
      <c r="G471" s="1351"/>
      <c r="H471" s="1352"/>
      <c r="I471" s="1353"/>
      <c r="J471" s="1481">
        <f t="shared" si="9"/>
        <v>0</v>
      </c>
      <c r="K471" s="1355"/>
      <c r="L471" s="1355"/>
      <c r="M471" s="1414"/>
    </row>
    <row r="472" spans="1:13">
      <c r="A472" s="1358"/>
      <c r="B472" s="1388"/>
      <c r="C472" s="1388"/>
      <c r="D472" s="1349"/>
      <c r="E472" s="1389"/>
      <c r="F472" s="1389"/>
      <c r="G472" s="1351"/>
      <c r="H472" s="1352"/>
      <c r="I472" s="1353"/>
      <c r="J472" s="1481">
        <f t="shared" si="9"/>
        <v>0</v>
      </c>
      <c r="K472" s="1355"/>
      <c r="L472" s="1355"/>
      <c r="M472" s="1414"/>
    </row>
    <row r="473" spans="1:13">
      <c r="A473" s="1358"/>
      <c r="B473" s="1388"/>
      <c r="C473" s="1388"/>
      <c r="D473" s="1349"/>
      <c r="E473" s="1389"/>
      <c r="F473" s="1389"/>
      <c r="G473" s="1351"/>
      <c r="H473" s="1352"/>
      <c r="I473" s="1353"/>
      <c r="J473" s="1481">
        <f t="shared" si="9"/>
        <v>0</v>
      </c>
      <c r="K473" s="1355"/>
      <c r="L473" s="1355"/>
      <c r="M473" s="1414"/>
    </row>
    <row r="474" spans="1:13">
      <c r="A474" s="1358"/>
      <c r="B474" s="1388"/>
      <c r="C474" s="1388"/>
      <c r="D474" s="1349"/>
      <c r="E474" s="1389"/>
      <c r="F474" s="1389"/>
      <c r="G474" s="1351"/>
      <c r="H474" s="1352"/>
      <c r="I474" s="1353"/>
      <c r="J474" s="1481">
        <f t="shared" si="9"/>
        <v>0</v>
      </c>
      <c r="K474" s="1355"/>
      <c r="L474" s="1355"/>
      <c r="M474" s="1414"/>
    </row>
    <row r="475" spans="1:13">
      <c r="A475" s="1358"/>
      <c r="B475" s="1388"/>
      <c r="C475" s="1388"/>
      <c r="D475" s="1349"/>
      <c r="E475" s="1389"/>
      <c r="F475" s="1389"/>
      <c r="G475" s="1351"/>
      <c r="H475" s="1352"/>
      <c r="I475" s="1353"/>
      <c r="J475" s="1481">
        <f t="shared" si="9"/>
        <v>0</v>
      </c>
      <c r="K475" s="1355"/>
      <c r="L475" s="1355"/>
      <c r="M475" s="1414"/>
    </row>
    <row r="476" spans="1:13">
      <c r="A476" s="1358"/>
      <c r="B476" s="1388"/>
      <c r="C476" s="1388"/>
      <c r="D476" s="1349"/>
      <c r="E476" s="1389"/>
      <c r="F476" s="1389"/>
      <c r="G476" s="1351"/>
      <c r="H476" s="1352"/>
      <c r="I476" s="1353"/>
      <c r="J476" s="1481">
        <f t="shared" si="9"/>
        <v>0</v>
      </c>
      <c r="K476" s="1355"/>
      <c r="L476" s="1355"/>
      <c r="M476" s="1414"/>
    </row>
    <row r="477" spans="1:13">
      <c r="A477" s="1358"/>
      <c r="B477" s="1388"/>
      <c r="C477" s="1388"/>
      <c r="D477" s="1349"/>
      <c r="E477" s="1389"/>
      <c r="F477" s="1389"/>
      <c r="G477" s="1351"/>
      <c r="H477" s="1352"/>
      <c r="I477" s="1353"/>
      <c r="J477" s="1481">
        <f t="shared" si="9"/>
        <v>0</v>
      </c>
      <c r="K477" s="1355"/>
      <c r="L477" s="1355"/>
      <c r="M477" s="1414"/>
    </row>
    <row r="478" spans="1:13">
      <c r="A478" s="1358"/>
      <c r="B478" s="1388"/>
      <c r="C478" s="1388"/>
      <c r="D478" s="1349"/>
      <c r="E478" s="1389"/>
      <c r="F478" s="1389"/>
      <c r="G478" s="1351"/>
      <c r="H478" s="1352"/>
      <c r="I478" s="1353"/>
      <c r="J478" s="1481">
        <f t="shared" si="9"/>
        <v>0</v>
      </c>
      <c r="K478" s="1355"/>
      <c r="L478" s="1355"/>
      <c r="M478" s="1414"/>
    </row>
    <row r="479" spans="1:13">
      <c r="A479" s="1358"/>
      <c r="B479" s="1388"/>
      <c r="C479" s="1388"/>
      <c r="D479" s="1349"/>
      <c r="E479" s="1389"/>
      <c r="F479" s="1389"/>
      <c r="G479" s="1351"/>
      <c r="H479" s="1352"/>
      <c r="I479" s="1353"/>
      <c r="J479" s="1481">
        <f t="shared" si="9"/>
        <v>0</v>
      </c>
      <c r="K479" s="1355"/>
      <c r="L479" s="1355"/>
      <c r="M479" s="1414"/>
    </row>
    <row r="480" spans="1:13">
      <c r="A480" s="1358"/>
      <c r="B480" s="1388"/>
      <c r="C480" s="1388"/>
      <c r="D480" s="1349"/>
      <c r="E480" s="1389"/>
      <c r="F480" s="1389"/>
      <c r="G480" s="1351"/>
      <c r="H480" s="1352"/>
      <c r="I480" s="1353"/>
      <c r="J480" s="1481">
        <f t="shared" si="9"/>
        <v>0</v>
      </c>
      <c r="K480" s="1355"/>
      <c r="L480" s="1355"/>
      <c r="M480" s="1414"/>
    </row>
    <row r="481" spans="1:13">
      <c r="A481" s="1358"/>
      <c r="B481" s="1388"/>
      <c r="C481" s="1388"/>
      <c r="D481" s="1349"/>
      <c r="E481" s="1389"/>
      <c r="F481" s="1389"/>
      <c r="G481" s="1351"/>
      <c r="H481" s="1352"/>
      <c r="I481" s="1353"/>
      <c r="J481" s="1481">
        <f t="shared" si="9"/>
        <v>0</v>
      </c>
      <c r="K481" s="1355"/>
      <c r="L481" s="1355"/>
      <c r="M481" s="1414"/>
    </row>
    <row r="482" spans="1:13">
      <c r="A482" s="1358"/>
      <c r="B482" s="1388"/>
      <c r="C482" s="1388"/>
      <c r="D482" s="1349"/>
      <c r="E482" s="1389"/>
      <c r="F482" s="1389"/>
      <c r="G482" s="1351"/>
      <c r="H482" s="1352"/>
      <c r="I482" s="1353"/>
      <c r="J482" s="1481">
        <f t="shared" si="9"/>
        <v>0</v>
      </c>
      <c r="K482" s="1355"/>
      <c r="L482" s="1355"/>
      <c r="M482" s="1414"/>
    </row>
    <row r="483" spans="1:13">
      <c r="A483" s="1358"/>
      <c r="B483" s="1388"/>
      <c r="C483" s="1388"/>
      <c r="D483" s="1349"/>
      <c r="E483" s="1389"/>
      <c r="F483" s="1389"/>
      <c r="G483" s="1351"/>
      <c r="H483" s="1352"/>
      <c r="I483" s="1353"/>
      <c r="J483" s="1481">
        <f t="shared" si="9"/>
        <v>0</v>
      </c>
      <c r="K483" s="1355"/>
      <c r="L483" s="1355"/>
      <c r="M483" s="1414"/>
    </row>
    <row r="484" spans="1:13">
      <c r="A484" s="1358"/>
      <c r="B484" s="1388"/>
      <c r="C484" s="1388"/>
      <c r="D484" s="1349"/>
      <c r="E484" s="1389"/>
      <c r="F484" s="1389"/>
      <c r="G484" s="1351"/>
      <c r="H484" s="1352"/>
      <c r="I484" s="1353"/>
      <c r="J484" s="1481">
        <f t="shared" si="9"/>
        <v>0</v>
      </c>
      <c r="K484" s="1355"/>
      <c r="L484" s="1355"/>
      <c r="M484" s="1414"/>
    </row>
    <row r="485" spans="1:13">
      <c r="A485" s="1358"/>
      <c r="B485" s="1388"/>
      <c r="C485" s="1388"/>
      <c r="D485" s="1349"/>
      <c r="E485" s="1389"/>
      <c r="F485" s="1389"/>
      <c r="G485" s="1351"/>
      <c r="H485" s="1352"/>
      <c r="I485" s="1353"/>
      <c r="J485" s="1481">
        <f t="shared" si="9"/>
        <v>0</v>
      </c>
      <c r="K485" s="1355"/>
      <c r="L485" s="1355"/>
      <c r="M485" s="1414"/>
    </row>
    <row r="486" spans="1:13">
      <c r="A486" s="1358"/>
      <c r="B486" s="1388"/>
      <c r="C486" s="1388"/>
      <c r="D486" s="1349"/>
      <c r="E486" s="1389"/>
      <c r="F486" s="1389"/>
      <c r="G486" s="1351"/>
      <c r="H486" s="1352"/>
      <c r="I486" s="1353"/>
      <c r="J486" s="1481">
        <f t="shared" si="9"/>
        <v>0</v>
      </c>
      <c r="K486" s="1355"/>
      <c r="L486" s="1355"/>
      <c r="M486" s="1414"/>
    </row>
    <row r="487" spans="1:13">
      <c r="A487" s="1358"/>
      <c r="B487" s="1388"/>
      <c r="C487" s="1388"/>
      <c r="D487" s="1349"/>
      <c r="E487" s="1389"/>
      <c r="F487" s="1389"/>
      <c r="G487" s="1351"/>
      <c r="H487" s="1352"/>
      <c r="I487" s="1353"/>
      <c r="J487" s="1481">
        <f t="shared" si="9"/>
        <v>0</v>
      </c>
      <c r="K487" s="1355"/>
      <c r="L487" s="1355"/>
      <c r="M487" s="1414"/>
    </row>
    <row r="488" spans="1:13">
      <c r="A488" s="1358"/>
      <c r="B488" s="1388"/>
      <c r="C488" s="1388"/>
      <c r="D488" s="1349"/>
      <c r="E488" s="1389"/>
      <c r="F488" s="1389"/>
      <c r="G488" s="1351"/>
      <c r="H488" s="1352"/>
      <c r="I488" s="1353"/>
      <c r="J488" s="1481">
        <f t="shared" si="9"/>
        <v>0</v>
      </c>
      <c r="K488" s="1355"/>
      <c r="L488" s="1355"/>
      <c r="M488" s="1414"/>
    </row>
    <row r="489" spans="1:13">
      <c r="A489" s="1358"/>
      <c r="B489" s="1388"/>
      <c r="C489" s="1388"/>
      <c r="D489" s="1349"/>
      <c r="E489" s="1389"/>
      <c r="F489" s="1389"/>
      <c r="G489" s="1351"/>
      <c r="H489" s="1352"/>
      <c r="I489" s="1353"/>
      <c r="J489" s="1481">
        <f t="shared" si="9"/>
        <v>0</v>
      </c>
      <c r="K489" s="1355"/>
      <c r="L489" s="1355"/>
      <c r="M489" s="1414"/>
    </row>
    <row r="490" spans="1:13">
      <c r="A490" s="1358"/>
      <c r="B490" s="1388"/>
      <c r="C490" s="1388"/>
      <c r="D490" s="1349"/>
      <c r="E490" s="1389"/>
      <c r="F490" s="1389"/>
      <c r="G490" s="1351"/>
      <c r="H490" s="1352"/>
      <c r="I490" s="1353"/>
      <c r="J490" s="1481">
        <f t="shared" si="9"/>
        <v>0</v>
      </c>
      <c r="K490" s="1355"/>
      <c r="L490" s="1355"/>
      <c r="M490" s="1414"/>
    </row>
    <row r="491" spans="1:13">
      <c r="A491" s="1358"/>
      <c r="B491" s="1388"/>
      <c r="C491" s="1388"/>
      <c r="D491" s="1349"/>
      <c r="E491" s="1389"/>
      <c r="F491" s="1389"/>
      <c r="G491" s="1351"/>
      <c r="H491" s="1352"/>
      <c r="I491" s="1353"/>
      <c r="J491" s="1481">
        <f t="shared" si="9"/>
        <v>0</v>
      </c>
      <c r="K491" s="1355"/>
      <c r="L491" s="1355"/>
      <c r="M491" s="1414"/>
    </row>
    <row r="492" spans="1:13">
      <c r="A492" s="1358"/>
      <c r="B492" s="1388"/>
      <c r="C492" s="1388"/>
      <c r="D492" s="1349"/>
      <c r="E492" s="1389"/>
      <c r="F492" s="1389"/>
      <c r="G492" s="1351"/>
      <c r="H492" s="1352"/>
      <c r="I492" s="1353"/>
      <c r="J492" s="1481">
        <f t="shared" si="9"/>
        <v>0</v>
      </c>
      <c r="K492" s="1355"/>
      <c r="L492" s="1355"/>
      <c r="M492" s="1414"/>
    </row>
    <row r="493" spans="1:13">
      <c r="A493" s="1358"/>
      <c r="B493" s="1388"/>
      <c r="C493" s="1388"/>
      <c r="D493" s="1349"/>
      <c r="E493" s="1389"/>
      <c r="F493" s="1389"/>
      <c r="G493" s="1351"/>
      <c r="H493" s="1352"/>
      <c r="I493" s="1353"/>
      <c r="J493" s="1481">
        <f t="shared" si="9"/>
        <v>0</v>
      </c>
      <c r="K493" s="1355"/>
      <c r="L493" s="1355"/>
      <c r="M493" s="1414"/>
    </row>
    <row r="494" spans="1:13">
      <c r="A494" s="1358"/>
      <c r="B494" s="1388"/>
      <c r="C494" s="1388"/>
      <c r="D494" s="1349"/>
      <c r="E494" s="1389"/>
      <c r="F494" s="1389"/>
      <c r="G494" s="1351"/>
      <c r="H494" s="1352"/>
      <c r="I494" s="1353"/>
      <c r="J494" s="1481">
        <f t="shared" si="9"/>
        <v>0</v>
      </c>
      <c r="K494" s="1355"/>
      <c r="L494" s="1355"/>
      <c r="M494" s="1414"/>
    </row>
    <row r="495" spans="1:13">
      <c r="A495" s="1358"/>
      <c r="B495" s="1388"/>
      <c r="C495" s="1388"/>
      <c r="D495" s="1349"/>
      <c r="E495" s="1389"/>
      <c r="F495" s="1389"/>
      <c r="G495" s="1351"/>
      <c r="H495" s="1352"/>
      <c r="I495" s="1353"/>
      <c r="J495" s="1481">
        <f t="shared" si="9"/>
        <v>0</v>
      </c>
      <c r="K495" s="1355"/>
      <c r="L495" s="1355"/>
      <c r="M495" s="1414"/>
    </row>
    <row r="496" spans="1:13">
      <c r="A496" s="1358"/>
      <c r="B496" s="1388"/>
      <c r="C496" s="1388"/>
      <c r="D496" s="1349"/>
      <c r="E496" s="1389"/>
      <c r="F496" s="1389"/>
      <c r="G496" s="1351"/>
      <c r="H496" s="1352"/>
      <c r="I496" s="1353"/>
      <c r="J496" s="1481">
        <f t="shared" si="9"/>
        <v>0</v>
      </c>
      <c r="K496" s="1355"/>
      <c r="L496" s="1355"/>
      <c r="M496" s="1414"/>
    </row>
    <row r="497" spans="1:13">
      <c r="A497" s="1358"/>
      <c r="B497" s="1388"/>
      <c r="C497" s="1388"/>
      <c r="D497" s="1349"/>
      <c r="E497" s="1389"/>
      <c r="F497" s="1389"/>
      <c r="G497" s="1351"/>
      <c r="H497" s="1352"/>
      <c r="I497" s="1353"/>
      <c r="J497" s="1481">
        <f t="shared" si="9"/>
        <v>0</v>
      </c>
      <c r="K497" s="1355"/>
      <c r="L497" s="1355"/>
      <c r="M497" s="1414"/>
    </row>
    <row r="498" spans="1:13">
      <c r="A498" s="1358"/>
      <c r="B498" s="1388"/>
      <c r="C498" s="1388"/>
      <c r="D498" s="1349"/>
      <c r="E498" s="1389"/>
      <c r="F498" s="1389"/>
      <c r="G498" s="1351"/>
      <c r="H498" s="1352"/>
      <c r="I498" s="1353"/>
      <c r="J498" s="1481">
        <f t="shared" si="9"/>
        <v>0</v>
      </c>
      <c r="K498" s="1355"/>
      <c r="L498" s="1355"/>
      <c r="M498" s="1414"/>
    </row>
    <row r="499" spans="1:13">
      <c r="A499" s="1358"/>
      <c r="B499" s="1388"/>
      <c r="C499" s="1388"/>
      <c r="D499" s="1349"/>
      <c r="E499" s="1389"/>
      <c r="F499" s="1389"/>
      <c r="G499" s="1351"/>
      <c r="H499" s="1352"/>
      <c r="I499" s="1353"/>
      <c r="J499" s="1481">
        <f t="shared" si="9"/>
        <v>0</v>
      </c>
      <c r="K499" s="1355"/>
      <c r="L499" s="1355"/>
      <c r="M499" s="1414"/>
    </row>
    <row r="500" spans="1:13">
      <c r="A500" s="1358"/>
      <c r="B500" s="1388"/>
      <c r="C500" s="1388"/>
      <c r="D500" s="1349"/>
      <c r="E500" s="1389"/>
      <c r="F500" s="1389"/>
      <c r="G500" s="1351"/>
      <c r="H500" s="1352"/>
      <c r="I500" s="1353"/>
      <c r="J500" s="1481">
        <f t="shared" si="9"/>
        <v>0</v>
      </c>
      <c r="K500" s="1355"/>
      <c r="L500" s="1355"/>
      <c r="M500" s="1414"/>
    </row>
    <row r="501" spans="1:13">
      <c r="A501" s="1358"/>
      <c r="B501" s="1388"/>
      <c r="C501" s="1388"/>
      <c r="D501" s="1349"/>
      <c r="E501" s="1389"/>
      <c r="F501" s="1389"/>
      <c r="G501" s="1351"/>
      <c r="H501" s="1352"/>
      <c r="I501" s="1353"/>
      <c r="J501" s="1481">
        <f t="shared" si="9"/>
        <v>0</v>
      </c>
      <c r="K501" s="1355"/>
      <c r="L501" s="1355"/>
      <c r="M501" s="1414"/>
    </row>
    <row r="502" spans="1:13">
      <c r="A502" s="1358"/>
      <c r="B502" s="1388"/>
      <c r="C502" s="1388"/>
      <c r="D502" s="1349"/>
      <c r="E502" s="1389"/>
      <c r="F502" s="1389"/>
      <c r="G502" s="1351"/>
      <c r="H502" s="1352"/>
      <c r="I502" s="1353"/>
      <c r="J502" s="1481">
        <f t="shared" si="9"/>
        <v>0</v>
      </c>
      <c r="K502" s="1355"/>
      <c r="L502" s="1355"/>
      <c r="M502" s="1414"/>
    </row>
    <row r="503" spans="1:13">
      <c r="A503" s="1358"/>
      <c r="B503" s="1388"/>
      <c r="C503" s="1388"/>
      <c r="D503" s="1349"/>
      <c r="E503" s="1389"/>
      <c r="F503" s="1389"/>
      <c r="G503" s="1351"/>
      <c r="H503" s="1352"/>
      <c r="I503" s="1353"/>
      <c r="J503" s="1481">
        <f t="shared" si="9"/>
        <v>0</v>
      </c>
      <c r="K503" s="1355"/>
      <c r="L503" s="1355"/>
      <c r="M503" s="1414"/>
    </row>
    <row r="504" spans="1:13">
      <c r="A504" s="1358"/>
      <c r="B504" s="1388"/>
      <c r="C504" s="1388"/>
      <c r="D504" s="1349"/>
      <c r="E504" s="1389"/>
      <c r="F504" s="1389"/>
      <c r="G504" s="1351"/>
      <c r="H504" s="1352"/>
      <c r="I504" s="1353"/>
      <c r="J504" s="1481">
        <f t="shared" si="9"/>
        <v>0</v>
      </c>
      <c r="K504" s="1355"/>
      <c r="L504" s="1355"/>
      <c r="M504" s="1414"/>
    </row>
    <row r="505" spans="1:13">
      <c r="A505" s="1358"/>
      <c r="B505" s="1388"/>
      <c r="C505" s="1388"/>
      <c r="D505" s="1349"/>
      <c r="E505" s="1389"/>
      <c r="F505" s="1389"/>
      <c r="G505" s="1351"/>
      <c r="H505" s="1352"/>
      <c r="I505" s="1353"/>
      <c r="J505" s="1481">
        <f t="shared" si="9"/>
        <v>0</v>
      </c>
      <c r="K505" s="1355"/>
      <c r="L505" s="1355"/>
      <c r="M505" s="1414"/>
    </row>
    <row r="506" spans="1:13">
      <c r="A506" s="1358"/>
      <c r="B506" s="1388"/>
      <c r="C506" s="1388"/>
      <c r="D506" s="1349"/>
      <c r="E506" s="1389"/>
      <c r="F506" s="1389"/>
      <c r="G506" s="1351"/>
      <c r="H506" s="1352"/>
      <c r="I506" s="1353"/>
      <c r="J506" s="1481">
        <f t="shared" si="9"/>
        <v>0</v>
      </c>
      <c r="K506" s="1355"/>
      <c r="L506" s="1355"/>
      <c r="M506" s="1414"/>
    </row>
    <row r="507" spans="1:13">
      <c r="A507" s="1358"/>
      <c r="B507" s="1388"/>
      <c r="C507" s="1388"/>
      <c r="D507" s="1349"/>
      <c r="E507" s="1389"/>
      <c r="F507" s="1389"/>
      <c r="G507" s="1351"/>
      <c r="H507" s="1352"/>
      <c r="I507" s="1353"/>
      <c r="J507" s="1481">
        <f t="shared" si="9"/>
        <v>0</v>
      </c>
      <c r="K507" s="1355"/>
      <c r="L507" s="1355"/>
      <c r="M507" s="1414"/>
    </row>
    <row r="508" spans="1:13">
      <c r="A508" s="1358"/>
      <c r="B508" s="1388"/>
      <c r="C508" s="1388"/>
      <c r="D508" s="1349"/>
      <c r="E508" s="1389"/>
      <c r="F508" s="1389"/>
      <c r="G508" s="1351"/>
      <c r="H508" s="1352"/>
      <c r="I508" s="1353"/>
      <c r="J508" s="1481">
        <f t="shared" si="9"/>
        <v>0</v>
      </c>
      <c r="K508" s="1355"/>
      <c r="L508" s="1355"/>
      <c r="M508" s="1414"/>
    </row>
    <row r="509" spans="1:13">
      <c r="A509" s="1358"/>
      <c r="B509" s="1388"/>
      <c r="C509" s="1388"/>
      <c r="D509" s="1349"/>
      <c r="E509" s="1389"/>
      <c r="F509" s="1389"/>
      <c r="G509" s="1351"/>
      <c r="H509" s="1352"/>
      <c r="I509" s="1353"/>
      <c r="J509" s="1481">
        <f t="shared" si="9"/>
        <v>0</v>
      </c>
      <c r="K509" s="1355"/>
      <c r="L509" s="1355"/>
      <c r="M509" s="1414"/>
    </row>
    <row r="510" spans="1:13">
      <c r="A510" s="1358"/>
      <c r="B510" s="1388"/>
      <c r="C510" s="1388"/>
      <c r="D510" s="1349"/>
      <c r="E510" s="1389"/>
      <c r="F510" s="1389"/>
      <c r="G510" s="1351"/>
      <c r="H510" s="1352"/>
      <c r="I510" s="1353"/>
      <c r="J510" s="1481">
        <f t="shared" si="9"/>
        <v>0</v>
      </c>
      <c r="K510" s="1355"/>
      <c r="L510" s="1355"/>
      <c r="M510" s="1414"/>
    </row>
    <row r="511" spans="1:13">
      <c r="A511" s="1358"/>
      <c r="B511" s="1388"/>
      <c r="C511" s="1388"/>
      <c r="D511" s="1349"/>
      <c r="E511" s="1389"/>
      <c r="F511" s="1389"/>
      <c r="G511" s="1351"/>
      <c r="H511" s="1352"/>
      <c r="I511" s="1353"/>
      <c r="J511" s="1481">
        <f t="shared" si="9"/>
        <v>0</v>
      </c>
      <c r="K511" s="1355"/>
      <c r="L511" s="1355"/>
      <c r="M511" s="1414"/>
    </row>
    <row r="512" spans="1:13">
      <c r="A512" s="1358"/>
      <c r="B512" s="1388"/>
      <c r="C512" s="1388"/>
      <c r="D512" s="1349"/>
      <c r="E512" s="1389"/>
      <c r="F512" s="1389"/>
      <c r="G512" s="1351"/>
      <c r="H512" s="1352"/>
      <c r="I512" s="1353"/>
      <c r="J512" s="1481">
        <f t="shared" si="9"/>
        <v>0</v>
      </c>
      <c r="K512" s="1355"/>
      <c r="L512" s="1355"/>
      <c r="M512" s="1414"/>
    </row>
    <row r="513" spans="1:13">
      <c r="A513" s="1358"/>
      <c r="B513" s="1388"/>
      <c r="C513" s="1388"/>
      <c r="D513" s="1349"/>
      <c r="E513" s="1389"/>
      <c r="F513" s="1389"/>
      <c r="G513" s="1351"/>
      <c r="H513" s="1352"/>
      <c r="I513" s="1353"/>
      <c r="J513" s="1481">
        <f t="shared" si="9"/>
        <v>0</v>
      </c>
      <c r="K513" s="1355"/>
      <c r="L513" s="1355"/>
      <c r="M513" s="1414"/>
    </row>
    <row r="514" spans="1:13">
      <c r="A514" s="1358"/>
      <c r="B514" s="1388"/>
      <c r="C514" s="1388"/>
      <c r="D514" s="1349"/>
      <c r="E514" s="1389"/>
      <c r="F514" s="1389"/>
      <c r="G514" s="1351"/>
      <c r="H514" s="1352"/>
      <c r="I514" s="1353"/>
      <c r="J514" s="1481">
        <f t="shared" si="9"/>
        <v>0</v>
      </c>
      <c r="K514" s="1355"/>
      <c r="L514" s="1355"/>
      <c r="M514" s="1414"/>
    </row>
    <row r="515" spans="1:13">
      <c r="A515" s="1358"/>
      <c r="B515" s="1388"/>
      <c r="C515" s="1388"/>
      <c r="D515" s="1349"/>
      <c r="E515" s="1389"/>
      <c r="F515" s="1389"/>
      <c r="G515" s="1351"/>
      <c r="H515" s="1352"/>
      <c r="I515" s="1353"/>
      <c r="J515" s="1481">
        <f t="shared" ref="J515:J578" si="10">H515-I515</f>
        <v>0</v>
      </c>
      <c r="K515" s="1355"/>
      <c r="L515" s="1355"/>
      <c r="M515" s="1414"/>
    </row>
    <row r="516" spans="1:13">
      <c r="A516" s="1358"/>
      <c r="B516" s="1388"/>
      <c r="C516" s="1388"/>
      <c r="D516" s="1349"/>
      <c r="E516" s="1389"/>
      <c r="F516" s="1389"/>
      <c r="G516" s="1351"/>
      <c r="H516" s="1352"/>
      <c r="I516" s="1353"/>
      <c r="J516" s="1481">
        <f t="shared" si="10"/>
        <v>0</v>
      </c>
      <c r="K516" s="1355"/>
      <c r="L516" s="1355"/>
      <c r="M516" s="1414"/>
    </row>
    <row r="517" spans="1:13">
      <c r="A517" s="1358"/>
      <c r="B517" s="1388"/>
      <c r="C517" s="1388"/>
      <c r="D517" s="1349"/>
      <c r="E517" s="1389"/>
      <c r="F517" s="1389"/>
      <c r="G517" s="1351"/>
      <c r="H517" s="1352"/>
      <c r="I517" s="1353"/>
      <c r="J517" s="1481">
        <f t="shared" si="10"/>
        <v>0</v>
      </c>
      <c r="K517" s="1355"/>
      <c r="L517" s="1355"/>
      <c r="M517" s="1414"/>
    </row>
    <row r="518" spans="1:13">
      <c r="A518" s="1358"/>
      <c r="B518" s="1388"/>
      <c r="C518" s="1388"/>
      <c r="D518" s="1349"/>
      <c r="E518" s="1389"/>
      <c r="F518" s="1389"/>
      <c r="G518" s="1351"/>
      <c r="H518" s="1352"/>
      <c r="I518" s="1353"/>
      <c r="J518" s="1481">
        <f t="shared" si="10"/>
        <v>0</v>
      </c>
      <c r="K518" s="1355"/>
      <c r="L518" s="1355"/>
      <c r="M518" s="1414"/>
    </row>
    <row r="519" spans="1:13">
      <c r="A519" s="1358"/>
      <c r="B519" s="1388"/>
      <c r="C519" s="1388"/>
      <c r="D519" s="1349"/>
      <c r="E519" s="1389"/>
      <c r="F519" s="1389"/>
      <c r="G519" s="1351"/>
      <c r="H519" s="1352"/>
      <c r="I519" s="1353"/>
      <c r="J519" s="1481">
        <f t="shared" si="10"/>
        <v>0</v>
      </c>
      <c r="K519" s="1355"/>
      <c r="L519" s="1355"/>
      <c r="M519" s="1414"/>
    </row>
    <row r="520" spans="1:13">
      <c r="A520" s="1358"/>
      <c r="B520" s="1388"/>
      <c r="C520" s="1388"/>
      <c r="D520" s="1349"/>
      <c r="E520" s="1389"/>
      <c r="F520" s="1389"/>
      <c r="G520" s="1351"/>
      <c r="H520" s="1352"/>
      <c r="I520" s="1353"/>
      <c r="J520" s="1481">
        <f t="shared" si="10"/>
        <v>0</v>
      </c>
      <c r="K520" s="1355"/>
      <c r="L520" s="1355"/>
      <c r="M520" s="1414"/>
    </row>
    <row r="521" spans="1:13">
      <c r="A521" s="1358"/>
      <c r="B521" s="1388"/>
      <c r="C521" s="1388"/>
      <c r="D521" s="1349"/>
      <c r="E521" s="1389"/>
      <c r="F521" s="1389"/>
      <c r="G521" s="1351"/>
      <c r="H521" s="1352"/>
      <c r="I521" s="1353"/>
      <c r="J521" s="1481">
        <f t="shared" si="10"/>
        <v>0</v>
      </c>
      <c r="K521" s="1355"/>
      <c r="L521" s="1355"/>
      <c r="M521" s="1414"/>
    </row>
    <row r="522" spans="1:13">
      <c r="A522" s="1358"/>
      <c r="B522" s="1388"/>
      <c r="C522" s="1388"/>
      <c r="D522" s="1349"/>
      <c r="E522" s="1389"/>
      <c r="F522" s="1389"/>
      <c r="G522" s="1351"/>
      <c r="H522" s="1352"/>
      <c r="I522" s="1353"/>
      <c r="J522" s="1481">
        <f t="shared" si="10"/>
        <v>0</v>
      </c>
      <c r="K522" s="1355"/>
      <c r="L522" s="1355"/>
      <c r="M522" s="1414"/>
    </row>
    <row r="523" spans="1:13">
      <c r="A523" s="1358"/>
      <c r="B523" s="1388"/>
      <c r="C523" s="1388"/>
      <c r="D523" s="1349"/>
      <c r="E523" s="1389"/>
      <c r="F523" s="1389"/>
      <c r="G523" s="1351"/>
      <c r="H523" s="1352"/>
      <c r="I523" s="1353"/>
      <c r="J523" s="1481">
        <f t="shared" si="10"/>
        <v>0</v>
      </c>
      <c r="K523" s="1355"/>
      <c r="L523" s="1355"/>
      <c r="M523" s="1414"/>
    </row>
    <row r="524" spans="1:13">
      <c r="A524" s="1358"/>
      <c r="B524" s="1388"/>
      <c r="C524" s="1388"/>
      <c r="D524" s="1349"/>
      <c r="E524" s="1389"/>
      <c r="F524" s="1389"/>
      <c r="G524" s="1351"/>
      <c r="H524" s="1352"/>
      <c r="I524" s="1353"/>
      <c r="J524" s="1481">
        <f t="shared" si="10"/>
        <v>0</v>
      </c>
      <c r="K524" s="1355"/>
      <c r="L524" s="1355"/>
      <c r="M524" s="1414"/>
    </row>
    <row r="525" spans="1:13">
      <c r="A525" s="1358"/>
      <c r="B525" s="1388"/>
      <c r="C525" s="1388"/>
      <c r="D525" s="1349"/>
      <c r="E525" s="1389"/>
      <c r="F525" s="1389"/>
      <c r="G525" s="1351"/>
      <c r="H525" s="1352"/>
      <c r="I525" s="1353"/>
      <c r="J525" s="1481">
        <f t="shared" si="10"/>
        <v>0</v>
      </c>
      <c r="K525" s="1355"/>
      <c r="L525" s="1355"/>
      <c r="M525" s="1414"/>
    </row>
    <row r="526" spans="1:13">
      <c r="A526" s="1358"/>
      <c r="B526" s="1388"/>
      <c r="C526" s="1388"/>
      <c r="D526" s="1349"/>
      <c r="E526" s="1389"/>
      <c r="F526" s="1389"/>
      <c r="G526" s="1351"/>
      <c r="H526" s="1352"/>
      <c r="I526" s="1353"/>
      <c r="J526" s="1481">
        <f t="shared" si="10"/>
        <v>0</v>
      </c>
      <c r="K526" s="1355"/>
      <c r="L526" s="1355"/>
      <c r="M526" s="1414"/>
    </row>
    <row r="527" spans="1:13">
      <c r="A527" s="1358"/>
      <c r="B527" s="1388"/>
      <c r="C527" s="1388"/>
      <c r="D527" s="1349"/>
      <c r="E527" s="1389"/>
      <c r="F527" s="1389"/>
      <c r="G527" s="1351"/>
      <c r="H527" s="1352"/>
      <c r="I527" s="1353"/>
      <c r="J527" s="1481">
        <f t="shared" si="10"/>
        <v>0</v>
      </c>
      <c r="K527" s="1355"/>
      <c r="L527" s="1355"/>
      <c r="M527" s="1414"/>
    </row>
    <row r="528" spans="1:13">
      <c r="A528" s="1358"/>
      <c r="B528" s="1388"/>
      <c r="C528" s="1388"/>
      <c r="D528" s="1349"/>
      <c r="E528" s="1389"/>
      <c r="F528" s="1389"/>
      <c r="G528" s="1351"/>
      <c r="H528" s="1352"/>
      <c r="I528" s="1353"/>
      <c r="J528" s="1481">
        <f t="shared" si="10"/>
        <v>0</v>
      </c>
      <c r="K528" s="1355"/>
      <c r="L528" s="1355"/>
      <c r="M528" s="1414"/>
    </row>
    <row r="529" spans="1:13">
      <c r="A529" s="1358"/>
      <c r="B529" s="1388"/>
      <c r="C529" s="1388"/>
      <c r="D529" s="1349"/>
      <c r="E529" s="1389"/>
      <c r="F529" s="1389"/>
      <c r="G529" s="1351"/>
      <c r="H529" s="1352"/>
      <c r="I529" s="1353"/>
      <c r="J529" s="1481">
        <f t="shared" si="10"/>
        <v>0</v>
      </c>
      <c r="K529" s="1355"/>
      <c r="L529" s="1355"/>
      <c r="M529" s="1414"/>
    </row>
    <row r="530" spans="1:13">
      <c r="A530" s="1358"/>
      <c r="B530" s="1388"/>
      <c r="C530" s="1388"/>
      <c r="D530" s="1349"/>
      <c r="E530" s="1389"/>
      <c r="F530" s="1389"/>
      <c r="G530" s="1351"/>
      <c r="H530" s="1352"/>
      <c r="I530" s="1353"/>
      <c r="J530" s="1481">
        <f t="shared" si="10"/>
        <v>0</v>
      </c>
      <c r="K530" s="1355"/>
      <c r="L530" s="1355"/>
      <c r="M530" s="1414"/>
    </row>
    <row r="531" spans="1:13">
      <c r="A531" s="1358"/>
      <c r="B531" s="1388"/>
      <c r="C531" s="1388"/>
      <c r="D531" s="1349"/>
      <c r="E531" s="1389"/>
      <c r="F531" s="1389"/>
      <c r="G531" s="1351"/>
      <c r="H531" s="1352"/>
      <c r="I531" s="1353"/>
      <c r="J531" s="1481">
        <f t="shared" si="10"/>
        <v>0</v>
      </c>
      <c r="K531" s="1355"/>
      <c r="L531" s="1355"/>
      <c r="M531" s="1414"/>
    </row>
    <row r="532" spans="1:13">
      <c r="A532" s="1358"/>
      <c r="B532" s="1388"/>
      <c r="C532" s="1388"/>
      <c r="D532" s="1349"/>
      <c r="E532" s="1389"/>
      <c r="F532" s="1389"/>
      <c r="G532" s="1351"/>
      <c r="H532" s="1352"/>
      <c r="I532" s="1353"/>
      <c r="J532" s="1481">
        <f t="shared" si="10"/>
        <v>0</v>
      </c>
      <c r="K532" s="1355"/>
      <c r="L532" s="1355"/>
      <c r="M532" s="1414"/>
    </row>
    <row r="533" spans="1:13">
      <c r="A533" s="1358"/>
      <c r="B533" s="1388"/>
      <c r="C533" s="1388"/>
      <c r="D533" s="1349"/>
      <c r="E533" s="1389"/>
      <c r="F533" s="1389"/>
      <c r="G533" s="1351"/>
      <c r="H533" s="1352"/>
      <c r="I533" s="1353"/>
      <c r="J533" s="1481">
        <f t="shared" si="10"/>
        <v>0</v>
      </c>
      <c r="K533" s="1355"/>
      <c r="L533" s="1355"/>
      <c r="M533" s="1414"/>
    </row>
    <row r="534" spans="1:13">
      <c r="A534" s="1358"/>
      <c r="B534" s="1388"/>
      <c r="C534" s="1388"/>
      <c r="D534" s="1349"/>
      <c r="E534" s="1389"/>
      <c r="F534" s="1389"/>
      <c r="G534" s="1351"/>
      <c r="H534" s="1352"/>
      <c r="I534" s="1353"/>
      <c r="J534" s="1481">
        <f t="shared" si="10"/>
        <v>0</v>
      </c>
      <c r="K534" s="1355"/>
      <c r="L534" s="1355"/>
      <c r="M534" s="1414"/>
    </row>
    <row r="535" spans="1:13">
      <c r="A535" s="1358"/>
      <c r="B535" s="1388"/>
      <c r="C535" s="1388"/>
      <c r="D535" s="1349"/>
      <c r="E535" s="1389"/>
      <c r="F535" s="1389"/>
      <c r="G535" s="1351"/>
      <c r="H535" s="1352"/>
      <c r="I535" s="1353"/>
      <c r="J535" s="1481">
        <f t="shared" si="10"/>
        <v>0</v>
      </c>
      <c r="K535" s="1355"/>
      <c r="L535" s="1355"/>
      <c r="M535" s="1414"/>
    </row>
    <row r="536" spans="1:13">
      <c r="A536" s="1358"/>
      <c r="B536" s="1388"/>
      <c r="C536" s="1388"/>
      <c r="D536" s="1349"/>
      <c r="E536" s="1389"/>
      <c r="F536" s="1389"/>
      <c r="G536" s="1351"/>
      <c r="H536" s="1352"/>
      <c r="I536" s="1353"/>
      <c r="J536" s="1481">
        <f t="shared" si="10"/>
        <v>0</v>
      </c>
      <c r="K536" s="1355"/>
      <c r="L536" s="1355"/>
      <c r="M536" s="1414"/>
    </row>
    <row r="537" spans="1:13">
      <c r="A537" s="1358"/>
      <c r="B537" s="1388"/>
      <c r="C537" s="1388"/>
      <c r="D537" s="1349"/>
      <c r="E537" s="1389"/>
      <c r="F537" s="1389"/>
      <c r="G537" s="1351"/>
      <c r="H537" s="1352"/>
      <c r="I537" s="1353"/>
      <c r="J537" s="1481">
        <f t="shared" si="10"/>
        <v>0</v>
      </c>
      <c r="K537" s="1355"/>
      <c r="L537" s="1355"/>
      <c r="M537" s="1414"/>
    </row>
    <row r="538" spans="1:13">
      <c r="A538" s="1358"/>
      <c r="B538" s="1388"/>
      <c r="C538" s="1388"/>
      <c r="D538" s="1349"/>
      <c r="E538" s="1389"/>
      <c r="F538" s="1389"/>
      <c r="G538" s="1351"/>
      <c r="H538" s="1352"/>
      <c r="I538" s="1353"/>
      <c r="J538" s="1481">
        <f t="shared" si="10"/>
        <v>0</v>
      </c>
      <c r="K538" s="1355"/>
      <c r="L538" s="1355"/>
      <c r="M538" s="1414"/>
    </row>
    <row r="539" spans="1:13">
      <c r="A539" s="1358"/>
      <c r="B539" s="1388"/>
      <c r="C539" s="1388"/>
      <c r="D539" s="1349"/>
      <c r="E539" s="1389"/>
      <c r="F539" s="1389"/>
      <c r="G539" s="1351"/>
      <c r="H539" s="1352"/>
      <c r="I539" s="1353"/>
      <c r="J539" s="1481">
        <f t="shared" si="10"/>
        <v>0</v>
      </c>
      <c r="K539" s="1355"/>
      <c r="L539" s="1355"/>
      <c r="M539" s="1414"/>
    </row>
    <row r="540" spans="1:13">
      <c r="A540" s="1358"/>
      <c r="B540" s="1388"/>
      <c r="C540" s="1388"/>
      <c r="D540" s="1349"/>
      <c r="E540" s="1389"/>
      <c r="F540" s="1389"/>
      <c r="G540" s="1351"/>
      <c r="H540" s="1352"/>
      <c r="I540" s="1353"/>
      <c r="J540" s="1481">
        <f t="shared" si="10"/>
        <v>0</v>
      </c>
      <c r="K540" s="1355"/>
      <c r="L540" s="1355"/>
      <c r="M540" s="1414"/>
    </row>
    <row r="541" spans="1:13">
      <c r="A541" s="1358"/>
      <c r="B541" s="1388"/>
      <c r="C541" s="1388"/>
      <c r="D541" s="1349"/>
      <c r="E541" s="1389"/>
      <c r="F541" s="1389"/>
      <c r="G541" s="1351"/>
      <c r="H541" s="1352"/>
      <c r="I541" s="1353"/>
      <c r="J541" s="1481">
        <f t="shared" si="10"/>
        <v>0</v>
      </c>
      <c r="K541" s="1355"/>
      <c r="L541" s="1355"/>
      <c r="M541" s="1414"/>
    </row>
    <row r="542" spans="1:13">
      <c r="A542" s="1358"/>
      <c r="B542" s="1388"/>
      <c r="C542" s="1388"/>
      <c r="D542" s="1349"/>
      <c r="E542" s="1389"/>
      <c r="F542" s="1389"/>
      <c r="G542" s="1351"/>
      <c r="H542" s="1352"/>
      <c r="I542" s="1353"/>
      <c r="J542" s="1481">
        <f t="shared" si="10"/>
        <v>0</v>
      </c>
      <c r="K542" s="1355"/>
      <c r="L542" s="1355"/>
      <c r="M542" s="1414"/>
    </row>
    <row r="543" spans="1:13">
      <c r="A543" s="1358"/>
      <c r="B543" s="1388"/>
      <c r="C543" s="1388"/>
      <c r="D543" s="1349"/>
      <c r="E543" s="1389"/>
      <c r="F543" s="1389"/>
      <c r="G543" s="1351"/>
      <c r="H543" s="1352"/>
      <c r="I543" s="1353"/>
      <c r="J543" s="1481">
        <f t="shared" si="10"/>
        <v>0</v>
      </c>
      <c r="K543" s="1355"/>
      <c r="L543" s="1355"/>
      <c r="M543" s="1414"/>
    </row>
    <row r="544" spans="1:13">
      <c r="A544" s="1358"/>
      <c r="B544" s="1388"/>
      <c r="C544" s="1388"/>
      <c r="D544" s="1349"/>
      <c r="E544" s="1389"/>
      <c r="F544" s="1389"/>
      <c r="G544" s="1351"/>
      <c r="H544" s="1352"/>
      <c r="I544" s="1353"/>
      <c r="J544" s="1481">
        <f t="shared" si="10"/>
        <v>0</v>
      </c>
      <c r="K544" s="1355"/>
      <c r="L544" s="1355"/>
      <c r="M544" s="1414"/>
    </row>
    <row r="545" spans="1:13">
      <c r="A545" s="1358"/>
      <c r="B545" s="1388"/>
      <c r="C545" s="1388"/>
      <c r="D545" s="1349"/>
      <c r="E545" s="1389"/>
      <c r="F545" s="1389"/>
      <c r="G545" s="1351"/>
      <c r="H545" s="1352"/>
      <c r="I545" s="1353"/>
      <c r="J545" s="1481">
        <f t="shared" si="10"/>
        <v>0</v>
      </c>
      <c r="K545" s="1355"/>
      <c r="L545" s="1355"/>
      <c r="M545" s="1414"/>
    </row>
    <row r="546" spans="1:13">
      <c r="A546" s="1358"/>
      <c r="B546" s="1388"/>
      <c r="C546" s="1388"/>
      <c r="D546" s="1349"/>
      <c r="E546" s="1389"/>
      <c r="F546" s="1389"/>
      <c r="G546" s="1351"/>
      <c r="H546" s="1352"/>
      <c r="I546" s="1353"/>
      <c r="J546" s="1481">
        <f t="shared" si="10"/>
        <v>0</v>
      </c>
      <c r="K546" s="1355"/>
      <c r="L546" s="1355"/>
      <c r="M546" s="1414"/>
    </row>
    <row r="547" spans="1:13">
      <c r="A547" s="1358"/>
      <c r="B547" s="1388"/>
      <c r="C547" s="1388"/>
      <c r="D547" s="1349"/>
      <c r="E547" s="1389"/>
      <c r="F547" s="1389"/>
      <c r="G547" s="1351"/>
      <c r="H547" s="1352"/>
      <c r="I547" s="1353"/>
      <c r="J547" s="1481">
        <f t="shared" si="10"/>
        <v>0</v>
      </c>
      <c r="K547" s="1355"/>
      <c r="L547" s="1355"/>
      <c r="M547" s="1414"/>
    </row>
    <row r="548" spans="1:13">
      <c r="A548" s="1358"/>
      <c r="B548" s="1388"/>
      <c r="C548" s="1388"/>
      <c r="D548" s="1349"/>
      <c r="E548" s="1389"/>
      <c r="F548" s="1389"/>
      <c r="G548" s="1351"/>
      <c r="H548" s="1352"/>
      <c r="I548" s="1353"/>
      <c r="J548" s="1481">
        <f t="shared" si="10"/>
        <v>0</v>
      </c>
      <c r="K548" s="1355"/>
      <c r="L548" s="1355"/>
      <c r="M548" s="1414"/>
    </row>
    <row r="549" spans="1:13">
      <c r="A549" s="1358"/>
      <c r="B549" s="1388"/>
      <c r="C549" s="1388"/>
      <c r="D549" s="1349"/>
      <c r="E549" s="1389"/>
      <c r="F549" s="1389"/>
      <c r="G549" s="1351"/>
      <c r="H549" s="1352"/>
      <c r="I549" s="1353"/>
      <c r="J549" s="1481">
        <f t="shared" si="10"/>
        <v>0</v>
      </c>
      <c r="K549" s="1355"/>
      <c r="L549" s="1355"/>
      <c r="M549" s="1414"/>
    </row>
    <row r="550" spans="1:13">
      <c r="A550" s="1358"/>
      <c r="B550" s="1388"/>
      <c r="C550" s="1388"/>
      <c r="D550" s="1349"/>
      <c r="E550" s="1389"/>
      <c r="F550" s="1389"/>
      <c r="G550" s="1351"/>
      <c r="H550" s="1352"/>
      <c r="I550" s="1353"/>
      <c r="J550" s="1481">
        <f t="shared" si="10"/>
        <v>0</v>
      </c>
      <c r="K550" s="1355"/>
      <c r="L550" s="1355"/>
      <c r="M550" s="1414"/>
    </row>
    <row r="551" spans="1:13">
      <c r="A551" s="1358"/>
      <c r="B551" s="1388"/>
      <c r="C551" s="1388"/>
      <c r="D551" s="1349"/>
      <c r="E551" s="1389"/>
      <c r="F551" s="1389"/>
      <c r="G551" s="1351"/>
      <c r="H551" s="1352"/>
      <c r="I551" s="1353"/>
      <c r="J551" s="1481">
        <f t="shared" si="10"/>
        <v>0</v>
      </c>
      <c r="K551" s="1355"/>
      <c r="L551" s="1355"/>
      <c r="M551" s="1414"/>
    </row>
    <row r="552" spans="1:13">
      <c r="A552" s="1358"/>
      <c r="B552" s="1388"/>
      <c r="C552" s="1388"/>
      <c r="D552" s="1349"/>
      <c r="E552" s="1389"/>
      <c r="F552" s="1389"/>
      <c r="G552" s="1351"/>
      <c r="H552" s="1352"/>
      <c r="I552" s="1353"/>
      <c r="J552" s="1481">
        <f t="shared" si="10"/>
        <v>0</v>
      </c>
      <c r="K552" s="1355"/>
      <c r="L552" s="1355"/>
      <c r="M552" s="1414"/>
    </row>
    <row r="553" spans="1:13">
      <c r="A553" s="1358"/>
      <c r="B553" s="1388"/>
      <c r="C553" s="1388"/>
      <c r="D553" s="1349"/>
      <c r="E553" s="1389"/>
      <c r="F553" s="1389"/>
      <c r="G553" s="1351"/>
      <c r="H553" s="1352"/>
      <c r="I553" s="1353"/>
      <c r="J553" s="1481">
        <f t="shared" si="10"/>
        <v>0</v>
      </c>
      <c r="K553" s="1355"/>
      <c r="L553" s="1355"/>
      <c r="M553" s="1414"/>
    </row>
    <row r="554" spans="1:13">
      <c r="A554" s="1358"/>
      <c r="B554" s="1388"/>
      <c r="C554" s="1388"/>
      <c r="D554" s="1349"/>
      <c r="E554" s="1389"/>
      <c r="F554" s="1389"/>
      <c r="G554" s="1351"/>
      <c r="H554" s="1352"/>
      <c r="I554" s="1353"/>
      <c r="J554" s="1481">
        <f t="shared" si="10"/>
        <v>0</v>
      </c>
      <c r="K554" s="1355"/>
      <c r="L554" s="1355"/>
      <c r="M554" s="1414"/>
    </row>
    <row r="555" spans="1:13">
      <c r="A555" s="1358"/>
      <c r="B555" s="1388"/>
      <c r="C555" s="1388"/>
      <c r="D555" s="1349"/>
      <c r="E555" s="1389"/>
      <c r="F555" s="1389"/>
      <c r="G555" s="1351"/>
      <c r="H555" s="1352"/>
      <c r="I555" s="1353"/>
      <c r="J555" s="1481">
        <f t="shared" si="10"/>
        <v>0</v>
      </c>
      <c r="K555" s="1355"/>
      <c r="L555" s="1355"/>
      <c r="M555" s="1414"/>
    </row>
    <row r="556" spans="1:13">
      <c r="A556" s="1358"/>
      <c r="B556" s="1388"/>
      <c r="C556" s="1388"/>
      <c r="D556" s="1349"/>
      <c r="E556" s="1389"/>
      <c r="F556" s="1389"/>
      <c r="G556" s="1351"/>
      <c r="H556" s="1352"/>
      <c r="I556" s="1353"/>
      <c r="J556" s="1481">
        <f t="shared" si="10"/>
        <v>0</v>
      </c>
      <c r="K556" s="1355"/>
      <c r="L556" s="1355"/>
      <c r="M556" s="1414"/>
    </row>
    <row r="557" spans="1:13">
      <c r="A557" s="1358"/>
      <c r="B557" s="1388"/>
      <c r="C557" s="1388"/>
      <c r="D557" s="1349"/>
      <c r="E557" s="1389"/>
      <c r="F557" s="1389"/>
      <c r="G557" s="1351"/>
      <c r="H557" s="1352"/>
      <c r="I557" s="1353"/>
      <c r="J557" s="1481">
        <f t="shared" si="10"/>
        <v>0</v>
      </c>
      <c r="K557" s="1355"/>
      <c r="L557" s="1355"/>
      <c r="M557" s="1414"/>
    </row>
    <row r="558" spans="1:13">
      <c r="A558" s="1358"/>
      <c r="B558" s="1388"/>
      <c r="C558" s="1388"/>
      <c r="D558" s="1349"/>
      <c r="E558" s="1389"/>
      <c r="F558" s="1389"/>
      <c r="G558" s="1351"/>
      <c r="H558" s="1352"/>
      <c r="I558" s="1353"/>
      <c r="J558" s="1481">
        <f t="shared" si="10"/>
        <v>0</v>
      </c>
      <c r="K558" s="1355"/>
      <c r="L558" s="1355"/>
      <c r="M558" s="1414"/>
    </row>
    <row r="559" spans="1:13">
      <c r="A559" s="1358"/>
      <c r="B559" s="1388"/>
      <c r="C559" s="1388"/>
      <c r="D559" s="1349"/>
      <c r="E559" s="1389"/>
      <c r="F559" s="1389"/>
      <c r="G559" s="1351"/>
      <c r="H559" s="1352"/>
      <c r="I559" s="1353"/>
      <c r="J559" s="1481">
        <f t="shared" si="10"/>
        <v>0</v>
      </c>
      <c r="K559" s="1355"/>
      <c r="L559" s="1355"/>
      <c r="M559" s="1414"/>
    </row>
    <row r="560" spans="1:13">
      <c r="A560" s="1358"/>
      <c r="B560" s="1388"/>
      <c r="C560" s="1388"/>
      <c r="D560" s="1349"/>
      <c r="E560" s="1389"/>
      <c r="F560" s="1389"/>
      <c r="G560" s="1351"/>
      <c r="H560" s="1352"/>
      <c r="I560" s="1353"/>
      <c r="J560" s="1481">
        <f t="shared" si="10"/>
        <v>0</v>
      </c>
      <c r="K560" s="1355"/>
      <c r="L560" s="1355"/>
      <c r="M560" s="1414"/>
    </row>
    <row r="561" spans="1:13">
      <c r="A561" s="1358"/>
      <c r="B561" s="1388"/>
      <c r="C561" s="1388"/>
      <c r="D561" s="1349"/>
      <c r="E561" s="1389"/>
      <c r="F561" s="1389"/>
      <c r="G561" s="1351"/>
      <c r="H561" s="1352"/>
      <c r="I561" s="1353"/>
      <c r="J561" s="1481">
        <f t="shared" si="10"/>
        <v>0</v>
      </c>
      <c r="K561" s="1355"/>
      <c r="L561" s="1355"/>
      <c r="M561" s="1414"/>
    </row>
    <row r="562" spans="1:13">
      <c r="A562" s="1358"/>
      <c r="B562" s="1388"/>
      <c r="C562" s="1388"/>
      <c r="D562" s="1349"/>
      <c r="E562" s="1389"/>
      <c r="F562" s="1389"/>
      <c r="G562" s="1351"/>
      <c r="H562" s="1352"/>
      <c r="I562" s="1353"/>
      <c r="J562" s="1481">
        <f t="shared" si="10"/>
        <v>0</v>
      </c>
      <c r="K562" s="1355"/>
      <c r="L562" s="1355"/>
      <c r="M562" s="1414"/>
    </row>
    <row r="563" spans="1:13">
      <c r="A563" s="1358"/>
      <c r="B563" s="1388"/>
      <c r="C563" s="1388"/>
      <c r="D563" s="1349"/>
      <c r="E563" s="1389"/>
      <c r="F563" s="1389"/>
      <c r="G563" s="1351"/>
      <c r="H563" s="1352"/>
      <c r="I563" s="1353"/>
      <c r="J563" s="1481">
        <f t="shared" si="10"/>
        <v>0</v>
      </c>
      <c r="K563" s="1355"/>
      <c r="L563" s="1355"/>
      <c r="M563" s="1414"/>
    </row>
    <row r="564" spans="1:13">
      <c r="A564" s="1358"/>
      <c r="B564" s="1388"/>
      <c r="C564" s="1388"/>
      <c r="D564" s="1349"/>
      <c r="E564" s="1389"/>
      <c r="F564" s="1389"/>
      <c r="G564" s="1351"/>
      <c r="H564" s="1352"/>
      <c r="I564" s="1353"/>
      <c r="J564" s="1481">
        <f t="shared" si="10"/>
        <v>0</v>
      </c>
      <c r="K564" s="1355"/>
      <c r="L564" s="1355"/>
      <c r="M564" s="1414"/>
    </row>
    <row r="565" spans="1:13">
      <c r="A565" s="1358"/>
      <c r="B565" s="1388"/>
      <c r="C565" s="1388"/>
      <c r="D565" s="1349"/>
      <c r="E565" s="1389"/>
      <c r="F565" s="1389"/>
      <c r="G565" s="1351"/>
      <c r="H565" s="1352"/>
      <c r="I565" s="1353"/>
      <c r="J565" s="1481">
        <f t="shared" si="10"/>
        <v>0</v>
      </c>
      <c r="K565" s="1355"/>
      <c r="L565" s="1355"/>
      <c r="M565" s="1414"/>
    </row>
    <row r="566" spans="1:13">
      <c r="A566" s="1358"/>
      <c r="B566" s="1388"/>
      <c r="C566" s="1388"/>
      <c r="D566" s="1349"/>
      <c r="E566" s="1389"/>
      <c r="F566" s="1389"/>
      <c r="G566" s="1351"/>
      <c r="H566" s="1352"/>
      <c r="I566" s="1353"/>
      <c r="J566" s="1481">
        <f t="shared" si="10"/>
        <v>0</v>
      </c>
      <c r="K566" s="1355"/>
      <c r="L566" s="1355"/>
      <c r="M566" s="1414"/>
    </row>
    <row r="567" spans="1:13">
      <c r="A567" s="1358"/>
      <c r="B567" s="1388"/>
      <c r="C567" s="1388"/>
      <c r="D567" s="1349"/>
      <c r="E567" s="1389"/>
      <c r="F567" s="1389"/>
      <c r="G567" s="1351"/>
      <c r="H567" s="1352"/>
      <c r="I567" s="1353"/>
      <c r="J567" s="1481">
        <f t="shared" si="10"/>
        <v>0</v>
      </c>
      <c r="K567" s="1355"/>
      <c r="L567" s="1355"/>
      <c r="M567" s="1414"/>
    </row>
    <row r="568" spans="1:13">
      <c r="A568" s="1358"/>
      <c r="B568" s="1388"/>
      <c r="C568" s="1388"/>
      <c r="D568" s="1349"/>
      <c r="E568" s="1389"/>
      <c r="F568" s="1389"/>
      <c r="G568" s="1351"/>
      <c r="H568" s="1352"/>
      <c r="I568" s="1353"/>
      <c r="J568" s="1481">
        <f t="shared" si="10"/>
        <v>0</v>
      </c>
      <c r="K568" s="1355"/>
      <c r="L568" s="1355"/>
      <c r="M568" s="1414"/>
    </row>
    <row r="569" spans="1:13">
      <c r="A569" s="1358"/>
      <c r="B569" s="1388"/>
      <c r="C569" s="1388"/>
      <c r="D569" s="1349"/>
      <c r="E569" s="1389"/>
      <c r="F569" s="1389"/>
      <c r="G569" s="1351"/>
      <c r="H569" s="1352"/>
      <c r="I569" s="1353"/>
      <c r="J569" s="1481">
        <f t="shared" si="10"/>
        <v>0</v>
      </c>
      <c r="K569" s="1355"/>
      <c r="L569" s="1355"/>
      <c r="M569" s="1414"/>
    </row>
    <row r="570" spans="1:13">
      <c r="A570" s="1358"/>
      <c r="B570" s="1388"/>
      <c r="C570" s="1388"/>
      <c r="D570" s="1349"/>
      <c r="E570" s="1389"/>
      <c r="F570" s="1389"/>
      <c r="G570" s="1351"/>
      <c r="H570" s="1352"/>
      <c r="I570" s="1353"/>
      <c r="J570" s="1481">
        <f t="shared" si="10"/>
        <v>0</v>
      </c>
      <c r="K570" s="1355"/>
      <c r="L570" s="1355"/>
      <c r="M570" s="1414"/>
    </row>
    <row r="571" spans="1:13">
      <c r="A571" s="1358"/>
      <c r="B571" s="1388"/>
      <c r="C571" s="1388"/>
      <c r="D571" s="1349"/>
      <c r="E571" s="1389"/>
      <c r="F571" s="1389"/>
      <c r="G571" s="1351"/>
      <c r="H571" s="1352"/>
      <c r="I571" s="1353"/>
      <c r="J571" s="1481">
        <f t="shared" si="10"/>
        <v>0</v>
      </c>
      <c r="K571" s="1355"/>
      <c r="L571" s="1355"/>
      <c r="M571" s="1414"/>
    </row>
    <row r="572" spans="1:13">
      <c r="A572" s="1358"/>
      <c r="B572" s="1388"/>
      <c r="C572" s="1388"/>
      <c r="D572" s="1349"/>
      <c r="E572" s="1389"/>
      <c r="F572" s="1389"/>
      <c r="G572" s="1351"/>
      <c r="H572" s="1352"/>
      <c r="I572" s="1353"/>
      <c r="J572" s="1481">
        <f t="shared" si="10"/>
        <v>0</v>
      </c>
      <c r="K572" s="1355"/>
      <c r="L572" s="1355"/>
      <c r="M572" s="1414"/>
    </row>
    <row r="573" spans="1:13">
      <c r="A573" s="1358"/>
      <c r="B573" s="1388"/>
      <c r="C573" s="1388"/>
      <c r="D573" s="1349"/>
      <c r="E573" s="1389"/>
      <c r="F573" s="1389"/>
      <c r="G573" s="1351"/>
      <c r="H573" s="1352"/>
      <c r="I573" s="1353"/>
      <c r="J573" s="1481">
        <f t="shared" si="10"/>
        <v>0</v>
      </c>
      <c r="K573" s="1355"/>
      <c r="L573" s="1355"/>
      <c r="M573" s="1414"/>
    </row>
    <row r="574" spans="1:13">
      <c r="A574" s="1358"/>
      <c r="B574" s="1388"/>
      <c r="C574" s="1388"/>
      <c r="D574" s="1349"/>
      <c r="E574" s="1389"/>
      <c r="F574" s="1389"/>
      <c r="G574" s="1351"/>
      <c r="H574" s="1352"/>
      <c r="I574" s="1353"/>
      <c r="J574" s="1481">
        <f t="shared" si="10"/>
        <v>0</v>
      </c>
      <c r="K574" s="1355"/>
      <c r="L574" s="1355"/>
      <c r="M574" s="1414"/>
    </row>
    <row r="575" spans="1:13">
      <c r="A575" s="1358"/>
      <c r="B575" s="1388"/>
      <c r="C575" s="1388"/>
      <c r="D575" s="1349"/>
      <c r="E575" s="1389"/>
      <c r="F575" s="1389"/>
      <c r="G575" s="1351"/>
      <c r="H575" s="1352"/>
      <c r="I575" s="1353"/>
      <c r="J575" s="1481">
        <f t="shared" si="10"/>
        <v>0</v>
      </c>
      <c r="K575" s="1355"/>
      <c r="L575" s="1355"/>
      <c r="M575" s="1414"/>
    </row>
    <row r="576" spans="1:13">
      <c r="A576" s="1358"/>
      <c r="B576" s="1388"/>
      <c r="C576" s="1388"/>
      <c r="D576" s="1349"/>
      <c r="E576" s="1389"/>
      <c r="F576" s="1389"/>
      <c r="G576" s="1351"/>
      <c r="H576" s="1352"/>
      <c r="I576" s="1353"/>
      <c r="J576" s="1481">
        <f t="shared" si="10"/>
        <v>0</v>
      </c>
      <c r="K576" s="1355"/>
      <c r="L576" s="1355"/>
      <c r="M576" s="1414"/>
    </row>
    <row r="577" spans="1:13">
      <c r="A577" s="1358"/>
      <c r="B577" s="1388"/>
      <c r="C577" s="1388"/>
      <c r="D577" s="1349"/>
      <c r="E577" s="1389"/>
      <c r="F577" s="1389"/>
      <c r="G577" s="1351"/>
      <c r="H577" s="1352"/>
      <c r="I577" s="1353"/>
      <c r="J577" s="1481">
        <f t="shared" si="10"/>
        <v>0</v>
      </c>
      <c r="K577" s="1355"/>
      <c r="L577" s="1355"/>
      <c r="M577" s="1414"/>
    </row>
    <row r="578" spans="1:13">
      <c r="A578" s="1358"/>
      <c r="B578" s="1388"/>
      <c r="C578" s="1388"/>
      <c r="D578" s="1349"/>
      <c r="E578" s="1389"/>
      <c r="F578" s="1389"/>
      <c r="G578" s="1351"/>
      <c r="H578" s="1352"/>
      <c r="I578" s="1353"/>
      <c r="J578" s="1481">
        <f t="shared" si="10"/>
        <v>0</v>
      </c>
      <c r="K578" s="1355"/>
      <c r="L578" s="1355"/>
      <c r="M578" s="1414"/>
    </row>
    <row r="579" spans="1:13">
      <c r="A579" s="1358"/>
      <c r="B579" s="1388"/>
      <c r="C579" s="1388"/>
      <c r="D579" s="1349"/>
      <c r="E579" s="1389"/>
      <c r="F579" s="1389"/>
      <c r="G579" s="1351"/>
      <c r="H579" s="1352"/>
      <c r="I579" s="1353"/>
      <c r="J579" s="1481">
        <f t="shared" ref="J579:J642" si="11">H579-I579</f>
        <v>0</v>
      </c>
      <c r="K579" s="1355"/>
      <c r="L579" s="1355"/>
      <c r="M579" s="1414"/>
    </row>
    <row r="580" spans="1:13">
      <c r="A580" s="1358"/>
      <c r="B580" s="1388"/>
      <c r="C580" s="1388"/>
      <c r="D580" s="1349"/>
      <c r="E580" s="1389"/>
      <c r="F580" s="1389"/>
      <c r="G580" s="1351"/>
      <c r="H580" s="1352"/>
      <c r="I580" s="1353"/>
      <c r="J580" s="1481">
        <f t="shared" si="11"/>
        <v>0</v>
      </c>
      <c r="K580" s="1355"/>
      <c r="L580" s="1355"/>
      <c r="M580" s="1414"/>
    </row>
    <row r="581" spans="1:13">
      <c r="A581" s="1358"/>
      <c r="B581" s="1388"/>
      <c r="C581" s="1388"/>
      <c r="D581" s="1349"/>
      <c r="E581" s="1389"/>
      <c r="F581" s="1389"/>
      <c r="G581" s="1351"/>
      <c r="H581" s="1352"/>
      <c r="I581" s="1353"/>
      <c r="J581" s="1481">
        <f t="shared" si="11"/>
        <v>0</v>
      </c>
      <c r="K581" s="1355"/>
      <c r="L581" s="1355"/>
      <c r="M581" s="1414"/>
    </row>
    <row r="582" spans="1:13">
      <c r="A582" s="1358"/>
      <c r="B582" s="1388"/>
      <c r="C582" s="1388"/>
      <c r="D582" s="1349"/>
      <c r="E582" s="1389"/>
      <c r="F582" s="1389"/>
      <c r="G582" s="1351"/>
      <c r="H582" s="1352"/>
      <c r="I582" s="1353"/>
      <c r="J582" s="1481">
        <f t="shared" si="11"/>
        <v>0</v>
      </c>
      <c r="K582" s="1355"/>
      <c r="L582" s="1355"/>
      <c r="M582" s="1414"/>
    </row>
    <row r="583" spans="1:13">
      <c r="A583" s="1358"/>
      <c r="B583" s="1388"/>
      <c r="C583" s="1388"/>
      <c r="D583" s="1349"/>
      <c r="E583" s="1389"/>
      <c r="F583" s="1389"/>
      <c r="G583" s="1351"/>
      <c r="H583" s="1352"/>
      <c r="I583" s="1353"/>
      <c r="J583" s="1481">
        <f t="shared" si="11"/>
        <v>0</v>
      </c>
      <c r="K583" s="1355"/>
      <c r="L583" s="1355"/>
      <c r="M583" s="1414"/>
    </row>
    <row r="584" spans="1:13">
      <c r="A584" s="1358"/>
      <c r="B584" s="1388"/>
      <c r="C584" s="1388"/>
      <c r="D584" s="1349"/>
      <c r="E584" s="1389"/>
      <c r="F584" s="1389"/>
      <c r="G584" s="1351"/>
      <c r="H584" s="1352"/>
      <c r="I584" s="1353"/>
      <c r="J584" s="1481">
        <f t="shared" si="11"/>
        <v>0</v>
      </c>
      <c r="K584" s="1355"/>
      <c r="L584" s="1355"/>
      <c r="M584" s="1414"/>
    </row>
    <row r="585" spans="1:13">
      <c r="A585" s="1358"/>
      <c r="B585" s="1388"/>
      <c r="C585" s="1388"/>
      <c r="D585" s="1349"/>
      <c r="E585" s="1389"/>
      <c r="F585" s="1389"/>
      <c r="G585" s="1351"/>
      <c r="H585" s="1352"/>
      <c r="I585" s="1353"/>
      <c r="J585" s="1481">
        <f t="shared" si="11"/>
        <v>0</v>
      </c>
      <c r="K585" s="1355"/>
      <c r="L585" s="1355"/>
      <c r="M585" s="1414"/>
    </row>
    <row r="586" spans="1:13">
      <c r="A586" s="1358"/>
      <c r="B586" s="1388"/>
      <c r="C586" s="1388"/>
      <c r="D586" s="1349"/>
      <c r="E586" s="1389"/>
      <c r="F586" s="1389"/>
      <c r="G586" s="1351"/>
      <c r="H586" s="1352"/>
      <c r="I586" s="1353"/>
      <c r="J586" s="1481">
        <f t="shared" si="11"/>
        <v>0</v>
      </c>
      <c r="K586" s="1355"/>
      <c r="L586" s="1355"/>
      <c r="M586" s="1414"/>
    </row>
    <row r="587" spans="1:13">
      <c r="A587" s="1358"/>
      <c r="B587" s="1388"/>
      <c r="C587" s="1388"/>
      <c r="D587" s="1349"/>
      <c r="E587" s="1389"/>
      <c r="F587" s="1389"/>
      <c r="G587" s="1351"/>
      <c r="H587" s="1352"/>
      <c r="I587" s="1353"/>
      <c r="J587" s="1481">
        <f t="shared" si="11"/>
        <v>0</v>
      </c>
      <c r="K587" s="1355"/>
      <c r="L587" s="1355"/>
      <c r="M587" s="1414"/>
    </row>
    <row r="588" spans="1:13">
      <c r="A588" s="1358"/>
      <c r="B588" s="1388"/>
      <c r="C588" s="1388"/>
      <c r="D588" s="1349"/>
      <c r="E588" s="1389"/>
      <c r="F588" s="1389"/>
      <c r="G588" s="1351"/>
      <c r="H588" s="1352"/>
      <c r="I588" s="1353"/>
      <c r="J588" s="1481">
        <f t="shared" si="11"/>
        <v>0</v>
      </c>
      <c r="K588" s="1355"/>
      <c r="L588" s="1355"/>
      <c r="M588" s="1414"/>
    </row>
    <row r="589" spans="1:13">
      <c r="A589" s="1358"/>
      <c r="B589" s="1388"/>
      <c r="C589" s="1388"/>
      <c r="D589" s="1349"/>
      <c r="E589" s="1389"/>
      <c r="F589" s="1389"/>
      <c r="G589" s="1351"/>
      <c r="H589" s="1352"/>
      <c r="I589" s="1353"/>
      <c r="J589" s="1481">
        <f t="shared" si="11"/>
        <v>0</v>
      </c>
      <c r="K589" s="1355"/>
      <c r="L589" s="1355"/>
      <c r="M589" s="1414"/>
    </row>
    <row r="590" spans="1:13">
      <c r="A590" s="1358"/>
      <c r="B590" s="1388"/>
      <c r="C590" s="1388"/>
      <c r="D590" s="1349"/>
      <c r="E590" s="1389"/>
      <c r="F590" s="1389"/>
      <c r="G590" s="1351"/>
      <c r="H590" s="1352"/>
      <c r="I590" s="1353"/>
      <c r="J590" s="1481">
        <f t="shared" si="11"/>
        <v>0</v>
      </c>
      <c r="K590" s="1355"/>
      <c r="L590" s="1355"/>
      <c r="M590" s="1414"/>
    </row>
    <row r="591" spans="1:13">
      <c r="A591" s="1358"/>
      <c r="B591" s="1388"/>
      <c r="C591" s="1388"/>
      <c r="D591" s="1349"/>
      <c r="E591" s="1389"/>
      <c r="F591" s="1389"/>
      <c r="G591" s="1351"/>
      <c r="H591" s="1352"/>
      <c r="I591" s="1353"/>
      <c r="J591" s="1481">
        <f t="shared" si="11"/>
        <v>0</v>
      </c>
      <c r="K591" s="1355"/>
      <c r="L591" s="1355"/>
      <c r="M591" s="1414"/>
    </row>
    <row r="592" spans="1:13">
      <c r="A592" s="1358"/>
      <c r="B592" s="1388"/>
      <c r="C592" s="1388"/>
      <c r="D592" s="1349"/>
      <c r="E592" s="1389"/>
      <c r="F592" s="1389"/>
      <c r="G592" s="1351"/>
      <c r="H592" s="1352"/>
      <c r="I592" s="1353"/>
      <c r="J592" s="1481">
        <f t="shared" si="11"/>
        <v>0</v>
      </c>
      <c r="K592" s="1355"/>
      <c r="L592" s="1355"/>
      <c r="M592" s="1414"/>
    </row>
    <row r="593" spans="1:13">
      <c r="A593" s="1358"/>
      <c r="B593" s="1388"/>
      <c r="C593" s="1388"/>
      <c r="D593" s="1349"/>
      <c r="E593" s="1389"/>
      <c r="F593" s="1389"/>
      <c r="G593" s="1351"/>
      <c r="H593" s="1352"/>
      <c r="I593" s="1353"/>
      <c r="J593" s="1481">
        <f t="shared" si="11"/>
        <v>0</v>
      </c>
      <c r="K593" s="1355"/>
      <c r="L593" s="1355"/>
      <c r="M593" s="1414"/>
    </row>
    <row r="594" spans="1:13">
      <c r="A594" s="1358"/>
      <c r="B594" s="1388"/>
      <c r="C594" s="1388"/>
      <c r="D594" s="1349"/>
      <c r="E594" s="1389"/>
      <c r="F594" s="1389"/>
      <c r="G594" s="1351"/>
      <c r="H594" s="1352"/>
      <c r="I594" s="1353"/>
      <c r="J594" s="1481">
        <f t="shared" si="11"/>
        <v>0</v>
      </c>
      <c r="K594" s="1355"/>
      <c r="L594" s="1355"/>
      <c r="M594" s="1414"/>
    </row>
    <row r="595" spans="1:13">
      <c r="A595" s="1358"/>
      <c r="B595" s="1388"/>
      <c r="C595" s="1388"/>
      <c r="D595" s="1349"/>
      <c r="E595" s="1389"/>
      <c r="F595" s="1389"/>
      <c r="G595" s="1351"/>
      <c r="H595" s="1352"/>
      <c r="I595" s="1353"/>
      <c r="J595" s="1481">
        <f t="shared" si="11"/>
        <v>0</v>
      </c>
      <c r="K595" s="1355"/>
      <c r="L595" s="1355"/>
      <c r="M595" s="1414"/>
    </row>
    <row r="596" spans="1:13">
      <c r="A596" s="1358"/>
      <c r="B596" s="1388"/>
      <c r="C596" s="1388"/>
      <c r="D596" s="1349"/>
      <c r="E596" s="1389"/>
      <c r="F596" s="1389"/>
      <c r="G596" s="1351"/>
      <c r="H596" s="1352"/>
      <c r="I596" s="1353"/>
      <c r="J596" s="1481">
        <f t="shared" si="11"/>
        <v>0</v>
      </c>
      <c r="K596" s="1355"/>
      <c r="L596" s="1355"/>
      <c r="M596" s="1414"/>
    </row>
    <row r="597" spans="1:13">
      <c r="A597" s="1358"/>
      <c r="B597" s="1388"/>
      <c r="C597" s="1388"/>
      <c r="D597" s="1349"/>
      <c r="E597" s="1389"/>
      <c r="F597" s="1389"/>
      <c r="G597" s="1351"/>
      <c r="H597" s="1352"/>
      <c r="I597" s="1353"/>
      <c r="J597" s="1481">
        <f t="shared" si="11"/>
        <v>0</v>
      </c>
      <c r="K597" s="1355"/>
      <c r="L597" s="1355"/>
      <c r="M597" s="1414"/>
    </row>
    <row r="598" spans="1:13">
      <c r="A598" s="1358"/>
      <c r="B598" s="1388"/>
      <c r="C598" s="1388"/>
      <c r="D598" s="1349"/>
      <c r="E598" s="1389"/>
      <c r="F598" s="1389"/>
      <c r="G598" s="1351"/>
      <c r="H598" s="1352"/>
      <c r="I598" s="1353"/>
      <c r="J598" s="1481">
        <f t="shared" si="11"/>
        <v>0</v>
      </c>
      <c r="K598" s="1355"/>
      <c r="L598" s="1355"/>
      <c r="M598" s="1414"/>
    </row>
    <row r="599" spans="1:13">
      <c r="A599" s="1358"/>
      <c r="B599" s="1388"/>
      <c r="C599" s="1388"/>
      <c r="D599" s="1349"/>
      <c r="E599" s="1389"/>
      <c r="F599" s="1389"/>
      <c r="G599" s="1351"/>
      <c r="H599" s="1352"/>
      <c r="I599" s="1353"/>
      <c r="J599" s="1481">
        <f t="shared" si="11"/>
        <v>0</v>
      </c>
      <c r="K599" s="1355"/>
      <c r="L599" s="1355"/>
      <c r="M599" s="1414"/>
    </row>
    <row r="600" spans="1:13">
      <c r="A600" s="1358"/>
      <c r="B600" s="1388"/>
      <c r="C600" s="1388"/>
      <c r="D600" s="1349"/>
      <c r="E600" s="1389"/>
      <c r="F600" s="1389"/>
      <c r="G600" s="1351"/>
      <c r="H600" s="1352"/>
      <c r="I600" s="1353"/>
      <c r="J600" s="1481">
        <f t="shared" si="11"/>
        <v>0</v>
      </c>
      <c r="K600" s="1355"/>
      <c r="L600" s="1355"/>
      <c r="M600" s="1414"/>
    </row>
    <row r="601" spans="1:13">
      <c r="A601" s="1358"/>
      <c r="B601" s="1388"/>
      <c r="C601" s="1388"/>
      <c r="D601" s="1349"/>
      <c r="E601" s="1389"/>
      <c r="F601" s="1389"/>
      <c r="G601" s="1351"/>
      <c r="H601" s="1352"/>
      <c r="I601" s="1353"/>
      <c r="J601" s="1481">
        <f t="shared" si="11"/>
        <v>0</v>
      </c>
      <c r="K601" s="1355"/>
      <c r="L601" s="1355"/>
      <c r="M601" s="1414"/>
    </row>
    <row r="602" spans="1:13">
      <c r="A602" s="1358"/>
      <c r="B602" s="1388"/>
      <c r="C602" s="1388"/>
      <c r="D602" s="1349"/>
      <c r="E602" s="1389"/>
      <c r="F602" s="1389"/>
      <c r="G602" s="1351"/>
      <c r="H602" s="1352"/>
      <c r="I602" s="1353"/>
      <c r="J602" s="1481">
        <f t="shared" si="11"/>
        <v>0</v>
      </c>
      <c r="K602" s="1355"/>
      <c r="L602" s="1355"/>
      <c r="M602" s="1414"/>
    </row>
    <row r="603" spans="1:13">
      <c r="A603" s="1358"/>
      <c r="B603" s="1388"/>
      <c r="C603" s="1388"/>
      <c r="D603" s="1349"/>
      <c r="E603" s="1389"/>
      <c r="F603" s="1389"/>
      <c r="G603" s="1351"/>
      <c r="H603" s="1352"/>
      <c r="I603" s="1353"/>
      <c r="J603" s="1481">
        <f t="shared" si="11"/>
        <v>0</v>
      </c>
      <c r="K603" s="1355"/>
      <c r="L603" s="1355"/>
      <c r="M603" s="1414"/>
    </row>
    <row r="604" spans="1:13">
      <c r="A604" s="1358"/>
      <c r="B604" s="1388"/>
      <c r="C604" s="1388"/>
      <c r="D604" s="1349"/>
      <c r="E604" s="1389"/>
      <c r="F604" s="1389"/>
      <c r="G604" s="1351"/>
      <c r="H604" s="1352"/>
      <c r="I604" s="1353"/>
      <c r="J604" s="1481">
        <f t="shared" si="11"/>
        <v>0</v>
      </c>
      <c r="K604" s="1355"/>
      <c r="L604" s="1355"/>
      <c r="M604" s="1414"/>
    </row>
    <row r="605" spans="1:13">
      <c r="A605" s="1358"/>
      <c r="B605" s="1388"/>
      <c r="C605" s="1388"/>
      <c r="D605" s="1349"/>
      <c r="E605" s="1389"/>
      <c r="F605" s="1389"/>
      <c r="G605" s="1351"/>
      <c r="H605" s="1352"/>
      <c r="I605" s="1353"/>
      <c r="J605" s="1481">
        <f t="shared" si="11"/>
        <v>0</v>
      </c>
      <c r="K605" s="1355"/>
      <c r="L605" s="1355"/>
      <c r="M605" s="1414"/>
    </row>
    <row r="606" spans="1:13">
      <c r="A606" s="1358"/>
      <c r="B606" s="1388"/>
      <c r="C606" s="1388"/>
      <c r="D606" s="1349"/>
      <c r="E606" s="1389"/>
      <c r="F606" s="1389"/>
      <c r="G606" s="1351"/>
      <c r="H606" s="1352"/>
      <c r="I606" s="1353"/>
      <c r="J606" s="1481">
        <f t="shared" si="11"/>
        <v>0</v>
      </c>
      <c r="K606" s="1355"/>
      <c r="L606" s="1355"/>
      <c r="M606" s="1414"/>
    </row>
    <row r="607" spans="1:13">
      <c r="A607" s="1358"/>
      <c r="B607" s="1388"/>
      <c r="C607" s="1388"/>
      <c r="D607" s="1349"/>
      <c r="E607" s="1389"/>
      <c r="F607" s="1389"/>
      <c r="G607" s="1351"/>
      <c r="H607" s="1352"/>
      <c r="I607" s="1353"/>
      <c r="J607" s="1481">
        <f t="shared" si="11"/>
        <v>0</v>
      </c>
      <c r="K607" s="1355"/>
      <c r="L607" s="1355"/>
      <c r="M607" s="1414"/>
    </row>
    <row r="608" spans="1:13">
      <c r="A608" s="1358"/>
      <c r="B608" s="1388"/>
      <c r="C608" s="1388"/>
      <c r="D608" s="1349"/>
      <c r="E608" s="1389"/>
      <c r="F608" s="1389"/>
      <c r="G608" s="1351"/>
      <c r="H608" s="1352"/>
      <c r="I608" s="1353"/>
      <c r="J608" s="1481">
        <f t="shared" si="11"/>
        <v>0</v>
      </c>
      <c r="K608" s="1355"/>
      <c r="L608" s="1355"/>
      <c r="M608" s="1414"/>
    </row>
    <row r="609" spans="1:13">
      <c r="A609" s="1358"/>
      <c r="B609" s="1388"/>
      <c r="C609" s="1388"/>
      <c r="D609" s="1349"/>
      <c r="E609" s="1389"/>
      <c r="F609" s="1389"/>
      <c r="G609" s="1351"/>
      <c r="H609" s="1352"/>
      <c r="I609" s="1353"/>
      <c r="J609" s="1481">
        <f t="shared" si="11"/>
        <v>0</v>
      </c>
      <c r="K609" s="1355"/>
      <c r="L609" s="1355"/>
      <c r="M609" s="1414"/>
    </row>
    <row r="610" spans="1:13">
      <c r="A610" s="1358"/>
      <c r="B610" s="1388"/>
      <c r="C610" s="1388"/>
      <c r="D610" s="1349"/>
      <c r="E610" s="1389"/>
      <c r="F610" s="1389"/>
      <c r="G610" s="1351"/>
      <c r="H610" s="1352"/>
      <c r="I610" s="1353"/>
      <c r="J610" s="1481">
        <f t="shared" si="11"/>
        <v>0</v>
      </c>
      <c r="K610" s="1355"/>
      <c r="L610" s="1355"/>
      <c r="M610" s="1414"/>
    </row>
    <row r="611" spans="1:13">
      <c r="A611" s="1358"/>
      <c r="B611" s="1388"/>
      <c r="C611" s="1388"/>
      <c r="D611" s="1349"/>
      <c r="E611" s="1389"/>
      <c r="F611" s="1389"/>
      <c r="G611" s="1351"/>
      <c r="H611" s="1352"/>
      <c r="I611" s="1353"/>
      <c r="J611" s="1481">
        <f t="shared" si="11"/>
        <v>0</v>
      </c>
      <c r="K611" s="1355"/>
      <c r="L611" s="1355"/>
      <c r="M611" s="1414"/>
    </row>
    <row r="612" spans="1:13">
      <c r="A612" s="1358"/>
      <c r="B612" s="1388"/>
      <c r="C612" s="1388"/>
      <c r="D612" s="1349"/>
      <c r="E612" s="1389"/>
      <c r="F612" s="1389"/>
      <c r="G612" s="1351"/>
      <c r="H612" s="1352"/>
      <c r="I612" s="1353"/>
      <c r="J612" s="1481">
        <f t="shared" si="11"/>
        <v>0</v>
      </c>
      <c r="K612" s="1355"/>
      <c r="L612" s="1355"/>
      <c r="M612" s="1414"/>
    </row>
    <row r="613" spans="1:13">
      <c r="A613" s="1358"/>
      <c r="B613" s="1388"/>
      <c r="C613" s="1388"/>
      <c r="D613" s="1349"/>
      <c r="E613" s="1389"/>
      <c r="F613" s="1389"/>
      <c r="G613" s="1351"/>
      <c r="H613" s="1352"/>
      <c r="I613" s="1353"/>
      <c r="J613" s="1481">
        <f t="shared" si="11"/>
        <v>0</v>
      </c>
      <c r="K613" s="1355"/>
      <c r="L613" s="1355"/>
      <c r="M613" s="1414"/>
    </row>
    <row r="614" spans="1:13">
      <c r="A614" s="1358"/>
      <c r="B614" s="1388"/>
      <c r="C614" s="1388"/>
      <c r="D614" s="1349"/>
      <c r="E614" s="1389"/>
      <c r="F614" s="1389"/>
      <c r="G614" s="1351"/>
      <c r="H614" s="1352"/>
      <c r="I614" s="1353"/>
      <c r="J614" s="1481">
        <f t="shared" si="11"/>
        <v>0</v>
      </c>
      <c r="K614" s="1355"/>
      <c r="L614" s="1355"/>
      <c r="M614" s="1414"/>
    </row>
    <row r="615" spans="1:13">
      <c r="A615" s="1358"/>
      <c r="B615" s="1388"/>
      <c r="C615" s="1388"/>
      <c r="D615" s="1349"/>
      <c r="E615" s="1389"/>
      <c r="F615" s="1389"/>
      <c r="G615" s="1351"/>
      <c r="H615" s="1352"/>
      <c r="I615" s="1353"/>
      <c r="J615" s="1481">
        <f t="shared" si="11"/>
        <v>0</v>
      </c>
      <c r="K615" s="1355"/>
      <c r="L615" s="1355"/>
      <c r="M615" s="1414"/>
    </row>
    <row r="616" spans="1:13">
      <c r="A616" s="1358"/>
      <c r="B616" s="1388"/>
      <c r="C616" s="1388"/>
      <c r="D616" s="1349"/>
      <c r="E616" s="1389"/>
      <c r="F616" s="1389"/>
      <c r="G616" s="1351"/>
      <c r="H616" s="1352"/>
      <c r="I616" s="1353"/>
      <c r="J616" s="1481">
        <f t="shared" si="11"/>
        <v>0</v>
      </c>
      <c r="K616" s="1355"/>
      <c r="L616" s="1355"/>
      <c r="M616" s="1414"/>
    </row>
    <row r="617" spans="1:13">
      <c r="A617" s="1358"/>
      <c r="B617" s="1388"/>
      <c r="C617" s="1388"/>
      <c r="D617" s="1349"/>
      <c r="E617" s="1389"/>
      <c r="F617" s="1389"/>
      <c r="G617" s="1351"/>
      <c r="H617" s="1352"/>
      <c r="I617" s="1353"/>
      <c r="J617" s="1481">
        <f t="shared" si="11"/>
        <v>0</v>
      </c>
      <c r="K617" s="1355"/>
      <c r="L617" s="1355"/>
      <c r="M617" s="1414"/>
    </row>
    <row r="618" spans="1:13">
      <c r="A618" s="1358"/>
      <c r="B618" s="1388"/>
      <c r="C618" s="1388"/>
      <c r="D618" s="1349"/>
      <c r="E618" s="1389"/>
      <c r="F618" s="1389"/>
      <c r="G618" s="1351"/>
      <c r="H618" s="1352"/>
      <c r="I618" s="1353"/>
      <c r="J618" s="1481">
        <f t="shared" si="11"/>
        <v>0</v>
      </c>
      <c r="K618" s="1355"/>
      <c r="L618" s="1355"/>
      <c r="M618" s="1414"/>
    </row>
    <row r="619" spans="1:13">
      <c r="A619" s="1358"/>
      <c r="B619" s="1388"/>
      <c r="C619" s="1388"/>
      <c r="D619" s="1349"/>
      <c r="E619" s="1389"/>
      <c r="F619" s="1389"/>
      <c r="G619" s="1351"/>
      <c r="H619" s="1352"/>
      <c r="I619" s="1353"/>
      <c r="J619" s="1481">
        <f t="shared" si="11"/>
        <v>0</v>
      </c>
      <c r="K619" s="1355"/>
      <c r="L619" s="1355"/>
      <c r="M619" s="1414"/>
    </row>
    <row r="620" spans="1:13">
      <c r="A620" s="1358"/>
      <c r="B620" s="1388"/>
      <c r="C620" s="1388"/>
      <c r="D620" s="1349"/>
      <c r="E620" s="1389"/>
      <c r="F620" s="1389"/>
      <c r="G620" s="1351"/>
      <c r="H620" s="1352"/>
      <c r="I620" s="1353"/>
      <c r="J620" s="1481">
        <f t="shared" si="11"/>
        <v>0</v>
      </c>
      <c r="K620" s="1355"/>
      <c r="L620" s="1355"/>
      <c r="M620" s="1414"/>
    </row>
    <row r="621" spans="1:13">
      <c r="A621" s="1358"/>
      <c r="B621" s="1388"/>
      <c r="C621" s="1388"/>
      <c r="D621" s="1349"/>
      <c r="E621" s="1389"/>
      <c r="F621" s="1389"/>
      <c r="G621" s="1351"/>
      <c r="H621" s="1352"/>
      <c r="I621" s="1353"/>
      <c r="J621" s="1481">
        <f t="shared" si="11"/>
        <v>0</v>
      </c>
      <c r="K621" s="1355"/>
      <c r="L621" s="1355"/>
      <c r="M621" s="1414"/>
    </row>
    <row r="622" spans="1:13">
      <c r="A622" s="1358"/>
      <c r="B622" s="1388"/>
      <c r="C622" s="1388"/>
      <c r="D622" s="1349"/>
      <c r="E622" s="1389"/>
      <c r="F622" s="1389"/>
      <c r="G622" s="1351"/>
      <c r="H622" s="1352"/>
      <c r="I622" s="1353"/>
      <c r="J622" s="1481">
        <f t="shared" si="11"/>
        <v>0</v>
      </c>
      <c r="K622" s="1355"/>
      <c r="L622" s="1355"/>
      <c r="M622" s="1414"/>
    </row>
    <row r="623" spans="1:13">
      <c r="A623" s="1358"/>
      <c r="B623" s="1388"/>
      <c r="C623" s="1388"/>
      <c r="D623" s="1349"/>
      <c r="E623" s="1389"/>
      <c r="F623" s="1389"/>
      <c r="G623" s="1351"/>
      <c r="H623" s="1352"/>
      <c r="I623" s="1353"/>
      <c r="J623" s="1481">
        <f t="shared" si="11"/>
        <v>0</v>
      </c>
      <c r="K623" s="1355"/>
      <c r="L623" s="1355"/>
      <c r="M623" s="1414"/>
    </row>
    <row r="624" spans="1:13">
      <c r="A624" s="1358"/>
      <c r="B624" s="1388"/>
      <c r="C624" s="1388"/>
      <c r="D624" s="1349"/>
      <c r="E624" s="1389"/>
      <c r="F624" s="1389"/>
      <c r="G624" s="1351"/>
      <c r="H624" s="1352"/>
      <c r="I624" s="1353"/>
      <c r="J624" s="1481">
        <f t="shared" si="11"/>
        <v>0</v>
      </c>
      <c r="K624" s="1355"/>
      <c r="L624" s="1355"/>
      <c r="M624" s="1414"/>
    </row>
    <row r="625" spans="1:13">
      <c r="A625" s="1358"/>
      <c r="B625" s="1388"/>
      <c r="C625" s="1388"/>
      <c r="D625" s="1349"/>
      <c r="E625" s="1389"/>
      <c r="F625" s="1389"/>
      <c r="G625" s="1351"/>
      <c r="H625" s="1352"/>
      <c r="I625" s="1353"/>
      <c r="J625" s="1481">
        <f t="shared" si="11"/>
        <v>0</v>
      </c>
      <c r="K625" s="1355"/>
      <c r="L625" s="1355"/>
      <c r="M625" s="1414"/>
    </row>
    <row r="626" spans="1:13">
      <c r="A626" s="1358"/>
      <c r="B626" s="1388"/>
      <c r="C626" s="1388"/>
      <c r="D626" s="1349"/>
      <c r="E626" s="1389"/>
      <c r="F626" s="1389"/>
      <c r="G626" s="1351"/>
      <c r="H626" s="1352"/>
      <c r="I626" s="1353"/>
      <c r="J626" s="1481">
        <f t="shared" si="11"/>
        <v>0</v>
      </c>
      <c r="K626" s="1355"/>
      <c r="L626" s="1355"/>
      <c r="M626" s="1414"/>
    </row>
    <row r="627" spans="1:13">
      <c r="A627" s="1358"/>
      <c r="B627" s="1388"/>
      <c r="C627" s="1388"/>
      <c r="D627" s="1349"/>
      <c r="E627" s="1389"/>
      <c r="F627" s="1389"/>
      <c r="G627" s="1351"/>
      <c r="H627" s="1352"/>
      <c r="I627" s="1353"/>
      <c r="J627" s="1481">
        <f t="shared" si="11"/>
        <v>0</v>
      </c>
      <c r="K627" s="1355"/>
      <c r="L627" s="1355"/>
      <c r="M627" s="1414"/>
    </row>
    <row r="628" spans="1:13">
      <c r="A628" s="1358"/>
      <c r="B628" s="1388"/>
      <c r="C628" s="1388"/>
      <c r="D628" s="1349"/>
      <c r="E628" s="1389"/>
      <c r="F628" s="1389"/>
      <c r="G628" s="1351"/>
      <c r="H628" s="1352"/>
      <c r="I628" s="1353"/>
      <c r="J628" s="1481">
        <f t="shared" si="11"/>
        <v>0</v>
      </c>
      <c r="K628" s="1355"/>
      <c r="L628" s="1355"/>
      <c r="M628" s="1414"/>
    </row>
    <row r="629" spans="1:13">
      <c r="A629" s="1358"/>
      <c r="B629" s="1388"/>
      <c r="C629" s="1388"/>
      <c r="D629" s="1349"/>
      <c r="E629" s="1389"/>
      <c r="F629" s="1389"/>
      <c r="G629" s="1351"/>
      <c r="H629" s="1352"/>
      <c r="I629" s="1353"/>
      <c r="J629" s="1481">
        <f t="shared" si="11"/>
        <v>0</v>
      </c>
      <c r="K629" s="1355"/>
      <c r="L629" s="1355"/>
      <c r="M629" s="1414"/>
    </row>
    <row r="630" spans="1:13">
      <c r="A630" s="1358"/>
      <c r="B630" s="1388"/>
      <c r="C630" s="1388"/>
      <c r="D630" s="1349"/>
      <c r="E630" s="1389"/>
      <c r="F630" s="1389"/>
      <c r="G630" s="1351"/>
      <c r="H630" s="1352"/>
      <c r="I630" s="1353"/>
      <c r="J630" s="1481">
        <f t="shared" si="11"/>
        <v>0</v>
      </c>
      <c r="K630" s="1355"/>
      <c r="L630" s="1355"/>
      <c r="M630" s="1414"/>
    </row>
    <row r="631" spans="1:13">
      <c r="A631" s="1358"/>
      <c r="B631" s="1388"/>
      <c r="C631" s="1388"/>
      <c r="D631" s="1349"/>
      <c r="E631" s="1389"/>
      <c r="F631" s="1389"/>
      <c r="G631" s="1351"/>
      <c r="H631" s="1352"/>
      <c r="I631" s="1353"/>
      <c r="J631" s="1481">
        <f t="shared" si="11"/>
        <v>0</v>
      </c>
      <c r="K631" s="1355"/>
      <c r="L631" s="1355"/>
      <c r="M631" s="1414"/>
    </row>
    <row r="632" spans="1:13">
      <c r="A632" s="1358"/>
      <c r="B632" s="1388"/>
      <c r="C632" s="1388"/>
      <c r="D632" s="1349"/>
      <c r="E632" s="1389"/>
      <c r="F632" s="1389"/>
      <c r="G632" s="1351"/>
      <c r="H632" s="1352"/>
      <c r="I632" s="1353"/>
      <c r="J632" s="1481">
        <f t="shared" si="11"/>
        <v>0</v>
      </c>
      <c r="K632" s="1355"/>
      <c r="L632" s="1355"/>
      <c r="M632" s="1414"/>
    </row>
    <row r="633" spans="1:13">
      <c r="A633" s="1358"/>
      <c r="B633" s="1388"/>
      <c r="C633" s="1388"/>
      <c r="D633" s="1349"/>
      <c r="E633" s="1389"/>
      <c r="F633" s="1389"/>
      <c r="G633" s="1351"/>
      <c r="H633" s="1352"/>
      <c r="I633" s="1353"/>
      <c r="J633" s="1481">
        <f t="shared" si="11"/>
        <v>0</v>
      </c>
      <c r="K633" s="1355"/>
      <c r="L633" s="1355"/>
      <c r="M633" s="1414"/>
    </row>
    <row r="634" spans="1:13">
      <c r="A634" s="1358"/>
      <c r="B634" s="1388"/>
      <c r="C634" s="1388"/>
      <c r="D634" s="1349"/>
      <c r="E634" s="1389"/>
      <c r="F634" s="1389"/>
      <c r="G634" s="1351"/>
      <c r="H634" s="1352"/>
      <c r="I634" s="1353"/>
      <c r="J634" s="1481">
        <f t="shared" si="11"/>
        <v>0</v>
      </c>
      <c r="K634" s="1355"/>
      <c r="L634" s="1355"/>
      <c r="M634" s="1414"/>
    </row>
    <row r="635" spans="1:13">
      <c r="A635" s="1358"/>
      <c r="B635" s="1388"/>
      <c r="C635" s="1388"/>
      <c r="D635" s="1349"/>
      <c r="E635" s="1389"/>
      <c r="F635" s="1389"/>
      <c r="G635" s="1351"/>
      <c r="H635" s="1352"/>
      <c r="I635" s="1353"/>
      <c r="J635" s="1481">
        <f t="shared" si="11"/>
        <v>0</v>
      </c>
      <c r="K635" s="1355"/>
      <c r="L635" s="1355"/>
      <c r="M635" s="1414"/>
    </row>
    <row r="636" spans="1:13">
      <c r="A636" s="1358"/>
      <c r="B636" s="1388"/>
      <c r="C636" s="1388"/>
      <c r="D636" s="1349"/>
      <c r="E636" s="1389"/>
      <c r="F636" s="1389"/>
      <c r="G636" s="1351"/>
      <c r="H636" s="1352"/>
      <c r="I636" s="1353"/>
      <c r="J636" s="1481">
        <f t="shared" si="11"/>
        <v>0</v>
      </c>
      <c r="K636" s="1355"/>
      <c r="L636" s="1355"/>
      <c r="M636" s="1414"/>
    </row>
    <row r="637" spans="1:13">
      <c r="A637" s="1358"/>
      <c r="B637" s="1388"/>
      <c r="C637" s="1388"/>
      <c r="D637" s="1349"/>
      <c r="E637" s="1389"/>
      <c r="F637" s="1389"/>
      <c r="G637" s="1351"/>
      <c r="H637" s="1352"/>
      <c r="I637" s="1353"/>
      <c r="J637" s="1481">
        <f t="shared" si="11"/>
        <v>0</v>
      </c>
      <c r="K637" s="1355"/>
      <c r="L637" s="1355"/>
      <c r="M637" s="1414"/>
    </row>
    <row r="638" spans="1:13">
      <c r="A638" s="1358"/>
      <c r="B638" s="1388"/>
      <c r="C638" s="1388"/>
      <c r="D638" s="1349"/>
      <c r="E638" s="1389"/>
      <c r="F638" s="1389"/>
      <c r="G638" s="1351"/>
      <c r="H638" s="1352"/>
      <c r="I638" s="1353"/>
      <c r="J638" s="1481">
        <f t="shared" si="11"/>
        <v>0</v>
      </c>
      <c r="K638" s="1355"/>
      <c r="L638" s="1355"/>
      <c r="M638" s="1414"/>
    </row>
    <row r="639" spans="1:13">
      <c r="A639" s="1358"/>
      <c r="B639" s="1388"/>
      <c r="C639" s="1388"/>
      <c r="D639" s="1349"/>
      <c r="E639" s="1389"/>
      <c r="F639" s="1389"/>
      <c r="G639" s="1351"/>
      <c r="H639" s="1352"/>
      <c r="I639" s="1353"/>
      <c r="J639" s="1481">
        <f t="shared" si="11"/>
        <v>0</v>
      </c>
      <c r="K639" s="1355"/>
      <c r="L639" s="1355"/>
      <c r="M639" s="1414"/>
    </row>
    <row r="640" spans="1:13">
      <c r="A640" s="1358"/>
      <c r="B640" s="1388"/>
      <c r="C640" s="1388"/>
      <c r="D640" s="1349"/>
      <c r="E640" s="1389"/>
      <c r="F640" s="1389"/>
      <c r="G640" s="1351"/>
      <c r="H640" s="1352"/>
      <c r="I640" s="1353"/>
      <c r="J640" s="1481">
        <f t="shared" si="11"/>
        <v>0</v>
      </c>
      <c r="K640" s="1355"/>
      <c r="L640" s="1355"/>
      <c r="M640" s="1414"/>
    </row>
    <row r="641" spans="1:13">
      <c r="A641" s="1358"/>
      <c r="B641" s="1388"/>
      <c r="C641" s="1388"/>
      <c r="D641" s="1349"/>
      <c r="E641" s="1389"/>
      <c r="F641" s="1389"/>
      <c r="G641" s="1351"/>
      <c r="H641" s="1352"/>
      <c r="I641" s="1353"/>
      <c r="J641" s="1481">
        <f t="shared" si="11"/>
        <v>0</v>
      </c>
      <c r="K641" s="1355"/>
      <c r="L641" s="1355"/>
      <c r="M641" s="1414"/>
    </row>
    <row r="642" spans="1:13">
      <c r="A642" s="1358"/>
      <c r="B642" s="1388"/>
      <c r="C642" s="1388"/>
      <c r="D642" s="1349"/>
      <c r="E642" s="1389"/>
      <c r="F642" s="1389"/>
      <c r="G642" s="1351"/>
      <c r="H642" s="1352"/>
      <c r="I642" s="1353"/>
      <c r="J642" s="1481">
        <f t="shared" si="11"/>
        <v>0</v>
      </c>
      <c r="K642" s="1355"/>
      <c r="L642" s="1355"/>
      <c r="M642" s="1414"/>
    </row>
    <row r="643" spans="1:13">
      <c r="A643" s="1358"/>
      <c r="B643" s="1388"/>
      <c r="C643" s="1388"/>
      <c r="D643" s="1349"/>
      <c r="E643" s="1389"/>
      <c r="F643" s="1389"/>
      <c r="G643" s="1351"/>
      <c r="H643" s="1352"/>
      <c r="I643" s="1353"/>
      <c r="J643" s="1481">
        <f t="shared" ref="J643:J681" si="12">H643-I643</f>
        <v>0</v>
      </c>
      <c r="K643" s="1355"/>
      <c r="L643" s="1355"/>
      <c r="M643" s="1414"/>
    </row>
    <row r="644" spans="1:13">
      <c r="A644" s="1358"/>
      <c r="B644" s="1388"/>
      <c r="C644" s="1388"/>
      <c r="D644" s="1349"/>
      <c r="E644" s="1389"/>
      <c r="F644" s="1389"/>
      <c r="G644" s="1351"/>
      <c r="H644" s="1352"/>
      <c r="I644" s="1353"/>
      <c r="J644" s="1481">
        <f t="shared" si="12"/>
        <v>0</v>
      </c>
      <c r="K644" s="1355"/>
      <c r="L644" s="1355"/>
      <c r="M644" s="1414"/>
    </row>
    <row r="645" spans="1:13">
      <c r="A645" s="1358"/>
      <c r="B645" s="1388"/>
      <c r="C645" s="1388"/>
      <c r="D645" s="1349"/>
      <c r="E645" s="1389"/>
      <c r="F645" s="1389"/>
      <c r="G645" s="1351"/>
      <c r="H645" s="1352"/>
      <c r="I645" s="1353"/>
      <c r="J645" s="1481">
        <f t="shared" si="12"/>
        <v>0</v>
      </c>
      <c r="K645" s="1355"/>
      <c r="L645" s="1355"/>
      <c r="M645" s="1414"/>
    </row>
    <row r="646" spans="1:13">
      <c r="A646" s="1358"/>
      <c r="B646" s="1388"/>
      <c r="C646" s="1388"/>
      <c r="D646" s="1349"/>
      <c r="E646" s="1389"/>
      <c r="F646" s="1389"/>
      <c r="G646" s="1351"/>
      <c r="H646" s="1352"/>
      <c r="I646" s="1353"/>
      <c r="J646" s="1481">
        <f t="shared" si="12"/>
        <v>0</v>
      </c>
      <c r="K646" s="1355"/>
      <c r="L646" s="1355"/>
      <c r="M646" s="1414"/>
    </row>
    <row r="647" spans="1:13">
      <c r="A647" s="1358"/>
      <c r="B647" s="1388"/>
      <c r="C647" s="1388"/>
      <c r="D647" s="1349"/>
      <c r="E647" s="1389"/>
      <c r="F647" s="1389"/>
      <c r="G647" s="1351"/>
      <c r="H647" s="1352"/>
      <c r="I647" s="1353"/>
      <c r="J647" s="1481">
        <f t="shared" si="12"/>
        <v>0</v>
      </c>
      <c r="K647" s="1355"/>
      <c r="L647" s="1355"/>
      <c r="M647" s="1414"/>
    </row>
    <row r="648" spans="1:13">
      <c r="A648" s="1358"/>
      <c r="B648" s="1388"/>
      <c r="C648" s="1388"/>
      <c r="D648" s="1349"/>
      <c r="E648" s="1389"/>
      <c r="F648" s="1389"/>
      <c r="G648" s="1351"/>
      <c r="H648" s="1352"/>
      <c r="I648" s="1353"/>
      <c r="J648" s="1481">
        <f t="shared" si="12"/>
        <v>0</v>
      </c>
      <c r="K648" s="1355"/>
      <c r="L648" s="1355"/>
      <c r="M648" s="1414"/>
    </row>
    <row r="649" spans="1:13">
      <c r="A649" s="1358"/>
      <c r="B649" s="1388"/>
      <c r="C649" s="1388"/>
      <c r="D649" s="1349"/>
      <c r="E649" s="1389"/>
      <c r="F649" s="1389"/>
      <c r="G649" s="1351"/>
      <c r="H649" s="1352"/>
      <c r="I649" s="1353"/>
      <c r="J649" s="1481">
        <f t="shared" si="12"/>
        <v>0</v>
      </c>
      <c r="K649" s="1355"/>
      <c r="L649" s="1355"/>
      <c r="M649" s="1414"/>
    </row>
    <row r="650" spans="1:13">
      <c r="A650" s="1358"/>
      <c r="B650" s="1388"/>
      <c r="C650" s="1388"/>
      <c r="D650" s="1349"/>
      <c r="E650" s="1389"/>
      <c r="F650" s="1389"/>
      <c r="G650" s="1351"/>
      <c r="H650" s="1352"/>
      <c r="I650" s="1353"/>
      <c r="J650" s="1481">
        <f t="shared" si="12"/>
        <v>0</v>
      </c>
      <c r="K650" s="1355"/>
      <c r="L650" s="1355"/>
      <c r="M650" s="1414"/>
    </row>
    <row r="651" spans="1:13">
      <c r="A651" s="1358"/>
      <c r="B651" s="1388"/>
      <c r="C651" s="1388"/>
      <c r="D651" s="1349"/>
      <c r="E651" s="1389"/>
      <c r="F651" s="1389"/>
      <c r="G651" s="1351"/>
      <c r="H651" s="1352"/>
      <c r="I651" s="1353"/>
      <c r="J651" s="1481">
        <f t="shared" si="12"/>
        <v>0</v>
      </c>
      <c r="K651" s="1355"/>
      <c r="L651" s="1355"/>
      <c r="M651" s="1414"/>
    </row>
    <row r="652" spans="1:13">
      <c r="A652" s="1358"/>
      <c r="B652" s="1388"/>
      <c r="C652" s="1388"/>
      <c r="D652" s="1349"/>
      <c r="E652" s="1389"/>
      <c r="F652" s="1389"/>
      <c r="G652" s="1351"/>
      <c r="H652" s="1352"/>
      <c r="I652" s="1353"/>
      <c r="J652" s="1481">
        <f t="shared" si="12"/>
        <v>0</v>
      </c>
      <c r="K652" s="1355"/>
      <c r="L652" s="1355"/>
      <c r="M652" s="1414"/>
    </row>
    <row r="653" spans="1:13">
      <c r="A653" s="1358"/>
      <c r="B653" s="1388"/>
      <c r="C653" s="1388"/>
      <c r="D653" s="1349"/>
      <c r="E653" s="1389"/>
      <c r="F653" s="1389"/>
      <c r="G653" s="1351"/>
      <c r="H653" s="1352"/>
      <c r="I653" s="1353"/>
      <c r="J653" s="1481">
        <f t="shared" si="12"/>
        <v>0</v>
      </c>
      <c r="K653" s="1355"/>
      <c r="L653" s="1355"/>
      <c r="M653" s="1414"/>
    </row>
    <row r="654" spans="1:13">
      <c r="A654" s="1358"/>
      <c r="B654" s="1388"/>
      <c r="C654" s="1388"/>
      <c r="D654" s="1349"/>
      <c r="E654" s="1389"/>
      <c r="F654" s="1389"/>
      <c r="G654" s="1351"/>
      <c r="H654" s="1352"/>
      <c r="I654" s="1353"/>
      <c r="J654" s="1481">
        <f t="shared" si="12"/>
        <v>0</v>
      </c>
      <c r="K654" s="1355"/>
      <c r="L654" s="1355"/>
      <c r="M654" s="1414"/>
    </row>
    <row r="655" spans="1:13">
      <c r="A655" s="1358"/>
      <c r="B655" s="1388"/>
      <c r="C655" s="1388"/>
      <c r="D655" s="1349"/>
      <c r="E655" s="1389"/>
      <c r="F655" s="1389"/>
      <c r="G655" s="1351"/>
      <c r="H655" s="1352"/>
      <c r="I655" s="1353"/>
      <c r="J655" s="1481">
        <f t="shared" si="12"/>
        <v>0</v>
      </c>
      <c r="K655" s="1355"/>
      <c r="L655" s="1355"/>
      <c r="M655" s="1414"/>
    </row>
    <row r="656" spans="1:13">
      <c r="A656" s="1358"/>
      <c r="B656" s="1388"/>
      <c r="C656" s="1388"/>
      <c r="D656" s="1349"/>
      <c r="E656" s="1389"/>
      <c r="F656" s="1389"/>
      <c r="G656" s="1351"/>
      <c r="H656" s="1352"/>
      <c r="I656" s="1353"/>
      <c r="J656" s="1481">
        <f t="shared" si="12"/>
        <v>0</v>
      </c>
      <c r="K656" s="1355"/>
      <c r="L656" s="1355"/>
      <c r="M656" s="1414"/>
    </row>
    <row r="657" spans="1:13">
      <c r="A657" s="1358"/>
      <c r="B657" s="1388"/>
      <c r="C657" s="1388"/>
      <c r="D657" s="1349"/>
      <c r="E657" s="1389"/>
      <c r="F657" s="1389"/>
      <c r="G657" s="1351"/>
      <c r="H657" s="1352"/>
      <c r="I657" s="1353"/>
      <c r="J657" s="1481">
        <f t="shared" si="12"/>
        <v>0</v>
      </c>
      <c r="K657" s="1355"/>
      <c r="L657" s="1355"/>
      <c r="M657" s="1414"/>
    </row>
    <row r="658" spans="1:13">
      <c r="A658" s="1358"/>
      <c r="B658" s="1388"/>
      <c r="C658" s="1388"/>
      <c r="D658" s="1349"/>
      <c r="E658" s="1389"/>
      <c r="F658" s="1389"/>
      <c r="G658" s="1351"/>
      <c r="H658" s="1352"/>
      <c r="I658" s="1353"/>
      <c r="J658" s="1481">
        <f t="shared" si="12"/>
        <v>0</v>
      </c>
      <c r="K658" s="1355"/>
      <c r="L658" s="1355"/>
      <c r="M658" s="1414"/>
    </row>
    <row r="659" spans="1:13">
      <c r="A659" s="1358"/>
      <c r="B659" s="1388"/>
      <c r="C659" s="1388"/>
      <c r="D659" s="1349"/>
      <c r="E659" s="1389"/>
      <c r="F659" s="1389"/>
      <c r="G659" s="1351"/>
      <c r="H659" s="1352"/>
      <c r="I659" s="1353"/>
      <c r="J659" s="1481">
        <f t="shared" si="12"/>
        <v>0</v>
      </c>
      <c r="K659" s="1355"/>
      <c r="L659" s="1355"/>
      <c r="M659" s="1414"/>
    </row>
    <row r="660" spans="1:13">
      <c r="A660" s="1358"/>
      <c r="B660" s="1388"/>
      <c r="C660" s="1388"/>
      <c r="D660" s="1349"/>
      <c r="E660" s="1389"/>
      <c r="F660" s="1389"/>
      <c r="G660" s="1351"/>
      <c r="H660" s="1352"/>
      <c r="I660" s="1353"/>
      <c r="J660" s="1481">
        <f t="shared" si="12"/>
        <v>0</v>
      </c>
      <c r="K660" s="1355"/>
      <c r="L660" s="1355"/>
      <c r="M660" s="1414"/>
    </row>
    <row r="661" spans="1:13">
      <c r="A661" s="1358"/>
      <c r="B661" s="1388"/>
      <c r="C661" s="1388"/>
      <c r="D661" s="1349"/>
      <c r="E661" s="1389"/>
      <c r="F661" s="1389"/>
      <c r="G661" s="1351"/>
      <c r="H661" s="1352"/>
      <c r="I661" s="1353"/>
      <c r="J661" s="1481">
        <f t="shared" si="12"/>
        <v>0</v>
      </c>
      <c r="K661" s="1355"/>
      <c r="L661" s="1355"/>
      <c r="M661" s="1414"/>
    </row>
    <row r="662" spans="1:13">
      <c r="A662" s="1358"/>
      <c r="B662" s="1388"/>
      <c r="C662" s="1388"/>
      <c r="D662" s="1349"/>
      <c r="E662" s="1389"/>
      <c r="F662" s="1389"/>
      <c r="G662" s="1351"/>
      <c r="H662" s="1352"/>
      <c r="I662" s="1353"/>
      <c r="J662" s="1481">
        <f t="shared" si="12"/>
        <v>0</v>
      </c>
      <c r="K662" s="1355"/>
      <c r="L662" s="1355"/>
      <c r="M662" s="1414"/>
    </row>
    <row r="663" spans="1:13">
      <c r="A663" s="1358"/>
      <c r="B663" s="1388"/>
      <c r="C663" s="1388"/>
      <c r="D663" s="1349"/>
      <c r="E663" s="1389"/>
      <c r="F663" s="1389"/>
      <c r="G663" s="1351"/>
      <c r="H663" s="1352"/>
      <c r="I663" s="1353"/>
      <c r="J663" s="1481">
        <f t="shared" si="12"/>
        <v>0</v>
      </c>
      <c r="K663" s="1355"/>
      <c r="L663" s="1355"/>
      <c r="M663" s="1414"/>
    </row>
    <row r="664" spans="1:13">
      <c r="A664" s="1358"/>
      <c r="B664" s="1388"/>
      <c r="C664" s="1388"/>
      <c r="D664" s="1349"/>
      <c r="E664" s="1389"/>
      <c r="F664" s="1389"/>
      <c r="G664" s="1351"/>
      <c r="H664" s="1352"/>
      <c r="I664" s="1353"/>
      <c r="J664" s="1481">
        <f t="shared" si="12"/>
        <v>0</v>
      </c>
      <c r="K664" s="1355"/>
      <c r="L664" s="1355"/>
      <c r="M664" s="1414"/>
    </row>
    <row r="665" spans="1:13">
      <c r="A665" s="1358"/>
      <c r="B665" s="1388"/>
      <c r="C665" s="1388"/>
      <c r="D665" s="1349"/>
      <c r="E665" s="1389"/>
      <c r="F665" s="1389"/>
      <c r="G665" s="1351"/>
      <c r="H665" s="1352"/>
      <c r="I665" s="1353"/>
      <c r="J665" s="1481">
        <f t="shared" si="12"/>
        <v>0</v>
      </c>
      <c r="K665" s="1355"/>
      <c r="L665" s="1355"/>
      <c r="M665" s="1414"/>
    </row>
    <row r="666" spans="1:13">
      <c r="A666" s="1358"/>
      <c r="B666" s="1388"/>
      <c r="C666" s="1388"/>
      <c r="D666" s="1349"/>
      <c r="E666" s="1389"/>
      <c r="F666" s="1389"/>
      <c r="G666" s="1351"/>
      <c r="H666" s="1352"/>
      <c r="I666" s="1353"/>
      <c r="J666" s="1481">
        <f t="shared" si="12"/>
        <v>0</v>
      </c>
      <c r="K666" s="1355"/>
      <c r="L666" s="1355"/>
      <c r="M666" s="1414"/>
    </row>
    <row r="667" spans="1:13">
      <c r="A667" s="1358"/>
      <c r="B667" s="1388"/>
      <c r="C667" s="1388"/>
      <c r="D667" s="1349"/>
      <c r="E667" s="1389"/>
      <c r="F667" s="1389"/>
      <c r="G667" s="1351"/>
      <c r="H667" s="1352"/>
      <c r="I667" s="1353"/>
      <c r="J667" s="1481">
        <f t="shared" si="12"/>
        <v>0</v>
      </c>
      <c r="K667" s="1355"/>
      <c r="L667" s="1355"/>
      <c r="M667" s="1414"/>
    </row>
    <row r="668" spans="1:13">
      <c r="A668" s="1358"/>
      <c r="B668" s="1388"/>
      <c r="C668" s="1388"/>
      <c r="D668" s="1349"/>
      <c r="E668" s="1389"/>
      <c r="F668" s="1389"/>
      <c r="G668" s="1351"/>
      <c r="H668" s="1352"/>
      <c r="I668" s="1353"/>
      <c r="J668" s="1481">
        <f t="shared" si="12"/>
        <v>0</v>
      </c>
      <c r="K668" s="1355"/>
      <c r="L668" s="1355"/>
      <c r="M668" s="1414"/>
    </row>
    <row r="669" spans="1:13">
      <c r="A669" s="1358"/>
      <c r="B669" s="1388"/>
      <c r="C669" s="1388"/>
      <c r="D669" s="1349"/>
      <c r="E669" s="1389"/>
      <c r="F669" s="1389"/>
      <c r="G669" s="1351"/>
      <c r="H669" s="1352"/>
      <c r="I669" s="1353"/>
      <c r="J669" s="1481">
        <f t="shared" si="12"/>
        <v>0</v>
      </c>
      <c r="K669" s="1355"/>
      <c r="L669" s="1355"/>
      <c r="M669" s="1414"/>
    </row>
    <row r="670" spans="1:13">
      <c r="A670" s="1358"/>
      <c r="B670" s="1388"/>
      <c r="C670" s="1388"/>
      <c r="D670" s="1349"/>
      <c r="E670" s="1389"/>
      <c r="F670" s="1389"/>
      <c r="G670" s="1351"/>
      <c r="H670" s="1352"/>
      <c r="I670" s="1353"/>
      <c r="J670" s="1481">
        <f t="shared" si="12"/>
        <v>0</v>
      </c>
      <c r="K670" s="1355"/>
      <c r="L670" s="1355"/>
      <c r="M670" s="1414"/>
    </row>
    <row r="671" spans="1:13">
      <c r="A671" s="1358"/>
      <c r="B671" s="1388"/>
      <c r="C671" s="1388"/>
      <c r="D671" s="1349"/>
      <c r="E671" s="1389"/>
      <c r="F671" s="1389"/>
      <c r="G671" s="1351"/>
      <c r="H671" s="1352"/>
      <c r="I671" s="1353"/>
      <c r="J671" s="1481">
        <f t="shared" si="12"/>
        <v>0</v>
      </c>
      <c r="K671" s="1355"/>
      <c r="L671" s="1355"/>
      <c r="M671" s="1414"/>
    </row>
    <row r="672" spans="1:13">
      <c r="A672" s="1358"/>
      <c r="B672" s="1388"/>
      <c r="C672" s="1388"/>
      <c r="D672" s="1349"/>
      <c r="E672" s="1389"/>
      <c r="F672" s="1389"/>
      <c r="G672" s="1351"/>
      <c r="H672" s="1352"/>
      <c r="I672" s="1353"/>
      <c r="J672" s="1481">
        <f t="shared" si="12"/>
        <v>0</v>
      </c>
      <c r="K672" s="1355"/>
      <c r="L672" s="1355"/>
      <c r="M672" s="1414"/>
    </row>
    <row r="673" spans="1:13">
      <c r="A673" s="1358"/>
      <c r="B673" s="1388"/>
      <c r="C673" s="1388"/>
      <c r="D673" s="1349"/>
      <c r="E673" s="1389"/>
      <c r="F673" s="1389"/>
      <c r="G673" s="1351"/>
      <c r="H673" s="1352"/>
      <c r="I673" s="1353"/>
      <c r="J673" s="1481">
        <f t="shared" si="12"/>
        <v>0</v>
      </c>
      <c r="K673" s="1355"/>
      <c r="L673" s="1355"/>
      <c r="M673" s="1414"/>
    </row>
    <row r="674" spans="1:13">
      <c r="A674" s="1358"/>
      <c r="B674" s="1388"/>
      <c r="C674" s="1388"/>
      <c r="D674" s="1349"/>
      <c r="E674" s="1389"/>
      <c r="F674" s="1389"/>
      <c r="G674" s="1351"/>
      <c r="H674" s="1352"/>
      <c r="I674" s="1353"/>
      <c r="J674" s="1481">
        <f t="shared" si="12"/>
        <v>0</v>
      </c>
      <c r="K674" s="1355"/>
      <c r="L674" s="1355"/>
      <c r="M674" s="1414"/>
    </row>
    <row r="675" spans="1:13">
      <c r="A675" s="1358"/>
      <c r="B675" s="1388"/>
      <c r="C675" s="1388"/>
      <c r="D675" s="1349"/>
      <c r="E675" s="1389"/>
      <c r="F675" s="1389"/>
      <c r="G675" s="1351"/>
      <c r="H675" s="1352"/>
      <c r="I675" s="1353"/>
      <c r="J675" s="1481">
        <f t="shared" si="12"/>
        <v>0</v>
      </c>
      <c r="K675" s="1355"/>
      <c r="L675" s="1355"/>
      <c r="M675" s="1414"/>
    </row>
    <row r="676" spans="1:13">
      <c r="A676" s="1358"/>
      <c r="B676" s="1388"/>
      <c r="C676" s="1388"/>
      <c r="D676" s="1349"/>
      <c r="E676" s="1389"/>
      <c r="F676" s="1389"/>
      <c r="G676" s="1351"/>
      <c r="H676" s="1352"/>
      <c r="I676" s="1353"/>
      <c r="J676" s="1481">
        <f t="shared" si="12"/>
        <v>0</v>
      </c>
      <c r="K676" s="1355"/>
      <c r="L676" s="1355"/>
      <c r="M676" s="1414"/>
    </row>
    <row r="677" spans="1:13">
      <c r="A677" s="1358"/>
      <c r="B677" s="1388"/>
      <c r="C677" s="1388"/>
      <c r="D677" s="1349"/>
      <c r="E677" s="1389"/>
      <c r="F677" s="1389"/>
      <c r="G677" s="1351"/>
      <c r="H677" s="1352"/>
      <c r="I677" s="1353"/>
      <c r="J677" s="1481">
        <f t="shared" si="12"/>
        <v>0</v>
      </c>
      <c r="K677" s="1355"/>
      <c r="L677" s="1355"/>
      <c r="M677" s="1414"/>
    </row>
    <row r="678" spans="1:13">
      <c r="A678" s="1358"/>
      <c r="B678" s="1388"/>
      <c r="C678" s="1388"/>
      <c r="D678" s="1349"/>
      <c r="E678" s="1389"/>
      <c r="F678" s="1389"/>
      <c r="G678" s="1351"/>
      <c r="H678" s="1352"/>
      <c r="I678" s="1353"/>
      <c r="J678" s="1481">
        <f t="shared" si="12"/>
        <v>0</v>
      </c>
      <c r="K678" s="1355"/>
      <c r="L678" s="1355"/>
      <c r="M678" s="1414"/>
    </row>
    <row r="679" spans="1:13">
      <c r="A679" s="1358"/>
      <c r="B679" s="1388"/>
      <c r="C679" s="1388"/>
      <c r="D679" s="1349"/>
      <c r="E679" s="1389"/>
      <c r="F679" s="1389"/>
      <c r="G679" s="1351"/>
      <c r="H679" s="1352"/>
      <c r="I679" s="1353"/>
      <c r="J679" s="1481">
        <f t="shared" si="12"/>
        <v>0</v>
      </c>
      <c r="K679" s="1355"/>
      <c r="L679" s="1355"/>
      <c r="M679" s="1414"/>
    </row>
    <row r="680" spans="1:13">
      <c r="A680" s="1358"/>
      <c r="B680" s="1388"/>
      <c r="C680" s="1388"/>
      <c r="D680" s="1349"/>
      <c r="E680" s="1389"/>
      <c r="F680" s="1389"/>
      <c r="G680" s="1351"/>
      <c r="H680" s="1352"/>
      <c r="I680" s="1353"/>
      <c r="J680" s="1481">
        <f t="shared" si="12"/>
        <v>0</v>
      </c>
      <c r="K680" s="1355"/>
      <c r="L680" s="1355"/>
      <c r="M680" s="1414"/>
    </row>
    <row r="681" spans="1:13">
      <c r="A681" s="1463"/>
      <c r="B681" s="1475"/>
      <c r="C681" s="1475"/>
      <c r="D681" s="1476"/>
      <c r="E681" s="1477"/>
      <c r="F681" s="1477"/>
      <c r="G681" s="1478"/>
      <c r="H681" s="1466"/>
      <c r="I681" s="1467"/>
      <c r="J681" s="1482">
        <f t="shared" si="12"/>
        <v>0</v>
      </c>
      <c r="K681" s="1355"/>
      <c r="L681" s="1355"/>
      <c r="M681" s="1427"/>
    </row>
    <row r="682" spans="1:13">
      <c r="A682" s="1479"/>
      <c r="B682" s="1479"/>
      <c r="C682" s="1479"/>
      <c r="D682" s="1479"/>
      <c r="E682" s="1479"/>
      <c r="F682" s="1479"/>
      <c r="G682" s="1479"/>
      <c r="H682" s="1479"/>
      <c r="I682" s="1479"/>
    </row>
    <row r="683" spans="1:13">
      <c r="A683" s="1479"/>
      <c r="B683" s="1479"/>
      <c r="C683" s="1479"/>
      <c r="D683" s="1479"/>
      <c r="E683" s="1479"/>
      <c r="F683" s="1479"/>
      <c r="G683" s="1479"/>
      <c r="H683" s="1479"/>
      <c r="I683" s="1479"/>
    </row>
  </sheetData>
  <sheetProtection formatRows="0" sort="0" autoFilter="0" pivotTables="0"/>
  <mergeCells count="13">
    <mergeCell ref="N7:P7"/>
    <mergeCell ref="A1:J1"/>
    <mergeCell ref="N4:P4"/>
    <mergeCell ref="Q4:S4"/>
    <mergeCell ref="N5:P5"/>
    <mergeCell ref="Q5:S5"/>
    <mergeCell ref="Q24:R24"/>
    <mergeCell ref="N8:P8"/>
    <mergeCell ref="N11:P11"/>
    <mergeCell ref="N12:P12"/>
    <mergeCell ref="Q13:R13"/>
    <mergeCell ref="Q14:S14"/>
    <mergeCell ref="Q23:R23"/>
  </mergeCells>
  <conditionalFormatting sqref="A2:I33">
    <cfRule type="expression" dxfId="21" priority="3">
      <formula>$C2="Website"</formula>
    </cfRule>
  </conditionalFormatting>
  <conditionalFormatting sqref="A34:I9918">
    <cfRule type="expression" dxfId="20" priority="7">
      <formula>$C34="Website"</formula>
    </cfRule>
  </conditionalFormatting>
  <conditionalFormatting sqref="C1 C100:C1048576">
    <cfRule type="expression" dxfId="19" priority="8">
      <formula>$A:I ="Website"</formula>
    </cfRule>
  </conditionalFormatting>
  <conditionalFormatting sqref="L1:L2 L34:L1048576">
    <cfRule type="cellIs" dxfId="18" priority="5" operator="equal">
      <formula>"Não"</formula>
    </cfRule>
    <cfRule type="cellIs" dxfId="17" priority="6" operator="equal">
      <formula>"Sim "</formula>
    </cfRule>
  </conditionalFormatting>
  <conditionalFormatting sqref="L3:L33">
    <cfRule type="cellIs" dxfId="16" priority="1" operator="equal">
      <formula>"Não"</formula>
    </cfRule>
    <cfRule type="cellIs" dxfId="15" priority="2" operator="equal">
      <formula>"Sim "</formula>
    </cfRule>
  </conditionalFormatting>
  <dataValidations count="2">
    <dataValidation type="list" allowBlank="1" showInputMessage="1" showErrorMessage="1" sqref="C1:C1048576" xr:uid="{DE1272C3-7E45-4657-A1FB-8FBDD5585713}">
      <formula1 xml:space="preserve"> $X$2:$X$3</formula1>
    </dataValidation>
    <dataValidation type="list" allowBlank="1" showInputMessage="1" showErrorMessage="1" sqref="L1:L1048576" xr:uid="{E58D2027-0DF3-4A1D-AB95-CD4BB15081B2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91171-3B81-4A1A-932C-5EB00129BB05}">
  <sheetPr>
    <pageSetUpPr fitToPage="1"/>
  </sheetPr>
  <dimension ref="A1:Y764"/>
  <sheetViews>
    <sheetView zoomScale="80" zoomScaleNormal="80" workbookViewId="0">
      <selection activeCell="A14" sqref="A14:L14"/>
    </sheetView>
  </sheetViews>
  <sheetFormatPr defaultColWidth="9.140625" defaultRowHeight="15"/>
  <cols>
    <col min="1" max="1" width="11.7109375" style="1336" customWidth="1"/>
    <col min="2" max="2" width="33.85546875" style="1336" customWidth="1"/>
    <col min="3" max="3" width="18.28515625" style="1336" customWidth="1"/>
    <col min="4" max="4" width="22.42578125" style="1336" customWidth="1"/>
    <col min="5" max="5" width="15.5703125" style="1336" customWidth="1"/>
    <col min="6" max="6" width="32.140625" style="1336" customWidth="1"/>
    <col min="7" max="7" width="10.85546875" style="1336" customWidth="1"/>
    <col min="8" max="9" width="14" style="1336" customWidth="1"/>
    <col min="10" max="10" width="13.5703125" style="1336" customWidth="1"/>
    <col min="11" max="11" width="20.85546875" style="1336" customWidth="1"/>
    <col min="12" max="12" width="12.5703125" style="1336" customWidth="1"/>
    <col min="13" max="13" width="12.85546875" style="1336" customWidth="1"/>
    <col min="14" max="15" width="9.140625" style="1336"/>
    <col min="16" max="16" width="14.7109375" style="1336" customWidth="1"/>
    <col min="17" max="17" width="12" style="1336" bestFit="1" customWidth="1"/>
    <col min="18" max="18" width="10" style="1336" bestFit="1" customWidth="1"/>
    <col min="19" max="19" width="15.140625" style="1336" bestFit="1" customWidth="1"/>
    <col min="20" max="23" width="9.140625" style="1336"/>
    <col min="24" max="25" width="11.7109375" style="1336" bestFit="1" customWidth="1"/>
    <col min="26" max="16384" width="9.140625" style="1336"/>
  </cols>
  <sheetData>
    <row r="1" spans="1:25" ht="37.5" customHeight="1">
      <c r="A1" s="1787" t="s">
        <v>3074</v>
      </c>
      <c r="B1" s="1788"/>
      <c r="C1" s="1788"/>
      <c r="D1" s="1788"/>
      <c r="E1" s="1788"/>
      <c r="F1" s="1788"/>
      <c r="G1" s="1788"/>
      <c r="H1" s="1788"/>
      <c r="I1" s="1788"/>
      <c r="J1" s="1789"/>
    </row>
    <row r="2" spans="1:25" ht="15.75">
      <c r="A2" s="1337" t="s">
        <v>12</v>
      </c>
      <c r="B2" s="1338" t="s">
        <v>2910</v>
      </c>
      <c r="C2" s="1338" t="s">
        <v>202</v>
      </c>
      <c r="D2" s="1338" t="s">
        <v>2911</v>
      </c>
      <c r="E2" s="1339" t="s">
        <v>164</v>
      </c>
      <c r="F2" s="1340" t="s">
        <v>2912</v>
      </c>
      <c r="G2" s="1340" t="s">
        <v>204</v>
      </c>
      <c r="H2" s="1339" t="s">
        <v>14</v>
      </c>
      <c r="I2" s="1341" t="s">
        <v>2913</v>
      </c>
      <c r="J2" s="1342" t="s">
        <v>203</v>
      </c>
      <c r="K2" s="1343" t="s">
        <v>2915</v>
      </c>
      <c r="L2" s="1344" t="s">
        <v>3003</v>
      </c>
      <c r="M2" s="1343" t="s">
        <v>2966</v>
      </c>
      <c r="X2" s="1498" t="s">
        <v>3075</v>
      </c>
    </row>
    <row r="3" spans="1:25" ht="15.75" thickBot="1">
      <c r="A3" s="1346">
        <v>45989</v>
      </c>
      <c r="B3" s="1347" t="s">
        <v>3081</v>
      </c>
      <c r="C3" s="1348" t="s">
        <v>3075</v>
      </c>
      <c r="D3" s="1349">
        <v>1</v>
      </c>
      <c r="E3" s="1500" t="s">
        <v>389</v>
      </c>
      <c r="F3" s="1500" t="s">
        <v>1318</v>
      </c>
      <c r="G3" s="1351">
        <v>2</v>
      </c>
      <c r="H3" s="1352">
        <v>35</v>
      </c>
      <c r="I3" s="1353">
        <v>23</v>
      </c>
      <c r="J3" s="1480">
        <f t="shared" ref="J3:J38" si="0">H3-I3</f>
        <v>12</v>
      </c>
      <c r="K3" s="1501" t="s">
        <v>3050</v>
      </c>
      <c r="L3" s="1355" t="s">
        <v>2967</v>
      </c>
      <c r="M3" s="1356"/>
    </row>
    <row r="4" spans="1:25" ht="16.5" thickBot="1">
      <c r="A4" s="1358">
        <v>45992</v>
      </c>
      <c r="B4" s="1348">
        <v>527</v>
      </c>
      <c r="C4" s="1348" t="s">
        <v>3075</v>
      </c>
      <c r="D4" s="1349">
        <v>3</v>
      </c>
      <c r="E4" s="1517" t="s">
        <v>389</v>
      </c>
      <c r="F4" s="1517" t="s">
        <v>2916</v>
      </c>
      <c r="G4" s="1351">
        <v>2</v>
      </c>
      <c r="H4" s="1352">
        <v>25</v>
      </c>
      <c r="I4" s="1353">
        <v>15</v>
      </c>
      <c r="J4" s="1480">
        <f t="shared" si="0"/>
        <v>10</v>
      </c>
      <c r="K4" s="1518" t="s">
        <v>3050</v>
      </c>
      <c r="L4" s="1355" t="s">
        <v>2967</v>
      </c>
      <c r="M4" s="1356"/>
      <c r="N4" s="1779" t="s">
        <v>2992</v>
      </c>
      <c r="O4" s="1779"/>
      <c r="P4" s="1779"/>
      <c r="Q4" s="1790" t="s">
        <v>2997</v>
      </c>
      <c r="R4" s="1791"/>
      <c r="S4" s="1792"/>
      <c r="X4" s="1359" t="s">
        <v>2967</v>
      </c>
    </row>
    <row r="5" spans="1:25" ht="15.75" thickBot="1">
      <c r="A5" s="1520">
        <v>45993</v>
      </c>
      <c r="B5" s="1488" t="s">
        <v>3085</v>
      </c>
      <c r="C5" s="1378" t="s">
        <v>3075</v>
      </c>
      <c r="D5" s="1349">
        <v>4</v>
      </c>
      <c r="E5" s="1489" t="s">
        <v>1666</v>
      </c>
      <c r="F5" s="1489" t="s">
        <v>2916</v>
      </c>
      <c r="G5" s="1351">
        <v>2</v>
      </c>
      <c r="H5" s="1352">
        <v>25</v>
      </c>
      <c r="I5" s="1353">
        <v>15</v>
      </c>
      <c r="J5" s="1480">
        <f t="shared" si="0"/>
        <v>10</v>
      </c>
      <c r="K5" s="1519" t="s">
        <v>3046</v>
      </c>
      <c r="L5" s="1355" t="s">
        <v>2967</v>
      </c>
      <c r="M5" s="1356"/>
      <c r="N5" s="1778">
        <f>SUMIF(C3:C116,"LS",H3:H118)</f>
        <v>370</v>
      </c>
      <c r="O5" s="1778"/>
      <c r="P5" s="1778"/>
      <c r="Q5" s="1793" t="s">
        <v>2995</v>
      </c>
      <c r="R5" s="1794"/>
      <c r="S5" s="1795"/>
      <c r="X5" s="1369" t="s">
        <v>2968</v>
      </c>
    </row>
    <row r="6" spans="1:25">
      <c r="A6" s="1358">
        <v>45996</v>
      </c>
      <c r="B6" s="1347" t="s">
        <v>3103</v>
      </c>
      <c r="C6" s="1347" t="s">
        <v>3075</v>
      </c>
      <c r="D6" s="1349">
        <v>6</v>
      </c>
      <c r="E6" s="1373" t="s">
        <v>230</v>
      </c>
      <c r="F6" s="1371" t="s">
        <v>2916</v>
      </c>
      <c r="G6" s="1351">
        <v>1</v>
      </c>
      <c r="H6" s="1352">
        <v>25</v>
      </c>
      <c r="I6" s="1353">
        <v>15</v>
      </c>
      <c r="J6" s="1480">
        <f t="shared" si="0"/>
        <v>10</v>
      </c>
      <c r="K6" s="1533" t="s">
        <v>2940</v>
      </c>
      <c r="L6" s="1355" t="s">
        <v>2967</v>
      </c>
      <c r="M6" s="1356"/>
      <c r="Q6" s="1372">
        <v>500</v>
      </c>
      <c r="R6" s="1307">
        <v>0</v>
      </c>
      <c r="S6" s="1308">
        <f t="shared" ref="S6:S12" si="1">Q6*R6</f>
        <v>0</v>
      </c>
    </row>
    <row r="7" spans="1:25">
      <c r="A7" s="1358">
        <v>45999</v>
      </c>
      <c r="B7" s="1532" t="s">
        <v>3100</v>
      </c>
      <c r="C7" s="1347" t="s">
        <v>3075</v>
      </c>
      <c r="D7" s="1349">
        <v>5</v>
      </c>
      <c r="E7" s="1371" t="s">
        <v>775</v>
      </c>
      <c r="F7" s="1371" t="s">
        <v>2920</v>
      </c>
      <c r="G7" s="1351">
        <v>2</v>
      </c>
      <c r="H7" s="1352">
        <v>35</v>
      </c>
      <c r="I7" s="1353">
        <v>23</v>
      </c>
      <c r="J7" s="1480">
        <f t="shared" si="0"/>
        <v>12</v>
      </c>
      <c r="K7" s="1531" t="s">
        <v>3050</v>
      </c>
      <c r="L7" s="1355" t="s">
        <v>2967</v>
      </c>
      <c r="M7" s="1356"/>
      <c r="N7" s="1779" t="s">
        <v>2993</v>
      </c>
      <c r="O7" s="1779"/>
      <c r="P7" s="1779"/>
      <c r="Q7" s="1374">
        <v>200</v>
      </c>
      <c r="R7" s="1302">
        <v>0</v>
      </c>
      <c r="S7" s="1303">
        <f t="shared" si="1"/>
        <v>0</v>
      </c>
    </row>
    <row r="8" spans="1:25">
      <c r="A8" s="1358">
        <v>45997</v>
      </c>
      <c r="B8" s="1375">
        <v>215</v>
      </c>
      <c r="C8" s="1347" t="s">
        <v>3075</v>
      </c>
      <c r="D8" s="1349">
        <v>7</v>
      </c>
      <c r="E8" s="1371" t="s">
        <v>1666</v>
      </c>
      <c r="F8" s="1371" t="s">
        <v>2916</v>
      </c>
      <c r="G8" s="1351">
        <v>2</v>
      </c>
      <c r="H8" s="1352">
        <v>25</v>
      </c>
      <c r="I8" s="1353">
        <v>15</v>
      </c>
      <c r="J8" s="1480">
        <f t="shared" si="0"/>
        <v>10</v>
      </c>
      <c r="K8" s="1537" t="s">
        <v>2925</v>
      </c>
      <c r="L8" s="1355" t="s">
        <v>2967</v>
      </c>
      <c r="M8" s="1356"/>
      <c r="N8" s="1778">
        <f>SUMIFS(I3:I118, C3:C118, "*LS*", L3:L118, "Sim ")</f>
        <v>192</v>
      </c>
      <c r="O8" s="1778"/>
      <c r="P8" s="1778"/>
      <c r="Q8" s="1374">
        <v>100</v>
      </c>
      <c r="R8" s="1302">
        <v>0</v>
      </c>
      <c r="S8" s="1303">
        <f t="shared" si="1"/>
        <v>0</v>
      </c>
      <c r="W8" s="1376"/>
      <c r="X8" s="1377"/>
      <c r="Y8" s="1377"/>
    </row>
    <row r="9" spans="1:25">
      <c r="A9" s="1548">
        <v>46000</v>
      </c>
      <c r="B9" s="1347">
        <v>221</v>
      </c>
      <c r="C9" s="1347" t="s">
        <v>3075</v>
      </c>
      <c r="D9" s="1349">
        <v>8</v>
      </c>
      <c r="E9" s="1371" t="s">
        <v>355</v>
      </c>
      <c r="F9" s="1371" t="s">
        <v>2916</v>
      </c>
      <c r="G9" s="1351">
        <v>4</v>
      </c>
      <c r="H9" s="1352">
        <v>40</v>
      </c>
      <c r="I9" s="1353">
        <v>26</v>
      </c>
      <c r="J9" s="1480">
        <f t="shared" si="0"/>
        <v>14</v>
      </c>
      <c r="K9" s="1549" t="s">
        <v>2924</v>
      </c>
      <c r="L9" s="1355" t="s">
        <v>2967</v>
      </c>
      <c r="M9" s="1356"/>
      <c r="Q9" s="1374">
        <v>50</v>
      </c>
      <c r="R9" s="1302">
        <v>3</v>
      </c>
      <c r="S9" s="1303">
        <f t="shared" si="1"/>
        <v>150</v>
      </c>
      <c r="W9" s="1376"/>
      <c r="X9" s="1377"/>
      <c r="Y9" s="1376"/>
    </row>
    <row r="10" spans="1:25">
      <c r="A10" s="1358">
        <v>46000</v>
      </c>
      <c r="B10" s="1347">
        <v>316</v>
      </c>
      <c r="C10" s="1378" t="s">
        <v>3075</v>
      </c>
      <c r="D10" s="1349">
        <v>9</v>
      </c>
      <c r="E10" s="1371" t="s">
        <v>205</v>
      </c>
      <c r="F10" s="1371" t="s">
        <v>3109</v>
      </c>
      <c r="G10" s="1351">
        <v>2</v>
      </c>
      <c r="H10" s="1352">
        <v>25</v>
      </c>
      <c r="I10" s="1353">
        <v>15</v>
      </c>
      <c r="J10" s="1480">
        <f t="shared" si="0"/>
        <v>10</v>
      </c>
      <c r="K10" s="1354" t="s">
        <v>2924</v>
      </c>
      <c r="L10" s="1355" t="s">
        <v>2967</v>
      </c>
      <c r="M10" s="1356"/>
      <c r="Q10" s="1374">
        <v>20</v>
      </c>
      <c r="R10" s="1302">
        <v>1</v>
      </c>
      <c r="S10" s="1303">
        <f t="shared" si="1"/>
        <v>20</v>
      </c>
      <c r="W10" s="1376"/>
      <c r="X10" s="1376"/>
      <c r="Y10" s="1376"/>
    </row>
    <row r="11" spans="1:25">
      <c r="A11" s="1358">
        <v>46001</v>
      </c>
      <c r="B11" s="1370">
        <v>316</v>
      </c>
      <c r="C11" s="1370" t="s">
        <v>3075</v>
      </c>
      <c r="D11" s="1349">
        <v>10</v>
      </c>
      <c r="E11" s="1556" t="s">
        <v>205</v>
      </c>
      <c r="F11" s="1580" t="s">
        <v>3109</v>
      </c>
      <c r="G11" s="1351">
        <v>2</v>
      </c>
      <c r="H11" s="1352">
        <v>25</v>
      </c>
      <c r="I11" s="1353">
        <v>15</v>
      </c>
      <c r="J11" s="1480">
        <f t="shared" si="0"/>
        <v>10</v>
      </c>
      <c r="K11" s="1557" t="s">
        <v>2940</v>
      </c>
      <c r="L11" s="1355" t="s">
        <v>2967</v>
      </c>
      <c r="M11" s="1356"/>
      <c r="N11" s="1779" t="s">
        <v>2994</v>
      </c>
      <c r="O11" s="1779"/>
      <c r="P11" s="1779"/>
      <c r="Q11" s="1374">
        <v>10</v>
      </c>
      <c r="R11" s="1302">
        <v>2</v>
      </c>
      <c r="S11" s="1303">
        <f t="shared" si="1"/>
        <v>20</v>
      </c>
      <c r="W11" s="1376"/>
      <c r="X11" s="1376"/>
      <c r="Y11" s="1376"/>
    </row>
    <row r="12" spans="1:25">
      <c r="A12" s="1358">
        <v>46006</v>
      </c>
      <c r="B12" s="1347">
        <v>116</v>
      </c>
      <c r="C12" s="1347" t="s">
        <v>3075</v>
      </c>
      <c r="D12" s="1349">
        <v>11</v>
      </c>
      <c r="E12" s="1371" t="s">
        <v>343</v>
      </c>
      <c r="F12" s="1371" t="s">
        <v>3134</v>
      </c>
      <c r="G12" s="1351">
        <v>2</v>
      </c>
      <c r="H12" s="1352">
        <v>25</v>
      </c>
      <c r="I12" s="1353">
        <v>15</v>
      </c>
      <c r="J12" s="1480">
        <f t="shared" si="0"/>
        <v>10</v>
      </c>
      <c r="K12" s="1586" t="s">
        <v>2924</v>
      </c>
      <c r="L12" s="1355" t="s">
        <v>2967</v>
      </c>
      <c r="M12" s="1356"/>
      <c r="N12" s="1778">
        <f>SUMIFS(J3:J118, C3:C118, "*LS*", L3:L118, "Sim ")</f>
        <v>118</v>
      </c>
      <c r="O12" s="1778"/>
      <c r="P12" s="1778"/>
      <c r="Q12" s="1374">
        <v>5</v>
      </c>
      <c r="R12" s="1302">
        <v>0</v>
      </c>
      <c r="S12" s="1303">
        <f t="shared" si="1"/>
        <v>0</v>
      </c>
      <c r="W12" s="1376"/>
      <c r="X12" s="1376"/>
      <c r="Y12" s="1376"/>
    </row>
    <row r="13" spans="1:25" ht="15.75" thickBot="1">
      <c r="A13" s="1358">
        <v>46013</v>
      </c>
      <c r="B13" s="1370">
        <v>318</v>
      </c>
      <c r="C13" s="1370" t="s">
        <v>3075</v>
      </c>
      <c r="D13" s="1349">
        <v>12</v>
      </c>
      <c r="E13" s="1600" t="s">
        <v>249</v>
      </c>
      <c r="F13" s="1600" t="s">
        <v>2916</v>
      </c>
      <c r="G13" s="1351">
        <v>2</v>
      </c>
      <c r="H13" s="1352">
        <v>25</v>
      </c>
      <c r="I13" s="1353">
        <v>15</v>
      </c>
      <c r="J13" s="1480">
        <f t="shared" si="0"/>
        <v>10</v>
      </c>
      <c r="K13" s="1601" t="s">
        <v>3050</v>
      </c>
      <c r="L13" s="1355" t="s">
        <v>2967</v>
      </c>
      <c r="M13" s="1356"/>
      <c r="Q13" s="1780"/>
      <c r="R13" s="1781"/>
      <c r="S13" s="1305">
        <f>SUM(S6:S12)</f>
        <v>190</v>
      </c>
      <c r="W13" s="1376"/>
      <c r="X13" s="1376"/>
      <c r="Y13" s="1376"/>
    </row>
    <row r="14" spans="1:25" ht="15.75" thickBot="1">
      <c r="A14" s="1358">
        <v>46018</v>
      </c>
      <c r="B14" s="1347" t="s">
        <v>3159</v>
      </c>
      <c r="C14" s="1347" t="s">
        <v>3075</v>
      </c>
      <c r="D14" s="1349">
        <v>13</v>
      </c>
      <c r="E14" s="1371" t="s">
        <v>906</v>
      </c>
      <c r="F14" s="1371" t="s">
        <v>2920</v>
      </c>
      <c r="G14" s="1351">
        <v>2</v>
      </c>
      <c r="H14" s="1352">
        <v>35</v>
      </c>
      <c r="I14" s="1353">
        <v>23</v>
      </c>
      <c r="J14" s="1480">
        <f t="shared" si="0"/>
        <v>12</v>
      </c>
      <c r="K14" s="1608" t="s">
        <v>3050</v>
      </c>
      <c r="L14" s="1355" t="s">
        <v>2968</v>
      </c>
      <c r="M14" s="1356"/>
      <c r="Q14" s="1782" t="s">
        <v>2996</v>
      </c>
      <c r="R14" s="1783"/>
      <c r="S14" s="1784"/>
      <c r="W14" s="1376"/>
      <c r="X14" s="1376"/>
      <c r="Y14" s="1376"/>
    </row>
    <row r="15" spans="1:25">
      <c r="A15" s="1358">
        <v>45658</v>
      </c>
      <c r="B15" s="1370" t="s">
        <v>3159</v>
      </c>
      <c r="C15" s="1347" t="s">
        <v>3075</v>
      </c>
      <c r="D15" s="1383">
        <v>14</v>
      </c>
      <c r="E15" s="1379"/>
      <c r="F15" s="1607" t="s">
        <v>2916</v>
      </c>
      <c r="G15" s="1351">
        <v>2</v>
      </c>
      <c r="H15" s="1352">
        <v>25</v>
      </c>
      <c r="I15" s="1353">
        <v>15</v>
      </c>
      <c r="J15" s="1480">
        <f t="shared" si="0"/>
        <v>10</v>
      </c>
      <c r="K15" s="1608" t="s">
        <v>3050</v>
      </c>
      <c r="L15" s="1355" t="s">
        <v>2968</v>
      </c>
      <c r="M15" s="1356"/>
      <c r="Q15" s="1384">
        <v>2</v>
      </c>
      <c r="R15" s="1307">
        <v>0</v>
      </c>
      <c r="S15" s="1308">
        <f t="shared" ref="S15:S22" si="2">Q15*R15</f>
        <v>0</v>
      </c>
      <c r="W15" s="1376"/>
      <c r="X15" s="1376"/>
      <c r="Y15" s="1376"/>
    </row>
    <row r="16" spans="1:25">
      <c r="A16" s="1358"/>
      <c r="B16" s="1370"/>
      <c r="C16" s="1370"/>
      <c r="D16" s="1349"/>
      <c r="E16" s="1379"/>
      <c r="F16" s="1379"/>
      <c r="G16" s="1351"/>
      <c r="H16" s="1352"/>
      <c r="I16" s="1353"/>
      <c r="J16" s="1480">
        <f t="shared" si="0"/>
        <v>0</v>
      </c>
      <c r="K16" s="1382"/>
      <c r="L16" s="1355"/>
      <c r="M16" s="1356"/>
      <c r="Q16" s="1374">
        <v>1</v>
      </c>
      <c r="R16" s="1302">
        <v>0</v>
      </c>
      <c r="S16" s="1303">
        <f t="shared" si="2"/>
        <v>0</v>
      </c>
      <c r="W16" s="1376"/>
      <c r="X16" s="1376"/>
      <c r="Y16" s="1376"/>
    </row>
    <row r="17" spans="1:25">
      <c r="A17" s="1358"/>
      <c r="B17" s="1370"/>
      <c r="C17" s="1370"/>
      <c r="D17" s="1349"/>
      <c r="E17" s="1379"/>
      <c r="F17" s="1379"/>
      <c r="G17" s="1351"/>
      <c r="H17" s="1352"/>
      <c r="I17" s="1353"/>
      <c r="J17" s="1480">
        <f t="shared" si="0"/>
        <v>0</v>
      </c>
      <c r="K17" s="1382"/>
      <c r="L17" s="1355"/>
      <c r="M17" s="1356"/>
      <c r="Q17" s="1374">
        <v>0.5</v>
      </c>
      <c r="R17" s="1302">
        <v>4</v>
      </c>
      <c r="S17" s="1303">
        <f t="shared" si="2"/>
        <v>2</v>
      </c>
      <c r="X17" s="1385"/>
      <c r="Y17" s="1385"/>
    </row>
    <row r="18" spans="1:25">
      <c r="A18" s="1358"/>
      <c r="B18" s="1370"/>
      <c r="C18" s="1370"/>
      <c r="D18" s="1349"/>
      <c r="E18" s="1379"/>
      <c r="F18" s="1379"/>
      <c r="G18" s="1351"/>
      <c r="H18" s="1352"/>
      <c r="I18" s="1353"/>
      <c r="J18" s="1480">
        <f t="shared" si="0"/>
        <v>0</v>
      </c>
      <c r="K18" s="1354"/>
      <c r="L18" s="1355"/>
      <c r="M18" s="1356"/>
      <c r="Q18" s="1374">
        <v>0.2</v>
      </c>
      <c r="R18" s="1302">
        <v>0</v>
      </c>
      <c r="S18" s="1303">
        <f t="shared" si="2"/>
        <v>0</v>
      </c>
    </row>
    <row r="19" spans="1:25" ht="16.5" customHeight="1">
      <c r="A19" s="1358"/>
      <c r="B19" s="1370"/>
      <c r="C19" s="1370"/>
      <c r="D19" s="1349"/>
      <c r="E19" s="1379"/>
      <c r="F19" s="1379"/>
      <c r="G19" s="1351"/>
      <c r="H19" s="1352"/>
      <c r="I19" s="1353"/>
      <c r="J19" s="1480">
        <f t="shared" si="0"/>
        <v>0</v>
      </c>
      <c r="K19" s="1382"/>
      <c r="L19" s="1355"/>
      <c r="M19" s="1356"/>
      <c r="Q19" s="1374">
        <v>0.1</v>
      </c>
      <c r="R19" s="1302">
        <v>0</v>
      </c>
      <c r="S19" s="1303">
        <f t="shared" si="2"/>
        <v>0</v>
      </c>
    </row>
    <row r="20" spans="1:25">
      <c r="A20" s="1358"/>
      <c r="B20" s="1370"/>
      <c r="C20" s="1370"/>
      <c r="D20" s="1349"/>
      <c r="E20" s="1379"/>
      <c r="F20" s="1379"/>
      <c r="G20" s="1351"/>
      <c r="H20" s="1352"/>
      <c r="I20" s="1353"/>
      <c r="J20" s="1480">
        <f t="shared" si="0"/>
        <v>0</v>
      </c>
      <c r="K20" s="1382"/>
      <c r="L20" s="1355"/>
      <c r="M20" s="1356"/>
      <c r="Q20" s="1374">
        <v>0.05</v>
      </c>
      <c r="R20" s="1302">
        <v>0</v>
      </c>
      <c r="S20" s="1303">
        <f t="shared" si="2"/>
        <v>0</v>
      </c>
    </row>
    <row r="21" spans="1:25">
      <c r="A21" s="1358"/>
      <c r="B21" s="1370"/>
      <c r="C21" s="1370"/>
      <c r="D21" s="1349"/>
      <c r="E21" s="1379"/>
      <c r="F21" s="1379"/>
      <c r="G21" s="1351"/>
      <c r="H21" s="1352"/>
      <c r="I21" s="1353"/>
      <c r="J21" s="1480">
        <f t="shared" si="0"/>
        <v>0</v>
      </c>
      <c r="K21" s="1382"/>
      <c r="L21" s="1355"/>
      <c r="M21" s="1356"/>
      <c r="Q21" s="1374">
        <v>0.02</v>
      </c>
      <c r="R21" s="1302">
        <v>0</v>
      </c>
      <c r="S21" s="1303">
        <f t="shared" si="2"/>
        <v>0</v>
      </c>
    </row>
    <row r="22" spans="1:25">
      <c r="A22" s="1358"/>
      <c r="B22" s="1370"/>
      <c r="C22" s="1370"/>
      <c r="D22" s="1349"/>
      <c r="E22" s="1379"/>
      <c r="F22" s="1379"/>
      <c r="G22" s="1351"/>
      <c r="H22" s="1352"/>
      <c r="I22" s="1353"/>
      <c r="J22" s="1480">
        <f t="shared" si="0"/>
        <v>0</v>
      </c>
      <c r="K22" s="1382"/>
      <c r="L22" s="1355"/>
      <c r="M22" s="1356"/>
      <c r="Q22" s="1374">
        <v>0.01</v>
      </c>
      <c r="R22" s="1302">
        <v>0</v>
      </c>
      <c r="S22" s="1303">
        <f t="shared" si="2"/>
        <v>0</v>
      </c>
    </row>
    <row r="23" spans="1:25" ht="15" customHeight="1" thickBot="1">
      <c r="A23" s="1358"/>
      <c r="B23" s="1388"/>
      <c r="C23" s="1388"/>
      <c r="D23" s="1349"/>
      <c r="E23" s="1389"/>
      <c r="F23" s="1389"/>
      <c r="G23" s="1351"/>
      <c r="H23" s="1352"/>
      <c r="I23" s="1353"/>
      <c r="J23" s="1480">
        <f t="shared" si="0"/>
        <v>0</v>
      </c>
      <c r="K23" s="1382"/>
      <c r="L23" s="1355"/>
      <c r="M23" s="1356"/>
      <c r="Q23" s="1785"/>
      <c r="R23" s="1786"/>
      <c r="S23" s="1309">
        <f>SUM(S15:S22)</f>
        <v>2</v>
      </c>
    </row>
    <row r="24" spans="1:25" ht="16.5" thickBot="1">
      <c r="A24" s="1358"/>
      <c r="B24" s="1388"/>
      <c r="C24" s="1388"/>
      <c r="D24" s="1349"/>
      <c r="E24" s="1389"/>
      <c r="F24" s="1389"/>
      <c r="G24" s="1351"/>
      <c r="H24" s="1352"/>
      <c r="I24" s="1353"/>
      <c r="J24" s="1480">
        <f t="shared" si="0"/>
        <v>0</v>
      </c>
      <c r="K24" s="1382"/>
      <c r="L24" s="1355"/>
      <c r="M24" s="1356"/>
      <c r="Q24" s="1776" t="s">
        <v>154</v>
      </c>
      <c r="R24" s="1777"/>
      <c r="S24" s="1483">
        <f>SUM(S13+S23-U2)</f>
        <v>192</v>
      </c>
    </row>
    <row r="25" spans="1:25" ht="15.75" thickBot="1">
      <c r="A25" s="1358"/>
      <c r="B25" s="1388"/>
      <c r="C25" s="1388"/>
      <c r="D25" s="1349"/>
      <c r="E25" s="1389"/>
      <c r="F25" s="1389"/>
      <c r="G25" s="1351"/>
      <c r="H25" s="1352"/>
      <c r="I25" s="1353"/>
      <c r="J25" s="1480">
        <f t="shared" si="0"/>
        <v>0</v>
      </c>
      <c r="K25" s="1382"/>
      <c r="L25" s="1355"/>
      <c r="M25" s="1356"/>
      <c r="Q25" s="1390"/>
      <c r="R25" s="1391" t="s">
        <v>3047</v>
      </c>
      <c r="S25" s="1497">
        <f>SUM(S13+S23)-N8</f>
        <v>0</v>
      </c>
    </row>
    <row r="26" spans="1:25" ht="15" customHeight="1">
      <c r="A26" s="1358"/>
      <c r="B26" s="1388"/>
      <c r="C26" s="1388"/>
      <c r="D26" s="1349"/>
      <c r="E26" s="1389"/>
      <c r="F26" s="1389"/>
      <c r="G26" s="1351"/>
      <c r="H26" s="1352"/>
      <c r="I26" s="1353"/>
      <c r="J26" s="1480">
        <f t="shared" si="0"/>
        <v>0</v>
      </c>
      <c r="K26" s="1382"/>
      <c r="L26" s="1355"/>
      <c r="M26" s="1356"/>
    </row>
    <row r="27" spans="1:25" ht="15.75" thickBot="1">
      <c r="A27" s="1358"/>
      <c r="B27" s="1388"/>
      <c r="C27" s="1388"/>
      <c r="D27" s="1349"/>
      <c r="E27" s="1389"/>
      <c r="F27" s="1389"/>
      <c r="G27" s="1351"/>
      <c r="H27" s="1352"/>
      <c r="I27" s="1353"/>
      <c r="J27" s="1480">
        <f t="shared" si="0"/>
        <v>0</v>
      </c>
      <c r="K27" s="1382"/>
      <c r="L27" s="1355"/>
      <c r="M27" s="1356"/>
    </row>
    <row r="28" spans="1:25" ht="15.75" thickBot="1">
      <c r="A28" s="1358"/>
      <c r="B28" s="1388"/>
      <c r="C28" s="1388"/>
      <c r="D28" s="1349"/>
      <c r="E28" s="1490"/>
      <c r="F28" s="1389"/>
      <c r="G28" s="1351"/>
      <c r="H28" s="1352"/>
      <c r="I28" s="1353"/>
      <c r="J28" s="1480">
        <f t="shared" si="0"/>
        <v>0</v>
      </c>
      <c r="K28" s="1382"/>
      <c r="L28" s="1355"/>
      <c r="M28" s="1356"/>
      <c r="Q28" s="1796" t="s">
        <v>3076</v>
      </c>
      <c r="R28" s="1797"/>
      <c r="S28" s="1797"/>
      <c r="T28" s="1798"/>
    </row>
    <row r="29" spans="1:25">
      <c r="A29" s="1395"/>
      <c r="B29" s="1370"/>
      <c r="C29" s="1370"/>
      <c r="D29" s="1349"/>
      <c r="E29" s="1379"/>
      <c r="F29" s="1389"/>
      <c r="G29" s="1351"/>
      <c r="H29" s="1352"/>
      <c r="I29" s="1353"/>
      <c r="J29" s="1480">
        <f t="shared" si="0"/>
        <v>0</v>
      </c>
      <c r="K29" s="1382"/>
      <c r="L29" s="1355"/>
      <c r="M29" s="1356"/>
      <c r="Q29" s="1396" t="s">
        <v>2927</v>
      </c>
      <c r="R29" s="1397" t="s">
        <v>14</v>
      </c>
      <c r="S29" s="1397" t="s">
        <v>203</v>
      </c>
      <c r="T29" s="1398" t="s">
        <v>3053</v>
      </c>
    </row>
    <row r="30" spans="1:25">
      <c r="A30" s="1358"/>
      <c r="B30" s="1370"/>
      <c r="C30" s="1370"/>
      <c r="D30" s="1349"/>
      <c r="E30" s="1379"/>
      <c r="F30" s="1389"/>
      <c r="G30" s="1351"/>
      <c r="H30" s="1352"/>
      <c r="I30" s="1353"/>
      <c r="J30" s="1480">
        <f t="shared" si="0"/>
        <v>0</v>
      </c>
      <c r="K30" s="1382"/>
      <c r="L30" s="1355"/>
      <c r="M30" s="1356"/>
      <c r="Q30" s="1399" t="s">
        <v>3054</v>
      </c>
      <c r="R30" s="1400">
        <v>25</v>
      </c>
      <c r="S30" s="1400">
        <v>10</v>
      </c>
      <c r="T30" s="1401" t="s">
        <v>3055</v>
      </c>
    </row>
    <row r="31" spans="1:25">
      <c r="A31" s="1358"/>
      <c r="B31" s="1370"/>
      <c r="C31" s="1370"/>
      <c r="D31" s="1349"/>
      <c r="E31" s="1379"/>
      <c r="F31" s="1379"/>
      <c r="G31" s="1351"/>
      <c r="H31" s="1352"/>
      <c r="I31" s="1353"/>
      <c r="J31" s="1480">
        <f t="shared" si="0"/>
        <v>0</v>
      </c>
      <c r="K31" s="1382"/>
      <c r="L31" s="1355"/>
      <c r="M31" s="1356"/>
      <c r="Q31" s="1399" t="s">
        <v>3056</v>
      </c>
      <c r="R31" s="1400">
        <v>35</v>
      </c>
      <c r="S31" s="1400">
        <v>12</v>
      </c>
      <c r="T31" s="1401" t="s">
        <v>3057</v>
      </c>
    </row>
    <row r="32" spans="1:25" ht="15" customHeight="1">
      <c r="A32" s="1358"/>
      <c r="B32" s="1370"/>
      <c r="C32" s="1370"/>
      <c r="D32" s="1349"/>
      <c r="E32" s="1379"/>
      <c r="F32" s="1379"/>
      <c r="G32" s="1351"/>
      <c r="H32" s="1352"/>
      <c r="I32" s="1353"/>
      <c r="J32" s="1480">
        <f t="shared" si="0"/>
        <v>0</v>
      </c>
      <c r="K32" s="1382"/>
      <c r="L32" s="1355"/>
      <c r="M32" s="1356"/>
      <c r="Q32" s="1399" t="s">
        <v>3056</v>
      </c>
      <c r="R32" s="1400">
        <v>40</v>
      </c>
      <c r="S32" s="1400">
        <v>14</v>
      </c>
      <c r="T32" s="1401" t="s">
        <v>3058</v>
      </c>
    </row>
    <row r="33" spans="1:20" ht="15" customHeight="1">
      <c r="A33" s="1358"/>
      <c r="B33" s="1370"/>
      <c r="C33" s="1370"/>
      <c r="D33" s="1349"/>
      <c r="E33" s="1379"/>
      <c r="F33" s="1379"/>
      <c r="G33" s="1351"/>
      <c r="H33" s="1352"/>
      <c r="I33" s="1353"/>
      <c r="J33" s="1480">
        <f t="shared" si="0"/>
        <v>0</v>
      </c>
      <c r="K33" s="1382"/>
      <c r="L33" s="1355"/>
      <c r="M33" s="1356"/>
      <c r="Q33" s="1399" t="s">
        <v>3059</v>
      </c>
      <c r="R33" s="1400">
        <v>55</v>
      </c>
      <c r="S33" s="1400">
        <v>17</v>
      </c>
      <c r="T33" s="1401" t="s">
        <v>3060</v>
      </c>
    </row>
    <row r="34" spans="1:20">
      <c r="A34" s="1358"/>
      <c r="B34" s="1370"/>
      <c r="C34" s="1370"/>
      <c r="D34" s="1349"/>
      <c r="E34" s="1379"/>
      <c r="F34" s="1379"/>
      <c r="G34" s="1351"/>
      <c r="H34" s="1352"/>
      <c r="I34" s="1353"/>
      <c r="J34" s="1480">
        <f t="shared" si="0"/>
        <v>0</v>
      </c>
      <c r="K34" s="1382"/>
      <c r="L34" s="1355"/>
      <c r="M34" s="1356"/>
      <c r="Q34" s="1799" t="s">
        <v>3061</v>
      </c>
      <c r="R34" s="1402" t="s">
        <v>3062</v>
      </c>
      <c r="S34" s="1402">
        <v>12</v>
      </c>
      <c r="T34" s="1403" t="s">
        <v>3063</v>
      </c>
    </row>
    <row r="35" spans="1:20" ht="15.75" thickBot="1">
      <c r="A35" s="1358"/>
      <c r="B35" s="1370"/>
      <c r="C35" s="1370"/>
      <c r="D35" s="1349"/>
      <c r="E35" s="1379"/>
      <c r="F35" s="1379"/>
      <c r="G35" s="1351"/>
      <c r="H35" s="1352"/>
      <c r="I35" s="1353"/>
      <c r="J35" s="1480">
        <f t="shared" si="0"/>
        <v>0</v>
      </c>
      <c r="K35" s="1354"/>
      <c r="L35" s="1355"/>
      <c r="M35" s="1356"/>
      <c r="Q35" s="1800"/>
      <c r="R35" s="1404">
        <v>55</v>
      </c>
      <c r="S35" s="1405">
        <v>15</v>
      </c>
      <c r="T35" s="1406" t="s">
        <v>3063</v>
      </c>
    </row>
    <row r="36" spans="1:20" ht="18.75" customHeight="1" thickBot="1">
      <c r="A36" s="1358"/>
      <c r="B36" s="1370"/>
      <c r="C36" s="1370"/>
      <c r="D36" s="1349"/>
      <c r="E36" s="1379"/>
      <c r="F36" s="1379"/>
      <c r="G36" s="1351"/>
      <c r="H36" s="1352"/>
      <c r="I36" s="1353"/>
      <c r="J36" s="1480">
        <f t="shared" si="0"/>
        <v>0</v>
      </c>
      <c r="K36" s="1354"/>
      <c r="L36" s="1355"/>
      <c r="M36" s="1356"/>
      <c r="Q36" s="1332"/>
      <c r="R36" s="1333"/>
      <c r="S36" s="1334"/>
      <c r="T36" s="1335"/>
    </row>
    <row r="37" spans="1:20">
      <c r="A37" s="1358"/>
      <c r="B37" s="1370"/>
      <c r="C37" s="1370"/>
      <c r="D37" s="1349"/>
      <c r="E37" s="1379"/>
      <c r="F37" s="1379"/>
      <c r="G37" s="1351"/>
      <c r="H37" s="1352"/>
      <c r="I37" s="1353"/>
      <c r="J37" s="1480">
        <f t="shared" si="0"/>
        <v>0</v>
      </c>
      <c r="K37" s="1382"/>
      <c r="L37" s="1355"/>
      <c r="M37" s="1356"/>
    </row>
    <row r="38" spans="1:20">
      <c r="A38" s="1358"/>
      <c r="B38" s="1370"/>
      <c r="C38" s="1370"/>
      <c r="D38" s="1349"/>
      <c r="E38" s="1379"/>
      <c r="F38" s="1379"/>
      <c r="G38" s="1351"/>
      <c r="H38" s="1352"/>
      <c r="I38" s="1353"/>
      <c r="J38" s="1480">
        <f t="shared" si="0"/>
        <v>0</v>
      </c>
      <c r="K38" s="1382"/>
      <c r="L38" s="1355"/>
      <c r="M38" s="1356"/>
    </row>
    <row r="39" spans="1:20">
      <c r="A39" s="1358"/>
      <c r="B39" s="1370"/>
      <c r="C39" s="1370"/>
      <c r="D39" s="1349"/>
      <c r="E39" s="1379"/>
      <c r="F39" s="1379"/>
      <c r="G39" s="1351"/>
      <c r="H39" s="1352"/>
      <c r="I39" s="1353"/>
      <c r="J39" s="1480"/>
      <c r="K39" s="1382"/>
      <c r="L39" s="1355"/>
      <c r="M39" s="1356"/>
    </row>
    <row r="40" spans="1:20">
      <c r="A40" s="1358"/>
      <c r="B40" s="1370"/>
      <c r="C40" s="1370"/>
      <c r="D40" s="1349"/>
      <c r="E40" s="1350"/>
      <c r="F40" s="1379"/>
      <c r="G40" s="1351"/>
      <c r="H40" s="1352"/>
      <c r="I40" s="1353"/>
      <c r="J40" s="1480">
        <f t="shared" ref="J40:J103" si="3">H40-I40</f>
        <v>0</v>
      </c>
      <c r="K40" s="1382"/>
      <c r="L40" s="1355"/>
      <c r="M40" s="1414"/>
    </row>
    <row r="41" spans="1:20">
      <c r="A41" s="1358"/>
      <c r="B41" s="1370"/>
      <c r="C41" s="1370"/>
      <c r="D41" s="1349"/>
      <c r="E41" s="1379"/>
      <c r="F41" s="1379"/>
      <c r="G41" s="1351"/>
      <c r="H41" s="1352"/>
      <c r="I41" s="1353"/>
      <c r="J41" s="1480">
        <f t="shared" si="3"/>
        <v>0</v>
      </c>
      <c r="K41" s="1382"/>
      <c r="L41" s="1355"/>
      <c r="M41" s="1414"/>
    </row>
    <row r="42" spans="1:20">
      <c r="A42" s="1358"/>
      <c r="B42" s="1370"/>
      <c r="C42" s="1370"/>
      <c r="D42" s="1349"/>
      <c r="E42" s="1379"/>
      <c r="F42" s="1379"/>
      <c r="G42" s="1351"/>
      <c r="H42" s="1352"/>
      <c r="I42" s="1353"/>
      <c r="J42" s="1480">
        <f t="shared" si="3"/>
        <v>0</v>
      </c>
      <c r="K42" s="1382"/>
      <c r="L42" s="1355"/>
      <c r="M42" s="1414"/>
    </row>
    <row r="43" spans="1:20" ht="15" customHeight="1">
      <c r="A43" s="1358"/>
      <c r="B43" s="1370"/>
      <c r="C43" s="1370"/>
      <c r="D43" s="1349"/>
      <c r="E43" s="1379"/>
      <c r="F43" s="1379"/>
      <c r="G43" s="1351"/>
      <c r="H43" s="1352"/>
      <c r="I43" s="1353"/>
      <c r="J43" s="1480">
        <f t="shared" si="3"/>
        <v>0</v>
      </c>
      <c r="K43" s="1382"/>
      <c r="L43" s="1355"/>
      <c r="M43" s="1414"/>
    </row>
    <row r="44" spans="1:20">
      <c r="A44" s="1358"/>
      <c r="B44" s="1370"/>
      <c r="C44" s="1370"/>
      <c r="D44" s="1349"/>
      <c r="E44" s="1379"/>
      <c r="F44" s="1379"/>
      <c r="G44" s="1351"/>
      <c r="H44" s="1352"/>
      <c r="I44" s="1353"/>
      <c r="J44" s="1480">
        <f t="shared" si="3"/>
        <v>0</v>
      </c>
      <c r="K44" s="1382"/>
      <c r="L44" s="1355"/>
      <c r="M44" s="1414"/>
    </row>
    <row r="45" spans="1:20">
      <c r="A45" s="1358"/>
      <c r="B45" s="1370"/>
      <c r="C45" s="1370"/>
      <c r="D45" s="1349"/>
      <c r="E45" s="1350"/>
      <c r="F45" s="1379"/>
      <c r="G45" s="1351"/>
      <c r="H45" s="1352"/>
      <c r="I45" s="1353"/>
      <c r="J45" s="1480">
        <f t="shared" si="3"/>
        <v>0</v>
      </c>
      <c r="K45" s="1382"/>
      <c r="L45" s="1355"/>
      <c r="M45" s="1414"/>
    </row>
    <row r="46" spans="1:20">
      <c r="A46" s="1358"/>
      <c r="B46" s="1370"/>
      <c r="C46" s="1370"/>
      <c r="D46" s="1349"/>
      <c r="E46" s="1379"/>
      <c r="F46" s="1379"/>
      <c r="G46" s="1351"/>
      <c r="H46" s="1352"/>
      <c r="I46" s="1353"/>
      <c r="J46" s="1480">
        <f t="shared" si="3"/>
        <v>0</v>
      </c>
      <c r="K46" s="1370"/>
      <c r="L46" s="1355"/>
      <c r="M46" s="1414"/>
    </row>
    <row r="47" spans="1:20">
      <c r="A47" s="1358"/>
      <c r="B47" s="1388"/>
      <c r="C47" s="1388"/>
      <c r="D47" s="1349"/>
      <c r="E47" s="1389"/>
      <c r="F47" s="1389"/>
      <c r="G47" s="1351"/>
      <c r="H47" s="1352"/>
      <c r="I47" s="1353"/>
      <c r="J47" s="1481">
        <f t="shared" si="3"/>
        <v>0</v>
      </c>
      <c r="K47" s="1348"/>
      <c r="L47" s="1355"/>
      <c r="M47" s="1414"/>
    </row>
    <row r="48" spans="1:20">
      <c r="A48" s="1358"/>
      <c r="B48" s="1370"/>
      <c r="C48" s="1370"/>
      <c r="D48" s="1370"/>
      <c r="E48" s="1415"/>
      <c r="F48" s="1416"/>
      <c r="G48" s="1416"/>
      <c r="H48" s="1352"/>
      <c r="I48" s="1353"/>
      <c r="J48" s="1481">
        <f t="shared" si="3"/>
        <v>0</v>
      </c>
      <c r="K48" s="1348"/>
      <c r="L48" s="1355"/>
      <c r="M48" s="1414"/>
    </row>
    <row r="49" spans="1:19">
      <c r="A49" s="1358"/>
      <c r="B49" s="1370"/>
      <c r="C49" s="1388"/>
      <c r="D49" s="1349"/>
      <c r="E49" s="1389"/>
      <c r="F49" s="1389"/>
      <c r="G49" s="1351"/>
      <c r="H49" s="1352"/>
      <c r="I49" s="1353"/>
      <c r="J49" s="1481">
        <f t="shared" si="3"/>
        <v>0</v>
      </c>
      <c r="K49" s="1348"/>
      <c r="L49" s="1355"/>
      <c r="M49" s="1414"/>
    </row>
    <row r="50" spans="1:19">
      <c r="A50" s="1358"/>
      <c r="B50" s="1370"/>
      <c r="C50" s="1370"/>
      <c r="D50" s="1349"/>
      <c r="E50" s="1379"/>
      <c r="F50" s="1379"/>
      <c r="G50" s="1351"/>
      <c r="H50" s="1352"/>
      <c r="I50" s="1353"/>
      <c r="J50" s="1480">
        <f t="shared" si="3"/>
        <v>0</v>
      </c>
      <c r="K50" s="1370"/>
      <c r="L50" s="1355"/>
      <c r="M50" s="1414"/>
    </row>
    <row r="51" spans="1:19">
      <c r="A51" s="1358"/>
      <c r="B51" s="1370"/>
      <c r="C51" s="1370"/>
      <c r="D51" s="1349"/>
      <c r="E51" s="1379"/>
      <c r="F51" s="1379"/>
      <c r="G51" s="1351"/>
      <c r="H51" s="1352"/>
      <c r="I51" s="1353"/>
      <c r="J51" s="1480">
        <f t="shared" si="3"/>
        <v>0</v>
      </c>
      <c r="K51" s="1370"/>
      <c r="L51" s="1355"/>
      <c r="M51" s="1414"/>
    </row>
    <row r="52" spans="1:19">
      <c r="A52" s="1358"/>
      <c r="B52" s="1417"/>
      <c r="C52" s="1370"/>
      <c r="D52" s="1370"/>
      <c r="E52" s="1418"/>
      <c r="F52" s="1418"/>
      <c r="G52" s="1416"/>
      <c r="H52" s="1352"/>
      <c r="I52" s="1353"/>
      <c r="J52" s="1481">
        <f t="shared" si="3"/>
        <v>0</v>
      </c>
      <c r="K52" s="1417"/>
      <c r="L52" s="1355"/>
      <c r="M52" s="1414"/>
    </row>
    <row r="53" spans="1:19">
      <c r="A53" s="1358"/>
      <c r="B53" s="1370"/>
      <c r="C53" s="1419"/>
      <c r="D53" s="1370"/>
      <c r="E53" s="1418"/>
      <c r="F53" s="1418"/>
      <c r="G53" s="1416"/>
      <c r="H53" s="1352"/>
      <c r="I53" s="1353"/>
      <c r="J53" s="1481">
        <f t="shared" si="3"/>
        <v>0</v>
      </c>
      <c r="K53" s="1417"/>
      <c r="L53" s="1355"/>
      <c r="M53" s="1414"/>
    </row>
    <row r="54" spans="1:19">
      <c r="A54" s="1358"/>
      <c r="B54" s="1417"/>
      <c r="C54" s="1370"/>
      <c r="D54" s="1370"/>
      <c r="E54" s="1418"/>
      <c r="F54" s="1418"/>
      <c r="G54" s="1416"/>
      <c r="H54" s="1352"/>
      <c r="I54" s="1353"/>
      <c r="J54" s="1481">
        <f t="shared" si="3"/>
        <v>0</v>
      </c>
      <c r="K54" s="1417"/>
      <c r="L54" s="1355"/>
      <c r="M54" s="1414"/>
      <c r="R54" s="1420"/>
      <c r="S54" s="1420"/>
    </row>
    <row r="55" spans="1:19">
      <c r="A55" s="1358"/>
      <c r="B55" s="1370"/>
      <c r="C55" s="1370"/>
      <c r="D55" s="1370"/>
      <c r="E55" s="1418"/>
      <c r="F55" s="1418"/>
      <c r="G55" s="1416"/>
      <c r="H55" s="1352"/>
      <c r="I55" s="1353"/>
      <c r="J55" s="1481">
        <f t="shared" si="3"/>
        <v>0</v>
      </c>
      <c r="K55" s="1417"/>
      <c r="L55" s="1355"/>
      <c r="M55" s="1414"/>
    </row>
    <row r="56" spans="1:19">
      <c r="A56" s="1358"/>
      <c r="B56" s="1370"/>
      <c r="C56" s="1370"/>
      <c r="D56" s="1370"/>
      <c r="E56" s="1416"/>
      <c r="F56" s="1416"/>
      <c r="G56" s="1416"/>
      <c r="H56" s="1352"/>
      <c r="I56" s="1353"/>
      <c r="J56" s="1481">
        <f t="shared" si="3"/>
        <v>0</v>
      </c>
      <c r="K56" s="1348"/>
      <c r="L56" s="1355"/>
      <c r="M56" s="1414"/>
    </row>
    <row r="57" spans="1:19">
      <c r="A57" s="1358"/>
      <c r="B57" s="1417"/>
      <c r="C57" s="1370"/>
      <c r="D57" s="1370"/>
      <c r="E57" s="1418"/>
      <c r="F57" s="1418"/>
      <c r="G57" s="1416"/>
      <c r="H57" s="1352"/>
      <c r="I57" s="1353"/>
      <c r="J57" s="1481">
        <f t="shared" si="3"/>
        <v>0</v>
      </c>
      <c r="K57" s="1417"/>
      <c r="L57" s="1355"/>
      <c r="M57" s="1414"/>
    </row>
    <row r="58" spans="1:19">
      <c r="A58" s="1358"/>
      <c r="B58" s="1370"/>
      <c r="C58" s="1370"/>
      <c r="D58" s="1370"/>
      <c r="E58" s="1416"/>
      <c r="F58" s="1416"/>
      <c r="G58" s="1416"/>
      <c r="H58" s="1352"/>
      <c r="I58" s="1353"/>
      <c r="J58" s="1481">
        <f t="shared" si="3"/>
        <v>0</v>
      </c>
      <c r="K58" s="1348"/>
      <c r="L58" s="1355"/>
      <c r="M58" s="1414"/>
    </row>
    <row r="59" spans="1:19">
      <c r="A59" s="1358"/>
      <c r="B59" s="1370"/>
      <c r="C59" s="1370"/>
      <c r="D59" s="1370"/>
      <c r="E59" s="1418"/>
      <c r="F59" s="1416"/>
      <c r="G59" s="1416"/>
      <c r="H59" s="1352"/>
      <c r="I59" s="1353"/>
      <c r="J59" s="1481">
        <f t="shared" si="3"/>
        <v>0</v>
      </c>
      <c r="K59" s="1348"/>
      <c r="L59" s="1355"/>
      <c r="M59" s="1414"/>
    </row>
    <row r="60" spans="1:19">
      <c r="A60" s="1358"/>
      <c r="B60" s="1370"/>
      <c r="C60" s="1370"/>
      <c r="D60" s="1370"/>
      <c r="E60" s="1416"/>
      <c r="F60" s="1416"/>
      <c r="G60" s="1416"/>
      <c r="H60" s="1352"/>
      <c r="I60" s="1353"/>
      <c r="J60" s="1481">
        <f t="shared" si="3"/>
        <v>0</v>
      </c>
      <c r="K60" s="1348"/>
      <c r="L60" s="1355"/>
      <c r="M60" s="1414"/>
    </row>
    <row r="61" spans="1:19">
      <c r="A61" s="1358"/>
      <c r="B61" s="1417"/>
      <c r="C61" s="1370"/>
      <c r="D61" s="1370"/>
      <c r="E61" s="1418"/>
      <c r="F61" s="1418"/>
      <c r="G61" s="1416"/>
      <c r="H61" s="1352"/>
      <c r="I61" s="1353"/>
      <c r="J61" s="1481">
        <f t="shared" si="3"/>
        <v>0</v>
      </c>
      <c r="K61" s="1417"/>
      <c r="L61" s="1355"/>
      <c r="M61" s="1414"/>
    </row>
    <row r="62" spans="1:19">
      <c r="A62" s="1358"/>
      <c r="B62" s="1370"/>
      <c r="C62" s="1370"/>
      <c r="D62" s="1370"/>
      <c r="E62" s="1418"/>
      <c r="F62" s="1418"/>
      <c r="G62" s="1416"/>
      <c r="H62" s="1352"/>
      <c r="I62" s="1353"/>
      <c r="J62" s="1481">
        <f t="shared" si="3"/>
        <v>0</v>
      </c>
      <c r="K62" s="1417"/>
      <c r="L62" s="1355"/>
      <c r="M62" s="1414"/>
    </row>
    <row r="63" spans="1:19">
      <c r="A63" s="1463"/>
      <c r="B63" s="1464"/>
      <c r="C63" s="1464"/>
      <c r="D63" s="1464"/>
      <c r="E63" s="1465"/>
      <c r="F63" s="1465"/>
      <c r="G63" s="1465"/>
      <c r="H63" s="1466"/>
      <c r="I63" s="1467"/>
      <c r="J63" s="1482">
        <f t="shared" si="3"/>
        <v>0</v>
      </c>
      <c r="K63" s="1348"/>
      <c r="L63" s="1355"/>
      <c r="M63" s="1427"/>
    </row>
    <row r="64" spans="1:19">
      <c r="A64" s="1358"/>
      <c r="B64" s="1370"/>
      <c r="C64" s="1370"/>
      <c r="D64" s="1370"/>
      <c r="E64" s="1418"/>
      <c r="F64" s="1418"/>
      <c r="G64" s="1416"/>
      <c r="H64" s="1352"/>
      <c r="I64" s="1353"/>
      <c r="J64" s="1481">
        <f t="shared" si="3"/>
        <v>0</v>
      </c>
      <c r="K64" s="1417"/>
      <c r="L64" s="1355"/>
      <c r="M64" s="1414"/>
    </row>
    <row r="65" spans="1:13">
      <c r="A65" s="1358"/>
      <c r="B65" s="1417"/>
      <c r="C65" s="1370"/>
      <c r="D65" s="1370"/>
      <c r="E65" s="1418"/>
      <c r="F65" s="1418"/>
      <c r="G65" s="1416"/>
      <c r="H65" s="1352"/>
      <c r="I65" s="1353"/>
      <c r="J65" s="1481">
        <f t="shared" si="3"/>
        <v>0</v>
      </c>
      <c r="K65" s="1417"/>
      <c r="L65" s="1355"/>
      <c r="M65" s="1414"/>
    </row>
    <row r="66" spans="1:13">
      <c r="A66" s="1358"/>
      <c r="B66" s="1370"/>
      <c r="C66" s="1370"/>
      <c r="D66" s="1370"/>
      <c r="E66" s="1418"/>
      <c r="F66" s="1418"/>
      <c r="G66" s="1416"/>
      <c r="H66" s="1352"/>
      <c r="I66" s="1353"/>
      <c r="J66" s="1481">
        <f t="shared" si="3"/>
        <v>0</v>
      </c>
      <c r="K66" s="1417"/>
      <c r="L66" s="1355"/>
      <c r="M66" s="1414"/>
    </row>
    <row r="67" spans="1:13">
      <c r="A67" s="1358"/>
      <c r="B67" s="1417"/>
      <c r="C67" s="1370"/>
      <c r="D67" s="1370"/>
      <c r="E67" s="1418"/>
      <c r="F67" s="1418"/>
      <c r="G67" s="1416"/>
      <c r="H67" s="1352"/>
      <c r="I67" s="1353"/>
      <c r="J67" s="1481">
        <f t="shared" si="3"/>
        <v>0</v>
      </c>
      <c r="K67" s="1417"/>
      <c r="L67" s="1355"/>
      <c r="M67" s="1414"/>
    </row>
    <row r="68" spans="1:13">
      <c r="A68" s="1358"/>
      <c r="B68" s="1417"/>
      <c r="C68" s="1370"/>
      <c r="D68" s="1370"/>
      <c r="E68" s="1418"/>
      <c r="F68" s="1418"/>
      <c r="G68" s="1416"/>
      <c r="H68" s="1352"/>
      <c r="I68" s="1353"/>
      <c r="J68" s="1481">
        <f t="shared" si="3"/>
        <v>0</v>
      </c>
      <c r="K68" s="1417"/>
      <c r="L68" s="1355"/>
      <c r="M68" s="1414"/>
    </row>
    <row r="69" spans="1:13">
      <c r="A69" s="1358"/>
      <c r="B69" s="1417"/>
      <c r="C69" s="1370"/>
      <c r="D69" s="1370"/>
      <c r="E69" s="1418"/>
      <c r="F69" s="1418"/>
      <c r="G69" s="1416"/>
      <c r="H69" s="1352"/>
      <c r="I69" s="1353"/>
      <c r="J69" s="1481">
        <f t="shared" si="3"/>
        <v>0</v>
      </c>
      <c r="K69" s="1417"/>
      <c r="L69" s="1355"/>
      <c r="M69" s="1414"/>
    </row>
    <row r="70" spans="1:13">
      <c r="A70" s="1358"/>
      <c r="B70" s="1417"/>
      <c r="C70" s="1370"/>
      <c r="D70" s="1370"/>
      <c r="E70" s="1418"/>
      <c r="F70" s="1416"/>
      <c r="G70" s="1416"/>
      <c r="H70" s="1352"/>
      <c r="I70" s="1353"/>
      <c r="J70" s="1481">
        <f t="shared" si="3"/>
        <v>0</v>
      </c>
      <c r="K70" s="1348"/>
      <c r="L70" s="1355"/>
      <c r="M70" s="1414"/>
    </row>
    <row r="71" spans="1:13">
      <c r="A71" s="1358"/>
      <c r="B71" s="1417"/>
      <c r="C71" s="1370"/>
      <c r="D71" s="1370"/>
      <c r="E71" s="1418"/>
      <c r="F71" s="1418"/>
      <c r="G71" s="1416"/>
      <c r="H71" s="1352"/>
      <c r="I71" s="1353"/>
      <c r="J71" s="1481">
        <f t="shared" si="3"/>
        <v>0</v>
      </c>
      <c r="K71" s="1417"/>
      <c r="L71" s="1355"/>
      <c r="M71" s="1414"/>
    </row>
    <row r="72" spans="1:13">
      <c r="A72" s="1358"/>
      <c r="B72" s="1370"/>
      <c r="C72" s="1370"/>
      <c r="D72" s="1370"/>
      <c r="E72" s="1430"/>
      <c r="F72" s="1430"/>
      <c r="G72" s="1416"/>
      <c r="H72" s="1352"/>
      <c r="I72" s="1353"/>
      <c r="J72" s="1481">
        <f t="shared" si="3"/>
        <v>0</v>
      </c>
      <c r="K72" s="1431"/>
      <c r="L72" s="1355"/>
      <c r="M72" s="1414"/>
    </row>
    <row r="73" spans="1:13">
      <c r="A73" s="1358"/>
      <c r="B73" s="1417"/>
      <c r="C73" s="1370"/>
      <c r="D73" s="1370"/>
      <c r="E73" s="1418"/>
      <c r="F73" s="1416"/>
      <c r="G73" s="1416"/>
      <c r="H73" s="1352"/>
      <c r="I73" s="1353"/>
      <c r="J73" s="1481">
        <f t="shared" si="3"/>
        <v>0</v>
      </c>
      <c r="K73" s="1348"/>
      <c r="L73" s="1355"/>
      <c r="M73" s="1414"/>
    </row>
    <row r="74" spans="1:13">
      <c r="A74" s="1358"/>
      <c r="B74" s="1348"/>
      <c r="C74" s="1370"/>
      <c r="D74" s="1370"/>
      <c r="E74" s="1416"/>
      <c r="F74" s="1416"/>
      <c r="G74" s="1416"/>
      <c r="H74" s="1352"/>
      <c r="I74" s="1353"/>
      <c r="J74" s="1481">
        <f t="shared" si="3"/>
        <v>0</v>
      </c>
      <c r="K74" s="1348"/>
      <c r="L74" s="1355"/>
      <c r="M74" s="1414"/>
    </row>
    <row r="75" spans="1:13">
      <c r="A75" s="1358"/>
      <c r="B75" s="1417"/>
      <c r="C75" s="1370"/>
      <c r="D75" s="1370"/>
      <c r="E75" s="1418"/>
      <c r="F75" s="1418"/>
      <c r="G75" s="1416"/>
      <c r="H75" s="1352"/>
      <c r="I75" s="1353"/>
      <c r="J75" s="1481">
        <f t="shared" si="3"/>
        <v>0</v>
      </c>
      <c r="K75" s="1417"/>
      <c r="L75" s="1355"/>
      <c r="M75" s="1414"/>
    </row>
    <row r="76" spans="1:13">
      <c r="A76" s="1358"/>
      <c r="B76" s="1370"/>
      <c r="C76" s="1370"/>
      <c r="D76" s="1370"/>
      <c r="E76" s="1430"/>
      <c r="F76" s="1430"/>
      <c r="G76" s="1416"/>
      <c r="H76" s="1352"/>
      <c r="I76" s="1353"/>
      <c r="J76" s="1481">
        <f t="shared" si="3"/>
        <v>0</v>
      </c>
      <c r="K76" s="1431"/>
      <c r="L76" s="1355"/>
      <c r="M76" s="1414"/>
    </row>
    <row r="77" spans="1:13">
      <c r="A77" s="1358"/>
      <c r="B77" s="1370"/>
      <c r="C77" s="1370"/>
      <c r="D77" s="1370"/>
      <c r="E77" s="1430"/>
      <c r="F77" s="1430"/>
      <c r="G77" s="1416"/>
      <c r="H77" s="1352"/>
      <c r="I77" s="1353"/>
      <c r="J77" s="1481">
        <f t="shared" si="3"/>
        <v>0</v>
      </c>
      <c r="K77" s="1431"/>
      <c r="L77" s="1355"/>
      <c r="M77" s="1414"/>
    </row>
    <row r="78" spans="1:13">
      <c r="A78" s="1358"/>
      <c r="B78" s="1370"/>
      <c r="C78" s="1370"/>
      <c r="D78" s="1370"/>
      <c r="E78" s="1416"/>
      <c r="F78" s="1491"/>
      <c r="G78" s="1416"/>
      <c r="H78" s="1352"/>
      <c r="I78" s="1353"/>
      <c r="J78" s="1481">
        <f t="shared" si="3"/>
        <v>0</v>
      </c>
      <c r="K78" s="1348"/>
      <c r="L78" s="1355"/>
      <c r="M78" s="1414"/>
    </row>
    <row r="79" spans="1:13">
      <c r="A79" s="1358"/>
      <c r="B79" s="1370"/>
      <c r="C79" s="1370"/>
      <c r="D79" s="1370"/>
      <c r="E79" s="1433"/>
      <c r="F79" s="1433"/>
      <c r="G79" s="1416"/>
      <c r="H79" s="1352"/>
      <c r="I79" s="1353"/>
      <c r="J79" s="1481">
        <f t="shared" si="3"/>
        <v>0</v>
      </c>
      <c r="K79" s="1434"/>
      <c r="L79" s="1355"/>
      <c r="M79" s="1414"/>
    </row>
    <row r="80" spans="1:13">
      <c r="A80" s="1358"/>
      <c r="B80" s="1370"/>
      <c r="C80" s="1370"/>
      <c r="D80" s="1370"/>
      <c r="E80" s="1435"/>
      <c r="F80" s="1435"/>
      <c r="G80" s="1416"/>
      <c r="H80" s="1352"/>
      <c r="I80" s="1353"/>
      <c r="J80" s="1481">
        <f t="shared" si="3"/>
        <v>0</v>
      </c>
      <c r="K80" s="1436"/>
      <c r="L80" s="1355"/>
      <c r="M80" s="1414"/>
    </row>
    <row r="81" spans="1:13">
      <c r="A81" s="1358"/>
      <c r="B81" s="1370"/>
      <c r="C81" s="1370"/>
      <c r="D81" s="1370"/>
      <c r="E81" s="1437"/>
      <c r="F81" s="1437"/>
      <c r="G81" s="1416"/>
      <c r="H81" s="1352"/>
      <c r="I81" s="1353"/>
      <c r="J81" s="1481">
        <f t="shared" si="3"/>
        <v>0</v>
      </c>
      <c r="K81" s="1438"/>
      <c r="L81" s="1355"/>
      <c r="M81" s="1414"/>
    </row>
    <row r="82" spans="1:13">
      <c r="A82" s="1358"/>
      <c r="B82" s="1439"/>
      <c r="C82" s="1370"/>
      <c r="D82" s="1370"/>
      <c r="E82" s="1440"/>
      <c r="F82" s="1440"/>
      <c r="G82" s="1416"/>
      <c r="H82" s="1352"/>
      <c r="I82" s="1353"/>
      <c r="J82" s="1481">
        <f t="shared" si="3"/>
        <v>0</v>
      </c>
      <c r="K82" s="1439"/>
      <c r="L82" s="1355"/>
      <c r="M82" s="1414"/>
    </row>
    <row r="83" spans="1:13">
      <c r="A83" s="1358"/>
      <c r="B83" s="1370"/>
      <c r="C83" s="1370"/>
      <c r="D83" s="1370"/>
      <c r="E83" s="1435"/>
      <c r="F83" s="1435"/>
      <c r="G83" s="1416"/>
      <c r="H83" s="1352"/>
      <c r="I83" s="1353"/>
      <c r="J83" s="1481">
        <f t="shared" si="3"/>
        <v>0</v>
      </c>
      <c r="K83" s="1436"/>
      <c r="L83" s="1355"/>
      <c r="M83" s="1414"/>
    </row>
    <row r="84" spans="1:13">
      <c r="A84" s="1358"/>
      <c r="B84" s="1370"/>
      <c r="C84" s="1370"/>
      <c r="D84" s="1370"/>
      <c r="E84" s="1441"/>
      <c r="F84" s="1435"/>
      <c r="G84" s="1416"/>
      <c r="H84" s="1352"/>
      <c r="I84" s="1353"/>
      <c r="J84" s="1481">
        <f t="shared" si="3"/>
        <v>0</v>
      </c>
      <c r="K84" s="1442"/>
      <c r="L84" s="1355"/>
      <c r="M84" s="1414"/>
    </row>
    <row r="85" spans="1:13">
      <c r="A85" s="1358"/>
      <c r="B85" s="1438"/>
      <c r="C85" s="1370"/>
      <c r="D85" s="1370"/>
      <c r="E85" s="1437"/>
      <c r="F85" s="1416"/>
      <c r="G85" s="1416"/>
      <c r="H85" s="1352"/>
      <c r="I85" s="1353"/>
      <c r="J85" s="1481">
        <f t="shared" si="3"/>
        <v>0</v>
      </c>
      <c r="K85" s="1348"/>
      <c r="L85" s="1355"/>
      <c r="M85" s="1414"/>
    </row>
    <row r="86" spans="1:13">
      <c r="A86" s="1358"/>
      <c r="B86" s="1417"/>
      <c r="C86" s="1370"/>
      <c r="D86" s="1370"/>
      <c r="E86" s="1443"/>
      <c r="F86" s="1418"/>
      <c r="G86" s="1416"/>
      <c r="H86" s="1352"/>
      <c r="I86" s="1353"/>
      <c r="J86" s="1481">
        <f t="shared" si="3"/>
        <v>0</v>
      </c>
      <c r="K86" s="1417"/>
      <c r="L86" s="1355"/>
      <c r="M86" s="1414"/>
    </row>
    <row r="87" spans="1:13">
      <c r="A87" s="1358"/>
      <c r="B87" s="1370"/>
      <c r="C87" s="1370"/>
      <c r="D87" s="1370"/>
      <c r="E87" s="1492"/>
      <c r="F87" s="1416"/>
      <c r="G87" s="1416"/>
      <c r="H87" s="1352"/>
      <c r="I87" s="1353"/>
      <c r="J87" s="1481">
        <f t="shared" si="3"/>
        <v>0</v>
      </c>
      <c r="K87" s="1348"/>
      <c r="L87" s="1355"/>
      <c r="M87" s="1414"/>
    </row>
    <row r="88" spans="1:13">
      <c r="A88" s="1358"/>
      <c r="B88" s="1370"/>
      <c r="C88" s="1370"/>
      <c r="D88" s="1370"/>
      <c r="E88" s="1493"/>
      <c r="F88" s="1416"/>
      <c r="G88" s="1416"/>
      <c r="H88" s="1352"/>
      <c r="I88" s="1353"/>
      <c r="J88" s="1481">
        <f t="shared" si="3"/>
        <v>0</v>
      </c>
      <c r="K88" s="1348"/>
      <c r="L88" s="1355"/>
      <c r="M88" s="1414"/>
    </row>
    <row r="89" spans="1:13">
      <c r="A89" s="1358"/>
      <c r="B89" s="1370"/>
      <c r="C89" s="1370"/>
      <c r="D89" s="1446"/>
      <c r="E89" s="1447"/>
      <c r="F89" s="1447"/>
      <c r="G89" s="1416"/>
      <c r="H89" s="1352"/>
      <c r="I89" s="1353"/>
      <c r="J89" s="1481">
        <f t="shared" si="3"/>
        <v>0</v>
      </c>
      <c r="K89" s="1446"/>
      <c r="L89" s="1355"/>
      <c r="M89" s="1414"/>
    </row>
    <row r="90" spans="1:13">
      <c r="A90" s="1358"/>
      <c r="B90" s="1417"/>
      <c r="C90" s="1370"/>
      <c r="D90" s="1370"/>
      <c r="E90" s="1448"/>
      <c r="F90" s="1418"/>
      <c r="G90" s="1416"/>
      <c r="H90" s="1352"/>
      <c r="I90" s="1353"/>
      <c r="J90" s="1481">
        <f t="shared" si="3"/>
        <v>0</v>
      </c>
      <c r="K90" s="1417"/>
      <c r="L90" s="1355"/>
      <c r="M90" s="1414"/>
    </row>
    <row r="91" spans="1:13">
      <c r="A91" s="1358"/>
      <c r="B91" s="1348"/>
      <c r="C91" s="1348"/>
      <c r="D91" s="1370"/>
      <c r="E91" s="1494"/>
      <c r="F91" s="1484"/>
      <c r="G91" s="1416"/>
      <c r="H91" s="1352"/>
      <c r="I91" s="1353"/>
      <c r="J91" s="1481">
        <f t="shared" si="3"/>
        <v>0</v>
      </c>
      <c r="K91" s="1348"/>
      <c r="L91" s="1355"/>
      <c r="M91" s="1414"/>
    </row>
    <row r="92" spans="1:13">
      <c r="A92" s="1358"/>
      <c r="B92" s="1452"/>
      <c r="C92" s="1370"/>
      <c r="D92" s="1370"/>
      <c r="E92" s="1453"/>
      <c r="F92" s="1453"/>
      <c r="G92" s="1416"/>
      <c r="H92" s="1352"/>
      <c r="I92" s="1353"/>
      <c r="J92" s="1481">
        <f t="shared" si="3"/>
        <v>0</v>
      </c>
      <c r="K92" s="1452"/>
      <c r="L92" s="1355"/>
      <c r="M92" s="1414"/>
    </row>
    <row r="93" spans="1:13">
      <c r="A93" s="1358"/>
      <c r="B93" s="1454"/>
      <c r="C93" s="1370"/>
      <c r="D93" s="1454"/>
      <c r="E93" s="1455"/>
      <c r="F93" s="1456"/>
      <c r="G93" s="1416"/>
      <c r="H93" s="1352"/>
      <c r="I93" s="1353"/>
      <c r="J93" s="1481">
        <f t="shared" si="3"/>
        <v>0</v>
      </c>
      <c r="K93" s="1454"/>
      <c r="L93" s="1355"/>
      <c r="M93" s="1414"/>
    </row>
    <row r="94" spans="1:13">
      <c r="A94" s="1358"/>
      <c r="B94" s="1454"/>
      <c r="C94" s="1370"/>
      <c r="D94" s="1454"/>
      <c r="E94" s="1455"/>
      <c r="F94" s="1456"/>
      <c r="G94" s="1416"/>
      <c r="H94" s="1352"/>
      <c r="I94" s="1353"/>
      <c r="J94" s="1481">
        <f t="shared" si="3"/>
        <v>0</v>
      </c>
      <c r="K94" s="1457"/>
      <c r="L94" s="1355"/>
      <c r="M94" s="1414"/>
    </row>
    <row r="95" spans="1:13">
      <c r="A95" s="1358"/>
      <c r="B95" s="1370"/>
      <c r="C95" s="1370"/>
      <c r="D95" s="1370"/>
      <c r="E95" s="1458"/>
      <c r="F95" s="1458"/>
      <c r="G95" s="1416"/>
      <c r="H95" s="1352"/>
      <c r="I95" s="1353"/>
      <c r="J95" s="1481">
        <f t="shared" si="3"/>
        <v>0</v>
      </c>
      <c r="K95" s="1459"/>
      <c r="L95" s="1355"/>
      <c r="M95" s="1414"/>
    </row>
    <row r="96" spans="1:13">
      <c r="A96" s="1358"/>
      <c r="B96" s="1348"/>
      <c r="C96" s="1348"/>
      <c r="D96" s="1370"/>
      <c r="E96" s="1495"/>
      <c r="F96" s="1495"/>
      <c r="G96" s="1416"/>
      <c r="H96" s="1352"/>
      <c r="I96" s="1353"/>
      <c r="J96" s="1481">
        <f t="shared" si="3"/>
        <v>0</v>
      </c>
      <c r="K96" s="1348"/>
      <c r="L96" s="1355"/>
      <c r="M96" s="1414"/>
    </row>
    <row r="97" spans="1:13">
      <c r="A97" s="1358"/>
      <c r="B97" s="1348"/>
      <c r="C97" s="1348"/>
      <c r="D97" s="1370"/>
      <c r="E97" s="1495"/>
      <c r="F97" s="1415"/>
      <c r="G97" s="1416"/>
      <c r="H97" s="1352"/>
      <c r="I97" s="1353"/>
      <c r="J97" s="1481">
        <f t="shared" si="3"/>
        <v>0</v>
      </c>
      <c r="K97" s="1348"/>
      <c r="L97" s="1355"/>
      <c r="M97" s="1414"/>
    </row>
    <row r="98" spans="1:13">
      <c r="A98" s="1358"/>
      <c r="B98" s="1496"/>
      <c r="C98" s="1348"/>
      <c r="D98" s="1370"/>
      <c r="E98" s="1491"/>
      <c r="F98" s="1491"/>
      <c r="G98" s="1416"/>
      <c r="H98" s="1352"/>
      <c r="I98" s="1353"/>
      <c r="J98" s="1481">
        <f t="shared" si="3"/>
        <v>0</v>
      </c>
      <c r="K98" s="1348"/>
      <c r="L98" s="1355"/>
      <c r="M98" s="1414"/>
    </row>
    <row r="99" spans="1:13">
      <c r="A99" s="1358"/>
      <c r="B99" s="1370"/>
      <c r="C99" s="1370"/>
      <c r="D99" s="1370"/>
      <c r="E99" s="1416"/>
      <c r="F99" s="1416"/>
      <c r="G99" s="1416"/>
      <c r="H99" s="1352"/>
      <c r="I99" s="1353"/>
      <c r="J99" s="1481">
        <f t="shared" si="3"/>
        <v>0</v>
      </c>
      <c r="K99" s="1370"/>
      <c r="L99" s="1355"/>
      <c r="M99" s="1414"/>
    </row>
    <row r="100" spans="1:13">
      <c r="A100" s="1358"/>
      <c r="B100" s="1370"/>
      <c r="C100" s="1370"/>
      <c r="D100" s="1370"/>
      <c r="E100" s="1416"/>
      <c r="F100" s="1416"/>
      <c r="G100" s="1416"/>
      <c r="H100" s="1352"/>
      <c r="I100" s="1353"/>
      <c r="J100" s="1481">
        <f t="shared" si="3"/>
        <v>0</v>
      </c>
      <c r="K100" s="1370"/>
      <c r="L100" s="1355"/>
      <c r="M100" s="1414"/>
    </row>
    <row r="101" spans="1:13">
      <c r="A101" s="1358"/>
      <c r="B101" s="1370"/>
      <c r="C101" s="1370"/>
      <c r="D101" s="1370"/>
      <c r="E101" s="1416"/>
      <c r="F101" s="1416"/>
      <c r="G101" s="1416"/>
      <c r="H101" s="1352"/>
      <c r="I101" s="1353"/>
      <c r="J101" s="1481">
        <f t="shared" si="3"/>
        <v>0</v>
      </c>
      <c r="K101" s="1370"/>
      <c r="L101" s="1355"/>
      <c r="M101" s="1414"/>
    </row>
    <row r="102" spans="1:13">
      <c r="A102" s="1358"/>
      <c r="B102" s="1370"/>
      <c r="C102" s="1370"/>
      <c r="D102" s="1370"/>
      <c r="E102" s="1416"/>
      <c r="F102" s="1416"/>
      <c r="G102" s="1416"/>
      <c r="H102" s="1352"/>
      <c r="I102" s="1353"/>
      <c r="J102" s="1481">
        <f t="shared" si="3"/>
        <v>0</v>
      </c>
      <c r="K102" s="1370"/>
      <c r="L102" s="1355"/>
      <c r="M102" s="1414"/>
    </row>
    <row r="103" spans="1:13">
      <c r="A103" s="1358"/>
      <c r="B103" s="1370"/>
      <c r="C103" s="1370"/>
      <c r="D103" s="1370"/>
      <c r="E103" s="1416"/>
      <c r="F103" s="1416"/>
      <c r="G103" s="1416"/>
      <c r="H103" s="1352"/>
      <c r="I103" s="1353"/>
      <c r="J103" s="1481">
        <f t="shared" si="3"/>
        <v>0</v>
      </c>
      <c r="K103" s="1370"/>
      <c r="L103" s="1355"/>
      <c r="M103" s="1414"/>
    </row>
    <row r="104" spans="1:13">
      <c r="A104" s="1358"/>
      <c r="B104" s="1370"/>
      <c r="C104" s="1370"/>
      <c r="D104" s="1370"/>
      <c r="E104" s="1416"/>
      <c r="F104" s="1416"/>
      <c r="G104" s="1416"/>
      <c r="H104" s="1352"/>
      <c r="I104" s="1353"/>
      <c r="J104" s="1481">
        <f t="shared" ref="J104:J167" si="4">H104-I104</f>
        <v>0</v>
      </c>
      <c r="K104" s="1370"/>
      <c r="L104" s="1355"/>
      <c r="M104" s="1414"/>
    </row>
    <row r="105" spans="1:13">
      <c r="A105" s="1358"/>
      <c r="B105" s="1370"/>
      <c r="C105" s="1370"/>
      <c r="D105" s="1370"/>
      <c r="E105" s="1416"/>
      <c r="F105" s="1416"/>
      <c r="G105" s="1416"/>
      <c r="H105" s="1352"/>
      <c r="I105" s="1353"/>
      <c r="J105" s="1481">
        <f t="shared" si="4"/>
        <v>0</v>
      </c>
      <c r="K105" s="1370"/>
      <c r="L105" s="1355"/>
      <c r="M105" s="1414"/>
    </row>
    <row r="106" spans="1:13">
      <c r="A106" s="1358"/>
      <c r="B106" s="1370"/>
      <c r="C106" s="1370"/>
      <c r="D106" s="1370"/>
      <c r="E106" s="1416"/>
      <c r="F106" s="1416"/>
      <c r="G106" s="1416"/>
      <c r="H106" s="1352"/>
      <c r="I106" s="1353"/>
      <c r="J106" s="1481">
        <f t="shared" si="4"/>
        <v>0</v>
      </c>
      <c r="K106" s="1370"/>
      <c r="L106" s="1355"/>
      <c r="M106" s="1414"/>
    </row>
    <row r="107" spans="1:13">
      <c r="A107" s="1358"/>
      <c r="B107" s="1370"/>
      <c r="C107" s="1370"/>
      <c r="D107" s="1370"/>
      <c r="E107" s="1416"/>
      <c r="F107" s="1416"/>
      <c r="G107" s="1416"/>
      <c r="H107" s="1352"/>
      <c r="I107" s="1353"/>
      <c r="J107" s="1481">
        <f t="shared" si="4"/>
        <v>0</v>
      </c>
      <c r="K107" s="1370"/>
      <c r="L107" s="1355"/>
      <c r="M107" s="1414"/>
    </row>
    <row r="108" spans="1:13">
      <c r="A108" s="1358"/>
      <c r="B108" s="1370"/>
      <c r="C108" s="1370"/>
      <c r="D108" s="1370"/>
      <c r="E108" s="1416"/>
      <c r="F108" s="1416"/>
      <c r="G108" s="1416"/>
      <c r="H108" s="1352"/>
      <c r="I108" s="1353"/>
      <c r="J108" s="1481">
        <f t="shared" si="4"/>
        <v>0</v>
      </c>
      <c r="K108" s="1370"/>
      <c r="L108" s="1355"/>
      <c r="M108" s="1414"/>
    </row>
    <row r="109" spans="1:13">
      <c r="A109" s="1358"/>
      <c r="B109" s="1370"/>
      <c r="C109" s="1370"/>
      <c r="D109" s="1370"/>
      <c r="E109" s="1416"/>
      <c r="F109" s="1416"/>
      <c r="G109" s="1416"/>
      <c r="H109" s="1352"/>
      <c r="I109" s="1353"/>
      <c r="J109" s="1481">
        <f t="shared" si="4"/>
        <v>0</v>
      </c>
      <c r="K109" s="1370"/>
      <c r="L109" s="1355"/>
      <c r="M109" s="1414"/>
    </row>
    <row r="110" spans="1:13">
      <c r="A110" s="1358"/>
      <c r="B110" s="1370"/>
      <c r="C110" s="1370"/>
      <c r="D110" s="1370"/>
      <c r="E110" s="1416"/>
      <c r="F110" s="1416"/>
      <c r="G110" s="1416"/>
      <c r="H110" s="1352"/>
      <c r="I110" s="1353"/>
      <c r="J110" s="1481">
        <f t="shared" si="4"/>
        <v>0</v>
      </c>
      <c r="K110" s="1370"/>
      <c r="L110" s="1355"/>
      <c r="M110" s="1414"/>
    </row>
    <row r="111" spans="1:13">
      <c r="A111" s="1358"/>
      <c r="B111" s="1370"/>
      <c r="C111" s="1370"/>
      <c r="D111" s="1370"/>
      <c r="E111" s="1416"/>
      <c r="F111" s="1416"/>
      <c r="G111" s="1416"/>
      <c r="H111" s="1352"/>
      <c r="I111" s="1353"/>
      <c r="J111" s="1481">
        <f t="shared" si="4"/>
        <v>0</v>
      </c>
      <c r="K111" s="1370"/>
      <c r="L111" s="1355"/>
      <c r="M111" s="1414"/>
    </row>
    <row r="112" spans="1:13">
      <c r="A112" s="1358"/>
      <c r="B112" s="1370"/>
      <c r="C112" s="1370"/>
      <c r="D112" s="1370"/>
      <c r="E112" s="1416"/>
      <c r="F112" s="1416"/>
      <c r="G112" s="1416"/>
      <c r="H112" s="1352"/>
      <c r="I112" s="1353"/>
      <c r="J112" s="1481">
        <f t="shared" si="4"/>
        <v>0</v>
      </c>
      <c r="K112" s="1370"/>
      <c r="L112" s="1355"/>
      <c r="M112" s="1414"/>
    </row>
    <row r="113" spans="1:13">
      <c r="A113" s="1358"/>
      <c r="B113" s="1370"/>
      <c r="C113" s="1370"/>
      <c r="D113" s="1370"/>
      <c r="E113" s="1416"/>
      <c r="F113" s="1416"/>
      <c r="G113" s="1416"/>
      <c r="H113" s="1352"/>
      <c r="I113" s="1353"/>
      <c r="J113" s="1481">
        <f t="shared" si="4"/>
        <v>0</v>
      </c>
      <c r="K113" s="1370"/>
      <c r="L113" s="1355"/>
      <c r="M113" s="1414"/>
    </row>
    <row r="114" spans="1:13">
      <c r="A114" s="1358"/>
      <c r="B114" s="1370"/>
      <c r="C114" s="1370"/>
      <c r="D114" s="1370"/>
      <c r="E114" s="1416"/>
      <c r="F114" s="1416"/>
      <c r="G114" s="1416"/>
      <c r="H114" s="1352"/>
      <c r="I114" s="1353"/>
      <c r="J114" s="1481">
        <f t="shared" si="4"/>
        <v>0</v>
      </c>
      <c r="K114" s="1370"/>
      <c r="L114" s="1355"/>
      <c r="M114" s="1414"/>
    </row>
    <row r="115" spans="1:13">
      <c r="A115" s="1358"/>
      <c r="B115" s="1370"/>
      <c r="C115" s="1370"/>
      <c r="D115" s="1370"/>
      <c r="E115" s="1416"/>
      <c r="F115" s="1416"/>
      <c r="G115" s="1416"/>
      <c r="H115" s="1352"/>
      <c r="I115" s="1353"/>
      <c r="J115" s="1481">
        <f t="shared" si="4"/>
        <v>0</v>
      </c>
      <c r="K115" s="1370"/>
      <c r="L115" s="1355"/>
      <c r="M115" s="1414"/>
    </row>
    <row r="116" spans="1:13">
      <c r="A116" s="1358"/>
      <c r="B116" s="1370"/>
      <c r="C116" s="1370"/>
      <c r="D116" s="1370"/>
      <c r="E116" s="1416"/>
      <c r="F116" s="1416"/>
      <c r="G116" s="1416"/>
      <c r="H116" s="1352"/>
      <c r="I116" s="1353"/>
      <c r="J116" s="1481">
        <f t="shared" si="4"/>
        <v>0</v>
      </c>
      <c r="K116" s="1370"/>
      <c r="L116" s="1355"/>
      <c r="M116" s="1414"/>
    </row>
    <row r="117" spans="1:13">
      <c r="A117" s="1358"/>
      <c r="B117" s="1370"/>
      <c r="C117" s="1370"/>
      <c r="D117" s="1370"/>
      <c r="E117" s="1416"/>
      <c r="F117" s="1416"/>
      <c r="G117" s="1416"/>
      <c r="H117" s="1352"/>
      <c r="I117" s="1353"/>
      <c r="J117" s="1481">
        <f t="shared" si="4"/>
        <v>0</v>
      </c>
      <c r="K117" s="1370"/>
      <c r="L117" s="1355"/>
      <c r="M117" s="1414"/>
    </row>
    <row r="118" spans="1:13">
      <c r="A118" s="1358"/>
      <c r="B118" s="1370"/>
      <c r="C118" s="1370"/>
      <c r="D118" s="1370"/>
      <c r="E118" s="1416"/>
      <c r="F118" s="1416"/>
      <c r="G118" s="1416"/>
      <c r="H118" s="1352"/>
      <c r="I118" s="1353"/>
      <c r="J118" s="1481">
        <f t="shared" si="4"/>
        <v>0</v>
      </c>
      <c r="K118" s="1370"/>
      <c r="L118" s="1355"/>
      <c r="M118" s="1414"/>
    </row>
    <row r="119" spans="1:13">
      <c r="A119" s="1358"/>
      <c r="B119" s="1370"/>
      <c r="C119" s="1370"/>
      <c r="D119" s="1370"/>
      <c r="E119" s="1416"/>
      <c r="F119" s="1416"/>
      <c r="G119" s="1416"/>
      <c r="H119" s="1352"/>
      <c r="I119" s="1353"/>
      <c r="J119" s="1481">
        <f t="shared" si="4"/>
        <v>0</v>
      </c>
      <c r="K119" s="1370"/>
      <c r="L119" s="1355"/>
      <c r="M119" s="1414"/>
    </row>
    <row r="120" spans="1:13">
      <c r="A120" s="1358"/>
      <c r="B120" s="1370"/>
      <c r="C120" s="1370"/>
      <c r="D120" s="1370"/>
      <c r="E120" s="1416"/>
      <c r="F120" s="1416"/>
      <c r="G120" s="1416"/>
      <c r="H120" s="1352"/>
      <c r="I120" s="1353"/>
      <c r="J120" s="1481">
        <f t="shared" si="4"/>
        <v>0</v>
      </c>
      <c r="K120" s="1370"/>
      <c r="L120" s="1355"/>
      <c r="M120" s="1414"/>
    </row>
    <row r="121" spans="1:13">
      <c r="A121" s="1358"/>
      <c r="B121" s="1370"/>
      <c r="C121" s="1370"/>
      <c r="D121" s="1370"/>
      <c r="E121" s="1416"/>
      <c r="F121" s="1416"/>
      <c r="G121" s="1416"/>
      <c r="H121" s="1352"/>
      <c r="I121" s="1353"/>
      <c r="J121" s="1481">
        <f t="shared" si="4"/>
        <v>0</v>
      </c>
      <c r="K121" s="1370"/>
      <c r="L121" s="1355"/>
      <c r="M121" s="1414"/>
    </row>
    <row r="122" spans="1:13">
      <c r="A122" s="1358"/>
      <c r="B122" s="1370"/>
      <c r="C122" s="1370"/>
      <c r="D122" s="1370"/>
      <c r="E122" s="1416"/>
      <c r="F122" s="1416"/>
      <c r="G122" s="1416"/>
      <c r="H122" s="1352"/>
      <c r="I122" s="1353"/>
      <c r="J122" s="1481">
        <f t="shared" si="4"/>
        <v>0</v>
      </c>
      <c r="K122" s="1370"/>
      <c r="L122" s="1355"/>
      <c r="M122" s="1414"/>
    </row>
    <row r="123" spans="1:13">
      <c r="A123" s="1358"/>
      <c r="B123" s="1370"/>
      <c r="C123" s="1370"/>
      <c r="D123" s="1370"/>
      <c r="E123" s="1416"/>
      <c r="F123" s="1416"/>
      <c r="G123" s="1416"/>
      <c r="H123" s="1352"/>
      <c r="I123" s="1353"/>
      <c r="J123" s="1481">
        <f t="shared" si="4"/>
        <v>0</v>
      </c>
      <c r="K123" s="1370"/>
      <c r="L123" s="1355"/>
      <c r="M123" s="1414"/>
    </row>
    <row r="124" spans="1:13">
      <c r="A124" s="1358"/>
      <c r="B124" s="1370"/>
      <c r="C124" s="1370"/>
      <c r="D124" s="1370"/>
      <c r="E124" s="1416"/>
      <c r="F124" s="1416"/>
      <c r="G124" s="1416"/>
      <c r="H124" s="1352"/>
      <c r="I124" s="1353"/>
      <c r="J124" s="1481">
        <f t="shared" si="4"/>
        <v>0</v>
      </c>
      <c r="K124" s="1370"/>
      <c r="L124" s="1355"/>
      <c r="M124" s="1414"/>
    </row>
    <row r="125" spans="1:13">
      <c r="A125" s="1358"/>
      <c r="B125" s="1370"/>
      <c r="C125" s="1370"/>
      <c r="D125" s="1370"/>
      <c r="E125" s="1416"/>
      <c r="F125" s="1416"/>
      <c r="G125" s="1416"/>
      <c r="H125" s="1352"/>
      <c r="I125" s="1353"/>
      <c r="J125" s="1481">
        <f t="shared" si="4"/>
        <v>0</v>
      </c>
      <c r="K125" s="1370"/>
      <c r="L125" s="1355"/>
      <c r="M125" s="1414"/>
    </row>
    <row r="126" spans="1:13">
      <c r="A126" s="1358"/>
      <c r="B126" s="1370"/>
      <c r="C126" s="1370"/>
      <c r="D126" s="1370"/>
      <c r="E126" s="1416"/>
      <c r="F126" s="1416"/>
      <c r="G126" s="1416"/>
      <c r="H126" s="1352"/>
      <c r="I126" s="1353"/>
      <c r="J126" s="1481">
        <f t="shared" si="4"/>
        <v>0</v>
      </c>
      <c r="K126" s="1370"/>
      <c r="L126" s="1355"/>
      <c r="M126" s="1414"/>
    </row>
    <row r="127" spans="1:13">
      <c r="A127" s="1358"/>
      <c r="B127" s="1370"/>
      <c r="C127" s="1370"/>
      <c r="D127" s="1370"/>
      <c r="E127" s="1416"/>
      <c r="F127" s="1416"/>
      <c r="G127" s="1416"/>
      <c r="H127" s="1352"/>
      <c r="I127" s="1353"/>
      <c r="J127" s="1481">
        <f t="shared" si="4"/>
        <v>0</v>
      </c>
      <c r="K127" s="1370"/>
      <c r="L127" s="1355"/>
      <c r="M127" s="1414"/>
    </row>
    <row r="128" spans="1:13">
      <c r="A128" s="1358"/>
      <c r="B128" s="1370"/>
      <c r="C128" s="1370"/>
      <c r="D128" s="1370"/>
      <c r="E128" s="1416"/>
      <c r="F128" s="1416"/>
      <c r="G128" s="1416"/>
      <c r="H128" s="1352"/>
      <c r="I128" s="1353"/>
      <c r="J128" s="1481">
        <f t="shared" si="4"/>
        <v>0</v>
      </c>
      <c r="K128" s="1370"/>
      <c r="L128" s="1355"/>
      <c r="M128" s="1414"/>
    </row>
    <row r="129" spans="1:13">
      <c r="A129" s="1358"/>
      <c r="B129" s="1370"/>
      <c r="C129" s="1370"/>
      <c r="D129" s="1370"/>
      <c r="E129" s="1416"/>
      <c r="F129" s="1416"/>
      <c r="G129" s="1416"/>
      <c r="H129" s="1352"/>
      <c r="I129" s="1353"/>
      <c r="J129" s="1481">
        <f t="shared" si="4"/>
        <v>0</v>
      </c>
      <c r="K129" s="1370"/>
      <c r="L129" s="1355"/>
      <c r="M129" s="1414"/>
    </row>
    <row r="130" spans="1:13">
      <c r="A130" s="1358"/>
      <c r="B130" s="1370"/>
      <c r="C130" s="1370"/>
      <c r="D130" s="1370"/>
      <c r="E130" s="1416"/>
      <c r="F130" s="1416"/>
      <c r="G130" s="1416"/>
      <c r="H130" s="1352"/>
      <c r="I130" s="1353"/>
      <c r="J130" s="1481">
        <f t="shared" si="4"/>
        <v>0</v>
      </c>
      <c r="K130" s="1370"/>
      <c r="L130" s="1355"/>
      <c r="M130" s="1414"/>
    </row>
    <row r="131" spans="1:13">
      <c r="A131" s="1358"/>
      <c r="B131" s="1370"/>
      <c r="C131" s="1370"/>
      <c r="D131" s="1370"/>
      <c r="E131" s="1416"/>
      <c r="F131" s="1416"/>
      <c r="G131" s="1416"/>
      <c r="H131" s="1352"/>
      <c r="I131" s="1353"/>
      <c r="J131" s="1481">
        <f t="shared" si="4"/>
        <v>0</v>
      </c>
      <c r="K131" s="1370"/>
      <c r="L131" s="1355"/>
      <c r="M131" s="1414"/>
    </row>
    <row r="132" spans="1:13">
      <c r="A132" s="1358"/>
      <c r="B132" s="1370"/>
      <c r="C132" s="1370"/>
      <c r="D132" s="1370"/>
      <c r="E132" s="1416"/>
      <c r="F132" s="1416"/>
      <c r="G132" s="1416"/>
      <c r="H132" s="1352"/>
      <c r="I132" s="1353"/>
      <c r="J132" s="1481">
        <f t="shared" si="4"/>
        <v>0</v>
      </c>
      <c r="K132" s="1370"/>
      <c r="L132" s="1355"/>
      <c r="M132" s="1414"/>
    </row>
    <row r="133" spans="1:13">
      <c r="A133" s="1358"/>
      <c r="B133" s="1370"/>
      <c r="C133" s="1370"/>
      <c r="D133" s="1370"/>
      <c r="E133" s="1416"/>
      <c r="F133" s="1416"/>
      <c r="G133" s="1416"/>
      <c r="H133" s="1352"/>
      <c r="I133" s="1353"/>
      <c r="J133" s="1481">
        <f t="shared" si="4"/>
        <v>0</v>
      </c>
      <c r="K133" s="1370"/>
      <c r="L133" s="1355"/>
      <c r="M133" s="1414"/>
    </row>
    <row r="134" spans="1:13">
      <c r="A134" s="1358"/>
      <c r="B134" s="1370"/>
      <c r="C134" s="1370"/>
      <c r="D134" s="1370"/>
      <c r="E134" s="1416"/>
      <c r="F134" s="1416"/>
      <c r="G134" s="1416"/>
      <c r="H134" s="1352"/>
      <c r="I134" s="1353"/>
      <c r="J134" s="1481">
        <f t="shared" si="4"/>
        <v>0</v>
      </c>
      <c r="K134" s="1370"/>
      <c r="L134" s="1355"/>
      <c r="M134" s="1414"/>
    </row>
    <row r="135" spans="1:13">
      <c r="A135" s="1358"/>
      <c r="B135" s="1370"/>
      <c r="C135" s="1370"/>
      <c r="D135" s="1370"/>
      <c r="E135" s="1416"/>
      <c r="F135" s="1416"/>
      <c r="G135" s="1416"/>
      <c r="H135" s="1352"/>
      <c r="I135" s="1353"/>
      <c r="J135" s="1481">
        <f t="shared" si="4"/>
        <v>0</v>
      </c>
      <c r="K135" s="1370"/>
      <c r="L135" s="1355"/>
      <c r="M135" s="1414"/>
    </row>
    <row r="136" spans="1:13">
      <c r="A136" s="1358"/>
      <c r="B136" s="1370"/>
      <c r="C136" s="1370"/>
      <c r="D136" s="1370"/>
      <c r="E136" s="1416"/>
      <c r="F136" s="1416"/>
      <c r="G136" s="1416"/>
      <c r="H136" s="1352"/>
      <c r="I136" s="1353"/>
      <c r="J136" s="1481">
        <f t="shared" si="4"/>
        <v>0</v>
      </c>
      <c r="K136" s="1370"/>
      <c r="L136" s="1355"/>
      <c r="M136" s="1414"/>
    </row>
    <row r="137" spans="1:13">
      <c r="A137" s="1358"/>
      <c r="B137" s="1370"/>
      <c r="C137" s="1370"/>
      <c r="D137" s="1370"/>
      <c r="E137" s="1416"/>
      <c r="F137" s="1416"/>
      <c r="G137" s="1416"/>
      <c r="H137" s="1352"/>
      <c r="I137" s="1353"/>
      <c r="J137" s="1481">
        <f t="shared" si="4"/>
        <v>0</v>
      </c>
      <c r="K137" s="1370"/>
      <c r="L137" s="1355"/>
      <c r="M137" s="1414"/>
    </row>
    <row r="138" spans="1:13">
      <c r="A138" s="1358"/>
      <c r="B138" s="1370"/>
      <c r="C138" s="1370"/>
      <c r="D138" s="1370"/>
      <c r="E138" s="1416"/>
      <c r="F138" s="1416"/>
      <c r="G138" s="1416"/>
      <c r="H138" s="1352"/>
      <c r="I138" s="1353"/>
      <c r="J138" s="1481">
        <f t="shared" si="4"/>
        <v>0</v>
      </c>
      <c r="K138" s="1370"/>
      <c r="L138" s="1355"/>
      <c r="M138" s="1414"/>
    </row>
    <row r="139" spans="1:13">
      <c r="A139" s="1358"/>
      <c r="B139" s="1370"/>
      <c r="C139" s="1370"/>
      <c r="D139" s="1370"/>
      <c r="E139" s="1416"/>
      <c r="F139" s="1416"/>
      <c r="G139" s="1416"/>
      <c r="H139" s="1352"/>
      <c r="I139" s="1353"/>
      <c r="J139" s="1481">
        <f t="shared" si="4"/>
        <v>0</v>
      </c>
      <c r="K139" s="1370"/>
      <c r="L139" s="1355"/>
      <c r="M139" s="1414"/>
    </row>
    <row r="140" spans="1:13">
      <c r="A140" s="1358"/>
      <c r="B140" s="1370"/>
      <c r="C140" s="1370"/>
      <c r="D140" s="1370"/>
      <c r="E140" s="1416"/>
      <c r="F140" s="1416"/>
      <c r="G140" s="1416"/>
      <c r="H140" s="1352"/>
      <c r="I140" s="1353"/>
      <c r="J140" s="1481">
        <f t="shared" si="4"/>
        <v>0</v>
      </c>
      <c r="K140" s="1370"/>
      <c r="L140" s="1355"/>
      <c r="M140" s="1414"/>
    </row>
    <row r="141" spans="1:13">
      <c r="A141" s="1358"/>
      <c r="B141" s="1370"/>
      <c r="C141" s="1370"/>
      <c r="D141" s="1370"/>
      <c r="E141" s="1416"/>
      <c r="F141" s="1416"/>
      <c r="G141" s="1416"/>
      <c r="H141" s="1352"/>
      <c r="I141" s="1353"/>
      <c r="J141" s="1481">
        <f t="shared" si="4"/>
        <v>0</v>
      </c>
      <c r="K141" s="1370"/>
      <c r="L141" s="1355"/>
      <c r="M141" s="1414"/>
    </row>
    <row r="142" spans="1:13">
      <c r="A142" s="1358"/>
      <c r="B142" s="1370"/>
      <c r="C142" s="1370"/>
      <c r="D142" s="1370"/>
      <c r="E142" s="1416"/>
      <c r="F142" s="1416"/>
      <c r="G142" s="1416"/>
      <c r="H142" s="1352"/>
      <c r="I142" s="1353"/>
      <c r="J142" s="1481">
        <f t="shared" si="4"/>
        <v>0</v>
      </c>
      <c r="K142" s="1370"/>
      <c r="L142" s="1355"/>
      <c r="M142" s="1414"/>
    </row>
    <row r="143" spans="1:13">
      <c r="A143" s="1358"/>
      <c r="B143" s="1370"/>
      <c r="C143" s="1370"/>
      <c r="D143" s="1370"/>
      <c r="E143" s="1416"/>
      <c r="F143" s="1416"/>
      <c r="G143" s="1416"/>
      <c r="H143" s="1352"/>
      <c r="I143" s="1353"/>
      <c r="J143" s="1481">
        <f t="shared" si="4"/>
        <v>0</v>
      </c>
      <c r="K143" s="1370"/>
      <c r="L143" s="1355"/>
      <c r="M143" s="1414"/>
    </row>
    <row r="144" spans="1:13">
      <c r="A144" s="1358"/>
      <c r="B144" s="1370"/>
      <c r="C144" s="1370"/>
      <c r="D144" s="1370"/>
      <c r="E144" s="1416"/>
      <c r="F144" s="1416"/>
      <c r="G144" s="1416"/>
      <c r="H144" s="1352"/>
      <c r="I144" s="1353"/>
      <c r="J144" s="1481">
        <f t="shared" si="4"/>
        <v>0</v>
      </c>
      <c r="K144" s="1370"/>
      <c r="L144" s="1355"/>
      <c r="M144" s="1414"/>
    </row>
    <row r="145" spans="1:13">
      <c r="A145" s="1358"/>
      <c r="B145" s="1370"/>
      <c r="C145" s="1370"/>
      <c r="D145" s="1370"/>
      <c r="E145" s="1416"/>
      <c r="F145" s="1416"/>
      <c r="G145" s="1416"/>
      <c r="H145" s="1352"/>
      <c r="I145" s="1353"/>
      <c r="J145" s="1481">
        <f t="shared" si="4"/>
        <v>0</v>
      </c>
      <c r="K145" s="1370"/>
      <c r="L145" s="1355"/>
      <c r="M145" s="1414"/>
    </row>
    <row r="146" spans="1:13">
      <c r="A146" s="1358"/>
      <c r="B146" s="1370"/>
      <c r="C146" s="1370"/>
      <c r="D146" s="1370"/>
      <c r="E146" s="1416"/>
      <c r="F146" s="1416"/>
      <c r="G146" s="1416"/>
      <c r="H146" s="1352"/>
      <c r="I146" s="1353"/>
      <c r="J146" s="1481">
        <f t="shared" si="4"/>
        <v>0</v>
      </c>
      <c r="K146" s="1370"/>
      <c r="L146" s="1355"/>
      <c r="M146" s="1414"/>
    </row>
    <row r="147" spans="1:13">
      <c r="A147" s="1358"/>
      <c r="B147" s="1370"/>
      <c r="C147" s="1370"/>
      <c r="D147" s="1370"/>
      <c r="E147" s="1416"/>
      <c r="F147" s="1416"/>
      <c r="G147" s="1416"/>
      <c r="H147" s="1352"/>
      <c r="I147" s="1353"/>
      <c r="J147" s="1481">
        <f t="shared" si="4"/>
        <v>0</v>
      </c>
      <c r="K147" s="1370"/>
      <c r="L147" s="1355"/>
      <c r="M147" s="1414"/>
    </row>
    <row r="148" spans="1:13">
      <c r="A148" s="1358"/>
      <c r="B148" s="1370"/>
      <c r="C148" s="1370"/>
      <c r="D148" s="1370"/>
      <c r="E148" s="1416"/>
      <c r="F148" s="1416"/>
      <c r="G148" s="1416"/>
      <c r="H148" s="1352"/>
      <c r="I148" s="1353"/>
      <c r="J148" s="1481">
        <f t="shared" si="4"/>
        <v>0</v>
      </c>
      <c r="K148" s="1370"/>
      <c r="L148" s="1355"/>
      <c r="M148" s="1414"/>
    </row>
    <row r="149" spans="1:13">
      <c r="A149" s="1358"/>
      <c r="B149" s="1370"/>
      <c r="C149" s="1370"/>
      <c r="D149" s="1370"/>
      <c r="E149" s="1416"/>
      <c r="F149" s="1416"/>
      <c r="G149" s="1416"/>
      <c r="H149" s="1352"/>
      <c r="I149" s="1353"/>
      <c r="J149" s="1481">
        <f t="shared" si="4"/>
        <v>0</v>
      </c>
      <c r="K149" s="1370"/>
      <c r="L149" s="1355"/>
      <c r="M149" s="1414"/>
    </row>
    <row r="150" spans="1:13">
      <c r="A150" s="1358"/>
      <c r="B150" s="1370"/>
      <c r="C150" s="1370"/>
      <c r="D150" s="1370"/>
      <c r="E150" s="1416"/>
      <c r="F150" s="1416"/>
      <c r="G150" s="1416"/>
      <c r="H150" s="1352"/>
      <c r="I150" s="1353"/>
      <c r="J150" s="1481">
        <f t="shared" si="4"/>
        <v>0</v>
      </c>
      <c r="K150" s="1370"/>
      <c r="L150" s="1355"/>
      <c r="M150" s="1414"/>
    </row>
    <row r="151" spans="1:13">
      <c r="A151" s="1358"/>
      <c r="B151" s="1370"/>
      <c r="C151" s="1370"/>
      <c r="D151" s="1370"/>
      <c r="E151" s="1416"/>
      <c r="F151" s="1416"/>
      <c r="G151" s="1416"/>
      <c r="H151" s="1352"/>
      <c r="I151" s="1353"/>
      <c r="J151" s="1481">
        <f t="shared" si="4"/>
        <v>0</v>
      </c>
      <c r="K151" s="1370"/>
      <c r="L151" s="1355"/>
      <c r="M151" s="1414"/>
    </row>
    <row r="152" spans="1:13">
      <c r="A152" s="1358"/>
      <c r="B152" s="1370"/>
      <c r="C152" s="1370"/>
      <c r="D152" s="1370"/>
      <c r="E152" s="1416"/>
      <c r="F152" s="1416"/>
      <c r="G152" s="1416"/>
      <c r="H152" s="1352"/>
      <c r="I152" s="1353"/>
      <c r="J152" s="1481">
        <f t="shared" si="4"/>
        <v>0</v>
      </c>
      <c r="K152" s="1370"/>
      <c r="L152" s="1355"/>
      <c r="M152" s="1414"/>
    </row>
    <row r="153" spans="1:13">
      <c r="A153" s="1358"/>
      <c r="B153" s="1370"/>
      <c r="C153" s="1370"/>
      <c r="D153" s="1370"/>
      <c r="E153" s="1416"/>
      <c r="F153" s="1416"/>
      <c r="G153" s="1416"/>
      <c r="H153" s="1352"/>
      <c r="I153" s="1353"/>
      <c r="J153" s="1481">
        <f t="shared" si="4"/>
        <v>0</v>
      </c>
      <c r="K153" s="1370"/>
      <c r="L153" s="1355"/>
      <c r="M153" s="1414"/>
    </row>
    <row r="154" spans="1:13">
      <c r="A154" s="1358"/>
      <c r="B154" s="1370"/>
      <c r="C154" s="1370"/>
      <c r="D154" s="1370"/>
      <c r="E154" s="1416"/>
      <c r="F154" s="1416"/>
      <c r="G154" s="1416"/>
      <c r="H154" s="1352"/>
      <c r="I154" s="1353"/>
      <c r="J154" s="1481">
        <f t="shared" si="4"/>
        <v>0</v>
      </c>
      <c r="K154" s="1370"/>
      <c r="L154" s="1355"/>
      <c r="M154" s="1414"/>
    </row>
    <row r="155" spans="1:13">
      <c r="A155" s="1358"/>
      <c r="B155" s="1370"/>
      <c r="C155" s="1370"/>
      <c r="D155" s="1370"/>
      <c r="E155" s="1416"/>
      <c r="F155" s="1416"/>
      <c r="G155" s="1416"/>
      <c r="H155" s="1352"/>
      <c r="I155" s="1353"/>
      <c r="J155" s="1481">
        <f t="shared" si="4"/>
        <v>0</v>
      </c>
      <c r="K155" s="1370"/>
      <c r="L155" s="1355"/>
      <c r="M155" s="1414"/>
    </row>
    <row r="156" spans="1:13">
      <c r="A156" s="1358"/>
      <c r="B156" s="1370"/>
      <c r="C156" s="1370"/>
      <c r="D156" s="1370"/>
      <c r="E156" s="1416"/>
      <c r="F156" s="1416"/>
      <c r="G156" s="1416"/>
      <c r="H156" s="1352"/>
      <c r="I156" s="1353"/>
      <c r="J156" s="1481">
        <f t="shared" si="4"/>
        <v>0</v>
      </c>
      <c r="K156" s="1370"/>
      <c r="L156" s="1355"/>
      <c r="M156" s="1414"/>
    </row>
    <row r="157" spans="1:13">
      <c r="A157" s="1358"/>
      <c r="B157" s="1370"/>
      <c r="C157" s="1370"/>
      <c r="D157" s="1370"/>
      <c r="E157" s="1416"/>
      <c r="F157" s="1416"/>
      <c r="G157" s="1416"/>
      <c r="H157" s="1352"/>
      <c r="I157" s="1353"/>
      <c r="J157" s="1481">
        <f t="shared" si="4"/>
        <v>0</v>
      </c>
      <c r="K157" s="1370"/>
      <c r="L157" s="1355"/>
      <c r="M157" s="1414"/>
    </row>
    <row r="158" spans="1:13">
      <c r="A158" s="1358"/>
      <c r="B158" s="1370"/>
      <c r="C158" s="1370"/>
      <c r="D158" s="1370"/>
      <c r="E158" s="1416"/>
      <c r="F158" s="1416"/>
      <c r="G158" s="1416"/>
      <c r="H158" s="1352"/>
      <c r="I158" s="1353"/>
      <c r="J158" s="1481">
        <f t="shared" si="4"/>
        <v>0</v>
      </c>
      <c r="K158" s="1370"/>
      <c r="L158" s="1355"/>
      <c r="M158" s="1414"/>
    </row>
    <row r="159" spans="1:13">
      <c r="A159" s="1358"/>
      <c r="B159" s="1370"/>
      <c r="C159" s="1370"/>
      <c r="D159" s="1370"/>
      <c r="E159" s="1416"/>
      <c r="F159" s="1416"/>
      <c r="G159" s="1416"/>
      <c r="H159" s="1352"/>
      <c r="I159" s="1353"/>
      <c r="J159" s="1481">
        <f t="shared" si="4"/>
        <v>0</v>
      </c>
      <c r="K159" s="1370"/>
      <c r="L159" s="1355"/>
      <c r="M159" s="1414"/>
    </row>
    <row r="160" spans="1:13">
      <c r="A160" s="1358"/>
      <c r="B160" s="1370"/>
      <c r="C160" s="1370"/>
      <c r="D160" s="1370"/>
      <c r="E160" s="1416"/>
      <c r="F160" s="1416"/>
      <c r="G160" s="1416"/>
      <c r="H160" s="1352"/>
      <c r="I160" s="1353"/>
      <c r="J160" s="1481">
        <f t="shared" si="4"/>
        <v>0</v>
      </c>
      <c r="K160" s="1370"/>
      <c r="L160" s="1355"/>
      <c r="M160" s="1414"/>
    </row>
    <row r="161" spans="1:13">
      <c r="A161" s="1358"/>
      <c r="B161" s="1370"/>
      <c r="C161" s="1370"/>
      <c r="D161" s="1370"/>
      <c r="E161" s="1416"/>
      <c r="F161" s="1416"/>
      <c r="G161" s="1416"/>
      <c r="H161" s="1352"/>
      <c r="I161" s="1353"/>
      <c r="J161" s="1481">
        <f t="shared" si="4"/>
        <v>0</v>
      </c>
      <c r="K161" s="1370"/>
      <c r="L161" s="1355"/>
      <c r="M161" s="1414"/>
    </row>
    <row r="162" spans="1:13">
      <c r="A162" s="1358"/>
      <c r="B162" s="1370"/>
      <c r="C162" s="1370"/>
      <c r="D162" s="1370"/>
      <c r="E162" s="1416"/>
      <c r="F162" s="1416"/>
      <c r="G162" s="1416"/>
      <c r="H162" s="1352"/>
      <c r="I162" s="1353"/>
      <c r="J162" s="1481">
        <f t="shared" si="4"/>
        <v>0</v>
      </c>
      <c r="K162" s="1370"/>
      <c r="L162" s="1355"/>
      <c r="M162" s="1414"/>
    </row>
    <row r="163" spans="1:13">
      <c r="A163" s="1358"/>
      <c r="B163" s="1370"/>
      <c r="C163" s="1370"/>
      <c r="D163" s="1370"/>
      <c r="E163" s="1416"/>
      <c r="F163" s="1416"/>
      <c r="G163" s="1416"/>
      <c r="H163" s="1352"/>
      <c r="I163" s="1353"/>
      <c r="J163" s="1481">
        <f t="shared" si="4"/>
        <v>0</v>
      </c>
      <c r="K163" s="1370"/>
      <c r="L163" s="1355"/>
      <c r="M163" s="1414"/>
    </row>
    <row r="164" spans="1:13">
      <c r="A164" s="1358"/>
      <c r="B164" s="1370"/>
      <c r="C164" s="1370"/>
      <c r="D164" s="1370"/>
      <c r="E164" s="1416"/>
      <c r="F164" s="1416"/>
      <c r="G164" s="1416"/>
      <c r="H164" s="1352"/>
      <c r="I164" s="1353"/>
      <c r="J164" s="1481">
        <f t="shared" si="4"/>
        <v>0</v>
      </c>
      <c r="K164" s="1370"/>
      <c r="L164" s="1355"/>
      <c r="M164" s="1414"/>
    </row>
    <row r="165" spans="1:13">
      <c r="A165" s="1358"/>
      <c r="B165" s="1370"/>
      <c r="C165" s="1370"/>
      <c r="D165" s="1370"/>
      <c r="E165" s="1416"/>
      <c r="F165" s="1416"/>
      <c r="G165" s="1416"/>
      <c r="H165" s="1352"/>
      <c r="I165" s="1353"/>
      <c r="J165" s="1481">
        <f t="shared" si="4"/>
        <v>0</v>
      </c>
      <c r="K165" s="1370"/>
      <c r="L165" s="1355"/>
      <c r="M165" s="1414"/>
    </row>
    <row r="166" spans="1:13">
      <c r="A166" s="1358"/>
      <c r="B166" s="1370"/>
      <c r="C166" s="1370"/>
      <c r="D166" s="1370"/>
      <c r="E166" s="1416"/>
      <c r="F166" s="1416"/>
      <c r="G166" s="1416"/>
      <c r="H166" s="1352"/>
      <c r="I166" s="1353"/>
      <c r="J166" s="1481">
        <f t="shared" si="4"/>
        <v>0</v>
      </c>
      <c r="K166" s="1370"/>
      <c r="L166" s="1355"/>
      <c r="M166" s="1414"/>
    </row>
    <row r="167" spans="1:13">
      <c r="A167" s="1358"/>
      <c r="B167" s="1370"/>
      <c r="C167" s="1370"/>
      <c r="D167" s="1370"/>
      <c r="E167" s="1416"/>
      <c r="F167" s="1416"/>
      <c r="G167" s="1416"/>
      <c r="H167" s="1352"/>
      <c r="I167" s="1353"/>
      <c r="J167" s="1481">
        <f t="shared" si="4"/>
        <v>0</v>
      </c>
      <c r="K167" s="1370"/>
      <c r="L167" s="1355"/>
      <c r="M167" s="1414"/>
    </row>
    <row r="168" spans="1:13">
      <c r="A168" s="1358"/>
      <c r="B168" s="1370"/>
      <c r="C168" s="1370"/>
      <c r="D168" s="1370"/>
      <c r="E168" s="1416"/>
      <c r="F168" s="1416"/>
      <c r="G168" s="1416"/>
      <c r="H168" s="1352"/>
      <c r="I168" s="1353"/>
      <c r="J168" s="1481">
        <f t="shared" ref="J168:J231" si="5">H168-I168</f>
        <v>0</v>
      </c>
      <c r="K168" s="1370"/>
      <c r="L168" s="1355"/>
      <c r="M168" s="1414"/>
    </row>
    <row r="169" spans="1:13">
      <c r="A169" s="1358"/>
      <c r="B169" s="1370"/>
      <c r="C169" s="1370"/>
      <c r="D169" s="1370"/>
      <c r="E169" s="1416"/>
      <c r="F169" s="1416"/>
      <c r="G169" s="1416"/>
      <c r="H169" s="1352"/>
      <c r="I169" s="1353"/>
      <c r="J169" s="1481">
        <f t="shared" si="5"/>
        <v>0</v>
      </c>
      <c r="K169" s="1370"/>
      <c r="L169" s="1355"/>
      <c r="M169" s="1414"/>
    </row>
    <row r="170" spans="1:13">
      <c r="A170" s="1358"/>
      <c r="B170" s="1370"/>
      <c r="C170" s="1370"/>
      <c r="D170" s="1370"/>
      <c r="E170" s="1416"/>
      <c r="F170" s="1416"/>
      <c r="G170" s="1416"/>
      <c r="H170" s="1352"/>
      <c r="I170" s="1353"/>
      <c r="J170" s="1481">
        <f t="shared" si="5"/>
        <v>0</v>
      </c>
      <c r="K170" s="1370"/>
      <c r="L170" s="1355"/>
      <c r="M170" s="1414"/>
    </row>
    <row r="171" spans="1:13">
      <c r="A171" s="1358"/>
      <c r="B171" s="1370"/>
      <c r="C171" s="1370"/>
      <c r="D171" s="1370"/>
      <c r="E171" s="1416"/>
      <c r="F171" s="1416"/>
      <c r="G171" s="1416"/>
      <c r="H171" s="1352"/>
      <c r="I171" s="1353"/>
      <c r="J171" s="1481">
        <f t="shared" si="5"/>
        <v>0</v>
      </c>
      <c r="K171" s="1370"/>
      <c r="L171" s="1355"/>
      <c r="M171" s="1414"/>
    </row>
    <row r="172" spans="1:13">
      <c r="A172" s="1358"/>
      <c r="B172" s="1370"/>
      <c r="C172" s="1370"/>
      <c r="D172" s="1370"/>
      <c r="E172" s="1416"/>
      <c r="F172" s="1416"/>
      <c r="G172" s="1416"/>
      <c r="H172" s="1352"/>
      <c r="I172" s="1353"/>
      <c r="J172" s="1481">
        <f t="shared" si="5"/>
        <v>0</v>
      </c>
      <c r="K172" s="1370"/>
      <c r="L172" s="1355"/>
      <c r="M172" s="1414"/>
    </row>
    <row r="173" spans="1:13">
      <c r="A173" s="1358"/>
      <c r="B173" s="1370"/>
      <c r="C173" s="1370"/>
      <c r="D173" s="1370"/>
      <c r="E173" s="1416"/>
      <c r="F173" s="1416"/>
      <c r="G173" s="1416"/>
      <c r="H173" s="1352"/>
      <c r="I173" s="1353"/>
      <c r="J173" s="1481">
        <f t="shared" si="5"/>
        <v>0</v>
      </c>
      <c r="K173" s="1370"/>
      <c r="L173" s="1355"/>
      <c r="M173" s="1414"/>
    </row>
    <row r="174" spans="1:13">
      <c r="A174" s="1358"/>
      <c r="B174" s="1370"/>
      <c r="C174" s="1370"/>
      <c r="D174" s="1370"/>
      <c r="E174" s="1416"/>
      <c r="F174" s="1416"/>
      <c r="G174" s="1416"/>
      <c r="H174" s="1352"/>
      <c r="I174" s="1353"/>
      <c r="J174" s="1481">
        <f t="shared" si="5"/>
        <v>0</v>
      </c>
      <c r="K174" s="1370"/>
      <c r="L174" s="1355"/>
      <c r="M174" s="1414"/>
    </row>
    <row r="175" spans="1:13">
      <c r="A175" s="1358"/>
      <c r="B175" s="1370"/>
      <c r="C175" s="1370"/>
      <c r="D175" s="1370"/>
      <c r="E175" s="1416"/>
      <c r="F175" s="1416"/>
      <c r="G175" s="1416"/>
      <c r="H175" s="1352"/>
      <c r="I175" s="1353"/>
      <c r="J175" s="1481">
        <f t="shared" si="5"/>
        <v>0</v>
      </c>
      <c r="K175" s="1370"/>
      <c r="L175" s="1355"/>
      <c r="M175" s="1414"/>
    </row>
    <row r="176" spans="1:13">
      <c r="A176" s="1358"/>
      <c r="B176" s="1370"/>
      <c r="C176" s="1370"/>
      <c r="D176" s="1370"/>
      <c r="E176" s="1416"/>
      <c r="F176" s="1416"/>
      <c r="G176" s="1416"/>
      <c r="H176" s="1352"/>
      <c r="I176" s="1353"/>
      <c r="J176" s="1481">
        <f t="shared" si="5"/>
        <v>0</v>
      </c>
      <c r="K176" s="1370"/>
      <c r="L176" s="1355"/>
      <c r="M176" s="1414"/>
    </row>
    <row r="177" spans="1:13">
      <c r="A177" s="1358"/>
      <c r="B177" s="1370"/>
      <c r="C177" s="1370"/>
      <c r="D177" s="1370"/>
      <c r="E177" s="1416"/>
      <c r="F177" s="1416"/>
      <c r="G177" s="1416"/>
      <c r="H177" s="1352"/>
      <c r="I177" s="1353"/>
      <c r="J177" s="1481">
        <f t="shared" si="5"/>
        <v>0</v>
      </c>
      <c r="K177" s="1370"/>
      <c r="L177" s="1355"/>
      <c r="M177" s="1414"/>
    </row>
    <row r="178" spans="1:13">
      <c r="A178" s="1358"/>
      <c r="B178" s="1370"/>
      <c r="C178" s="1370"/>
      <c r="D178" s="1370"/>
      <c r="E178" s="1416"/>
      <c r="F178" s="1416"/>
      <c r="G178" s="1416"/>
      <c r="H178" s="1352"/>
      <c r="I178" s="1353"/>
      <c r="J178" s="1481">
        <f t="shared" si="5"/>
        <v>0</v>
      </c>
      <c r="K178" s="1370"/>
      <c r="L178" s="1355"/>
      <c r="M178" s="1414"/>
    </row>
    <row r="179" spans="1:13">
      <c r="A179" s="1358"/>
      <c r="B179" s="1370"/>
      <c r="C179" s="1370"/>
      <c r="D179" s="1370"/>
      <c r="E179" s="1416"/>
      <c r="F179" s="1416"/>
      <c r="G179" s="1416"/>
      <c r="H179" s="1352"/>
      <c r="I179" s="1353"/>
      <c r="J179" s="1481">
        <f t="shared" si="5"/>
        <v>0</v>
      </c>
      <c r="K179" s="1370"/>
      <c r="L179" s="1355"/>
      <c r="M179" s="1414"/>
    </row>
    <row r="180" spans="1:13">
      <c r="A180" s="1463"/>
      <c r="B180" s="1464"/>
      <c r="C180" s="1464"/>
      <c r="D180" s="1464"/>
      <c r="E180" s="1465"/>
      <c r="F180" s="1465"/>
      <c r="G180" s="1465"/>
      <c r="H180" s="1466"/>
      <c r="I180" s="1467"/>
      <c r="J180" s="1482">
        <f t="shared" si="5"/>
        <v>0</v>
      </c>
      <c r="K180" s="1370"/>
      <c r="L180" s="1355"/>
      <c r="M180" s="1427"/>
    </row>
    <row r="181" spans="1:13">
      <c r="A181" s="1468"/>
      <c r="B181" s="1469"/>
      <c r="C181" s="1469"/>
      <c r="D181" s="1470"/>
      <c r="E181" s="1471"/>
      <c r="F181" s="1471"/>
      <c r="G181" s="1472"/>
      <c r="H181" s="1473"/>
      <c r="I181" s="1474"/>
      <c r="J181" s="1481">
        <f t="shared" si="5"/>
        <v>0</v>
      </c>
      <c r="K181" s="1355"/>
      <c r="L181" s="1355"/>
      <c r="M181" s="1414"/>
    </row>
    <row r="182" spans="1:13">
      <c r="A182" s="1358"/>
      <c r="B182" s="1388"/>
      <c r="C182" s="1388"/>
      <c r="D182" s="1349"/>
      <c r="E182" s="1389"/>
      <c r="F182" s="1389"/>
      <c r="G182" s="1351"/>
      <c r="H182" s="1352"/>
      <c r="I182" s="1353"/>
      <c r="J182" s="1481">
        <f t="shared" si="5"/>
        <v>0</v>
      </c>
      <c r="K182" s="1355"/>
      <c r="L182" s="1355"/>
      <c r="M182" s="1414"/>
    </row>
    <row r="183" spans="1:13">
      <c r="A183" s="1358"/>
      <c r="B183" s="1388"/>
      <c r="C183" s="1388"/>
      <c r="D183" s="1349"/>
      <c r="E183" s="1389"/>
      <c r="F183" s="1389"/>
      <c r="G183" s="1351"/>
      <c r="H183" s="1352"/>
      <c r="I183" s="1353"/>
      <c r="J183" s="1481">
        <f t="shared" si="5"/>
        <v>0</v>
      </c>
      <c r="K183" s="1355"/>
      <c r="L183" s="1355"/>
      <c r="M183" s="1414"/>
    </row>
    <row r="184" spans="1:13">
      <c r="A184" s="1358"/>
      <c r="B184" s="1388"/>
      <c r="C184" s="1388"/>
      <c r="D184" s="1349"/>
      <c r="E184" s="1389"/>
      <c r="F184" s="1389"/>
      <c r="G184" s="1351"/>
      <c r="H184" s="1352"/>
      <c r="I184" s="1353"/>
      <c r="J184" s="1481">
        <f t="shared" si="5"/>
        <v>0</v>
      </c>
      <c r="K184" s="1355"/>
      <c r="L184" s="1355"/>
      <c r="M184" s="1414"/>
    </row>
    <row r="185" spans="1:13">
      <c r="A185" s="1358"/>
      <c r="B185" s="1388"/>
      <c r="C185" s="1388"/>
      <c r="D185" s="1349"/>
      <c r="E185" s="1389"/>
      <c r="F185" s="1389"/>
      <c r="G185" s="1351"/>
      <c r="H185" s="1352"/>
      <c r="I185" s="1353"/>
      <c r="J185" s="1481">
        <f t="shared" si="5"/>
        <v>0</v>
      </c>
      <c r="K185" s="1355"/>
      <c r="L185" s="1355"/>
      <c r="M185" s="1414"/>
    </row>
    <row r="186" spans="1:13">
      <c r="A186" s="1358"/>
      <c r="B186" s="1388"/>
      <c r="C186" s="1388"/>
      <c r="D186" s="1349"/>
      <c r="E186" s="1389"/>
      <c r="F186" s="1389"/>
      <c r="G186" s="1351"/>
      <c r="H186" s="1352"/>
      <c r="I186" s="1353"/>
      <c r="J186" s="1481">
        <f t="shared" si="5"/>
        <v>0</v>
      </c>
      <c r="K186" s="1355"/>
      <c r="L186" s="1355"/>
      <c r="M186" s="1414"/>
    </row>
    <row r="187" spans="1:13">
      <c r="A187" s="1358"/>
      <c r="B187" s="1388"/>
      <c r="C187" s="1388"/>
      <c r="D187" s="1349"/>
      <c r="E187" s="1389"/>
      <c r="F187" s="1389"/>
      <c r="G187" s="1351"/>
      <c r="H187" s="1352"/>
      <c r="I187" s="1353"/>
      <c r="J187" s="1481">
        <f t="shared" si="5"/>
        <v>0</v>
      </c>
      <c r="K187" s="1355"/>
      <c r="L187" s="1355"/>
      <c r="M187" s="1414"/>
    </row>
    <row r="188" spans="1:13">
      <c r="A188" s="1358"/>
      <c r="B188" s="1388"/>
      <c r="C188" s="1388"/>
      <c r="D188" s="1349"/>
      <c r="E188" s="1389"/>
      <c r="F188" s="1389"/>
      <c r="G188" s="1351"/>
      <c r="H188" s="1352"/>
      <c r="I188" s="1353"/>
      <c r="J188" s="1481">
        <f t="shared" si="5"/>
        <v>0</v>
      </c>
      <c r="K188" s="1355"/>
      <c r="L188" s="1355"/>
      <c r="M188" s="1414"/>
    </row>
    <row r="189" spans="1:13">
      <c r="A189" s="1358"/>
      <c r="B189" s="1388"/>
      <c r="C189" s="1388"/>
      <c r="D189" s="1349"/>
      <c r="E189" s="1389"/>
      <c r="F189" s="1389"/>
      <c r="G189" s="1351"/>
      <c r="H189" s="1352"/>
      <c r="I189" s="1353"/>
      <c r="J189" s="1481">
        <f t="shared" si="5"/>
        <v>0</v>
      </c>
      <c r="K189" s="1355"/>
      <c r="L189" s="1355"/>
      <c r="M189" s="1414"/>
    </row>
    <row r="190" spans="1:13">
      <c r="A190" s="1358"/>
      <c r="B190" s="1388"/>
      <c r="C190" s="1388"/>
      <c r="D190" s="1349"/>
      <c r="E190" s="1389"/>
      <c r="F190" s="1389"/>
      <c r="G190" s="1351"/>
      <c r="H190" s="1352"/>
      <c r="I190" s="1353"/>
      <c r="J190" s="1481">
        <f t="shared" si="5"/>
        <v>0</v>
      </c>
      <c r="K190" s="1355"/>
      <c r="L190" s="1355"/>
      <c r="M190" s="1414"/>
    </row>
    <row r="191" spans="1:13">
      <c r="A191" s="1358"/>
      <c r="B191" s="1388"/>
      <c r="C191" s="1388"/>
      <c r="D191" s="1349"/>
      <c r="E191" s="1389"/>
      <c r="F191" s="1389"/>
      <c r="G191" s="1351"/>
      <c r="H191" s="1352"/>
      <c r="I191" s="1353"/>
      <c r="J191" s="1481">
        <f t="shared" si="5"/>
        <v>0</v>
      </c>
      <c r="K191" s="1355"/>
      <c r="L191" s="1355"/>
      <c r="M191" s="1414"/>
    </row>
    <row r="192" spans="1:13">
      <c r="A192" s="1358"/>
      <c r="B192" s="1388"/>
      <c r="C192" s="1388"/>
      <c r="D192" s="1349"/>
      <c r="E192" s="1389"/>
      <c r="F192" s="1389"/>
      <c r="G192" s="1351"/>
      <c r="H192" s="1352"/>
      <c r="I192" s="1353"/>
      <c r="J192" s="1481">
        <f t="shared" si="5"/>
        <v>0</v>
      </c>
      <c r="K192" s="1355"/>
      <c r="L192" s="1355"/>
      <c r="M192" s="1414"/>
    </row>
    <row r="193" spans="1:13">
      <c r="A193" s="1358"/>
      <c r="B193" s="1388"/>
      <c r="C193" s="1388"/>
      <c r="D193" s="1349"/>
      <c r="E193" s="1389"/>
      <c r="F193" s="1389"/>
      <c r="G193" s="1351"/>
      <c r="H193" s="1352"/>
      <c r="I193" s="1353"/>
      <c r="J193" s="1481">
        <f t="shared" si="5"/>
        <v>0</v>
      </c>
      <c r="K193" s="1355"/>
      <c r="L193" s="1355"/>
      <c r="M193" s="1414"/>
    </row>
    <row r="194" spans="1:13">
      <c r="A194" s="1358"/>
      <c r="B194" s="1388"/>
      <c r="C194" s="1388"/>
      <c r="D194" s="1349"/>
      <c r="E194" s="1389"/>
      <c r="F194" s="1389"/>
      <c r="G194" s="1351"/>
      <c r="H194" s="1352"/>
      <c r="I194" s="1353"/>
      <c r="J194" s="1481">
        <f t="shared" si="5"/>
        <v>0</v>
      </c>
      <c r="K194" s="1355"/>
      <c r="L194" s="1355"/>
      <c r="M194" s="1414"/>
    </row>
    <row r="195" spans="1:13">
      <c r="A195" s="1358"/>
      <c r="B195" s="1388"/>
      <c r="C195" s="1388"/>
      <c r="D195" s="1349"/>
      <c r="E195" s="1389"/>
      <c r="F195" s="1389"/>
      <c r="G195" s="1351"/>
      <c r="H195" s="1352"/>
      <c r="I195" s="1353"/>
      <c r="J195" s="1481">
        <f t="shared" si="5"/>
        <v>0</v>
      </c>
      <c r="K195" s="1355"/>
      <c r="L195" s="1355"/>
      <c r="M195" s="1414"/>
    </row>
    <row r="196" spans="1:13">
      <c r="A196" s="1358"/>
      <c r="B196" s="1388"/>
      <c r="C196" s="1388"/>
      <c r="D196" s="1349"/>
      <c r="E196" s="1389"/>
      <c r="F196" s="1389"/>
      <c r="G196" s="1351"/>
      <c r="H196" s="1352"/>
      <c r="I196" s="1353"/>
      <c r="J196" s="1481">
        <f t="shared" si="5"/>
        <v>0</v>
      </c>
      <c r="K196" s="1355"/>
      <c r="L196" s="1355"/>
      <c r="M196" s="1414"/>
    </row>
    <row r="197" spans="1:13">
      <c r="A197" s="1358"/>
      <c r="B197" s="1388"/>
      <c r="C197" s="1388"/>
      <c r="D197" s="1349"/>
      <c r="E197" s="1389"/>
      <c r="F197" s="1389"/>
      <c r="G197" s="1351"/>
      <c r="H197" s="1352"/>
      <c r="I197" s="1353"/>
      <c r="J197" s="1481">
        <f t="shared" si="5"/>
        <v>0</v>
      </c>
      <c r="K197" s="1355"/>
      <c r="L197" s="1355"/>
      <c r="M197" s="1414"/>
    </row>
    <row r="198" spans="1:13">
      <c r="A198" s="1358"/>
      <c r="B198" s="1388"/>
      <c r="C198" s="1388"/>
      <c r="D198" s="1349"/>
      <c r="E198" s="1389"/>
      <c r="F198" s="1389"/>
      <c r="G198" s="1351"/>
      <c r="H198" s="1352"/>
      <c r="I198" s="1353"/>
      <c r="J198" s="1481">
        <f t="shared" si="5"/>
        <v>0</v>
      </c>
      <c r="K198" s="1355"/>
      <c r="L198" s="1355"/>
      <c r="M198" s="1414"/>
    </row>
    <row r="199" spans="1:13">
      <c r="A199" s="1358"/>
      <c r="B199" s="1388"/>
      <c r="C199" s="1388"/>
      <c r="D199" s="1349"/>
      <c r="E199" s="1389"/>
      <c r="F199" s="1389"/>
      <c r="G199" s="1351"/>
      <c r="H199" s="1352"/>
      <c r="I199" s="1353"/>
      <c r="J199" s="1481">
        <f t="shared" si="5"/>
        <v>0</v>
      </c>
      <c r="K199" s="1355"/>
      <c r="L199" s="1355"/>
      <c r="M199" s="1414"/>
    </row>
    <row r="200" spans="1:13">
      <c r="A200" s="1358"/>
      <c r="B200" s="1388"/>
      <c r="C200" s="1388"/>
      <c r="D200" s="1349"/>
      <c r="E200" s="1389"/>
      <c r="F200" s="1389"/>
      <c r="G200" s="1351"/>
      <c r="H200" s="1352"/>
      <c r="I200" s="1353"/>
      <c r="J200" s="1481">
        <f t="shared" si="5"/>
        <v>0</v>
      </c>
      <c r="K200" s="1355"/>
      <c r="L200" s="1355"/>
      <c r="M200" s="1414"/>
    </row>
    <row r="201" spans="1:13">
      <c r="A201" s="1358"/>
      <c r="B201" s="1388"/>
      <c r="C201" s="1388"/>
      <c r="D201" s="1349"/>
      <c r="E201" s="1389"/>
      <c r="F201" s="1389"/>
      <c r="G201" s="1351"/>
      <c r="H201" s="1352"/>
      <c r="I201" s="1353"/>
      <c r="J201" s="1481">
        <f t="shared" si="5"/>
        <v>0</v>
      </c>
      <c r="K201" s="1355"/>
      <c r="L201" s="1355"/>
      <c r="M201" s="1414"/>
    </row>
    <row r="202" spans="1:13">
      <c r="A202" s="1358"/>
      <c r="B202" s="1388"/>
      <c r="C202" s="1388"/>
      <c r="D202" s="1349"/>
      <c r="E202" s="1389"/>
      <c r="F202" s="1389"/>
      <c r="G202" s="1351"/>
      <c r="H202" s="1352"/>
      <c r="I202" s="1353"/>
      <c r="J202" s="1481">
        <f t="shared" si="5"/>
        <v>0</v>
      </c>
      <c r="K202" s="1355"/>
      <c r="L202" s="1355"/>
      <c r="M202" s="1414"/>
    </row>
    <row r="203" spans="1:13">
      <c r="A203" s="1358"/>
      <c r="B203" s="1388"/>
      <c r="C203" s="1388"/>
      <c r="D203" s="1349"/>
      <c r="E203" s="1389"/>
      <c r="F203" s="1389"/>
      <c r="G203" s="1351"/>
      <c r="H203" s="1352"/>
      <c r="I203" s="1353"/>
      <c r="J203" s="1481">
        <f t="shared" si="5"/>
        <v>0</v>
      </c>
      <c r="K203" s="1355"/>
      <c r="L203" s="1355"/>
      <c r="M203" s="1414"/>
    </row>
    <row r="204" spans="1:13">
      <c r="A204" s="1358"/>
      <c r="B204" s="1388"/>
      <c r="C204" s="1388"/>
      <c r="D204" s="1349"/>
      <c r="E204" s="1389"/>
      <c r="F204" s="1389"/>
      <c r="G204" s="1351"/>
      <c r="H204" s="1352"/>
      <c r="I204" s="1353"/>
      <c r="J204" s="1481">
        <f t="shared" si="5"/>
        <v>0</v>
      </c>
      <c r="K204" s="1355"/>
      <c r="L204" s="1355"/>
      <c r="M204" s="1414"/>
    </row>
    <row r="205" spans="1:13">
      <c r="A205" s="1358"/>
      <c r="B205" s="1388"/>
      <c r="C205" s="1388"/>
      <c r="D205" s="1349"/>
      <c r="E205" s="1389"/>
      <c r="F205" s="1389"/>
      <c r="G205" s="1351"/>
      <c r="H205" s="1352"/>
      <c r="I205" s="1353"/>
      <c r="J205" s="1481">
        <f t="shared" si="5"/>
        <v>0</v>
      </c>
      <c r="K205" s="1355"/>
      <c r="L205" s="1355"/>
      <c r="M205" s="1414"/>
    </row>
    <row r="206" spans="1:13">
      <c r="A206" s="1358"/>
      <c r="B206" s="1388"/>
      <c r="C206" s="1388"/>
      <c r="D206" s="1349"/>
      <c r="E206" s="1389"/>
      <c r="F206" s="1389"/>
      <c r="G206" s="1351"/>
      <c r="H206" s="1352"/>
      <c r="I206" s="1353"/>
      <c r="J206" s="1481">
        <f t="shared" si="5"/>
        <v>0</v>
      </c>
      <c r="K206" s="1355"/>
      <c r="L206" s="1355"/>
      <c r="M206" s="1414"/>
    </row>
    <row r="207" spans="1:13">
      <c r="A207" s="1358"/>
      <c r="B207" s="1388"/>
      <c r="C207" s="1388"/>
      <c r="D207" s="1349"/>
      <c r="E207" s="1389"/>
      <c r="F207" s="1389"/>
      <c r="G207" s="1351"/>
      <c r="H207" s="1352"/>
      <c r="I207" s="1353"/>
      <c r="J207" s="1481">
        <f t="shared" si="5"/>
        <v>0</v>
      </c>
      <c r="K207" s="1355"/>
      <c r="L207" s="1355"/>
      <c r="M207" s="1414"/>
    </row>
    <row r="208" spans="1:13">
      <c r="A208" s="1358"/>
      <c r="B208" s="1388"/>
      <c r="C208" s="1388"/>
      <c r="D208" s="1349"/>
      <c r="E208" s="1389"/>
      <c r="F208" s="1389"/>
      <c r="G208" s="1351"/>
      <c r="H208" s="1352"/>
      <c r="I208" s="1353"/>
      <c r="J208" s="1481">
        <f t="shared" si="5"/>
        <v>0</v>
      </c>
      <c r="K208" s="1355"/>
      <c r="L208" s="1355"/>
      <c r="M208" s="1414"/>
    </row>
    <row r="209" spans="1:13">
      <c r="A209" s="1358"/>
      <c r="B209" s="1388"/>
      <c r="C209" s="1388"/>
      <c r="D209" s="1349"/>
      <c r="E209" s="1389"/>
      <c r="F209" s="1389"/>
      <c r="G209" s="1351"/>
      <c r="H209" s="1352"/>
      <c r="I209" s="1353"/>
      <c r="J209" s="1481">
        <f t="shared" si="5"/>
        <v>0</v>
      </c>
      <c r="K209" s="1355"/>
      <c r="L209" s="1355"/>
      <c r="M209" s="1414"/>
    </row>
    <row r="210" spans="1:13">
      <c r="A210" s="1358"/>
      <c r="B210" s="1388"/>
      <c r="C210" s="1388"/>
      <c r="D210" s="1349"/>
      <c r="E210" s="1389"/>
      <c r="F210" s="1389"/>
      <c r="G210" s="1351"/>
      <c r="H210" s="1352"/>
      <c r="I210" s="1353"/>
      <c r="J210" s="1481">
        <f t="shared" si="5"/>
        <v>0</v>
      </c>
      <c r="K210" s="1355"/>
      <c r="L210" s="1355"/>
      <c r="M210" s="1414"/>
    </row>
    <row r="211" spans="1:13">
      <c r="A211" s="1358"/>
      <c r="B211" s="1388"/>
      <c r="C211" s="1388"/>
      <c r="D211" s="1349"/>
      <c r="E211" s="1389"/>
      <c r="F211" s="1389"/>
      <c r="G211" s="1351"/>
      <c r="H211" s="1352"/>
      <c r="I211" s="1353"/>
      <c r="J211" s="1481">
        <f t="shared" si="5"/>
        <v>0</v>
      </c>
      <c r="K211" s="1355"/>
      <c r="L211" s="1355"/>
      <c r="M211" s="1414"/>
    </row>
    <row r="212" spans="1:13">
      <c r="A212" s="1358"/>
      <c r="B212" s="1388"/>
      <c r="C212" s="1388"/>
      <c r="D212" s="1349"/>
      <c r="E212" s="1389"/>
      <c r="F212" s="1389"/>
      <c r="G212" s="1351"/>
      <c r="H212" s="1352"/>
      <c r="I212" s="1353"/>
      <c r="J212" s="1481">
        <f t="shared" si="5"/>
        <v>0</v>
      </c>
      <c r="K212" s="1355"/>
      <c r="L212" s="1355"/>
      <c r="M212" s="1414"/>
    </row>
    <row r="213" spans="1:13">
      <c r="A213" s="1358"/>
      <c r="B213" s="1388"/>
      <c r="C213" s="1388"/>
      <c r="D213" s="1349"/>
      <c r="E213" s="1389"/>
      <c r="F213" s="1389"/>
      <c r="G213" s="1351"/>
      <c r="H213" s="1352"/>
      <c r="I213" s="1353"/>
      <c r="J213" s="1481">
        <f t="shared" si="5"/>
        <v>0</v>
      </c>
      <c r="K213" s="1355"/>
      <c r="L213" s="1355"/>
      <c r="M213" s="1414"/>
    </row>
    <row r="214" spans="1:13">
      <c r="A214" s="1358"/>
      <c r="B214" s="1388"/>
      <c r="C214" s="1388"/>
      <c r="D214" s="1349"/>
      <c r="E214" s="1389"/>
      <c r="F214" s="1389"/>
      <c r="G214" s="1351"/>
      <c r="H214" s="1352"/>
      <c r="I214" s="1353"/>
      <c r="J214" s="1481">
        <f t="shared" si="5"/>
        <v>0</v>
      </c>
      <c r="K214" s="1355"/>
      <c r="L214" s="1355"/>
      <c r="M214" s="1414"/>
    </row>
    <row r="215" spans="1:13">
      <c r="A215" s="1358"/>
      <c r="B215" s="1388"/>
      <c r="C215" s="1388"/>
      <c r="D215" s="1349"/>
      <c r="E215" s="1389"/>
      <c r="F215" s="1389"/>
      <c r="G215" s="1351"/>
      <c r="H215" s="1352"/>
      <c r="I215" s="1353"/>
      <c r="J215" s="1481">
        <f t="shared" si="5"/>
        <v>0</v>
      </c>
      <c r="K215" s="1355"/>
      <c r="L215" s="1355"/>
      <c r="M215" s="1414"/>
    </row>
    <row r="216" spans="1:13">
      <c r="A216" s="1358"/>
      <c r="B216" s="1388"/>
      <c r="C216" s="1388"/>
      <c r="D216" s="1349"/>
      <c r="E216" s="1389"/>
      <c r="F216" s="1389"/>
      <c r="G216" s="1351"/>
      <c r="H216" s="1352"/>
      <c r="I216" s="1353"/>
      <c r="J216" s="1481">
        <f t="shared" si="5"/>
        <v>0</v>
      </c>
      <c r="K216" s="1355"/>
      <c r="L216" s="1355"/>
      <c r="M216" s="1414"/>
    </row>
    <row r="217" spans="1:13">
      <c r="A217" s="1358"/>
      <c r="B217" s="1388"/>
      <c r="C217" s="1388"/>
      <c r="D217" s="1349"/>
      <c r="E217" s="1389"/>
      <c r="F217" s="1389"/>
      <c r="G217" s="1351"/>
      <c r="H217" s="1352"/>
      <c r="I217" s="1353"/>
      <c r="J217" s="1481">
        <f t="shared" si="5"/>
        <v>0</v>
      </c>
      <c r="K217" s="1355"/>
      <c r="L217" s="1355"/>
      <c r="M217" s="1414"/>
    </row>
    <row r="218" spans="1:13">
      <c r="A218" s="1358"/>
      <c r="B218" s="1388"/>
      <c r="C218" s="1388"/>
      <c r="D218" s="1349"/>
      <c r="E218" s="1389"/>
      <c r="F218" s="1389"/>
      <c r="G218" s="1351"/>
      <c r="H218" s="1352"/>
      <c r="I218" s="1353"/>
      <c r="J218" s="1481">
        <f t="shared" si="5"/>
        <v>0</v>
      </c>
      <c r="K218" s="1355"/>
      <c r="L218" s="1355"/>
      <c r="M218" s="1414"/>
    </row>
    <row r="219" spans="1:13">
      <c r="A219" s="1358"/>
      <c r="B219" s="1388"/>
      <c r="C219" s="1388"/>
      <c r="D219" s="1349"/>
      <c r="E219" s="1389"/>
      <c r="F219" s="1389"/>
      <c r="G219" s="1351"/>
      <c r="H219" s="1352"/>
      <c r="I219" s="1353"/>
      <c r="J219" s="1481">
        <f t="shared" si="5"/>
        <v>0</v>
      </c>
      <c r="K219" s="1355"/>
      <c r="L219" s="1355"/>
      <c r="M219" s="1414"/>
    </row>
    <row r="220" spans="1:13">
      <c r="A220" s="1358"/>
      <c r="B220" s="1388"/>
      <c r="C220" s="1388"/>
      <c r="D220" s="1349"/>
      <c r="E220" s="1389"/>
      <c r="F220" s="1389"/>
      <c r="G220" s="1351"/>
      <c r="H220" s="1352"/>
      <c r="I220" s="1353"/>
      <c r="J220" s="1481">
        <f t="shared" si="5"/>
        <v>0</v>
      </c>
      <c r="K220" s="1355"/>
      <c r="L220" s="1355"/>
      <c r="M220" s="1414"/>
    </row>
    <row r="221" spans="1:13">
      <c r="A221" s="1358"/>
      <c r="B221" s="1388"/>
      <c r="C221" s="1388"/>
      <c r="D221" s="1349"/>
      <c r="E221" s="1389"/>
      <c r="F221" s="1389"/>
      <c r="G221" s="1351"/>
      <c r="H221" s="1352"/>
      <c r="I221" s="1353"/>
      <c r="J221" s="1481">
        <f t="shared" si="5"/>
        <v>0</v>
      </c>
      <c r="K221" s="1355"/>
      <c r="L221" s="1355"/>
      <c r="M221" s="1414"/>
    </row>
    <row r="222" spans="1:13">
      <c r="A222" s="1358"/>
      <c r="B222" s="1388"/>
      <c r="C222" s="1388"/>
      <c r="D222" s="1349"/>
      <c r="E222" s="1389"/>
      <c r="F222" s="1389"/>
      <c r="G222" s="1351"/>
      <c r="H222" s="1352"/>
      <c r="I222" s="1353"/>
      <c r="J222" s="1481">
        <f t="shared" si="5"/>
        <v>0</v>
      </c>
      <c r="K222" s="1355"/>
      <c r="L222" s="1355"/>
      <c r="M222" s="1414"/>
    </row>
    <row r="223" spans="1:13">
      <c r="A223" s="1358"/>
      <c r="B223" s="1388"/>
      <c r="C223" s="1388"/>
      <c r="D223" s="1349"/>
      <c r="E223" s="1389"/>
      <c r="F223" s="1389"/>
      <c r="G223" s="1351"/>
      <c r="H223" s="1352"/>
      <c r="I223" s="1353"/>
      <c r="J223" s="1481">
        <f t="shared" si="5"/>
        <v>0</v>
      </c>
      <c r="K223" s="1355"/>
      <c r="L223" s="1355"/>
      <c r="M223" s="1414"/>
    </row>
    <row r="224" spans="1:13">
      <c r="A224" s="1358"/>
      <c r="B224" s="1388"/>
      <c r="C224" s="1388"/>
      <c r="D224" s="1349"/>
      <c r="E224" s="1389"/>
      <c r="F224" s="1389"/>
      <c r="G224" s="1351"/>
      <c r="H224" s="1352"/>
      <c r="I224" s="1353"/>
      <c r="J224" s="1481">
        <f t="shared" si="5"/>
        <v>0</v>
      </c>
      <c r="K224" s="1355"/>
      <c r="L224" s="1355"/>
      <c r="M224" s="1414"/>
    </row>
    <row r="225" spans="1:13">
      <c r="A225" s="1358"/>
      <c r="B225" s="1388"/>
      <c r="C225" s="1388"/>
      <c r="D225" s="1349"/>
      <c r="E225" s="1389"/>
      <c r="F225" s="1389"/>
      <c r="G225" s="1351"/>
      <c r="H225" s="1352"/>
      <c r="I225" s="1353"/>
      <c r="J225" s="1481">
        <f t="shared" si="5"/>
        <v>0</v>
      </c>
      <c r="K225" s="1355"/>
      <c r="L225" s="1355"/>
      <c r="M225" s="1414"/>
    </row>
    <row r="226" spans="1:13">
      <c r="A226" s="1358"/>
      <c r="B226" s="1388"/>
      <c r="C226" s="1388"/>
      <c r="D226" s="1349"/>
      <c r="E226" s="1389"/>
      <c r="F226" s="1389"/>
      <c r="G226" s="1351"/>
      <c r="H226" s="1352"/>
      <c r="I226" s="1353"/>
      <c r="J226" s="1481">
        <f t="shared" si="5"/>
        <v>0</v>
      </c>
      <c r="K226" s="1355"/>
      <c r="L226" s="1355"/>
      <c r="M226" s="1414"/>
    </row>
    <row r="227" spans="1:13">
      <c r="A227" s="1358"/>
      <c r="B227" s="1388"/>
      <c r="C227" s="1388"/>
      <c r="D227" s="1349"/>
      <c r="E227" s="1389"/>
      <c r="F227" s="1389"/>
      <c r="G227" s="1351"/>
      <c r="H227" s="1352"/>
      <c r="I227" s="1353"/>
      <c r="J227" s="1481">
        <f t="shared" si="5"/>
        <v>0</v>
      </c>
      <c r="K227" s="1355"/>
      <c r="L227" s="1355"/>
      <c r="M227" s="1414"/>
    </row>
    <row r="228" spans="1:13">
      <c r="A228" s="1358"/>
      <c r="B228" s="1388"/>
      <c r="C228" s="1388"/>
      <c r="D228" s="1349"/>
      <c r="E228" s="1389"/>
      <c r="F228" s="1389"/>
      <c r="G228" s="1351"/>
      <c r="H228" s="1352"/>
      <c r="I228" s="1353"/>
      <c r="J228" s="1481">
        <f t="shared" si="5"/>
        <v>0</v>
      </c>
      <c r="K228" s="1355"/>
      <c r="L228" s="1355"/>
      <c r="M228" s="1414"/>
    </row>
    <row r="229" spans="1:13">
      <c r="A229" s="1358"/>
      <c r="B229" s="1388"/>
      <c r="C229" s="1388"/>
      <c r="D229" s="1349"/>
      <c r="E229" s="1389"/>
      <c r="F229" s="1389"/>
      <c r="G229" s="1351"/>
      <c r="H229" s="1352"/>
      <c r="I229" s="1353"/>
      <c r="J229" s="1481">
        <f t="shared" si="5"/>
        <v>0</v>
      </c>
      <c r="K229" s="1355"/>
      <c r="L229" s="1355"/>
      <c r="M229" s="1414"/>
    </row>
    <row r="230" spans="1:13">
      <c r="A230" s="1358"/>
      <c r="B230" s="1388"/>
      <c r="C230" s="1388"/>
      <c r="D230" s="1349"/>
      <c r="E230" s="1389"/>
      <c r="F230" s="1389"/>
      <c r="G230" s="1351"/>
      <c r="H230" s="1352"/>
      <c r="I230" s="1353"/>
      <c r="J230" s="1481">
        <f t="shared" si="5"/>
        <v>0</v>
      </c>
      <c r="K230" s="1355"/>
      <c r="L230" s="1355"/>
      <c r="M230" s="1414"/>
    </row>
    <row r="231" spans="1:13">
      <c r="A231" s="1358"/>
      <c r="B231" s="1388"/>
      <c r="C231" s="1388"/>
      <c r="D231" s="1349"/>
      <c r="E231" s="1389"/>
      <c r="F231" s="1389"/>
      <c r="G231" s="1351"/>
      <c r="H231" s="1352"/>
      <c r="I231" s="1353"/>
      <c r="J231" s="1481">
        <f t="shared" si="5"/>
        <v>0</v>
      </c>
      <c r="K231" s="1355"/>
      <c r="L231" s="1355"/>
      <c r="M231" s="1414"/>
    </row>
    <row r="232" spans="1:13">
      <c r="A232" s="1358"/>
      <c r="B232" s="1388"/>
      <c r="C232" s="1388"/>
      <c r="D232" s="1349"/>
      <c r="E232" s="1389"/>
      <c r="F232" s="1389"/>
      <c r="G232" s="1351"/>
      <c r="H232" s="1352"/>
      <c r="I232" s="1353"/>
      <c r="J232" s="1481">
        <f t="shared" ref="J232:J295" si="6">H232-I232</f>
        <v>0</v>
      </c>
      <c r="K232" s="1355"/>
      <c r="L232" s="1355"/>
      <c r="M232" s="1414"/>
    </row>
    <row r="233" spans="1:13">
      <c r="A233" s="1358"/>
      <c r="B233" s="1388"/>
      <c r="C233" s="1388"/>
      <c r="D233" s="1349"/>
      <c r="E233" s="1389"/>
      <c r="F233" s="1389"/>
      <c r="G233" s="1351"/>
      <c r="H233" s="1352"/>
      <c r="I233" s="1353"/>
      <c r="J233" s="1481">
        <f t="shared" si="6"/>
        <v>0</v>
      </c>
      <c r="K233" s="1355"/>
      <c r="L233" s="1355"/>
      <c r="M233" s="1414"/>
    </row>
    <row r="234" spans="1:13">
      <c r="A234" s="1358"/>
      <c r="B234" s="1388"/>
      <c r="C234" s="1388"/>
      <c r="D234" s="1349"/>
      <c r="E234" s="1389"/>
      <c r="F234" s="1389"/>
      <c r="G234" s="1351"/>
      <c r="H234" s="1352"/>
      <c r="I234" s="1353"/>
      <c r="J234" s="1481">
        <f t="shared" si="6"/>
        <v>0</v>
      </c>
      <c r="K234" s="1355"/>
      <c r="L234" s="1355"/>
      <c r="M234" s="1414"/>
    </row>
    <row r="235" spans="1:13">
      <c r="A235" s="1358"/>
      <c r="B235" s="1388"/>
      <c r="C235" s="1388"/>
      <c r="D235" s="1349"/>
      <c r="E235" s="1389"/>
      <c r="F235" s="1389"/>
      <c r="G235" s="1351"/>
      <c r="H235" s="1352"/>
      <c r="I235" s="1353"/>
      <c r="J235" s="1481">
        <f t="shared" si="6"/>
        <v>0</v>
      </c>
      <c r="K235" s="1355"/>
      <c r="L235" s="1355"/>
      <c r="M235" s="1414"/>
    </row>
    <row r="236" spans="1:13">
      <c r="A236" s="1358"/>
      <c r="B236" s="1388"/>
      <c r="C236" s="1388"/>
      <c r="D236" s="1349"/>
      <c r="E236" s="1389"/>
      <c r="F236" s="1389"/>
      <c r="G236" s="1351"/>
      <c r="H236" s="1352"/>
      <c r="I236" s="1353"/>
      <c r="J236" s="1481">
        <f t="shared" si="6"/>
        <v>0</v>
      </c>
      <c r="K236" s="1355"/>
      <c r="L236" s="1355"/>
      <c r="M236" s="1414"/>
    </row>
    <row r="237" spans="1:13">
      <c r="A237" s="1358"/>
      <c r="B237" s="1388"/>
      <c r="C237" s="1388"/>
      <c r="D237" s="1349"/>
      <c r="E237" s="1389"/>
      <c r="F237" s="1389"/>
      <c r="G237" s="1351"/>
      <c r="H237" s="1352"/>
      <c r="I237" s="1353"/>
      <c r="J237" s="1481">
        <f t="shared" si="6"/>
        <v>0</v>
      </c>
      <c r="K237" s="1355"/>
      <c r="L237" s="1355"/>
      <c r="M237" s="1414"/>
    </row>
    <row r="238" spans="1:13">
      <c r="A238" s="1358"/>
      <c r="B238" s="1388"/>
      <c r="C238" s="1388"/>
      <c r="D238" s="1349"/>
      <c r="E238" s="1389"/>
      <c r="F238" s="1389"/>
      <c r="G238" s="1351"/>
      <c r="H238" s="1352"/>
      <c r="I238" s="1353"/>
      <c r="J238" s="1481">
        <f t="shared" si="6"/>
        <v>0</v>
      </c>
      <c r="K238" s="1355"/>
      <c r="L238" s="1355"/>
      <c r="M238" s="1414"/>
    </row>
    <row r="239" spans="1:13">
      <c r="A239" s="1358"/>
      <c r="B239" s="1388"/>
      <c r="C239" s="1388"/>
      <c r="D239" s="1349"/>
      <c r="E239" s="1389"/>
      <c r="F239" s="1389"/>
      <c r="G239" s="1351"/>
      <c r="H239" s="1352"/>
      <c r="I239" s="1353"/>
      <c r="J239" s="1481">
        <f t="shared" si="6"/>
        <v>0</v>
      </c>
      <c r="K239" s="1355"/>
      <c r="L239" s="1355"/>
      <c r="M239" s="1414"/>
    </row>
    <row r="240" spans="1:13">
      <c r="A240" s="1358"/>
      <c r="B240" s="1388"/>
      <c r="C240" s="1388"/>
      <c r="D240" s="1349"/>
      <c r="E240" s="1389"/>
      <c r="F240" s="1389"/>
      <c r="G240" s="1351"/>
      <c r="H240" s="1352"/>
      <c r="I240" s="1353"/>
      <c r="J240" s="1481">
        <f t="shared" si="6"/>
        <v>0</v>
      </c>
      <c r="K240" s="1355"/>
      <c r="L240" s="1355"/>
      <c r="M240" s="1414"/>
    </row>
    <row r="241" spans="1:13">
      <c r="A241" s="1358"/>
      <c r="B241" s="1388"/>
      <c r="C241" s="1388"/>
      <c r="D241" s="1349"/>
      <c r="E241" s="1389"/>
      <c r="F241" s="1389"/>
      <c r="G241" s="1351"/>
      <c r="H241" s="1352"/>
      <c r="I241" s="1353"/>
      <c r="J241" s="1481">
        <f t="shared" si="6"/>
        <v>0</v>
      </c>
      <c r="K241" s="1355"/>
      <c r="L241" s="1355"/>
      <c r="M241" s="1414"/>
    </row>
    <row r="242" spans="1:13">
      <c r="A242" s="1358"/>
      <c r="B242" s="1388"/>
      <c r="C242" s="1388"/>
      <c r="D242" s="1349"/>
      <c r="E242" s="1389"/>
      <c r="F242" s="1389"/>
      <c r="G242" s="1351"/>
      <c r="H242" s="1352"/>
      <c r="I242" s="1353"/>
      <c r="J242" s="1481">
        <f t="shared" si="6"/>
        <v>0</v>
      </c>
      <c r="K242" s="1355"/>
      <c r="L242" s="1355"/>
      <c r="M242" s="1414"/>
    </row>
    <row r="243" spans="1:13">
      <c r="A243" s="1358"/>
      <c r="B243" s="1388"/>
      <c r="C243" s="1388"/>
      <c r="D243" s="1349"/>
      <c r="E243" s="1389"/>
      <c r="F243" s="1389"/>
      <c r="G243" s="1351"/>
      <c r="H243" s="1352"/>
      <c r="I243" s="1353"/>
      <c r="J243" s="1481">
        <f t="shared" si="6"/>
        <v>0</v>
      </c>
      <c r="K243" s="1355"/>
      <c r="L243" s="1355"/>
      <c r="M243" s="1414"/>
    </row>
    <row r="244" spans="1:13">
      <c r="A244" s="1358"/>
      <c r="B244" s="1388"/>
      <c r="C244" s="1388"/>
      <c r="D244" s="1349"/>
      <c r="E244" s="1389"/>
      <c r="F244" s="1389"/>
      <c r="G244" s="1351"/>
      <c r="H244" s="1352"/>
      <c r="I244" s="1353"/>
      <c r="J244" s="1481">
        <f t="shared" si="6"/>
        <v>0</v>
      </c>
      <c r="K244" s="1355"/>
      <c r="L244" s="1355"/>
      <c r="M244" s="1414"/>
    </row>
    <row r="245" spans="1:13">
      <c r="A245" s="1358"/>
      <c r="B245" s="1388"/>
      <c r="C245" s="1388"/>
      <c r="D245" s="1349"/>
      <c r="E245" s="1389"/>
      <c r="F245" s="1389"/>
      <c r="G245" s="1351"/>
      <c r="H245" s="1352"/>
      <c r="I245" s="1353"/>
      <c r="J245" s="1481">
        <f t="shared" si="6"/>
        <v>0</v>
      </c>
      <c r="K245" s="1355"/>
      <c r="L245" s="1355"/>
      <c r="M245" s="1414"/>
    </row>
    <row r="246" spans="1:13">
      <c r="A246" s="1358"/>
      <c r="B246" s="1388"/>
      <c r="C246" s="1388"/>
      <c r="D246" s="1349"/>
      <c r="E246" s="1389"/>
      <c r="F246" s="1389"/>
      <c r="G246" s="1351"/>
      <c r="H246" s="1352"/>
      <c r="I246" s="1353"/>
      <c r="J246" s="1481">
        <f t="shared" si="6"/>
        <v>0</v>
      </c>
      <c r="K246" s="1355"/>
      <c r="L246" s="1355"/>
      <c r="M246" s="1414"/>
    </row>
    <row r="247" spans="1:13">
      <c r="A247" s="1358"/>
      <c r="B247" s="1388"/>
      <c r="C247" s="1388"/>
      <c r="D247" s="1349"/>
      <c r="E247" s="1389"/>
      <c r="F247" s="1389"/>
      <c r="G247" s="1351"/>
      <c r="H247" s="1352"/>
      <c r="I247" s="1353"/>
      <c r="J247" s="1481">
        <f t="shared" si="6"/>
        <v>0</v>
      </c>
      <c r="K247" s="1355"/>
      <c r="L247" s="1355"/>
      <c r="M247" s="1414"/>
    </row>
    <row r="248" spans="1:13">
      <c r="A248" s="1358"/>
      <c r="B248" s="1388"/>
      <c r="C248" s="1388"/>
      <c r="D248" s="1349"/>
      <c r="E248" s="1389"/>
      <c r="F248" s="1389"/>
      <c r="G248" s="1351"/>
      <c r="H248" s="1352"/>
      <c r="I248" s="1353"/>
      <c r="J248" s="1481">
        <f t="shared" si="6"/>
        <v>0</v>
      </c>
      <c r="K248" s="1355"/>
      <c r="L248" s="1355"/>
      <c r="M248" s="1414"/>
    </row>
    <row r="249" spans="1:13">
      <c r="A249" s="1358"/>
      <c r="B249" s="1388"/>
      <c r="C249" s="1388"/>
      <c r="D249" s="1349"/>
      <c r="E249" s="1389"/>
      <c r="F249" s="1389"/>
      <c r="G249" s="1351"/>
      <c r="H249" s="1352"/>
      <c r="I249" s="1353"/>
      <c r="J249" s="1481">
        <f t="shared" si="6"/>
        <v>0</v>
      </c>
      <c r="K249" s="1355"/>
      <c r="L249" s="1355"/>
      <c r="M249" s="1414"/>
    </row>
    <row r="250" spans="1:13">
      <c r="A250" s="1358"/>
      <c r="B250" s="1388"/>
      <c r="C250" s="1388"/>
      <c r="D250" s="1349"/>
      <c r="E250" s="1389"/>
      <c r="F250" s="1389"/>
      <c r="G250" s="1351"/>
      <c r="H250" s="1352"/>
      <c r="I250" s="1353"/>
      <c r="J250" s="1481">
        <f t="shared" si="6"/>
        <v>0</v>
      </c>
      <c r="K250" s="1355"/>
      <c r="L250" s="1355"/>
      <c r="M250" s="1414"/>
    </row>
    <row r="251" spans="1:13">
      <c r="A251" s="1358"/>
      <c r="B251" s="1388"/>
      <c r="C251" s="1388"/>
      <c r="D251" s="1349"/>
      <c r="E251" s="1389"/>
      <c r="F251" s="1389"/>
      <c r="G251" s="1351"/>
      <c r="H251" s="1352"/>
      <c r="I251" s="1353"/>
      <c r="J251" s="1481">
        <f t="shared" si="6"/>
        <v>0</v>
      </c>
      <c r="K251" s="1355"/>
      <c r="L251" s="1355"/>
      <c r="M251" s="1414"/>
    </row>
    <row r="252" spans="1:13">
      <c r="A252" s="1358"/>
      <c r="B252" s="1388"/>
      <c r="C252" s="1388"/>
      <c r="D252" s="1349"/>
      <c r="E252" s="1389"/>
      <c r="F252" s="1389"/>
      <c r="G252" s="1351"/>
      <c r="H252" s="1352"/>
      <c r="I252" s="1353"/>
      <c r="J252" s="1481">
        <f t="shared" si="6"/>
        <v>0</v>
      </c>
      <c r="K252" s="1355"/>
      <c r="L252" s="1355"/>
      <c r="M252" s="1414"/>
    </row>
    <row r="253" spans="1:13">
      <c r="A253" s="1358"/>
      <c r="B253" s="1388"/>
      <c r="C253" s="1388"/>
      <c r="D253" s="1349"/>
      <c r="E253" s="1389"/>
      <c r="F253" s="1389"/>
      <c r="G253" s="1351"/>
      <c r="H253" s="1352"/>
      <c r="I253" s="1353"/>
      <c r="J253" s="1481">
        <f t="shared" si="6"/>
        <v>0</v>
      </c>
      <c r="K253" s="1355"/>
      <c r="L253" s="1355"/>
      <c r="M253" s="1414"/>
    </row>
    <row r="254" spans="1:13">
      <c r="A254" s="1358"/>
      <c r="B254" s="1388"/>
      <c r="C254" s="1388"/>
      <c r="D254" s="1349"/>
      <c r="E254" s="1389"/>
      <c r="F254" s="1389"/>
      <c r="G254" s="1351"/>
      <c r="H254" s="1352"/>
      <c r="I254" s="1353"/>
      <c r="J254" s="1481">
        <f t="shared" si="6"/>
        <v>0</v>
      </c>
      <c r="K254" s="1355"/>
      <c r="L254" s="1355"/>
      <c r="M254" s="1414"/>
    </row>
    <row r="255" spans="1:13">
      <c r="A255" s="1358"/>
      <c r="B255" s="1388"/>
      <c r="C255" s="1388"/>
      <c r="D255" s="1349"/>
      <c r="E255" s="1389"/>
      <c r="F255" s="1389"/>
      <c r="G255" s="1351"/>
      <c r="H255" s="1352"/>
      <c r="I255" s="1353"/>
      <c r="J255" s="1481">
        <f t="shared" si="6"/>
        <v>0</v>
      </c>
      <c r="K255" s="1355"/>
      <c r="L255" s="1355"/>
      <c r="M255" s="1414"/>
    </row>
    <row r="256" spans="1:13">
      <c r="A256" s="1358"/>
      <c r="B256" s="1388"/>
      <c r="C256" s="1388"/>
      <c r="D256" s="1349"/>
      <c r="E256" s="1389"/>
      <c r="F256" s="1389"/>
      <c r="G256" s="1351"/>
      <c r="H256" s="1352"/>
      <c r="I256" s="1353"/>
      <c r="J256" s="1481">
        <f t="shared" si="6"/>
        <v>0</v>
      </c>
      <c r="K256" s="1355"/>
      <c r="L256" s="1355"/>
      <c r="M256" s="1414"/>
    </row>
    <row r="257" spans="1:13">
      <c r="A257" s="1358"/>
      <c r="B257" s="1388"/>
      <c r="C257" s="1388"/>
      <c r="D257" s="1349"/>
      <c r="E257" s="1389"/>
      <c r="F257" s="1389"/>
      <c r="G257" s="1351"/>
      <c r="H257" s="1352"/>
      <c r="I257" s="1353"/>
      <c r="J257" s="1481">
        <f t="shared" si="6"/>
        <v>0</v>
      </c>
      <c r="K257" s="1355"/>
      <c r="L257" s="1355"/>
      <c r="M257" s="1414"/>
    </row>
    <row r="258" spans="1:13">
      <c r="A258" s="1358"/>
      <c r="B258" s="1388"/>
      <c r="C258" s="1388"/>
      <c r="D258" s="1349"/>
      <c r="E258" s="1389"/>
      <c r="F258" s="1389"/>
      <c r="G258" s="1351"/>
      <c r="H258" s="1352"/>
      <c r="I258" s="1353"/>
      <c r="J258" s="1481">
        <f t="shared" si="6"/>
        <v>0</v>
      </c>
      <c r="K258" s="1355"/>
      <c r="L258" s="1355"/>
      <c r="M258" s="1414"/>
    </row>
    <row r="259" spans="1:13">
      <c r="A259" s="1358"/>
      <c r="B259" s="1388"/>
      <c r="C259" s="1388"/>
      <c r="D259" s="1349"/>
      <c r="E259" s="1389"/>
      <c r="F259" s="1389"/>
      <c r="G259" s="1351"/>
      <c r="H259" s="1352"/>
      <c r="I259" s="1353"/>
      <c r="J259" s="1481">
        <f t="shared" si="6"/>
        <v>0</v>
      </c>
      <c r="K259" s="1355"/>
      <c r="L259" s="1355"/>
      <c r="M259" s="1414"/>
    </row>
    <row r="260" spans="1:13">
      <c r="A260" s="1358"/>
      <c r="B260" s="1388"/>
      <c r="C260" s="1388"/>
      <c r="D260" s="1349"/>
      <c r="E260" s="1389"/>
      <c r="F260" s="1389"/>
      <c r="G260" s="1351"/>
      <c r="H260" s="1352"/>
      <c r="I260" s="1353"/>
      <c r="J260" s="1481">
        <f t="shared" si="6"/>
        <v>0</v>
      </c>
      <c r="K260" s="1355"/>
      <c r="L260" s="1355"/>
      <c r="M260" s="1414"/>
    </row>
    <row r="261" spans="1:13">
      <c r="A261" s="1358"/>
      <c r="B261" s="1388"/>
      <c r="C261" s="1388"/>
      <c r="D261" s="1349"/>
      <c r="E261" s="1389"/>
      <c r="F261" s="1389"/>
      <c r="G261" s="1351"/>
      <c r="H261" s="1352"/>
      <c r="I261" s="1353"/>
      <c r="J261" s="1481">
        <f t="shared" si="6"/>
        <v>0</v>
      </c>
      <c r="K261" s="1355"/>
      <c r="L261" s="1355"/>
      <c r="M261" s="1414"/>
    </row>
    <row r="262" spans="1:13">
      <c r="A262" s="1358"/>
      <c r="B262" s="1388"/>
      <c r="C262" s="1388"/>
      <c r="D262" s="1349"/>
      <c r="E262" s="1389"/>
      <c r="F262" s="1389"/>
      <c r="G262" s="1351"/>
      <c r="H262" s="1352"/>
      <c r="I262" s="1353"/>
      <c r="J262" s="1481">
        <f t="shared" si="6"/>
        <v>0</v>
      </c>
      <c r="K262" s="1355"/>
      <c r="L262" s="1355"/>
      <c r="M262" s="1414"/>
    </row>
    <row r="263" spans="1:13">
      <c r="A263" s="1358"/>
      <c r="B263" s="1388"/>
      <c r="C263" s="1388"/>
      <c r="D263" s="1349"/>
      <c r="E263" s="1389"/>
      <c r="F263" s="1389"/>
      <c r="G263" s="1351"/>
      <c r="H263" s="1352"/>
      <c r="I263" s="1353"/>
      <c r="J263" s="1481">
        <f t="shared" si="6"/>
        <v>0</v>
      </c>
      <c r="K263" s="1355"/>
      <c r="L263" s="1355"/>
      <c r="M263" s="1414"/>
    </row>
    <row r="264" spans="1:13">
      <c r="A264" s="1358"/>
      <c r="B264" s="1388"/>
      <c r="C264" s="1388"/>
      <c r="D264" s="1349"/>
      <c r="E264" s="1389"/>
      <c r="F264" s="1389"/>
      <c r="G264" s="1351"/>
      <c r="H264" s="1352"/>
      <c r="I264" s="1353"/>
      <c r="J264" s="1481">
        <f t="shared" si="6"/>
        <v>0</v>
      </c>
      <c r="K264" s="1355"/>
      <c r="L264" s="1355"/>
      <c r="M264" s="1414"/>
    </row>
    <row r="265" spans="1:13">
      <c r="A265" s="1358"/>
      <c r="B265" s="1388"/>
      <c r="C265" s="1388"/>
      <c r="D265" s="1349"/>
      <c r="E265" s="1389"/>
      <c r="F265" s="1389"/>
      <c r="G265" s="1351"/>
      <c r="H265" s="1352"/>
      <c r="I265" s="1353"/>
      <c r="J265" s="1481">
        <f t="shared" si="6"/>
        <v>0</v>
      </c>
      <c r="K265" s="1355"/>
      <c r="L265" s="1355"/>
      <c r="M265" s="1414"/>
    </row>
    <row r="266" spans="1:13">
      <c r="A266" s="1358"/>
      <c r="B266" s="1388"/>
      <c r="C266" s="1388"/>
      <c r="D266" s="1349"/>
      <c r="E266" s="1389"/>
      <c r="F266" s="1389"/>
      <c r="G266" s="1351"/>
      <c r="H266" s="1352"/>
      <c r="I266" s="1353"/>
      <c r="J266" s="1481">
        <f t="shared" si="6"/>
        <v>0</v>
      </c>
      <c r="K266" s="1355"/>
      <c r="L266" s="1355"/>
      <c r="M266" s="1414"/>
    </row>
    <row r="267" spans="1:13">
      <c r="A267" s="1358"/>
      <c r="B267" s="1388"/>
      <c r="C267" s="1388"/>
      <c r="D267" s="1349"/>
      <c r="E267" s="1389"/>
      <c r="F267" s="1389"/>
      <c r="G267" s="1351"/>
      <c r="H267" s="1352"/>
      <c r="I267" s="1353"/>
      <c r="J267" s="1481">
        <f t="shared" si="6"/>
        <v>0</v>
      </c>
      <c r="K267" s="1355"/>
      <c r="L267" s="1355"/>
      <c r="M267" s="1414"/>
    </row>
    <row r="268" spans="1:13">
      <c r="A268" s="1358"/>
      <c r="B268" s="1388"/>
      <c r="C268" s="1388"/>
      <c r="D268" s="1349"/>
      <c r="E268" s="1389"/>
      <c r="F268" s="1389"/>
      <c r="G268" s="1351"/>
      <c r="H268" s="1352"/>
      <c r="I268" s="1353"/>
      <c r="J268" s="1481">
        <f t="shared" si="6"/>
        <v>0</v>
      </c>
      <c r="K268" s="1355"/>
      <c r="L268" s="1355"/>
      <c r="M268" s="1414"/>
    </row>
    <row r="269" spans="1:13">
      <c r="A269" s="1358"/>
      <c r="B269" s="1388"/>
      <c r="C269" s="1388"/>
      <c r="D269" s="1349"/>
      <c r="E269" s="1389"/>
      <c r="F269" s="1389"/>
      <c r="G269" s="1351"/>
      <c r="H269" s="1352"/>
      <c r="I269" s="1353"/>
      <c r="J269" s="1481">
        <f t="shared" si="6"/>
        <v>0</v>
      </c>
      <c r="K269" s="1355"/>
      <c r="L269" s="1355"/>
      <c r="M269" s="1414"/>
    </row>
    <row r="270" spans="1:13">
      <c r="A270" s="1358"/>
      <c r="B270" s="1388"/>
      <c r="C270" s="1388"/>
      <c r="D270" s="1349"/>
      <c r="E270" s="1389"/>
      <c r="F270" s="1389"/>
      <c r="G270" s="1351"/>
      <c r="H270" s="1352"/>
      <c r="I270" s="1353"/>
      <c r="J270" s="1481">
        <f t="shared" si="6"/>
        <v>0</v>
      </c>
      <c r="K270" s="1355"/>
      <c r="L270" s="1355"/>
      <c r="M270" s="1414"/>
    </row>
    <row r="271" spans="1:13">
      <c r="A271" s="1358"/>
      <c r="B271" s="1388"/>
      <c r="C271" s="1388"/>
      <c r="D271" s="1349"/>
      <c r="E271" s="1389"/>
      <c r="F271" s="1389"/>
      <c r="G271" s="1351"/>
      <c r="H271" s="1352"/>
      <c r="I271" s="1353"/>
      <c r="J271" s="1481">
        <f t="shared" si="6"/>
        <v>0</v>
      </c>
      <c r="K271" s="1355"/>
      <c r="L271" s="1355"/>
      <c r="M271" s="1414"/>
    </row>
    <row r="272" spans="1:13">
      <c r="A272" s="1358"/>
      <c r="B272" s="1388"/>
      <c r="C272" s="1388"/>
      <c r="D272" s="1349"/>
      <c r="E272" s="1389"/>
      <c r="F272" s="1389"/>
      <c r="G272" s="1351"/>
      <c r="H272" s="1352"/>
      <c r="I272" s="1353"/>
      <c r="J272" s="1481">
        <f t="shared" si="6"/>
        <v>0</v>
      </c>
      <c r="K272" s="1355"/>
      <c r="L272" s="1355"/>
      <c r="M272" s="1414"/>
    </row>
    <row r="273" spans="1:13">
      <c r="A273" s="1358"/>
      <c r="B273" s="1388"/>
      <c r="C273" s="1388"/>
      <c r="D273" s="1349"/>
      <c r="E273" s="1389"/>
      <c r="F273" s="1389"/>
      <c r="G273" s="1351"/>
      <c r="H273" s="1352"/>
      <c r="I273" s="1353"/>
      <c r="J273" s="1481">
        <f t="shared" si="6"/>
        <v>0</v>
      </c>
      <c r="K273" s="1355"/>
      <c r="L273" s="1355"/>
      <c r="M273" s="1414"/>
    </row>
    <row r="274" spans="1:13">
      <c r="A274" s="1358"/>
      <c r="B274" s="1388"/>
      <c r="C274" s="1388"/>
      <c r="D274" s="1349"/>
      <c r="E274" s="1389"/>
      <c r="F274" s="1389"/>
      <c r="G274" s="1351"/>
      <c r="H274" s="1352"/>
      <c r="I274" s="1353"/>
      <c r="J274" s="1481">
        <f t="shared" si="6"/>
        <v>0</v>
      </c>
      <c r="K274" s="1355"/>
      <c r="L274" s="1355"/>
      <c r="M274" s="1414"/>
    </row>
    <row r="275" spans="1:13">
      <c r="A275" s="1358"/>
      <c r="B275" s="1388"/>
      <c r="C275" s="1388"/>
      <c r="D275" s="1349"/>
      <c r="E275" s="1389"/>
      <c r="F275" s="1389"/>
      <c r="G275" s="1351"/>
      <c r="H275" s="1352"/>
      <c r="I275" s="1353"/>
      <c r="J275" s="1481">
        <f t="shared" si="6"/>
        <v>0</v>
      </c>
      <c r="K275" s="1355"/>
      <c r="L275" s="1355"/>
      <c r="M275" s="1414"/>
    </row>
    <row r="276" spans="1:13">
      <c r="A276" s="1358"/>
      <c r="B276" s="1388"/>
      <c r="C276" s="1388"/>
      <c r="D276" s="1349"/>
      <c r="E276" s="1389"/>
      <c r="F276" s="1389"/>
      <c r="G276" s="1351"/>
      <c r="H276" s="1352"/>
      <c r="I276" s="1353"/>
      <c r="J276" s="1481">
        <f t="shared" si="6"/>
        <v>0</v>
      </c>
      <c r="K276" s="1355"/>
      <c r="L276" s="1355"/>
      <c r="M276" s="1414"/>
    </row>
    <row r="277" spans="1:13">
      <c r="A277" s="1358"/>
      <c r="B277" s="1388"/>
      <c r="C277" s="1388"/>
      <c r="D277" s="1349"/>
      <c r="E277" s="1389"/>
      <c r="F277" s="1389"/>
      <c r="G277" s="1351"/>
      <c r="H277" s="1352"/>
      <c r="I277" s="1353"/>
      <c r="J277" s="1481">
        <f t="shared" si="6"/>
        <v>0</v>
      </c>
      <c r="K277" s="1355"/>
      <c r="L277" s="1355"/>
      <c r="M277" s="1414"/>
    </row>
    <row r="278" spans="1:13">
      <c r="A278" s="1358"/>
      <c r="B278" s="1388"/>
      <c r="C278" s="1388"/>
      <c r="D278" s="1349"/>
      <c r="E278" s="1389"/>
      <c r="F278" s="1389"/>
      <c r="G278" s="1351"/>
      <c r="H278" s="1352"/>
      <c r="I278" s="1353"/>
      <c r="J278" s="1481">
        <f t="shared" si="6"/>
        <v>0</v>
      </c>
      <c r="K278" s="1355"/>
      <c r="L278" s="1355"/>
      <c r="M278" s="1414"/>
    </row>
    <row r="279" spans="1:13">
      <c r="A279" s="1358"/>
      <c r="B279" s="1388"/>
      <c r="C279" s="1388"/>
      <c r="D279" s="1349"/>
      <c r="E279" s="1389"/>
      <c r="F279" s="1389"/>
      <c r="G279" s="1351"/>
      <c r="H279" s="1352"/>
      <c r="I279" s="1353"/>
      <c r="J279" s="1481">
        <f t="shared" si="6"/>
        <v>0</v>
      </c>
      <c r="K279" s="1355"/>
      <c r="L279" s="1355"/>
      <c r="M279" s="1414"/>
    </row>
    <row r="280" spans="1:13">
      <c r="A280" s="1358"/>
      <c r="B280" s="1388"/>
      <c r="C280" s="1388"/>
      <c r="D280" s="1349"/>
      <c r="E280" s="1389"/>
      <c r="F280" s="1389"/>
      <c r="G280" s="1351"/>
      <c r="H280" s="1352"/>
      <c r="I280" s="1353"/>
      <c r="J280" s="1481">
        <f t="shared" si="6"/>
        <v>0</v>
      </c>
      <c r="K280" s="1355"/>
      <c r="L280" s="1355"/>
      <c r="M280" s="1414"/>
    </row>
    <row r="281" spans="1:13">
      <c r="A281" s="1358"/>
      <c r="B281" s="1388"/>
      <c r="C281" s="1388"/>
      <c r="D281" s="1349"/>
      <c r="E281" s="1389"/>
      <c r="F281" s="1389"/>
      <c r="G281" s="1351"/>
      <c r="H281" s="1352"/>
      <c r="I281" s="1353"/>
      <c r="J281" s="1481">
        <f t="shared" si="6"/>
        <v>0</v>
      </c>
      <c r="K281" s="1355"/>
      <c r="L281" s="1355"/>
      <c r="M281" s="1414"/>
    </row>
    <row r="282" spans="1:13">
      <c r="A282" s="1358"/>
      <c r="B282" s="1388"/>
      <c r="C282" s="1388"/>
      <c r="D282" s="1349"/>
      <c r="E282" s="1389"/>
      <c r="F282" s="1389"/>
      <c r="G282" s="1351"/>
      <c r="H282" s="1352"/>
      <c r="I282" s="1353"/>
      <c r="J282" s="1481">
        <f t="shared" si="6"/>
        <v>0</v>
      </c>
      <c r="K282" s="1355"/>
      <c r="L282" s="1355"/>
      <c r="M282" s="1414"/>
    </row>
    <row r="283" spans="1:13">
      <c r="A283" s="1358"/>
      <c r="B283" s="1388"/>
      <c r="C283" s="1388"/>
      <c r="D283" s="1349"/>
      <c r="E283" s="1389"/>
      <c r="F283" s="1389"/>
      <c r="G283" s="1351"/>
      <c r="H283" s="1352"/>
      <c r="I283" s="1353"/>
      <c r="J283" s="1481">
        <f t="shared" si="6"/>
        <v>0</v>
      </c>
      <c r="K283" s="1355"/>
      <c r="L283" s="1355"/>
      <c r="M283" s="1414"/>
    </row>
    <row r="284" spans="1:13">
      <c r="A284" s="1358"/>
      <c r="B284" s="1388"/>
      <c r="C284" s="1388"/>
      <c r="D284" s="1349"/>
      <c r="E284" s="1389"/>
      <c r="F284" s="1389"/>
      <c r="G284" s="1351"/>
      <c r="H284" s="1352"/>
      <c r="I284" s="1353"/>
      <c r="J284" s="1481">
        <f t="shared" si="6"/>
        <v>0</v>
      </c>
      <c r="K284" s="1355"/>
      <c r="L284" s="1355"/>
      <c r="M284" s="1414"/>
    </row>
    <row r="285" spans="1:13">
      <c r="A285" s="1358"/>
      <c r="B285" s="1388"/>
      <c r="C285" s="1388"/>
      <c r="D285" s="1349"/>
      <c r="E285" s="1389"/>
      <c r="F285" s="1389"/>
      <c r="G285" s="1351"/>
      <c r="H285" s="1352"/>
      <c r="I285" s="1353"/>
      <c r="J285" s="1481">
        <f t="shared" si="6"/>
        <v>0</v>
      </c>
      <c r="K285" s="1355"/>
      <c r="L285" s="1355"/>
      <c r="M285" s="1414"/>
    </row>
    <row r="286" spans="1:13">
      <c r="A286" s="1358"/>
      <c r="B286" s="1388"/>
      <c r="C286" s="1388"/>
      <c r="D286" s="1349"/>
      <c r="E286" s="1389"/>
      <c r="F286" s="1389"/>
      <c r="G286" s="1351"/>
      <c r="H286" s="1352"/>
      <c r="I286" s="1353"/>
      <c r="J286" s="1481">
        <f t="shared" si="6"/>
        <v>0</v>
      </c>
      <c r="K286" s="1355"/>
      <c r="L286" s="1355"/>
      <c r="M286" s="1414"/>
    </row>
    <row r="287" spans="1:13">
      <c r="A287" s="1358"/>
      <c r="B287" s="1388"/>
      <c r="C287" s="1388"/>
      <c r="D287" s="1349"/>
      <c r="E287" s="1389"/>
      <c r="F287" s="1389"/>
      <c r="G287" s="1351"/>
      <c r="H287" s="1352"/>
      <c r="I287" s="1353"/>
      <c r="J287" s="1481">
        <f t="shared" si="6"/>
        <v>0</v>
      </c>
      <c r="K287" s="1355"/>
      <c r="L287" s="1355"/>
      <c r="M287" s="1414"/>
    </row>
    <row r="288" spans="1:13">
      <c r="A288" s="1358"/>
      <c r="B288" s="1388"/>
      <c r="C288" s="1388"/>
      <c r="D288" s="1349"/>
      <c r="E288" s="1389"/>
      <c r="F288" s="1389"/>
      <c r="G288" s="1351"/>
      <c r="H288" s="1352"/>
      <c r="I288" s="1353"/>
      <c r="J288" s="1481">
        <f t="shared" si="6"/>
        <v>0</v>
      </c>
      <c r="K288" s="1355"/>
      <c r="L288" s="1355"/>
      <c r="M288" s="1414"/>
    </row>
    <row r="289" spans="1:13">
      <c r="A289" s="1358"/>
      <c r="B289" s="1388"/>
      <c r="C289" s="1388"/>
      <c r="D289" s="1349"/>
      <c r="E289" s="1389"/>
      <c r="F289" s="1389"/>
      <c r="G289" s="1351"/>
      <c r="H289" s="1352"/>
      <c r="I289" s="1353"/>
      <c r="J289" s="1481">
        <f t="shared" si="6"/>
        <v>0</v>
      </c>
      <c r="K289" s="1355"/>
      <c r="L289" s="1355"/>
      <c r="M289" s="1414"/>
    </row>
    <row r="290" spans="1:13">
      <c r="A290" s="1358"/>
      <c r="B290" s="1388"/>
      <c r="C290" s="1388"/>
      <c r="D290" s="1349"/>
      <c r="E290" s="1389"/>
      <c r="F290" s="1389"/>
      <c r="G290" s="1351"/>
      <c r="H290" s="1352"/>
      <c r="I290" s="1353"/>
      <c r="J290" s="1481">
        <f t="shared" si="6"/>
        <v>0</v>
      </c>
      <c r="K290" s="1355"/>
      <c r="L290" s="1355"/>
      <c r="M290" s="1414"/>
    </row>
    <row r="291" spans="1:13">
      <c r="A291" s="1358"/>
      <c r="B291" s="1388"/>
      <c r="C291" s="1388"/>
      <c r="D291" s="1349"/>
      <c r="E291" s="1389"/>
      <c r="F291" s="1389"/>
      <c r="G291" s="1351"/>
      <c r="H291" s="1352"/>
      <c r="I291" s="1353"/>
      <c r="J291" s="1481">
        <f t="shared" si="6"/>
        <v>0</v>
      </c>
      <c r="K291" s="1355"/>
      <c r="L291" s="1355"/>
      <c r="M291" s="1414"/>
    </row>
    <row r="292" spans="1:13">
      <c r="A292" s="1358"/>
      <c r="B292" s="1388"/>
      <c r="C292" s="1388"/>
      <c r="D292" s="1349"/>
      <c r="E292" s="1389"/>
      <c r="F292" s="1389"/>
      <c r="G292" s="1351"/>
      <c r="H292" s="1352"/>
      <c r="I292" s="1353"/>
      <c r="J292" s="1481">
        <f t="shared" si="6"/>
        <v>0</v>
      </c>
      <c r="K292" s="1355"/>
      <c r="L292" s="1355"/>
      <c r="M292" s="1414"/>
    </row>
    <row r="293" spans="1:13">
      <c r="A293" s="1358"/>
      <c r="B293" s="1388"/>
      <c r="C293" s="1388"/>
      <c r="D293" s="1349"/>
      <c r="E293" s="1389"/>
      <c r="F293" s="1389"/>
      <c r="G293" s="1351"/>
      <c r="H293" s="1352"/>
      <c r="I293" s="1353"/>
      <c r="J293" s="1481">
        <f t="shared" si="6"/>
        <v>0</v>
      </c>
      <c r="K293" s="1355"/>
      <c r="L293" s="1355"/>
      <c r="M293" s="1414"/>
    </row>
    <row r="294" spans="1:13">
      <c r="A294" s="1358"/>
      <c r="B294" s="1388"/>
      <c r="C294" s="1388"/>
      <c r="D294" s="1349"/>
      <c r="E294" s="1389"/>
      <c r="F294" s="1389"/>
      <c r="G294" s="1351"/>
      <c r="H294" s="1352"/>
      <c r="I294" s="1353"/>
      <c r="J294" s="1481">
        <f t="shared" si="6"/>
        <v>0</v>
      </c>
      <c r="K294" s="1355"/>
      <c r="L294" s="1355"/>
      <c r="M294" s="1414"/>
    </row>
    <row r="295" spans="1:13">
      <c r="A295" s="1358"/>
      <c r="B295" s="1388"/>
      <c r="C295" s="1388"/>
      <c r="D295" s="1349"/>
      <c r="E295" s="1389"/>
      <c r="F295" s="1389"/>
      <c r="G295" s="1351"/>
      <c r="H295" s="1352"/>
      <c r="I295" s="1353"/>
      <c r="J295" s="1481">
        <f t="shared" si="6"/>
        <v>0</v>
      </c>
      <c r="K295" s="1355"/>
      <c r="L295" s="1355"/>
      <c r="M295" s="1414"/>
    </row>
    <row r="296" spans="1:13">
      <c r="A296" s="1358"/>
      <c r="B296" s="1388"/>
      <c r="C296" s="1388"/>
      <c r="D296" s="1349"/>
      <c r="E296" s="1389"/>
      <c r="F296" s="1389"/>
      <c r="G296" s="1351"/>
      <c r="H296" s="1352"/>
      <c r="I296" s="1353"/>
      <c r="J296" s="1481">
        <f t="shared" ref="J296:J359" si="7">H296-I296</f>
        <v>0</v>
      </c>
      <c r="K296" s="1355"/>
      <c r="L296" s="1355"/>
      <c r="M296" s="1414"/>
    </row>
    <row r="297" spans="1:13">
      <c r="A297" s="1358"/>
      <c r="B297" s="1388"/>
      <c r="C297" s="1388"/>
      <c r="D297" s="1349"/>
      <c r="E297" s="1389"/>
      <c r="F297" s="1389"/>
      <c r="G297" s="1351"/>
      <c r="H297" s="1352"/>
      <c r="I297" s="1353"/>
      <c r="J297" s="1481">
        <f t="shared" si="7"/>
        <v>0</v>
      </c>
      <c r="K297" s="1355"/>
      <c r="L297" s="1355"/>
      <c r="M297" s="1414"/>
    </row>
    <row r="298" spans="1:13">
      <c r="A298" s="1358"/>
      <c r="B298" s="1388"/>
      <c r="C298" s="1388"/>
      <c r="D298" s="1349"/>
      <c r="E298" s="1389"/>
      <c r="F298" s="1389"/>
      <c r="G298" s="1351"/>
      <c r="H298" s="1352"/>
      <c r="I298" s="1353"/>
      <c r="J298" s="1481">
        <f t="shared" si="7"/>
        <v>0</v>
      </c>
      <c r="K298" s="1355"/>
      <c r="L298" s="1355"/>
      <c r="M298" s="1414"/>
    </row>
    <row r="299" spans="1:13">
      <c r="A299" s="1358"/>
      <c r="B299" s="1388"/>
      <c r="C299" s="1388"/>
      <c r="D299" s="1349"/>
      <c r="E299" s="1389"/>
      <c r="F299" s="1389"/>
      <c r="G299" s="1351"/>
      <c r="H299" s="1352"/>
      <c r="I299" s="1353"/>
      <c r="J299" s="1481">
        <f t="shared" si="7"/>
        <v>0</v>
      </c>
      <c r="K299" s="1355"/>
      <c r="L299" s="1355"/>
      <c r="M299" s="1414"/>
    </row>
    <row r="300" spans="1:13">
      <c r="A300" s="1358"/>
      <c r="B300" s="1388"/>
      <c r="C300" s="1388"/>
      <c r="D300" s="1349"/>
      <c r="E300" s="1389"/>
      <c r="F300" s="1389"/>
      <c r="G300" s="1351"/>
      <c r="H300" s="1352"/>
      <c r="I300" s="1353"/>
      <c r="J300" s="1481">
        <f t="shared" si="7"/>
        <v>0</v>
      </c>
      <c r="K300" s="1355"/>
      <c r="L300" s="1355"/>
      <c r="M300" s="1414"/>
    </row>
    <row r="301" spans="1:13">
      <c r="A301" s="1358"/>
      <c r="B301" s="1388"/>
      <c r="C301" s="1388"/>
      <c r="D301" s="1349"/>
      <c r="E301" s="1389"/>
      <c r="F301" s="1389"/>
      <c r="G301" s="1351"/>
      <c r="H301" s="1352"/>
      <c r="I301" s="1353"/>
      <c r="J301" s="1481">
        <f t="shared" si="7"/>
        <v>0</v>
      </c>
      <c r="K301" s="1355"/>
      <c r="L301" s="1355"/>
      <c r="M301" s="1414"/>
    </row>
    <row r="302" spans="1:13">
      <c r="A302" s="1358"/>
      <c r="B302" s="1388"/>
      <c r="C302" s="1388"/>
      <c r="D302" s="1349"/>
      <c r="E302" s="1389"/>
      <c r="F302" s="1389"/>
      <c r="G302" s="1351"/>
      <c r="H302" s="1352"/>
      <c r="I302" s="1353"/>
      <c r="J302" s="1481">
        <f t="shared" si="7"/>
        <v>0</v>
      </c>
      <c r="K302" s="1355"/>
      <c r="L302" s="1355"/>
      <c r="M302" s="1414"/>
    </row>
    <row r="303" spans="1:13">
      <c r="A303" s="1358"/>
      <c r="B303" s="1388"/>
      <c r="C303" s="1388"/>
      <c r="D303" s="1349"/>
      <c r="E303" s="1389"/>
      <c r="F303" s="1389"/>
      <c r="G303" s="1351"/>
      <c r="H303" s="1352"/>
      <c r="I303" s="1353"/>
      <c r="J303" s="1481">
        <f t="shared" si="7"/>
        <v>0</v>
      </c>
      <c r="K303" s="1355"/>
      <c r="L303" s="1355"/>
      <c r="M303" s="1414"/>
    </row>
    <row r="304" spans="1:13">
      <c r="A304" s="1358"/>
      <c r="B304" s="1388"/>
      <c r="C304" s="1388"/>
      <c r="D304" s="1349"/>
      <c r="E304" s="1389"/>
      <c r="F304" s="1389"/>
      <c r="G304" s="1351"/>
      <c r="H304" s="1352"/>
      <c r="I304" s="1353"/>
      <c r="J304" s="1481">
        <f t="shared" si="7"/>
        <v>0</v>
      </c>
      <c r="K304" s="1355"/>
      <c r="L304" s="1355"/>
      <c r="M304" s="1414"/>
    </row>
    <row r="305" spans="1:13">
      <c r="A305" s="1358"/>
      <c r="B305" s="1388"/>
      <c r="C305" s="1388"/>
      <c r="D305" s="1349"/>
      <c r="E305" s="1389"/>
      <c r="F305" s="1389"/>
      <c r="G305" s="1351"/>
      <c r="H305" s="1352"/>
      <c r="I305" s="1353"/>
      <c r="J305" s="1481">
        <f t="shared" si="7"/>
        <v>0</v>
      </c>
      <c r="K305" s="1355"/>
      <c r="L305" s="1355"/>
      <c r="M305" s="1414"/>
    </row>
    <row r="306" spans="1:13">
      <c r="A306" s="1358"/>
      <c r="B306" s="1388"/>
      <c r="C306" s="1388"/>
      <c r="D306" s="1349"/>
      <c r="E306" s="1389"/>
      <c r="F306" s="1389"/>
      <c r="G306" s="1351"/>
      <c r="H306" s="1352"/>
      <c r="I306" s="1353"/>
      <c r="J306" s="1481">
        <f t="shared" si="7"/>
        <v>0</v>
      </c>
      <c r="K306" s="1355"/>
      <c r="L306" s="1355"/>
      <c r="M306" s="1414"/>
    </row>
    <row r="307" spans="1:13">
      <c r="A307" s="1358"/>
      <c r="B307" s="1388"/>
      <c r="C307" s="1388"/>
      <c r="D307" s="1349"/>
      <c r="E307" s="1389"/>
      <c r="F307" s="1389"/>
      <c r="G307" s="1351"/>
      <c r="H307" s="1352"/>
      <c r="I307" s="1353"/>
      <c r="J307" s="1481">
        <f t="shared" si="7"/>
        <v>0</v>
      </c>
      <c r="K307" s="1355"/>
      <c r="L307" s="1355"/>
      <c r="M307" s="1414"/>
    </row>
    <row r="308" spans="1:13">
      <c r="A308" s="1358"/>
      <c r="B308" s="1388"/>
      <c r="C308" s="1388"/>
      <c r="D308" s="1349"/>
      <c r="E308" s="1389"/>
      <c r="F308" s="1389"/>
      <c r="G308" s="1351"/>
      <c r="H308" s="1352"/>
      <c r="I308" s="1353"/>
      <c r="J308" s="1481">
        <f t="shared" si="7"/>
        <v>0</v>
      </c>
      <c r="K308" s="1355"/>
      <c r="L308" s="1355"/>
      <c r="M308" s="1414"/>
    </row>
    <row r="309" spans="1:13">
      <c r="A309" s="1358"/>
      <c r="B309" s="1388"/>
      <c r="C309" s="1388"/>
      <c r="D309" s="1349"/>
      <c r="E309" s="1389"/>
      <c r="F309" s="1389"/>
      <c r="G309" s="1351"/>
      <c r="H309" s="1352"/>
      <c r="I309" s="1353"/>
      <c r="J309" s="1481">
        <f t="shared" si="7"/>
        <v>0</v>
      </c>
      <c r="K309" s="1355"/>
      <c r="L309" s="1355"/>
      <c r="M309" s="1414"/>
    </row>
    <row r="310" spans="1:13">
      <c r="A310" s="1358"/>
      <c r="B310" s="1388"/>
      <c r="C310" s="1388"/>
      <c r="D310" s="1349"/>
      <c r="E310" s="1389"/>
      <c r="F310" s="1389"/>
      <c r="G310" s="1351"/>
      <c r="H310" s="1352"/>
      <c r="I310" s="1353"/>
      <c r="J310" s="1481">
        <f t="shared" si="7"/>
        <v>0</v>
      </c>
      <c r="K310" s="1355"/>
      <c r="L310" s="1355"/>
      <c r="M310" s="1414"/>
    </row>
    <row r="311" spans="1:13">
      <c r="A311" s="1358"/>
      <c r="B311" s="1388"/>
      <c r="C311" s="1388"/>
      <c r="D311" s="1349"/>
      <c r="E311" s="1389"/>
      <c r="F311" s="1389"/>
      <c r="G311" s="1351"/>
      <c r="H311" s="1352"/>
      <c r="I311" s="1353"/>
      <c r="J311" s="1481">
        <f t="shared" si="7"/>
        <v>0</v>
      </c>
      <c r="K311" s="1355"/>
      <c r="L311" s="1355"/>
      <c r="M311" s="1414"/>
    </row>
    <row r="312" spans="1:13">
      <c r="A312" s="1358"/>
      <c r="B312" s="1388"/>
      <c r="C312" s="1388"/>
      <c r="D312" s="1349"/>
      <c r="E312" s="1389"/>
      <c r="F312" s="1389"/>
      <c r="G312" s="1351"/>
      <c r="H312" s="1352"/>
      <c r="I312" s="1353"/>
      <c r="J312" s="1481">
        <f t="shared" si="7"/>
        <v>0</v>
      </c>
      <c r="K312" s="1355"/>
      <c r="L312" s="1355"/>
      <c r="M312" s="1414"/>
    </row>
    <row r="313" spans="1:13">
      <c r="A313" s="1358"/>
      <c r="B313" s="1388"/>
      <c r="C313" s="1388"/>
      <c r="D313" s="1349"/>
      <c r="E313" s="1389"/>
      <c r="F313" s="1389"/>
      <c r="G313" s="1351"/>
      <c r="H313" s="1352"/>
      <c r="I313" s="1353"/>
      <c r="J313" s="1481">
        <f t="shared" si="7"/>
        <v>0</v>
      </c>
      <c r="K313" s="1355"/>
      <c r="L313" s="1355"/>
      <c r="M313" s="1414"/>
    </row>
    <row r="314" spans="1:13">
      <c r="A314" s="1358"/>
      <c r="B314" s="1388"/>
      <c r="C314" s="1388"/>
      <c r="D314" s="1349"/>
      <c r="E314" s="1389"/>
      <c r="F314" s="1389"/>
      <c r="G314" s="1351"/>
      <c r="H314" s="1352"/>
      <c r="I314" s="1353"/>
      <c r="J314" s="1481">
        <f t="shared" si="7"/>
        <v>0</v>
      </c>
      <c r="K314" s="1355"/>
      <c r="L314" s="1355"/>
      <c r="M314" s="1414"/>
    </row>
    <row r="315" spans="1:13">
      <c r="A315" s="1358"/>
      <c r="B315" s="1388"/>
      <c r="C315" s="1388"/>
      <c r="D315" s="1349"/>
      <c r="E315" s="1389"/>
      <c r="F315" s="1389"/>
      <c r="G315" s="1351"/>
      <c r="H315" s="1352"/>
      <c r="I315" s="1353"/>
      <c r="J315" s="1481">
        <f t="shared" si="7"/>
        <v>0</v>
      </c>
      <c r="K315" s="1355"/>
      <c r="L315" s="1355"/>
      <c r="M315" s="1414"/>
    </row>
    <row r="316" spans="1:13">
      <c r="A316" s="1358"/>
      <c r="B316" s="1388"/>
      <c r="C316" s="1388"/>
      <c r="D316" s="1349"/>
      <c r="E316" s="1389"/>
      <c r="F316" s="1389"/>
      <c r="G316" s="1351"/>
      <c r="H316" s="1352"/>
      <c r="I316" s="1353"/>
      <c r="J316" s="1481">
        <f t="shared" si="7"/>
        <v>0</v>
      </c>
      <c r="K316" s="1355"/>
      <c r="L316" s="1355"/>
      <c r="M316" s="1414"/>
    </row>
    <row r="317" spans="1:13">
      <c r="A317" s="1358"/>
      <c r="B317" s="1388"/>
      <c r="C317" s="1388"/>
      <c r="D317" s="1349"/>
      <c r="E317" s="1389"/>
      <c r="F317" s="1389"/>
      <c r="G317" s="1351"/>
      <c r="H317" s="1352"/>
      <c r="I317" s="1353"/>
      <c r="J317" s="1481">
        <f t="shared" si="7"/>
        <v>0</v>
      </c>
      <c r="K317" s="1355"/>
      <c r="L317" s="1355"/>
      <c r="M317" s="1414"/>
    </row>
    <row r="318" spans="1:13">
      <c r="A318" s="1358"/>
      <c r="B318" s="1388"/>
      <c r="C318" s="1388"/>
      <c r="D318" s="1349"/>
      <c r="E318" s="1389"/>
      <c r="F318" s="1389"/>
      <c r="G318" s="1351"/>
      <c r="H318" s="1352"/>
      <c r="I318" s="1353"/>
      <c r="J318" s="1481">
        <f t="shared" si="7"/>
        <v>0</v>
      </c>
      <c r="K318" s="1355"/>
      <c r="L318" s="1355"/>
      <c r="M318" s="1414"/>
    </row>
    <row r="319" spans="1:13">
      <c r="A319" s="1358"/>
      <c r="B319" s="1388"/>
      <c r="C319" s="1388"/>
      <c r="D319" s="1349"/>
      <c r="E319" s="1389"/>
      <c r="F319" s="1389"/>
      <c r="G319" s="1351"/>
      <c r="H319" s="1352"/>
      <c r="I319" s="1353"/>
      <c r="J319" s="1481">
        <f t="shared" si="7"/>
        <v>0</v>
      </c>
      <c r="K319" s="1355"/>
      <c r="L319" s="1355"/>
      <c r="M319" s="1414"/>
    </row>
    <row r="320" spans="1:13">
      <c r="A320" s="1358"/>
      <c r="B320" s="1388"/>
      <c r="C320" s="1388"/>
      <c r="D320" s="1349"/>
      <c r="E320" s="1389"/>
      <c r="F320" s="1389"/>
      <c r="G320" s="1351"/>
      <c r="H320" s="1352"/>
      <c r="I320" s="1353"/>
      <c r="J320" s="1481">
        <f t="shared" si="7"/>
        <v>0</v>
      </c>
      <c r="K320" s="1355"/>
      <c r="L320" s="1355"/>
      <c r="M320" s="1414"/>
    </row>
    <row r="321" spans="1:13">
      <c r="A321" s="1358"/>
      <c r="B321" s="1388"/>
      <c r="C321" s="1388"/>
      <c r="D321" s="1349"/>
      <c r="E321" s="1389"/>
      <c r="F321" s="1389"/>
      <c r="G321" s="1351"/>
      <c r="H321" s="1352"/>
      <c r="I321" s="1353"/>
      <c r="J321" s="1481">
        <f t="shared" si="7"/>
        <v>0</v>
      </c>
      <c r="K321" s="1355"/>
      <c r="L321" s="1355"/>
      <c r="M321" s="1414"/>
    </row>
    <row r="322" spans="1:13">
      <c r="A322" s="1358"/>
      <c r="B322" s="1388"/>
      <c r="C322" s="1388"/>
      <c r="D322" s="1349"/>
      <c r="E322" s="1389"/>
      <c r="F322" s="1389"/>
      <c r="G322" s="1351"/>
      <c r="H322" s="1352"/>
      <c r="I322" s="1353"/>
      <c r="J322" s="1481">
        <f t="shared" si="7"/>
        <v>0</v>
      </c>
      <c r="K322" s="1355"/>
      <c r="L322" s="1355"/>
      <c r="M322" s="1414"/>
    </row>
    <row r="323" spans="1:13">
      <c r="A323" s="1358"/>
      <c r="B323" s="1388"/>
      <c r="C323" s="1388"/>
      <c r="D323" s="1349"/>
      <c r="E323" s="1389"/>
      <c r="F323" s="1389"/>
      <c r="G323" s="1351"/>
      <c r="H323" s="1352"/>
      <c r="I323" s="1353"/>
      <c r="J323" s="1481">
        <f t="shared" si="7"/>
        <v>0</v>
      </c>
      <c r="K323" s="1355"/>
      <c r="L323" s="1355"/>
      <c r="M323" s="1414"/>
    </row>
    <row r="324" spans="1:13">
      <c r="A324" s="1358"/>
      <c r="B324" s="1388"/>
      <c r="C324" s="1388"/>
      <c r="D324" s="1349"/>
      <c r="E324" s="1389"/>
      <c r="F324" s="1389"/>
      <c r="G324" s="1351"/>
      <c r="H324" s="1352"/>
      <c r="I324" s="1353"/>
      <c r="J324" s="1481">
        <f t="shared" si="7"/>
        <v>0</v>
      </c>
      <c r="K324" s="1355"/>
      <c r="L324" s="1355"/>
      <c r="M324" s="1414"/>
    </row>
    <row r="325" spans="1:13">
      <c r="A325" s="1358"/>
      <c r="B325" s="1388"/>
      <c r="C325" s="1388"/>
      <c r="D325" s="1349"/>
      <c r="E325" s="1389"/>
      <c r="F325" s="1389"/>
      <c r="G325" s="1351"/>
      <c r="H325" s="1352"/>
      <c r="I325" s="1353"/>
      <c r="J325" s="1481">
        <f t="shared" si="7"/>
        <v>0</v>
      </c>
      <c r="K325" s="1355"/>
      <c r="L325" s="1355"/>
      <c r="M325" s="1414"/>
    </row>
    <row r="326" spans="1:13">
      <c r="A326" s="1358"/>
      <c r="B326" s="1388"/>
      <c r="C326" s="1388"/>
      <c r="D326" s="1349"/>
      <c r="E326" s="1389"/>
      <c r="F326" s="1389"/>
      <c r="G326" s="1351"/>
      <c r="H326" s="1352"/>
      <c r="I326" s="1353"/>
      <c r="J326" s="1481">
        <f t="shared" si="7"/>
        <v>0</v>
      </c>
      <c r="K326" s="1355"/>
      <c r="L326" s="1355"/>
      <c r="M326" s="1414"/>
    </row>
    <row r="327" spans="1:13">
      <c r="A327" s="1358"/>
      <c r="B327" s="1388"/>
      <c r="C327" s="1388"/>
      <c r="D327" s="1349"/>
      <c r="E327" s="1389"/>
      <c r="F327" s="1389"/>
      <c r="G327" s="1351"/>
      <c r="H327" s="1352"/>
      <c r="I327" s="1353"/>
      <c r="J327" s="1481">
        <f t="shared" si="7"/>
        <v>0</v>
      </c>
      <c r="K327" s="1355"/>
      <c r="L327" s="1355"/>
      <c r="M327" s="1414"/>
    </row>
    <row r="328" spans="1:13">
      <c r="A328" s="1358"/>
      <c r="B328" s="1388"/>
      <c r="C328" s="1388"/>
      <c r="D328" s="1349"/>
      <c r="E328" s="1389"/>
      <c r="F328" s="1389"/>
      <c r="G328" s="1351"/>
      <c r="H328" s="1352"/>
      <c r="I328" s="1353"/>
      <c r="J328" s="1481">
        <f t="shared" si="7"/>
        <v>0</v>
      </c>
      <c r="K328" s="1355"/>
      <c r="L328" s="1355"/>
      <c r="M328" s="1414"/>
    </row>
    <row r="329" spans="1:13">
      <c r="A329" s="1358"/>
      <c r="B329" s="1388"/>
      <c r="C329" s="1388"/>
      <c r="D329" s="1349"/>
      <c r="E329" s="1389"/>
      <c r="F329" s="1389"/>
      <c r="G329" s="1351"/>
      <c r="H329" s="1352"/>
      <c r="I329" s="1353"/>
      <c r="J329" s="1481">
        <f t="shared" si="7"/>
        <v>0</v>
      </c>
      <c r="K329" s="1355"/>
      <c r="L329" s="1355"/>
      <c r="M329" s="1414"/>
    </row>
    <row r="330" spans="1:13">
      <c r="A330" s="1358"/>
      <c r="B330" s="1388"/>
      <c r="C330" s="1388"/>
      <c r="D330" s="1349"/>
      <c r="E330" s="1389"/>
      <c r="F330" s="1389"/>
      <c r="G330" s="1351"/>
      <c r="H330" s="1352"/>
      <c r="I330" s="1353"/>
      <c r="J330" s="1481">
        <f t="shared" si="7"/>
        <v>0</v>
      </c>
      <c r="K330" s="1355"/>
      <c r="L330" s="1355"/>
      <c r="M330" s="1414"/>
    </row>
    <row r="331" spans="1:13">
      <c r="A331" s="1358"/>
      <c r="B331" s="1388"/>
      <c r="C331" s="1388"/>
      <c r="D331" s="1349"/>
      <c r="E331" s="1389"/>
      <c r="F331" s="1389"/>
      <c r="G331" s="1351"/>
      <c r="H331" s="1352"/>
      <c r="I331" s="1353"/>
      <c r="J331" s="1481">
        <f t="shared" si="7"/>
        <v>0</v>
      </c>
      <c r="K331" s="1355"/>
      <c r="L331" s="1355"/>
      <c r="M331" s="1414"/>
    </row>
    <row r="332" spans="1:13">
      <c r="A332" s="1358"/>
      <c r="B332" s="1388"/>
      <c r="C332" s="1388"/>
      <c r="D332" s="1349"/>
      <c r="E332" s="1389"/>
      <c r="F332" s="1389"/>
      <c r="G332" s="1351"/>
      <c r="H332" s="1352"/>
      <c r="I332" s="1353"/>
      <c r="J332" s="1481">
        <f t="shared" si="7"/>
        <v>0</v>
      </c>
      <c r="K332" s="1355"/>
      <c r="L332" s="1355"/>
      <c r="M332" s="1414"/>
    </row>
    <row r="333" spans="1:13">
      <c r="A333" s="1358"/>
      <c r="B333" s="1388"/>
      <c r="C333" s="1388"/>
      <c r="D333" s="1349"/>
      <c r="E333" s="1389"/>
      <c r="F333" s="1389"/>
      <c r="G333" s="1351"/>
      <c r="H333" s="1352"/>
      <c r="I333" s="1353"/>
      <c r="J333" s="1481">
        <f t="shared" si="7"/>
        <v>0</v>
      </c>
      <c r="K333" s="1355"/>
      <c r="L333" s="1355"/>
      <c r="M333" s="1414"/>
    </row>
    <row r="334" spans="1:13">
      <c r="A334" s="1358"/>
      <c r="B334" s="1388"/>
      <c r="C334" s="1388"/>
      <c r="D334" s="1349"/>
      <c r="E334" s="1389"/>
      <c r="F334" s="1389"/>
      <c r="G334" s="1351"/>
      <c r="H334" s="1352"/>
      <c r="I334" s="1353"/>
      <c r="J334" s="1481">
        <f t="shared" si="7"/>
        <v>0</v>
      </c>
      <c r="K334" s="1355"/>
      <c r="L334" s="1355"/>
      <c r="M334" s="1414"/>
    </row>
    <row r="335" spans="1:13">
      <c r="A335" s="1358"/>
      <c r="B335" s="1388"/>
      <c r="C335" s="1388"/>
      <c r="D335" s="1349"/>
      <c r="E335" s="1389"/>
      <c r="F335" s="1389"/>
      <c r="G335" s="1351"/>
      <c r="H335" s="1352"/>
      <c r="I335" s="1353"/>
      <c r="J335" s="1481">
        <f t="shared" si="7"/>
        <v>0</v>
      </c>
      <c r="K335" s="1355"/>
      <c r="L335" s="1355"/>
      <c r="M335" s="1414"/>
    </row>
    <row r="336" spans="1:13">
      <c r="A336" s="1358"/>
      <c r="B336" s="1388"/>
      <c r="C336" s="1388"/>
      <c r="D336" s="1349"/>
      <c r="E336" s="1389"/>
      <c r="F336" s="1389"/>
      <c r="G336" s="1351"/>
      <c r="H336" s="1352"/>
      <c r="I336" s="1353"/>
      <c r="J336" s="1481">
        <f t="shared" si="7"/>
        <v>0</v>
      </c>
      <c r="K336" s="1355"/>
      <c r="L336" s="1355"/>
      <c r="M336" s="1414"/>
    </row>
    <row r="337" spans="1:13">
      <c r="A337" s="1358"/>
      <c r="B337" s="1388"/>
      <c r="C337" s="1388"/>
      <c r="D337" s="1349"/>
      <c r="E337" s="1389"/>
      <c r="F337" s="1389"/>
      <c r="G337" s="1351"/>
      <c r="H337" s="1352"/>
      <c r="I337" s="1353"/>
      <c r="J337" s="1481">
        <f t="shared" si="7"/>
        <v>0</v>
      </c>
      <c r="K337" s="1355"/>
      <c r="L337" s="1355"/>
      <c r="M337" s="1414"/>
    </row>
    <row r="338" spans="1:13">
      <c r="A338" s="1358"/>
      <c r="B338" s="1388"/>
      <c r="C338" s="1388"/>
      <c r="D338" s="1349"/>
      <c r="E338" s="1389"/>
      <c r="F338" s="1389"/>
      <c r="G338" s="1351"/>
      <c r="H338" s="1352"/>
      <c r="I338" s="1353"/>
      <c r="J338" s="1481">
        <f t="shared" si="7"/>
        <v>0</v>
      </c>
      <c r="K338" s="1355"/>
      <c r="L338" s="1355"/>
      <c r="M338" s="1414"/>
    </row>
    <row r="339" spans="1:13">
      <c r="A339" s="1358"/>
      <c r="B339" s="1388"/>
      <c r="C339" s="1388"/>
      <c r="D339" s="1349"/>
      <c r="E339" s="1389"/>
      <c r="F339" s="1389"/>
      <c r="G339" s="1351"/>
      <c r="H339" s="1352"/>
      <c r="I339" s="1353"/>
      <c r="J339" s="1481">
        <f t="shared" si="7"/>
        <v>0</v>
      </c>
      <c r="K339" s="1355"/>
      <c r="L339" s="1355"/>
      <c r="M339" s="1414"/>
    </row>
    <row r="340" spans="1:13">
      <c r="A340" s="1358"/>
      <c r="B340" s="1388"/>
      <c r="C340" s="1388"/>
      <c r="D340" s="1349"/>
      <c r="E340" s="1389"/>
      <c r="F340" s="1389"/>
      <c r="G340" s="1351"/>
      <c r="H340" s="1352"/>
      <c r="I340" s="1353"/>
      <c r="J340" s="1481">
        <f t="shared" si="7"/>
        <v>0</v>
      </c>
      <c r="K340" s="1355"/>
      <c r="L340" s="1355"/>
      <c r="M340" s="1414"/>
    </row>
    <row r="341" spans="1:13">
      <c r="A341" s="1358"/>
      <c r="B341" s="1388"/>
      <c r="C341" s="1388"/>
      <c r="D341" s="1349"/>
      <c r="E341" s="1389"/>
      <c r="F341" s="1389"/>
      <c r="G341" s="1351"/>
      <c r="H341" s="1352"/>
      <c r="I341" s="1353"/>
      <c r="J341" s="1481">
        <f t="shared" si="7"/>
        <v>0</v>
      </c>
      <c r="K341" s="1355"/>
      <c r="L341" s="1355"/>
      <c r="M341" s="1414"/>
    </row>
    <row r="342" spans="1:13">
      <c r="A342" s="1358"/>
      <c r="B342" s="1388"/>
      <c r="C342" s="1388"/>
      <c r="D342" s="1349"/>
      <c r="E342" s="1389"/>
      <c r="F342" s="1389"/>
      <c r="G342" s="1351"/>
      <c r="H342" s="1352"/>
      <c r="I342" s="1353"/>
      <c r="J342" s="1481">
        <f t="shared" si="7"/>
        <v>0</v>
      </c>
      <c r="K342" s="1355"/>
      <c r="L342" s="1355"/>
      <c r="M342" s="1414"/>
    </row>
    <row r="343" spans="1:13">
      <c r="A343" s="1358"/>
      <c r="B343" s="1388"/>
      <c r="C343" s="1388"/>
      <c r="D343" s="1349"/>
      <c r="E343" s="1389"/>
      <c r="F343" s="1389"/>
      <c r="G343" s="1351"/>
      <c r="H343" s="1352"/>
      <c r="I343" s="1353"/>
      <c r="J343" s="1481">
        <f t="shared" si="7"/>
        <v>0</v>
      </c>
      <c r="K343" s="1355"/>
      <c r="L343" s="1355"/>
      <c r="M343" s="1414"/>
    </row>
    <row r="344" spans="1:13">
      <c r="A344" s="1358"/>
      <c r="B344" s="1388"/>
      <c r="C344" s="1388"/>
      <c r="D344" s="1349"/>
      <c r="E344" s="1389"/>
      <c r="F344" s="1389"/>
      <c r="G344" s="1351"/>
      <c r="H344" s="1352"/>
      <c r="I344" s="1353"/>
      <c r="J344" s="1481">
        <f t="shared" si="7"/>
        <v>0</v>
      </c>
      <c r="K344" s="1355"/>
      <c r="L344" s="1355"/>
      <c r="M344" s="1414"/>
    </row>
    <row r="345" spans="1:13">
      <c r="A345" s="1358"/>
      <c r="B345" s="1388"/>
      <c r="C345" s="1388"/>
      <c r="D345" s="1349"/>
      <c r="E345" s="1389"/>
      <c r="F345" s="1389"/>
      <c r="G345" s="1351"/>
      <c r="H345" s="1352"/>
      <c r="I345" s="1353"/>
      <c r="J345" s="1481">
        <f t="shared" si="7"/>
        <v>0</v>
      </c>
      <c r="K345" s="1355"/>
      <c r="L345" s="1355"/>
      <c r="M345" s="1414"/>
    </row>
    <row r="346" spans="1:13">
      <c r="A346" s="1358"/>
      <c r="B346" s="1388"/>
      <c r="C346" s="1388"/>
      <c r="D346" s="1349"/>
      <c r="E346" s="1389"/>
      <c r="F346" s="1389"/>
      <c r="G346" s="1351"/>
      <c r="H346" s="1352"/>
      <c r="I346" s="1353"/>
      <c r="J346" s="1481">
        <f t="shared" si="7"/>
        <v>0</v>
      </c>
      <c r="K346" s="1355"/>
      <c r="L346" s="1355"/>
      <c r="M346" s="1414"/>
    </row>
    <row r="347" spans="1:13">
      <c r="A347" s="1358"/>
      <c r="B347" s="1388"/>
      <c r="C347" s="1388"/>
      <c r="D347" s="1349"/>
      <c r="E347" s="1389"/>
      <c r="F347" s="1389"/>
      <c r="G347" s="1351"/>
      <c r="H347" s="1352"/>
      <c r="I347" s="1353"/>
      <c r="J347" s="1481">
        <f t="shared" si="7"/>
        <v>0</v>
      </c>
      <c r="K347" s="1355"/>
      <c r="L347" s="1355"/>
      <c r="M347" s="1414"/>
    </row>
    <row r="348" spans="1:13">
      <c r="A348" s="1358"/>
      <c r="B348" s="1388"/>
      <c r="C348" s="1388"/>
      <c r="D348" s="1349"/>
      <c r="E348" s="1389"/>
      <c r="F348" s="1389"/>
      <c r="G348" s="1351"/>
      <c r="H348" s="1352"/>
      <c r="I348" s="1353"/>
      <c r="J348" s="1481">
        <f t="shared" si="7"/>
        <v>0</v>
      </c>
      <c r="K348" s="1355"/>
      <c r="L348" s="1355"/>
      <c r="M348" s="1414"/>
    </row>
    <row r="349" spans="1:13">
      <c r="A349" s="1358"/>
      <c r="B349" s="1388"/>
      <c r="C349" s="1388"/>
      <c r="D349" s="1349"/>
      <c r="E349" s="1389"/>
      <c r="F349" s="1389"/>
      <c r="G349" s="1351"/>
      <c r="H349" s="1352"/>
      <c r="I349" s="1353"/>
      <c r="J349" s="1481">
        <f t="shared" si="7"/>
        <v>0</v>
      </c>
      <c r="K349" s="1355"/>
      <c r="L349" s="1355"/>
      <c r="M349" s="1414"/>
    </row>
    <row r="350" spans="1:13">
      <c r="A350" s="1358"/>
      <c r="B350" s="1388"/>
      <c r="C350" s="1388"/>
      <c r="D350" s="1349"/>
      <c r="E350" s="1389"/>
      <c r="F350" s="1389"/>
      <c r="G350" s="1351"/>
      <c r="H350" s="1352"/>
      <c r="I350" s="1353"/>
      <c r="J350" s="1481">
        <f t="shared" si="7"/>
        <v>0</v>
      </c>
      <c r="K350" s="1355"/>
      <c r="L350" s="1355"/>
      <c r="M350" s="1414"/>
    </row>
    <row r="351" spans="1:13">
      <c r="A351" s="1358"/>
      <c r="B351" s="1388"/>
      <c r="C351" s="1388"/>
      <c r="D351" s="1349"/>
      <c r="E351" s="1389"/>
      <c r="F351" s="1389"/>
      <c r="G351" s="1351"/>
      <c r="H351" s="1352"/>
      <c r="I351" s="1353"/>
      <c r="J351" s="1481">
        <f t="shared" si="7"/>
        <v>0</v>
      </c>
      <c r="K351" s="1355"/>
      <c r="L351" s="1355"/>
      <c r="M351" s="1414"/>
    </row>
    <row r="352" spans="1:13">
      <c r="A352" s="1358"/>
      <c r="B352" s="1388"/>
      <c r="C352" s="1388"/>
      <c r="D352" s="1349"/>
      <c r="E352" s="1389"/>
      <c r="F352" s="1389"/>
      <c r="G352" s="1351"/>
      <c r="H352" s="1352"/>
      <c r="I352" s="1353"/>
      <c r="J352" s="1481">
        <f t="shared" si="7"/>
        <v>0</v>
      </c>
      <c r="K352" s="1355"/>
      <c r="L352" s="1355"/>
      <c r="M352" s="1414"/>
    </row>
    <row r="353" spans="1:13">
      <c r="A353" s="1358"/>
      <c r="B353" s="1388"/>
      <c r="C353" s="1388"/>
      <c r="D353" s="1349"/>
      <c r="E353" s="1389"/>
      <c r="F353" s="1389"/>
      <c r="G353" s="1351"/>
      <c r="H353" s="1352"/>
      <c r="I353" s="1353"/>
      <c r="J353" s="1481">
        <f t="shared" si="7"/>
        <v>0</v>
      </c>
      <c r="K353" s="1355"/>
      <c r="L353" s="1355"/>
      <c r="M353" s="1414"/>
    </row>
    <row r="354" spans="1:13">
      <c r="A354" s="1358"/>
      <c r="B354" s="1388"/>
      <c r="C354" s="1388"/>
      <c r="D354" s="1349"/>
      <c r="E354" s="1389"/>
      <c r="F354" s="1389"/>
      <c r="G354" s="1351"/>
      <c r="H354" s="1352"/>
      <c r="I354" s="1353"/>
      <c r="J354" s="1481">
        <f t="shared" si="7"/>
        <v>0</v>
      </c>
      <c r="K354" s="1355"/>
      <c r="L354" s="1355"/>
      <c r="M354" s="1414"/>
    </row>
    <row r="355" spans="1:13">
      <c r="A355" s="1358"/>
      <c r="B355" s="1388"/>
      <c r="C355" s="1388"/>
      <c r="D355" s="1349"/>
      <c r="E355" s="1389"/>
      <c r="F355" s="1389"/>
      <c r="G355" s="1351"/>
      <c r="H355" s="1352"/>
      <c r="I355" s="1353"/>
      <c r="J355" s="1481">
        <f t="shared" si="7"/>
        <v>0</v>
      </c>
      <c r="K355" s="1355"/>
      <c r="L355" s="1355"/>
      <c r="M355" s="1414"/>
    </row>
    <row r="356" spans="1:13">
      <c r="A356" s="1358"/>
      <c r="B356" s="1388"/>
      <c r="C356" s="1388"/>
      <c r="D356" s="1349"/>
      <c r="E356" s="1389"/>
      <c r="F356" s="1389"/>
      <c r="G356" s="1351"/>
      <c r="H356" s="1352"/>
      <c r="I356" s="1353"/>
      <c r="J356" s="1481">
        <f t="shared" si="7"/>
        <v>0</v>
      </c>
      <c r="K356" s="1355"/>
      <c r="L356" s="1355"/>
      <c r="M356" s="1414"/>
    </row>
    <row r="357" spans="1:13">
      <c r="A357" s="1358"/>
      <c r="B357" s="1388"/>
      <c r="C357" s="1388"/>
      <c r="D357" s="1349"/>
      <c r="E357" s="1389"/>
      <c r="F357" s="1389"/>
      <c r="G357" s="1351"/>
      <c r="H357" s="1352"/>
      <c r="I357" s="1353"/>
      <c r="J357" s="1481">
        <f t="shared" si="7"/>
        <v>0</v>
      </c>
      <c r="K357" s="1355"/>
      <c r="L357" s="1355"/>
      <c r="M357" s="1414"/>
    </row>
    <row r="358" spans="1:13">
      <c r="A358" s="1358"/>
      <c r="B358" s="1388"/>
      <c r="C358" s="1388"/>
      <c r="D358" s="1349"/>
      <c r="E358" s="1389"/>
      <c r="F358" s="1389"/>
      <c r="G358" s="1351"/>
      <c r="H358" s="1352"/>
      <c r="I358" s="1353"/>
      <c r="J358" s="1481">
        <f t="shared" si="7"/>
        <v>0</v>
      </c>
      <c r="K358" s="1355"/>
      <c r="L358" s="1355"/>
      <c r="M358" s="1414"/>
    </row>
    <row r="359" spans="1:13">
      <c r="A359" s="1358"/>
      <c r="B359" s="1388"/>
      <c r="C359" s="1388"/>
      <c r="D359" s="1349"/>
      <c r="E359" s="1389"/>
      <c r="F359" s="1389"/>
      <c r="G359" s="1351"/>
      <c r="H359" s="1352"/>
      <c r="I359" s="1353"/>
      <c r="J359" s="1481">
        <f t="shared" si="7"/>
        <v>0</v>
      </c>
      <c r="K359" s="1355"/>
      <c r="L359" s="1355"/>
      <c r="M359" s="1414"/>
    </row>
    <row r="360" spans="1:13">
      <c r="A360" s="1358"/>
      <c r="B360" s="1388"/>
      <c r="C360" s="1388"/>
      <c r="D360" s="1349"/>
      <c r="E360" s="1389"/>
      <c r="F360" s="1389"/>
      <c r="G360" s="1351"/>
      <c r="H360" s="1352"/>
      <c r="I360" s="1353"/>
      <c r="J360" s="1481">
        <f t="shared" ref="J360:J423" si="8">H360-I360</f>
        <v>0</v>
      </c>
      <c r="K360" s="1355"/>
      <c r="L360" s="1355"/>
      <c r="M360" s="1414"/>
    </row>
    <row r="361" spans="1:13">
      <c r="A361" s="1358"/>
      <c r="B361" s="1388"/>
      <c r="C361" s="1388"/>
      <c r="D361" s="1349"/>
      <c r="E361" s="1389"/>
      <c r="F361" s="1389"/>
      <c r="G361" s="1351"/>
      <c r="H361" s="1352"/>
      <c r="I361" s="1353"/>
      <c r="J361" s="1481">
        <f t="shared" si="8"/>
        <v>0</v>
      </c>
      <c r="K361" s="1355"/>
      <c r="L361" s="1355"/>
      <c r="M361" s="1414"/>
    </row>
    <row r="362" spans="1:13">
      <c r="A362" s="1358"/>
      <c r="B362" s="1388"/>
      <c r="C362" s="1388"/>
      <c r="D362" s="1349"/>
      <c r="E362" s="1389"/>
      <c r="F362" s="1389"/>
      <c r="G362" s="1351"/>
      <c r="H362" s="1352"/>
      <c r="I362" s="1353"/>
      <c r="J362" s="1481">
        <f t="shared" si="8"/>
        <v>0</v>
      </c>
      <c r="K362" s="1355"/>
      <c r="L362" s="1355"/>
      <c r="M362" s="1414"/>
    </row>
    <row r="363" spans="1:13">
      <c r="A363" s="1358"/>
      <c r="B363" s="1388"/>
      <c r="C363" s="1388"/>
      <c r="D363" s="1349"/>
      <c r="E363" s="1389"/>
      <c r="F363" s="1389"/>
      <c r="G363" s="1351"/>
      <c r="H363" s="1352"/>
      <c r="I363" s="1353"/>
      <c r="J363" s="1481">
        <f t="shared" si="8"/>
        <v>0</v>
      </c>
      <c r="K363" s="1355"/>
      <c r="L363" s="1355"/>
      <c r="M363" s="1414"/>
    </row>
    <row r="364" spans="1:13">
      <c r="A364" s="1358"/>
      <c r="B364" s="1388"/>
      <c r="C364" s="1388"/>
      <c r="D364" s="1349"/>
      <c r="E364" s="1389"/>
      <c r="F364" s="1389"/>
      <c r="G364" s="1351"/>
      <c r="H364" s="1352"/>
      <c r="I364" s="1353"/>
      <c r="J364" s="1481">
        <f t="shared" si="8"/>
        <v>0</v>
      </c>
      <c r="K364" s="1355"/>
      <c r="L364" s="1355"/>
      <c r="M364" s="1414"/>
    </row>
    <row r="365" spans="1:13">
      <c r="A365" s="1358"/>
      <c r="B365" s="1388"/>
      <c r="C365" s="1388"/>
      <c r="D365" s="1349"/>
      <c r="E365" s="1389"/>
      <c r="F365" s="1389"/>
      <c r="G365" s="1351"/>
      <c r="H365" s="1352"/>
      <c r="I365" s="1353"/>
      <c r="J365" s="1481">
        <f t="shared" si="8"/>
        <v>0</v>
      </c>
      <c r="K365" s="1355"/>
      <c r="L365" s="1355"/>
      <c r="M365" s="1414"/>
    </row>
    <row r="366" spans="1:13">
      <c r="A366" s="1358"/>
      <c r="B366" s="1388"/>
      <c r="C366" s="1388"/>
      <c r="D366" s="1349"/>
      <c r="E366" s="1389"/>
      <c r="F366" s="1389"/>
      <c r="G366" s="1351"/>
      <c r="H366" s="1352"/>
      <c r="I366" s="1353"/>
      <c r="J366" s="1481">
        <f t="shared" si="8"/>
        <v>0</v>
      </c>
      <c r="K366" s="1355"/>
      <c r="L366" s="1355"/>
      <c r="M366" s="1414"/>
    </row>
    <row r="367" spans="1:13">
      <c r="A367" s="1358"/>
      <c r="B367" s="1388"/>
      <c r="C367" s="1388"/>
      <c r="D367" s="1349"/>
      <c r="E367" s="1389"/>
      <c r="F367" s="1389"/>
      <c r="G367" s="1351"/>
      <c r="H367" s="1352"/>
      <c r="I367" s="1353"/>
      <c r="J367" s="1481">
        <f t="shared" si="8"/>
        <v>0</v>
      </c>
      <c r="K367" s="1355"/>
      <c r="L367" s="1355"/>
      <c r="M367" s="1414"/>
    </row>
    <row r="368" spans="1:13">
      <c r="A368" s="1358"/>
      <c r="B368" s="1388"/>
      <c r="C368" s="1388"/>
      <c r="D368" s="1349"/>
      <c r="E368" s="1389"/>
      <c r="F368" s="1389"/>
      <c r="G368" s="1351"/>
      <c r="H368" s="1352"/>
      <c r="I368" s="1353"/>
      <c r="J368" s="1481">
        <f t="shared" si="8"/>
        <v>0</v>
      </c>
      <c r="K368" s="1355"/>
      <c r="L368" s="1355"/>
      <c r="M368" s="1414"/>
    </row>
    <row r="369" spans="1:13">
      <c r="A369" s="1358"/>
      <c r="B369" s="1388"/>
      <c r="C369" s="1388"/>
      <c r="D369" s="1349"/>
      <c r="E369" s="1389"/>
      <c r="F369" s="1389"/>
      <c r="G369" s="1351"/>
      <c r="H369" s="1352"/>
      <c r="I369" s="1353"/>
      <c r="J369" s="1481">
        <f t="shared" si="8"/>
        <v>0</v>
      </c>
      <c r="K369" s="1355"/>
      <c r="L369" s="1355"/>
      <c r="M369" s="1414"/>
    </row>
    <row r="370" spans="1:13">
      <c r="A370" s="1358"/>
      <c r="B370" s="1388"/>
      <c r="C370" s="1388"/>
      <c r="D370" s="1349"/>
      <c r="E370" s="1389"/>
      <c r="F370" s="1389"/>
      <c r="G370" s="1351"/>
      <c r="H370" s="1352"/>
      <c r="I370" s="1353"/>
      <c r="J370" s="1481">
        <f t="shared" si="8"/>
        <v>0</v>
      </c>
      <c r="K370" s="1355"/>
      <c r="L370" s="1355"/>
      <c r="M370" s="1414"/>
    </row>
    <row r="371" spans="1:13">
      <c r="A371" s="1358"/>
      <c r="B371" s="1388"/>
      <c r="C371" s="1388"/>
      <c r="D371" s="1349"/>
      <c r="E371" s="1389"/>
      <c r="F371" s="1389"/>
      <c r="G371" s="1351"/>
      <c r="H371" s="1352"/>
      <c r="I371" s="1353"/>
      <c r="J371" s="1481">
        <f t="shared" si="8"/>
        <v>0</v>
      </c>
      <c r="K371" s="1355"/>
      <c r="L371" s="1355"/>
      <c r="M371" s="1414"/>
    </row>
    <row r="372" spans="1:13">
      <c r="A372" s="1358"/>
      <c r="B372" s="1388"/>
      <c r="C372" s="1388"/>
      <c r="D372" s="1349"/>
      <c r="E372" s="1389"/>
      <c r="F372" s="1389"/>
      <c r="G372" s="1351"/>
      <c r="H372" s="1352"/>
      <c r="I372" s="1353"/>
      <c r="J372" s="1481">
        <f t="shared" si="8"/>
        <v>0</v>
      </c>
      <c r="K372" s="1355"/>
      <c r="L372" s="1355"/>
      <c r="M372" s="1414"/>
    </row>
    <row r="373" spans="1:13">
      <c r="A373" s="1358"/>
      <c r="B373" s="1388"/>
      <c r="C373" s="1388"/>
      <c r="D373" s="1349"/>
      <c r="E373" s="1389"/>
      <c r="F373" s="1389"/>
      <c r="G373" s="1351"/>
      <c r="H373" s="1352"/>
      <c r="I373" s="1353"/>
      <c r="J373" s="1481">
        <f t="shared" si="8"/>
        <v>0</v>
      </c>
      <c r="K373" s="1355"/>
      <c r="L373" s="1355"/>
      <c r="M373" s="1414"/>
    </row>
    <row r="374" spans="1:13">
      <c r="A374" s="1358"/>
      <c r="B374" s="1388"/>
      <c r="C374" s="1388"/>
      <c r="D374" s="1349"/>
      <c r="E374" s="1389"/>
      <c r="F374" s="1389"/>
      <c r="G374" s="1351"/>
      <c r="H374" s="1352"/>
      <c r="I374" s="1353"/>
      <c r="J374" s="1481">
        <f t="shared" si="8"/>
        <v>0</v>
      </c>
      <c r="K374" s="1355"/>
      <c r="L374" s="1355"/>
      <c r="M374" s="1414"/>
    </row>
    <row r="375" spans="1:13">
      <c r="A375" s="1358"/>
      <c r="B375" s="1388"/>
      <c r="C375" s="1388"/>
      <c r="D375" s="1349"/>
      <c r="E375" s="1389"/>
      <c r="F375" s="1389"/>
      <c r="G375" s="1351"/>
      <c r="H375" s="1352"/>
      <c r="I375" s="1353"/>
      <c r="J375" s="1481">
        <f t="shared" si="8"/>
        <v>0</v>
      </c>
      <c r="K375" s="1355"/>
      <c r="L375" s="1355"/>
      <c r="M375" s="1414"/>
    </row>
    <row r="376" spans="1:13">
      <c r="A376" s="1358"/>
      <c r="B376" s="1388"/>
      <c r="C376" s="1388"/>
      <c r="D376" s="1349"/>
      <c r="E376" s="1389"/>
      <c r="F376" s="1389"/>
      <c r="G376" s="1351"/>
      <c r="H376" s="1352"/>
      <c r="I376" s="1353"/>
      <c r="J376" s="1481">
        <f t="shared" si="8"/>
        <v>0</v>
      </c>
      <c r="K376" s="1355"/>
      <c r="L376" s="1355"/>
      <c r="M376" s="1414"/>
    </row>
    <row r="377" spans="1:13">
      <c r="A377" s="1358"/>
      <c r="B377" s="1388"/>
      <c r="C377" s="1388"/>
      <c r="D377" s="1349"/>
      <c r="E377" s="1389"/>
      <c r="F377" s="1389"/>
      <c r="G377" s="1351"/>
      <c r="H377" s="1352"/>
      <c r="I377" s="1353"/>
      <c r="J377" s="1481">
        <f t="shared" si="8"/>
        <v>0</v>
      </c>
      <c r="K377" s="1355"/>
      <c r="L377" s="1355"/>
      <c r="M377" s="1414"/>
    </row>
    <row r="378" spans="1:13">
      <c r="A378" s="1358"/>
      <c r="B378" s="1388"/>
      <c r="C378" s="1388"/>
      <c r="D378" s="1349"/>
      <c r="E378" s="1389"/>
      <c r="F378" s="1389"/>
      <c r="G378" s="1351"/>
      <c r="H378" s="1352"/>
      <c r="I378" s="1353"/>
      <c r="J378" s="1481">
        <f t="shared" si="8"/>
        <v>0</v>
      </c>
      <c r="K378" s="1355"/>
      <c r="L378" s="1355"/>
      <c r="M378" s="1414"/>
    </row>
    <row r="379" spans="1:13">
      <c r="A379" s="1358"/>
      <c r="B379" s="1388"/>
      <c r="C379" s="1388"/>
      <c r="D379" s="1349"/>
      <c r="E379" s="1389"/>
      <c r="F379" s="1389"/>
      <c r="G379" s="1351"/>
      <c r="H379" s="1352"/>
      <c r="I379" s="1353"/>
      <c r="J379" s="1481">
        <f t="shared" si="8"/>
        <v>0</v>
      </c>
      <c r="K379" s="1355"/>
      <c r="L379" s="1355"/>
      <c r="M379" s="1414"/>
    </row>
    <row r="380" spans="1:13">
      <c r="A380" s="1358"/>
      <c r="B380" s="1388"/>
      <c r="C380" s="1388"/>
      <c r="D380" s="1349"/>
      <c r="E380" s="1389"/>
      <c r="F380" s="1389"/>
      <c r="G380" s="1351"/>
      <c r="H380" s="1352"/>
      <c r="I380" s="1353"/>
      <c r="J380" s="1481">
        <f t="shared" si="8"/>
        <v>0</v>
      </c>
      <c r="K380" s="1355"/>
      <c r="L380" s="1355"/>
      <c r="M380" s="1414"/>
    </row>
    <row r="381" spans="1:13">
      <c r="A381" s="1358"/>
      <c r="B381" s="1388"/>
      <c r="C381" s="1388"/>
      <c r="D381" s="1349"/>
      <c r="E381" s="1389"/>
      <c r="F381" s="1389"/>
      <c r="G381" s="1351"/>
      <c r="H381" s="1352"/>
      <c r="I381" s="1353"/>
      <c r="J381" s="1481">
        <f t="shared" si="8"/>
        <v>0</v>
      </c>
      <c r="K381" s="1355"/>
      <c r="L381" s="1355"/>
      <c r="M381" s="1414"/>
    </row>
    <row r="382" spans="1:13">
      <c r="A382" s="1358"/>
      <c r="B382" s="1388"/>
      <c r="C382" s="1388"/>
      <c r="D382" s="1349"/>
      <c r="E382" s="1389"/>
      <c r="F382" s="1389"/>
      <c r="G382" s="1351"/>
      <c r="H382" s="1352"/>
      <c r="I382" s="1353"/>
      <c r="J382" s="1481">
        <f t="shared" si="8"/>
        <v>0</v>
      </c>
      <c r="K382" s="1355"/>
      <c r="L382" s="1355"/>
      <c r="M382" s="1414"/>
    </row>
    <row r="383" spans="1:13">
      <c r="A383" s="1358"/>
      <c r="B383" s="1388"/>
      <c r="C383" s="1388"/>
      <c r="D383" s="1349"/>
      <c r="E383" s="1389"/>
      <c r="F383" s="1389"/>
      <c r="G383" s="1351"/>
      <c r="H383" s="1352"/>
      <c r="I383" s="1353"/>
      <c r="J383" s="1481">
        <f t="shared" si="8"/>
        <v>0</v>
      </c>
      <c r="K383" s="1355"/>
      <c r="L383" s="1355"/>
      <c r="M383" s="1414"/>
    </row>
    <row r="384" spans="1:13">
      <c r="A384" s="1358"/>
      <c r="B384" s="1388"/>
      <c r="C384" s="1388"/>
      <c r="D384" s="1349"/>
      <c r="E384" s="1389"/>
      <c r="F384" s="1389"/>
      <c r="G384" s="1351"/>
      <c r="H384" s="1352"/>
      <c r="I384" s="1353"/>
      <c r="J384" s="1481">
        <f t="shared" si="8"/>
        <v>0</v>
      </c>
      <c r="K384" s="1355"/>
      <c r="L384" s="1355"/>
      <c r="M384" s="1414"/>
    </row>
    <row r="385" spans="1:13">
      <c r="A385" s="1358"/>
      <c r="B385" s="1388"/>
      <c r="C385" s="1388"/>
      <c r="D385" s="1349"/>
      <c r="E385" s="1389"/>
      <c r="F385" s="1389"/>
      <c r="G385" s="1351"/>
      <c r="H385" s="1352"/>
      <c r="I385" s="1353"/>
      <c r="J385" s="1481">
        <f t="shared" si="8"/>
        <v>0</v>
      </c>
      <c r="K385" s="1355"/>
      <c r="L385" s="1355"/>
      <c r="M385" s="1414"/>
    </row>
    <row r="386" spans="1:13">
      <c r="A386" s="1358"/>
      <c r="B386" s="1388"/>
      <c r="C386" s="1388"/>
      <c r="D386" s="1349"/>
      <c r="E386" s="1389"/>
      <c r="F386" s="1389"/>
      <c r="G386" s="1351"/>
      <c r="H386" s="1352"/>
      <c r="I386" s="1353"/>
      <c r="J386" s="1481">
        <f t="shared" si="8"/>
        <v>0</v>
      </c>
      <c r="K386" s="1355"/>
      <c r="L386" s="1355"/>
      <c r="M386" s="1414"/>
    </row>
    <row r="387" spans="1:13">
      <c r="A387" s="1358"/>
      <c r="B387" s="1388"/>
      <c r="C387" s="1388"/>
      <c r="D387" s="1349"/>
      <c r="E387" s="1389"/>
      <c r="F387" s="1389"/>
      <c r="G387" s="1351"/>
      <c r="H387" s="1352"/>
      <c r="I387" s="1353"/>
      <c r="J387" s="1481">
        <f t="shared" si="8"/>
        <v>0</v>
      </c>
      <c r="K387" s="1355"/>
      <c r="L387" s="1355"/>
      <c r="M387" s="1414"/>
    </row>
    <row r="388" spans="1:13">
      <c r="A388" s="1358"/>
      <c r="B388" s="1388"/>
      <c r="C388" s="1388"/>
      <c r="D388" s="1349"/>
      <c r="E388" s="1389"/>
      <c r="F388" s="1389"/>
      <c r="G388" s="1351"/>
      <c r="H388" s="1352"/>
      <c r="I388" s="1353"/>
      <c r="J388" s="1481">
        <f t="shared" si="8"/>
        <v>0</v>
      </c>
      <c r="K388" s="1355"/>
      <c r="L388" s="1355"/>
      <c r="M388" s="1414"/>
    </row>
    <row r="389" spans="1:13">
      <c r="A389" s="1358"/>
      <c r="B389" s="1388"/>
      <c r="C389" s="1388"/>
      <c r="D389" s="1349"/>
      <c r="E389" s="1389"/>
      <c r="F389" s="1389"/>
      <c r="G389" s="1351"/>
      <c r="H389" s="1352"/>
      <c r="I389" s="1353"/>
      <c r="J389" s="1481">
        <f t="shared" si="8"/>
        <v>0</v>
      </c>
      <c r="K389" s="1355"/>
      <c r="L389" s="1355"/>
      <c r="M389" s="1414"/>
    </row>
    <row r="390" spans="1:13">
      <c r="A390" s="1358"/>
      <c r="B390" s="1388"/>
      <c r="C390" s="1388"/>
      <c r="D390" s="1349"/>
      <c r="E390" s="1389"/>
      <c r="F390" s="1389"/>
      <c r="G390" s="1351"/>
      <c r="H390" s="1352"/>
      <c r="I390" s="1353"/>
      <c r="J390" s="1481">
        <f t="shared" si="8"/>
        <v>0</v>
      </c>
      <c r="K390" s="1355"/>
      <c r="L390" s="1355"/>
      <c r="M390" s="1414"/>
    </row>
    <row r="391" spans="1:13">
      <c r="A391" s="1358"/>
      <c r="B391" s="1388"/>
      <c r="C391" s="1388"/>
      <c r="D391" s="1349"/>
      <c r="E391" s="1389"/>
      <c r="F391" s="1389"/>
      <c r="G391" s="1351"/>
      <c r="H391" s="1352"/>
      <c r="I391" s="1353"/>
      <c r="J391" s="1481">
        <f t="shared" si="8"/>
        <v>0</v>
      </c>
      <c r="K391" s="1355"/>
      <c r="L391" s="1355"/>
      <c r="M391" s="1414"/>
    </row>
    <row r="392" spans="1:13">
      <c r="A392" s="1358"/>
      <c r="B392" s="1388"/>
      <c r="C392" s="1388"/>
      <c r="D392" s="1349"/>
      <c r="E392" s="1389"/>
      <c r="F392" s="1389"/>
      <c r="G392" s="1351"/>
      <c r="H392" s="1352"/>
      <c r="I392" s="1353"/>
      <c r="J392" s="1481">
        <f t="shared" si="8"/>
        <v>0</v>
      </c>
      <c r="K392" s="1355"/>
      <c r="L392" s="1355"/>
      <c r="M392" s="1414"/>
    </row>
    <row r="393" spans="1:13">
      <c r="A393" s="1358"/>
      <c r="B393" s="1388"/>
      <c r="C393" s="1388"/>
      <c r="D393" s="1349"/>
      <c r="E393" s="1389"/>
      <c r="F393" s="1389"/>
      <c r="G393" s="1351"/>
      <c r="H393" s="1352"/>
      <c r="I393" s="1353"/>
      <c r="J393" s="1481">
        <f t="shared" si="8"/>
        <v>0</v>
      </c>
      <c r="K393" s="1355"/>
      <c r="L393" s="1355"/>
      <c r="M393" s="1414"/>
    </row>
    <row r="394" spans="1:13">
      <c r="A394" s="1358"/>
      <c r="B394" s="1388"/>
      <c r="C394" s="1388"/>
      <c r="D394" s="1349"/>
      <c r="E394" s="1389"/>
      <c r="F394" s="1389"/>
      <c r="G394" s="1351"/>
      <c r="H394" s="1352"/>
      <c r="I394" s="1353"/>
      <c r="J394" s="1481">
        <f t="shared" si="8"/>
        <v>0</v>
      </c>
      <c r="K394" s="1355"/>
      <c r="L394" s="1355"/>
      <c r="M394" s="1414"/>
    </row>
    <row r="395" spans="1:13">
      <c r="A395" s="1358"/>
      <c r="B395" s="1388"/>
      <c r="C395" s="1388"/>
      <c r="D395" s="1349"/>
      <c r="E395" s="1389"/>
      <c r="F395" s="1389"/>
      <c r="G395" s="1351"/>
      <c r="H395" s="1352"/>
      <c r="I395" s="1353"/>
      <c r="J395" s="1481">
        <f t="shared" si="8"/>
        <v>0</v>
      </c>
      <c r="K395" s="1355"/>
      <c r="L395" s="1355"/>
      <c r="M395" s="1414"/>
    </row>
    <row r="396" spans="1:13">
      <c r="A396" s="1358"/>
      <c r="B396" s="1388"/>
      <c r="C396" s="1388"/>
      <c r="D396" s="1349"/>
      <c r="E396" s="1389"/>
      <c r="F396" s="1389"/>
      <c r="G396" s="1351"/>
      <c r="H396" s="1352"/>
      <c r="I396" s="1353"/>
      <c r="J396" s="1481">
        <f t="shared" si="8"/>
        <v>0</v>
      </c>
      <c r="K396" s="1355"/>
      <c r="L396" s="1355"/>
      <c r="M396" s="1414"/>
    </row>
    <row r="397" spans="1:13">
      <c r="A397" s="1358"/>
      <c r="B397" s="1388"/>
      <c r="C397" s="1388"/>
      <c r="D397" s="1349"/>
      <c r="E397" s="1389"/>
      <c r="F397" s="1389"/>
      <c r="G397" s="1351"/>
      <c r="H397" s="1352"/>
      <c r="I397" s="1353"/>
      <c r="J397" s="1481">
        <f t="shared" si="8"/>
        <v>0</v>
      </c>
      <c r="K397" s="1355"/>
      <c r="L397" s="1355"/>
      <c r="M397" s="1414"/>
    </row>
    <row r="398" spans="1:13">
      <c r="A398" s="1358"/>
      <c r="B398" s="1388"/>
      <c r="C398" s="1388"/>
      <c r="D398" s="1349"/>
      <c r="E398" s="1389"/>
      <c r="F398" s="1389"/>
      <c r="G398" s="1351"/>
      <c r="H398" s="1352"/>
      <c r="I398" s="1353"/>
      <c r="J398" s="1481">
        <f t="shared" si="8"/>
        <v>0</v>
      </c>
      <c r="K398" s="1355"/>
      <c r="L398" s="1355"/>
      <c r="M398" s="1414"/>
    </row>
    <row r="399" spans="1:13">
      <c r="A399" s="1358"/>
      <c r="B399" s="1388"/>
      <c r="C399" s="1388"/>
      <c r="D399" s="1349"/>
      <c r="E399" s="1389"/>
      <c r="F399" s="1389"/>
      <c r="G399" s="1351"/>
      <c r="H399" s="1352"/>
      <c r="I399" s="1353"/>
      <c r="J399" s="1481">
        <f t="shared" si="8"/>
        <v>0</v>
      </c>
      <c r="K399" s="1355"/>
      <c r="L399" s="1355"/>
      <c r="M399" s="1414"/>
    </row>
    <row r="400" spans="1:13">
      <c r="A400" s="1358"/>
      <c r="B400" s="1388"/>
      <c r="C400" s="1388"/>
      <c r="D400" s="1349"/>
      <c r="E400" s="1389"/>
      <c r="F400" s="1389"/>
      <c r="G400" s="1351"/>
      <c r="H400" s="1352"/>
      <c r="I400" s="1353"/>
      <c r="J400" s="1481">
        <f t="shared" si="8"/>
        <v>0</v>
      </c>
      <c r="K400" s="1355"/>
      <c r="L400" s="1355"/>
      <c r="M400" s="1414"/>
    </row>
    <row r="401" spans="1:13">
      <c r="A401" s="1358"/>
      <c r="B401" s="1388"/>
      <c r="C401" s="1388"/>
      <c r="D401" s="1349"/>
      <c r="E401" s="1389"/>
      <c r="F401" s="1389"/>
      <c r="G401" s="1351"/>
      <c r="H401" s="1352"/>
      <c r="I401" s="1353"/>
      <c r="J401" s="1481">
        <f t="shared" si="8"/>
        <v>0</v>
      </c>
      <c r="K401" s="1355"/>
      <c r="L401" s="1355"/>
      <c r="M401" s="1414"/>
    </row>
    <row r="402" spans="1:13">
      <c r="A402" s="1358"/>
      <c r="B402" s="1388"/>
      <c r="C402" s="1388"/>
      <c r="D402" s="1349"/>
      <c r="E402" s="1389"/>
      <c r="F402" s="1389"/>
      <c r="G402" s="1351"/>
      <c r="H402" s="1352"/>
      <c r="I402" s="1353"/>
      <c r="J402" s="1481">
        <f t="shared" si="8"/>
        <v>0</v>
      </c>
      <c r="K402" s="1355"/>
      <c r="L402" s="1355"/>
      <c r="M402" s="1414"/>
    </row>
    <row r="403" spans="1:13">
      <c r="A403" s="1358"/>
      <c r="B403" s="1388"/>
      <c r="C403" s="1388"/>
      <c r="D403" s="1349"/>
      <c r="E403" s="1389"/>
      <c r="F403" s="1389"/>
      <c r="G403" s="1351"/>
      <c r="H403" s="1352"/>
      <c r="I403" s="1353"/>
      <c r="J403" s="1481">
        <f t="shared" si="8"/>
        <v>0</v>
      </c>
      <c r="K403" s="1355"/>
      <c r="L403" s="1355"/>
      <c r="M403" s="1414"/>
    </row>
    <row r="404" spans="1:13">
      <c r="A404" s="1358"/>
      <c r="B404" s="1388"/>
      <c r="C404" s="1388"/>
      <c r="D404" s="1349"/>
      <c r="E404" s="1389"/>
      <c r="F404" s="1389"/>
      <c r="G404" s="1351"/>
      <c r="H404" s="1352"/>
      <c r="I404" s="1353"/>
      <c r="J404" s="1481">
        <f t="shared" si="8"/>
        <v>0</v>
      </c>
      <c r="K404" s="1355"/>
      <c r="L404" s="1355"/>
      <c r="M404" s="1414"/>
    </row>
    <row r="405" spans="1:13">
      <c r="A405" s="1358"/>
      <c r="B405" s="1388"/>
      <c r="C405" s="1388"/>
      <c r="D405" s="1349"/>
      <c r="E405" s="1389"/>
      <c r="F405" s="1389"/>
      <c r="G405" s="1351"/>
      <c r="H405" s="1352"/>
      <c r="I405" s="1353"/>
      <c r="J405" s="1481">
        <f t="shared" si="8"/>
        <v>0</v>
      </c>
      <c r="K405" s="1355"/>
      <c r="L405" s="1355"/>
      <c r="M405" s="1414"/>
    </row>
    <row r="406" spans="1:13">
      <c r="A406" s="1358"/>
      <c r="B406" s="1388"/>
      <c r="C406" s="1388"/>
      <c r="D406" s="1349"/>
      <c r="E406" s="1389"/>
      <c r="F406" s="1389"/>
      <c r="G406" s="1351"/>
      <c r="H406" s="1352"/>
      <c r="I406" s="1353"/>
      <c r="J406" s="1481">
        <f t="shared" si="8"/>
        <v>0</v>
      </c>
      <c r="K406" s="1355"/>
      <c r="L406" s="1355"/>
      <c r="M406" s="1414"/>
    </row>
    <row r="407" spans="1:13">
      <c r="A407" s="1358"/>
      <c r="B407" s="1388"/>
      <c r="C407" s="1388"/>
      <c r="D407" s="1349"/>
      <c r="E407" s="1389"/>
      <c r="F407" s="1389"/>
      <c r="G407" s="1351"/>
      <c r="H407" s="1352"/>
      <c r="I407" s="1353"/>
      <c r="J407" s="1481">
        <f t="shared" si="8"/>
        <v>0</v>
      </c>
      <c r="K407" s="1355"/>
      <c r="L407" s="1355"/>
      <c r="M407" s="1414"/>
    </row>
    <row r="408" spans="1:13">
      <c r="A408" s="1358"/>
      <c r="B408" s="1388"/>
      <c r="C408" s="1388"/>
      <c r="D408" s="1349"/>
      <c r="E408" s="1389"/>
      <c r="F408" s="1389"/>
      <c r="G408" s="1351"/>
      <c r="H408" s="1352"/>
      <c r="I408" s="1353"/>
      <c r="J408" s="1481">
        <f t="shared" si="8"/>
        <v>0</v>
      </c>
      <c r="K408" s="1355"/>
      <c r="L408" s="1355"/>
      <c r="M408" s="1414"/>
    </row>
    <row r="409" spans="1:13">
      <c r="A409" s="1358"/>
      <c r="B409" s="1388"/>
      <c r="C409" s="1388"/>
      <c r="D409" s="1349"/>
      <c r="E409" s="1389"/>
      <c r="F409" s="1389"/>
      <c r="G409" s="1351"/>
      <c r="H409" s="1352"/>
      <c r="I409" s="1353"/>
      <c r="J409" s="1481">
        <f t="shared" si="8"/>
        <v>0</v>
      </c>
      <c r="K409" s="1355"/>
      <c r="L409" s="1355"/>
      <c r="M409" s="1414"/>
    </row>
    <row r="410" spans="1:13">
      <c r="A410" s="1358"/>
      <c r="B410" s="1388"/>
      <c r="C410" s="1388"/>
      <c r="D410" s="1349"/>
      <c r="E410" s="1389"/>
      <c r="F410" s="1389"/>
      <c r="G410" s="1351"/>
      <c r="H410" s="1352"/>
      <c r="I410" s="1353"/>
      <c r="J410" s="1481">
        <f t="shared" si="8"/>
        <v>0</v>
      </c>
      <c r="K410" s="1355"/>
      <c r="L410" s="1355"/>
      <c r="M410" s="1414"/>
    </row>
    <row r="411" spans="1:13">
      <c r="A411" s="1358"/>
      <c r="B411" s="1388"/>
      <c r="C411" s="1388"/>
      <c r="D411" s="1349"/>
      <c r="E411" s="1389"/>
      <c r="F411" s="1389"/>
      <c r="G411" s="1351"/>
      <c r="H411" s="1352"/>
      <c r="I411" s="1353"/>
      <c r="J411" s="1481">
        <f t="shared" si="8"/>
        <v>0</v>
      </c>
      <c r="K411" s="1355"/>
      <c r="L411" s="1355"/>
      <c r="M411" s="1414"/>
    </row>
    <row r="412" spans="1:13">
      <c r="A412" s="1358"/>
      <c r="B412" s="1388"/>
      <c r="C412" s="1388"/>
      <c r="D412" s="1349"/>
      <c r="E412" s="1389"/>
      <c r="F412" s="1389"/>
      <c r="G412" s="1351"/>
      <c r="H412" s="1352"/>
      <c r="I412" s="1353"/>
      <c r="J412" s="1481">
        <f t="shared" si="8"/>
        <v>0</v>
      </c>
      <c r="K412" s="1355"/>
      <c r="L412" s="1355"/>
      <c r="M412" s="1414"/>
    </row>
    <row r="413" spans="1:13">
      <c r="A413" s="1358"/>
      <c r="B413" s="1388"/>
      <c r="C413" s="1388"/>
      <c r="D413" s="1349"/>
      <c r="E413" s="1389"/>
      <c r="F413" s="1389"/>
      <c r="G413" s="1351"/>
      <c r="H413" s="1352"/>
      <c r="I413" s="1353"/>
      <c r="J413" s="1481">
        <f t="shared" si="8"/>
        <v>0</v>
      </c>
      <c r="K413" s="1355"/>
      <c r="L413" s="1355"/>
      <c r="M413" s="1414"/>
    </row>
    <row r="414" spans="1:13">
      <c r="A414" s="1358"/>
      <c r="B414" s="1388"/>
      <c r="C414" s="1388"/>
      <c r="D414" s="1349"/>
      <c r="E414" s="1389"/>
      <c r="F414" s="1389"/>
      <c r="G414" s="1351"/>
      <c r="H414" s="1352"/>
      <c r="I414" s="1353"/>
      <c r="J414" s="1481">
        <f t="shared" si="8"/>
        <v>0</v>
      </c>
      <c r="K414" s="1355"/>
      <c r="L414" s="1355"/>
      <c r="M414" s="1414"/>
    </row>
    <row r="415" spans="1:13">
      <c r="A415" s="1358"/>
      <c r="B415" s="1388"/>
      <c r="C415" s="1388"/>
      <c r="D415" s="1349"/>
      <c r="E415" s="1389"/>
      <c r="F415" s="1389"/>
      <c r="G415" s="1351"/>
      <c r="H415" s="1352"/>
      <c r="I415" s="1353"/>
      <c r="J415" s="1481">
        <f t="shared" si="8"/>
        <v>0</v>
      </c>
      <c r="K415" s="1355"/>
      <c r="L415" s="1355"/>
      <c r="M415" s="1414"/>
    </row>
    <row r="416" spans="1:13">
      <c r="A416" s="1358"/>
      <c r="B416" s="1388"/>
      <c r="C416" s="1388"/>
      <c r="D416" s="1349"/>
      <c r="E416" s="1389"/>
      <c r="F416" s="1389"/>
      <c r="G416" s="1351"/>
      <c r="H416" s="1352"/>
      <c r="I416" s="1353"/>
      <c r="J416" s="1481">
        <f t="shared" si="8"/>
        <v>0</v>
      </c>
      <c r="K416" s="1355"/>
      <c r="L416" s="1355"/>
      <c r="M416" s="1414"/>
    </row>
    <row r="417" spans="1:13">
      <c r="A417" s="1358"/>
      <c r="B417" s="1388"/>
      <c r="C417" s="1388"/>
      <c r="D417" s="1349"/>
      <c r="E417" s="1389"/>
      <c r="F417" s="1389"/>
      <c r="G417" s="1351"/>
      <c r="H417" s="1352"/>
      <c r="I417" s="1353"/>
      <c r="J417" s="1481">
        <f t="shared" si="8"/>
        <v>0</v>
      </c>
      <c r="K417" s="1355"/>
      <c r="L417" s="1355"/>
      <c r="M417" s="1414"/>
    </row>
    <row r="418" spans="1:13">
      <c r="A418" s="1358"/>
      <c r="B418" s="1388"/>
      <c r="C418" s="1388"/>
      <c r="D418" s="1349"/>
      <c r="E418" s="1389"/>
      <c r="F418" s="1389"/>
      <c r="G418" s="1351"/>
      <c r="H418" s="1352"/>
      <c r="I418" s="1353"/>
      <c r="J418" s="1481">
        <f t="shared" si="8"/>
        <v>0</v>
      </c>
      <c r="K418" s="1355"/>
      <c r="L418" s="1355"/>
      <c r="M418" s="1414"/>
    </row>
    <row r="419" spans="1:13">
      <c r="A419" s="1358"/>
      <c r="B419" s="1388"/>
      <c r="C419" s="1388"/>
      <c r="D419" s="1349"/>
      <c r="E419" s="1389"/>
      <c r="F419" s="1389"/>
      <c r="G419" s="1351"/>
      <c r="H419" s="1352"/>
      <c r="I419" s="1353"/>
      <c r="J419" s="1481">
        <f t="shared" si="8"/>
        <v>0</v>
      </c>
      <c r="K419" s="1355"/>
      <c r="L419" s="1355"/>
      <c r="M419" s="1414"/>
    </row>
    <row r="420" spans="1:13">
      <c r="A420" s="1358"/>
      <c r="B420" s="1388"/>
      <c r="C420" s="1388"/>
      <c r="D420" s="1349"/>
      <c r="E420" s="1389"/>
      <c r="F420" s="1389"/>
      <c r="G420" s="1351"/>
      <c r="H420" s="1352"/>
      <c r="I420" s="1353"/>
      <c r="J420" s="1481">
        <f t="shared" si="8"/>
        <v>0</v>
      </c>
      <c r="K420" s="1355"/>
      <c r="L420" s="1355"/>
      <c r="M420" s="1414"/>
    </row>
    <row r="421" spans="1:13">
      <c r="A421" s="1358"/>
      <c r="B421" s="1388"/>
      <c r="C421" s="1388"/>
      <c r="D421" s="1349"/>
      <c r="E421" s="1389"/>
      <c r="F421" s="1389"/>
      <c r="G421" s="1351"/>
      <c r="H421" s="1352"/>
      <c r="I421" s="1353"/>
      <c r="J421" s="1481">
        <f t="shared" si="8"/>
        <v>0</v>
      </c>
      <c r="K421" s="1355"/>
      <c r="L421" s="1355"/>
      <c r="M421" s="1414"/>
    </row>
    <row r="422" spans="1:13">
      <c r="A422" s="1358"/>
      <c r="B422" s="1388"/>
      <c r="C422" s="1388"/>
      <c r="D422" s="1349"/>
      <c r="E422" s="1389"/>
      <c r="F422" s="1389"/>
      <c r="G422" s="1351"/>
      <c r="H422" s="1352"/>
      <c r="I422" s="1353"/>
      <c r="J422" s="1481">
        <f t="shared" si="8"/>
        <v>0</v>
      </c>
      <c r="K422" s="1355"/>
      <c r="L422" s="1355"/>
      <c r="M422" s="1414"/>
    </row>
    <row r="423" spans="1:13">
      <c r="A423" s="1358"/>
      <c r="B423" s="1388"/>
      <c r="C423" s="1388"/>
      <c r="D423" s="1349"/>
      <c r="E423" s="1389"/>
      <c r="F423" s="1389"/>
      <c r="G423" s="1351"/>
      <c r="H423" s="1352"/>
      <c r="I423" s="1353"/>
      <c r="J423" s="1481">
        <f t="shared" si="8"/>
        <v>0</v>
      </c>
      <c r="K423" s="1355"/>
      <c r="L423" s="1355"/>
      <c r="M423" s="1414"/>
    </row>
    <row r="424" spans="1:13">
      <c r="A424" s="1358"/>
      <c r="B424" s="1388"/>
      <c r="C424" s="1388"/>
      <c r="D424" s="1349"/>
      <c r="E424" s="1389"/>
      <c r="F424" s="1389"/>
      <c r="G424" s="1351"/>
      <c r="H424" s="1352"/>
      <c r="I424" s="1353"/>
      <c r="J424" s="1481">
        <f t="shared" ref="J424:J487" si="9">H424-I424</f>
        <v>0</v>
      </c>
      <c r="K424" s="1355"/>
      <c r="L424" s="1355"/>
      <c r="M424" s="1414"/>
    </row>
    <row r="425" spans="1:13">
      <c r="A425" s="1358"/>
      <c r="B425" s="1388"/>
      <c r="C425" s="1388"/>
      <c r="D425" s="1349"/>
      <c r="E425" s="1389"/>
      <c r="F425" s="1389"/>
      <c r="G425" s="1351"/>
      <c r="H425" s="1352"/>
      <c r="I425" s="1353"/>
      <c r="J425" s="1481">
        <f t="shared" si="9"/>
        <v>0</v>
      </c>
      <c r="K425" s="1355"/>
      <c r="L425" s="1355"/>
      <c r="M425" s="1414"/>
    </row>
    <row r="426" spans="1:13">
      <c r="A426" s="1358"/>
      <c r="B426" s="1388"/>
      <c r="C426" s="1388"/>
      <c r="D426" s="1349"/>
      <c r="E426" s="1389"/>
      <c r="F426" s="1389"/>
      <c r="G426" s="1351"/>
      <c r="H426" s="1352"/>
      <c r="I426" s="1353"/>
      <c r="J426" s="1481">
        <f t="shared" si="9"/>
        <v>0</v>
      </c>
      <c r="K426" s="1355"/>
      <c r="L426" s="1355"/>
      <c r="M426" s="1414"/>
    </row>
    <row r="427" spans="1:13">
      <c r="A427" s="1358"/>
      <c r="B427" s="1388"/>
      <c r="C427" s="1388"/>
      <c r="D427" s="1349"/>
      <c r="E427" s="1389"/>
      <c r="F427" s="1389"/>
      <c r="G427" s="1351"/>
      <c r="H427" s="1352"/>
      <c r="I427" s="1353"/>
      <c r="J427" s="1481">
        <f t="shared" si="9"/>
        <v>0</v>
      </c>
      <c r="K427" s="1355"/>
      <c r="L427" s="1355"/>
      <c r="M427" s="1414"/>
    </row>
    <row r="428" spans="1:13">
      <c r="A428" s="1358"/>
      <c r="B428" s="1388"/>
      <c r="C428" s="1388"/>
      <c r="D428" s="1349"/>
      <c r="E428" s="1389"/>
      <c r="F428" s="1389"/>
      <c r="G428" s="1351"/>
      <c r="H428" s="1352"/>
      <c r="I428" s="1353"/>
      <c r="J428" s="1481">
        <f t="shared" si="9"/>
        <v>0</v>
      </c>
      <c r="K428" s="1355"/>
      <c r="L428" s="1355"/>
      <c r="M428" s="1414"/>
    </row>
    <row r="429" spans="1:13">
      <c r="A429" s="1358"/>
      <c r="B429" s="1388"/>
      <c r="C429" s="1388"/>
      <c r="D429" s="1349"/>
      <c r="E429" s="1389"/>
      <c r="F429" s="1389"/>
      <c r="G429" s="1351"/>
      <c r="H429" s="1352"/>
      <c r="I429" s="1353"/>
      <c r="J429" s="1481">
        <f t="shared" si="9"/>
        <v>0</v>
      </c>
      <c r="K429" s="1355"/>
      <c r="L429" s="1355"/>
      <c r="M429" s="1414"/>
    </row>
    <row r="430" spans="1:13">
      <c r="A430" s="1358"/>
      <c r="B430" s="1388"/>
      <c r="C430" s="1388"/>
      <c r="D430" s="1349"/>
      <c r="E430" s="1389"/>
      <c r="F430" s="1389"/>
      <c r="G430" s="1351"/>
      <c r="H430" s="1352"/>
      <c r="I430" s="1353"/>
      <c r="J430" s="1481">
        <f t="shared" si="9"/>
        <v>0</v>
      </c>
      <c r="K430" s="1355"/>
      <c r="L430" s="1355"/>
      <c r="M430" s="1414"/>
    </row>
    <row r="431" spans="1:13">
      <c r="A431" s="1358"/>
      <c r="B431" s="1388"/>
      <c r="C431" s="1388"/>
      <c r="D431" s="1349"/>
      <c r="E431" s="1389"/>
      <c r="F431" s="1389"/>
      <c r="G431" s="1351"/>
      <c r="H431" s="1352"/>
      <c r="I431" s="1353"/>
      <c r="J431" s="1481">
        <f t="shared" si="9"/>
        <v>0</v>
      </c>
      <c r="K431" s="1355"/>
      <c r="L431" s="1355"/>
      <c r="M431" s="1414"/>
    </row>
    <row r="432" spans="1:13">
      <c r="A432" s="1358"/>
      <c r="B432" s="1388"/>
      <c r="C432" s="1388"/>
      <c r="D432" s="1349"/>
      <c r="E432" s="1389"/>
      <c r="F432" s="1389"/>
      <c r="G432" s="1351"/>
      <c r="H432" s="1352"/>
      <c r="I432" s="1353"/>
      <c r="J432" s="1481">
        <f t="shared" si="9"/>
        <v>0</v>
      </c>
      <c r="K432" s="1355"/>
      <c r="L432" s="1355"/>
      <c r="M432" s="1414"/>
    </row>
    <row r="433" spans="1:13">
      <c r="A433" s="1358"/>
      <c r="B433" s="1388"/>
      <c r="C433" s="1388"/>
      <c r="D433" s="1349"/>
      <c r="E433" s="1389"/>
      <c r="F433" s="1389"/>
      <c r="G433" s="1351"/>
      <c r="H433" s="1352"/>
      <c r="I433" s="1353"/>
      <c r="J433" s="1481">
        <f t="shared" si="9"/>
        <v>0</v>
      </c>
      <c r="K433" s="1355"/>
      <c r="L433" s="1355"/>
      <c r="M433" s="1414"/>
    </row>
    <row r="434" spans="1:13">
      <c r="A434" s="1358"/>
      <c r="B434" s="1388"/>
      <c r="C434" s="1388"/>
      <c r="D434" s="1349"/>
      <c r="E434" s="1389"/>
      <c r="F434" s="1389"/>
      <c r="G434" s="1351"/>
      <c r="H434" s="1352"/>
      <c r="I434" s="1353"/>
      <c r="J434" s="1481">
        <f t="shared" si="9"/>
        <v>0</v>
      </c>
      <c r="K434" s="1355"/>
      <c r="L434" s="1355"/>
      <c r="M434" s="1414"/>
    </row>
    <row r="435" spans="1:13">
      <c r="A435" s="1358"/>
      <c r="B435" s="1388"/>
      <c r="C435" s="1388"/>
      <c r="D435" s="1349"/>
      <c r="E435" s="1389"/>
      <c r="F435" s="1389"/>
      <c r="G435" s="1351"/>
      <c r="H435" s="1352"/>
      <c r="I435" s="1353"/>
      <c r="J435" s="1481">
        <f t="shared" si="9"/>
        <v>0</v>
      </c>
      <c r="K435" s="1355"/>
      <c r="L435" s="1355"/>
      <c r="M435" s="1414"/>
    </row>
    <row r="436" spans="1:13">
      <c r="A436" s="1358"/>
      <c r="B436" s="1388"/>
      <c r="C436" s="1388"/>
      <c r="D436" s="1349"/>
      <c r="E436" s="1389"/>
      <c r="F436" s="1389"/>
      <c r="G436" s="1351"/>
      <c r="H436" s="1352"/>
      <c r="I436" s="1353"/>
      <c r="J436" s="1481">
        <f t="shared" si="9"/>
        <v>0</v>
      </c>
      <c r="K436" s="1355"/>
      <c r="L436" s="1355"/>
      <c r="M436" s="1414"/>
    </row>
    <row r="437" spans="1:13">
      <c r="A437" s="1358"/>
      <c r="B437" s="1388"/>
      <c r="C437" s="1388"/>
      <c r="D437" s="1349"/>
      <c r="E437" s="1389"/>
      <c r="F437" s="1389"/>
      <c r="G437" s="1351"/>
      <c r="H437" s="1352"/>
      <c r="I437" s="1353"/>
      <c r="J437" s="1481">
        <f t="shared" si="9"/>
        <v>0</v>
      </c>
      <c r="K437" s="1355"/>
      <c r="L437" s="1355"/>
      <c r="M437" s="1414"/>
    </row>
    <row r="438" spans="1:13">
      <c r="A438" s="1358"/>
      <c r="B438" s="1388"/>
      <c r="C438" s="1388"/>
      <c r="D438" s="1349"/>
      <c r="E438" s="1389"/>
      <c r="F438" s="1389"/>
      <c r="G438" s="1351"/>
      <c r="H438" s="1352"/>
      <c r="I438" s="1353"/>
      <c r="J438" s="1481">
        <f t="shared" si="9"/>
        <v>0</v>
      </c>
      <c r="K438" s="1355"/>
      <c r="L438" s="1355"/>
      <c r="M438" s="1414"/>
    </row>
    <row r="439" spans="1:13">
      <c r="A439" s="1358"/>
      <c r="B439" s="1388"/>
      <c r="C439" s="1388"/>
      <c r="D439" s="1349"/>
      <c r="E439" s="1389"/>
      <c r="F439" s="1389"/>
      <c r="G439" s="1351"/>
      <c r="H439" s="1352"/>
      <c r="I439" s="1353"/>
      <c r="J439" s="1481">
        <f t="shared" si="9"/>
        <v>0</v>
      </c>
      <c r="K439" s="1355"/>
      <c r="L439" s="1355"/>
      <c r="M439" s="1414"/>
    </row>
    <row r="440" spans="1:13">
      <c r="A440" s="1358"/>
      <c r="B440" s="1388"/>
      <c r="C440" s="1388"/>
      <c r="D440" s="1349"/>
      <c r="E440" s="1389"/>
      <c r="F440" s="1389"/>
      <c r="G440" s="1351"/>
      <c r="H440" s="1352"/>
      <c r="I440" s="1353"/>
      <c r="J440" s="1481">
        <f t="shared" si="9"/>
        <v>0</v>
      </c>
      <c r="K440" s="1355"/>
      <c r="L440" s="1355"/>
      <c r="M440" s="1414"/>
    </row>
    <row r="441" spans="1:13">
      <c r="A441" s="1358"/>
      <c r="B441" s="1388"/>
      <c r="C441" s="1388"/>
      <c r="D441" s="1349"/>
      <c r="E441" s="1389"/>
      <c r="F441" s="1389"/>
      <c r="G441" s="1351"/>
      <c r="H441" s="1352"/>
      <c r="I441" s="1353"/>
      <c r="J441" s="1481">
        <f t="shared" si="9"/>
        <v>0</v>
      </c>
      <c r="K441" s="1355"/>
      <c r="L441" s="1355"/>
      <c r="M441" s="1414"/>
    </row>
    <row r="442" spans="1:13">
      <c r="A442" s="1358"/>
      <c r="B442" s="1388"/>
      <c r="C442" s="1388"/>
      <c r="D442" s="1349"/>
      <c r="E442" s="1389"/>
      <c r="F442" s="1389"/>
      <c r="G442" s="1351"/>
      <c r="H442" s="1352"/>
      <c r="I442" s="1353"/>
      <c r="J442" s="1481">
        <f t="shared" si="9"/>
        <v>0</v>
      </c>
      <c r="K442" s="1355"/>
      <c r="L442" s="1355"/>
      <c r="M442" s="1414"/>
    </row>
    <row r="443" spans="1:13">
      <c r="A443" s="1358"/>
      <c r="B443" s="1388"/>
      <c r="C443" s="1388"/>
      <c r="D443" s="1349"/>
      <c r="E443" s="1389"/>
      <c r="F443" s="1389"/>
      <c r="G443" s="1351"/>
      <c r="H443" s="1352"/>
      <c r="I443" s="1353"/>
      <c r="J443" s="1481">
        <f t="shared" si="9"/>
        <v>0</v>
      </c>
      <c r="K443" s="1355"/>
      <c r="L443" s="1355"/>
      <c r="M443" s="1414"/>
    </row>
    <row r="444" spans="1:13">
      <c r="A444" s="1358"/>
      <c r="B444" s="1388"/>
      <c r="C444" s="1388"/>
      <c r="D444" s="1349"/>
      <c r="E444" s="1389"/>
      <c r="F444" s="1389"/>
      <c r="G444" s="1351"/>
      <c r="H444" s="1352"/>
      <c r="I444" s="1353"/>
      <c r="J444" s="1481">
        <f t="shared" si="9"/>
        <v>0</v>
      </c>
      <c r="K444" s="1355"/>
      <c r="L444" s="1355"/>
      <c r="M444" s="1414"/>
    </row>
    <row r="445" spans="1:13">
      <c r="A445" s="1358"/>
      <c r="B445" s="1388"/>
      <c r="C445" s="1388"/>
      <c r="D445" s="1349"/>
      <c r="E445" s="1389"/>
      <c r="F445" s="1389"/>
      <c r="G445" s="1351"/>
      <c r="H445" s="1352"/>
      <c r="I445" s="1353"/>
      <c r="J445" s="1481">
        <f t="shared" si="9"/>
        <v>0</v>
      </c>
      <c r="K445" s="1355"/>
      <c r="L445" s="1355"/>
      <c r="M445" s="1414"/>
    </row>
    <row r="446" spans="1:13">
      <c r="A446" s="1358"/>
      <c r="B446" s="1388"/>
      <c r="C446" s="1388"/>
      <c r="D446" s="1349"/>
      <c r="E446" s="1389"/>
      <c r="F446" s="1389"/>
      <c r="G446" s="1351"/>
      <c r="H446" s="1352"/>
      <c r="I446" s="1353"/>
      <c r="J446" s="1481">
        <f t="shared" si="9"/>
        <v>0</v>
      </c>
      <c r="K446" s="1355"/>
      <c r="L446" s="1355"/>
      <c r="M446" s="1414"/>
    </row>
    <row r="447" spans="1:13">
      <c r="A447" s="1358"/>
      <c r="B447" s="1388"/>
      <c r="C447" s="1388"/>
      <c r="D447" s="1349"/>
      <c r="E447" s="1389"/>
      <c r="F447" s="1389"/>
      <c r="G447" s="1351"/>
      <c r="H447" s="1352"/>
      <c r="I447" s="1353"/>
      <c r="J447" s="1481">
        <f t="shared" si="9"/>
        <v>0</v>
      </c>
      <c r="K447" s="1355"/>
      <c r="L447" s="1355"/>
      <c r="M447" s="1414"/>
    </row>
    <row r="448" spans="1:13">
      <c r="A448" s="1358"/>
      <c r="B448" s="1388"/>
      <c r="C448" s="1388"/>
      <c r="D448" s="1349"/>
      <c r="E448" s="1389"/>
      <c r="F448" s="1389"/>
      <c r="G448" s="1351"/>
      <c r="H448" s="1352"/>
      <c r="I448" s="1353"/>
      <c r="J448" s="1481">
        <f t="shared" si="9"/>
        <v>0</v>
      </c>
      <c r="K448" s="1355"/>
      <c r="L448" s="1355"/>
      <c r="M448" s="1414"/>
    </row>
    <row r="449" spans="1:13">
      <c r="A449" s="1358"/>
      <c r="B449" s="1388"/>
      <c r="C449" s="1388"/>
      <c r="D449" s="1349"/>
      <c r="E449" s="1389"/>
      <c r="F449" s="1389"/>
      <c r="G449" s="1351"/>
      <c r="H449" s="1352"/>
      <c r="I449" s="1353"/>
      <c r="J449" s="1481">
        <f t="shared" si="9"/>
        <v>0</v>
      </c>
      <c r="K449" s="1355"/>
      <c r="L449" s="1355"/>
      <c r="M449" s="1414"/>
    </row>
    <row r="450" spans="1:13">
      <c r="A450" s="1358"/>
      <c r="B450" s="1388"/>
      <c r="C450" s="1388"/>
      <c r="D450" s="1349"/>
      <c r="E450" s="1389"/>
      <c r="F450" s="1389"/>
      <c r="G450" s="1351"/>
      <c r="H450" s="1352"/>
      <c r="I450" s="1353"/>
      <c r="J450" s="1481">
        <f t="shared" si="9"/>
        <v>0</v>
      </c>
      <c r="K450" s="1355"/>
      <c r="L450" s="1355"/>
      <c r="M450" s="1414"/>
    </row>
    <row r="451" spans="1:13">
      <c r="A451" s="1358"/>
      <c r="B451" s="1388"/>
      <c r="C451" s="1388"/>
      <c r="D451" s="1349"/>
      <c r="E451" s="1389"/>
      <c r="F451" s="1389"/>
      <c r="G451" s="1351"/>
      <c r="H451" s="1352"/>
      <c r="I451" s="1353"/>
      <c r="J451" s="1481">
        <f t="shared" si="9"/>
        <v>0</v>
      </c>
      <c r="K451" s="1355"/>
      <c r="L451" s="1355"/>
      <c r="M451" s="1414"/>
    </row>
    <row r="452" spans="1:13">
      <c r="A452" s="1358"/>
      <c r="B452" s="1388"/>
      <c r="C452" s="1388"/>
      <c r="D452" s="1349"/>
      <c r="E452" s="1389"/>
      <c r="F452" s="1389"/>
      <c r="G452" s="1351"/>
      <c r="H452" s="1352"/>
      <c r="I452" s="1353"/>
      <c r="J452" s="1481">
        <f t="shared" si="9"/>
        <v>0</v>
      </c>
      <c r="K452" s="1355"/>
      <c r="L452" s="1355"/>
      <c r="M452" s="1414"/>
    </row>
    <row r="453" spans="1:13">
      <c r="A453" s="1358"/>
      <c r="B453" s="1388"/>
      <c r="C453" s="1388"/>
      <c r="D453" s="1349"/>
      <c r="E453" s="1389"/>
      <c r="F453" s="1389"/>
      <c r="G453" s="1351"/>
      <c r="H453" s="1352"/>
      <c r="I453" s="1353"/>
      <c r="J453" s="1481">
        <f t="shared" si="9"/>
        <v>0</v>
      </c>
      <c r="K453" s="1355"/>
      <c r="L453" s="1355"/>
      <c r="M453" s="1414"/>
    </row>
    <row r="454" spans="1:13">
      <c r="A454" s="1358"/>
      <c r="B454" s="1388"/>
      <c r="C454" s="1388"/>
      <c r="D454" s="1349"/>
      <c r="E454" s="1389"/>
      <c r="F454" s="1389"/>
      <c r="G454" s="1351"/>
      <c r="H454" s="1352"/>
      <c r="I454" s="1353"/>
      <c r="J454" s="1481">
        <f t="shared" si="9"/>
        <v>0</v>
      </c>
      <c r="K454" s="1355"/>
      <c r="L454" s="1355"/>
      <c r="M454" s="1414"/>
    </row>
    <row r="455" spans="1:13">
      <c r="A455" s="1358"/>
      <c r="B455" s="1388"/>
      <c r="C455" s="1388"/>
      <c r="D455" s="1349"/>
      <c r="E455" s="1389"/>
      <c r="F455" s="1389"/>
      <c r="G455" s="1351"/>
      <c r="H455" s="1352"/>
      <c r="I455" s="1353"/>
      <c r="J455" s="1481">
        <f t="shared" si="9"/>
        <v>0</v>
      </c>
      <c r="K455" s="1355"/>
      <c r="L455" s="1355"/>
      <c r="M455" s="1414"/>
    </row>
    <row r="456" spans="1:13">
      <c r="A456" s="1358"/>
      <c r="B456" s="1388"/>
      <c r="C456" s="1388"/>
      <c r="D456" s="1349"/>
      <c r="E456" s="1389"/>
      <c r="F456" s="1389"/>
      <c r="G456" s="1351"/>
      <c r="H456" s="1352"/>
      <c r="I456" s="1353"/>
      <c r="J456" s="1481">
        <f t="shared" si="9"/>
        <v>0</v>
      </c>
      <c r="K456" s="1355"/>
      <c r="L456" s="1355"/>
      <c r="M456" s="1414"/>
    </row>
    <row r="457" spans="1:13">
      <c r="A457" s="1358"/>
      <c r="B457" s="1388"/>
      <c r="C457" s="1388"/>
      <c r="D457" s="1349"/>
      <c r="E457" s="1389"/>
      <c r="F457" s="1389"/>
      <c r="G457" s="1351"/>
      <c r="H457" s="1352"/>
      <c r="I457" s="1353"/>
      <c r="J457" s="1481">
        <f t="shared" si="9"/>
        <v>0</v>
      </c>
      <c r="K457" s="1355"/>
      <c r="L457" s="1355"/>
      <c r="M457" s="1414"/>
    </row>
    <row r="458" spans="1:13">
      <c r="A458" s="1358"/>
      <c r="B458" s="1388"/>
      <c r="C458" s="1388"/>
      <c r="D458" s="1349"/>
      <c r="E458" s="1389"/>
      <c r="F458" s="1389"/>
      <c r="G458" s="1351"/>
      <c r="H458" s="1352"/>
      <c r="I458" s="1353"/>
      <c r="J458" s="1481">
        <f t="shared" si="9"/>
        <v>0</v>
      </c>
      <c r="K458" s="1355"/>
      <c r="L458" s="1355"/>
      <c r="M458" s="1414"/>
    </row>
    <row r="459" spans="1:13">
      <c r="A459" s="1358"/>
      <c r="B459" s="1388"/>
      <c r="C459" s="1388"/>
      <c r="D459" s="1349"/>
      <c r="E459" s="1389"/>
      <c r="F459" s="1389"/>
      <c r="G459" s="1351"/>
      <c r="H459" s="1352"/>
      <c r="I459" s="1353"/>
      <c r="J459" s="1481">
        <f t="shared" si="9"/>
        <v>0</v>
      </c>
      <c r="K459" s="1355"/>
      <c r="L459" s="1355"/>
      <c r="M459" s="1414"/>
    </row>
    <row r="460" spans="1:13">
      <c r="A460" s="1358"/>
      <c r="B460" s="1388"/>
      <c r="C460" s="1388"/>
      <c r="D460" s="1349"/>
      <c r="E460" s="1389"/>
      <c r="F460" s="1389"/>
      <c r="G460" s="1351"/>
      <c r="H460" s="1352"/>
      <c r="I460" s="1353"/>
      <c r="J460" s="1481">
        <f t="shared" si="9"/>
        <v>0</v>
      </c>
      <c r="K460" s="1355"/>
      <c r="L460" s="1355"/>
      <c r="M460" s="1414"/>
    </row>
    <row r="461" spans="1:13">
      <c r="A461" s="1358"/>
      <c r="B461" s="1388"/>
      <c r="C461" s="1388"/>
      <c r="D461" s="1349"/>
      <c r="E461" s="1389"/>
      <c r="F461" s="1389"/>
      <c r="G461" s="1351"/>
      <c r="H461" s="1352"/>
      <c r="I461" s="1353"/>
      <c r="J461" s="1481">
        <f t="shared" si="9"/>
        <v>0</v>
      </c>
      <c r="K461" s="1355"/>
      <c r="L461" s="1355"/>
      <c r="M461" s="1414"/>
    </row>
    <row r="462" spans="1:13">
      <c r="A462" s="1358"/>
      <c r="B462" s="1388"/>
      <c r="C462" s="1388"/>
      <c r="D462" s="1349"/>
      <c r="E462" s="1389"/>
      <c r="F462" s="1389"/>
      <c r="G462" s="1351"/>
      <c r="H462" s="1352"/>
      <c r="I462" s="1353"/>
      <c r="J462" s="1481">
        <f t="shared" si="9"/>
        <v>0</v>
      </c>
      <c r="K462" s="1355"/>
      <c r="L462" s="1355"/>
      <c r="M462" s="1414"/>
    </row>
    <row r="463" spans="1:13">
      <c r="A463" s="1358"/>
      <c r="B463" s="1388"/>
      <c r="C463" s="1388"/>
      <c r="D463" s="1349"/>
      <c r="E463" s="1389"/>
      <c r="F463" s="1389"/>
      <c r="G463" s="1351"/>
      <c r="H463" s="1352"/>
      <c r="I463" s="1353"/>
      <c r="J463" s="1481">
        <f t="shared" si="9"/>
        <v>0</v>
      </c>
      <c r="K463" s="1355"/>
      <c r="L463" s="1355"/>
      <c r="M463" s="1414"/>
    </row>
    <row r="464" spans="1:13">
      <c r="A464" s="1358"/>
      <c r="B464" s="1388"/>
      <c r="C464" s="1388"/>
      <c r="D464" s="1349"/>
      <c r="E464" s="1389"/>
      <c r="F464" s="1389"/>
      <c r="G464" s="1351"/>
      <c r="H464" s="1352"/>
      <c r="I464" s="1353"/>
      <c r="J464" s="1481">
        <f t="shared" si="9"/>
        <v>0</v>
      </c>
      <c r="K464" s="1355"/>
      <c r="L464" s="1355"/>
      <c r="M464" s="1414"/>
    </row>
    <row r="465" spans="1:13">
      <c r="A465" s="1358"/>
      <c r="B465" s="1388"/>
      <c r="C465" s="1388"/>
      <c r="D465" s="1349"/>
      <c r="E465" s="1389"/>
      <c r="F465" s="1389"/>
      <c r="G465" s="1351"/>
      <c r="H465" s="1352"/>
      <c r="I465" s="1353"/>
      <c r="J465" s="1481">
        <f t="shared" si="9"/>
        <v>0</v>
      </c>
      <c r="K465" s="1355"/>
      <c r="L465" s="1355"/>
      <c r="M465" s="1414"/>
    </row>
    <row r="466" spans="1:13">
      <c r="A466" s="1358"/>
      <c r="B466" s="1388"/>
      <c r="C466" s="1388"/>
      <c r="D466" s="1349"/>
      <c r="E466" s="1389"/>
      <c r="F466" s="1389"/>
      <c r="G466" s="1351"/>
      <c r="H466" s="1352"/>
      <c r="I466" s="1353"/>
      <c r="J466" s="1481">
        <f t="shared" si="9"/>
        <v>0</v>
      </c>
      <c r="K466" s="1355"/>
      <c r="L466" s="1355"/>
      <c r="M466" s="1414"/>
    </row>
    <row r="467" spans="1:13">
      <c r="A467" s="1358"/>
      <c r="B467" s="1388"/>
      <c r="C467" s="1388"/>
      <c r="D467" s="1349"/>
      <c r="E467" s="1389"/>
      <c r="F467" s="1389"/>
      <c r="G467" s="1351"/>
      <c r="H467" s="1352"/>
      <c r="I467" s="1353"/>
      <c r="J467" s="1481">
        <f t="shared" si="9"/>
        <v>0</v>
      </c>
      <c r="K467" s="1355"/>
      <c r="L467" s="1355"/>
      <c r="M467" s="1414"/>
    </row>
    <row r="468" spans="1:13">
      <c r="A468" s="1358"/>
      <c r="B468" s="1388"/>
      <c r="C468" s="1388"/>
      <c r="D468" s="1349"/>
      <c r="E468" s="1389"/>
      <c r="F468" s="1389"/>
      <c r="G468" s="1351"/>
      <c r="H468" s="1352"/>
      <c r="I468" s="1353"/>
      <c r="J468" s="1481">
        <f t="shared" si="9"/>
        <v>0</v>
      </c>
      <c r="K468" s="1355"/>
      <c r="L468" s="1355"/>
      <c r="M468" s="1414"/>
    </row>
    <row r="469" spans="1:13">
      <c r="A469" s="1358"/>
      <c r="B469" s="1388"/>
      <c r="C469" s="1388"/>
      <c r="D469" s="1349"/>
      <c r="E469" s="1389"/>
      <c r="F469" s="1389"/>
      <c r="G469" s="1351"/>
      <c r="H469" s="1352"/>
      <c r="I469" s="1353"/>
      <c r="J469" s="1481">
        <f t="shared" si="9"/>
        <v>0</v>
      </c>
      <c r="K469" s="1355"/>
      <c r="L469" s="1355"/>
      <c r="M469" s="1414"/>
    </row>
    <row r="470" spans="1:13">
      <c r="A470" s="1358"/>
      <c r="B470" s="1388"/>
      <c r="C470" s="1388"/>
      <c r="D470" s="1349"/>
      <c r="E470" s="1389"/>
      <c r="F470" s="1389"/>
      <c r="G470" s="1351"/>
      <c r="H470" s="1352"/>
      <c r="I470" s="1353"/>
      <c r="J470" s="1481">
        <f t="shared" si="9"/>
        <v>0</v>
      </c>
      <c r="K470" s="1355"/>
      <c r="L470" s="1355"/>
      <c r="M470" s="1414"/>
    </row>
    <row r="471" spans="1:13">
      <c r="A471" s="1358"/>
      <c r="B471" s="1388"/>
      <c r="C471" s="1388"/>
      <c r="D471" s="1349"/>
      <c r="E471" s="1389"/>
      <c r="F471" s="1389"/>
      <c r="G471" s="1351"/>
      <c r="H471" s="1352"/>
      <c r="I471" s="1353"/>
      <c r="J471" s="1481">
        <f t="shared" si="9"/>
        <v>0</v>
      </c>
      <c r="K471" s="1355"/>
      <c r="L471" s="1355"/>
      <c r="M471" s="1414"/>
    </row>
    <row r="472" spans="1:13">
      <c r="A472" s="1358"/>
      <c r="B472" s="1388"/>
      <c r="C472" s="1388"/>
      <c r="D472" s="1349"/>
      <c r="E472" s="1389"/>
      <c r="F472" s="1389"/>
      <c r="G472" s="1351"/>
      <c r="H472" s="1352"/>
      <c r="I472" s="1353"/>
      <c r="J472" s="1481">
        <f t="shared" si="9"/>
        <v>0</v>
      </c>
      <c r="K472" s="1355"/>
      <c r="L472" s="1355"/>
      <c r="M472" s="1414"/>
    </row>
    <row r="473" spans="1:13">
      <c r="A473" s="1358"/>
      <c r="B473" s="1388"/>
      <c r="C473" s="1388"/>
      <c r="D473" s="1349"/>
      <c r="E473" s="1389"/>
      <c r="F473" s="1389"/>
      <c r="G473" s="1351"/>
      <c r="H473" s="1352"/>
      <c r="I473" s="1353"/>
      <c r="J473" s="1481">
        <f t="shared" si="9"/>
        <v>0</v>
      </c>
      <c r="K473" s="1355"/>
      <c r="L473" s="1355"/>
      <c r="M473" s="1414"/>
    </row>
    <row r="474" spans="1:13">
      <c r="A474" s="1358"/>
      <c r="B474" s="1388"/>
      <c r="C474" s="1388"/>
      <c r="D474" s="1349"/>
      <c r="E474" s="1389"/>
      <c r="F474" s="1389"/>
      <c r="G474" s="1351"/>
      <c r="H474" s="1352"/>
      <c r="I474" s="1353"/>
      <c r="J474" s="1481">
        <f t="shared" si="9"/>
        <v>0</v>
      </c>
      <c r="K474" s="1355"/>
      <c r="L474" s="1355"/>
      <c r="M474" s="1414"/>
    </row>
    <row r="475" spans="1:13">
      <c r="A475" s="1358"/>
      <c r="B475" s="1388"/>
      <c r="C475" s="1388"/>
      <c r="D475" s="1349"/>
      <c r="E475" s="1389"/>
      <c r="F475" s="1389"/>
      <c r="G475" s="1351"/>
      <c r="H475" s="1352"/>
      <c r="I475" s="1353"/>
      <c r="J475" s="1481">
        <f t="shared" si="9"/>
        <v>0</v>
      </c>
      <c r="K475" s="1355"/>
      <c r="L475" s="1355"/>
      <c r="M475" s="1414"/>
    </row>
    <row r="476" spans="1:13">
      <c r="A476" s="1358"/>
      <c r="B476" s="1388"/>
      <c r="C476" s="1388"/>
      <c r="D476" s="1349"/>
      <c r="E476" s="1389"/>
      <c r="F476" s="1389"/>
      <c r="G476" s="1351"/>
      <c r="H476" s="1352"/>
      <c r="I476" s="1353"/>
      <c r="J476" s="1481">
        <f t="shared" si="9"/>
        <v>0</v>
      </c>
      <c r="K476" s="1355"/>
      <c r="L476" s="1355"/>
      <c r="M476" s="1414"/>
    </row>
    <row r="477" spans="1:13">
      <c r="A477" s="1358"/>
      <c r="B477" s="1388"/>
      <c r="C477" s="1388"/>
      <c r="D477" s="1349"/>
      <c r="E477" s="1389"/>
      <c r="F477" s="1389"/>
      <c r="G477" s="1351"/>
      <c r="H477" s="1352"/>
      <c r="I477" s="1353"/>
      <c r="J477" s="1481">
        <f t="shared" si="9"/>
        <v>0</v>
      </c>
      <c r="K477" s="1355"/>
      <c r="L477" s="1355"/>
      <c r="M477" s="1414"/>
    </row>
    <row r="478" spans="1:13">
      <c r="A478" s="1358"/>
      <c r="B478" s="1388"/>
      <c r="C478" s="1388"/>
      <c r="D478" s="1349"/>
      <c r="E478" s="1389"/>
      <c r="F478" s="1389"/>
      <c r="G478" s="1351"/>
      <c r="H478" s="1352"/>
      <c r="I478" s="1353"/>
      <c r="J478" s="1481">
        <f t="shared" si="9"/>
        <v>0</v>
      </c>
      <c r="K478" s="1355"/>
      <c r="L478" s="1355"/>
      <c r="M478" s="1414"/>
    </row>
    <row r="479" spans="1:13">
      <c r="A479" s="1358"/>
      <c r="B479" s="1388"/>
      <c r="C479" s="1388"/>
      <c r="D479" s="1349"/>
      <c r="E479" s="1389"/>
      <c r="F479" s="1389"/>
      <c r="G479" s="1351"/>
      <c r="H479" s="1352"/>
      <c r="I479" s="1353"/>
      <c r="J479" s="1481">
        <f t="shared" si="9"/>
        <v>0</v>
      </c>
      <c r="K479" s="1355"/>
      <c r="L479" s="1355"/>
      <c r="M479" s="1414"/>
    </row>
    <row r="480" spans="1:13">
      <c r="A480" s="1358"/>
      <c r="B480" s="1388"/>
      <c r="C480" s="1388"/>
      <c r="D480" s="1349"/>
      <c r="E480" s="1389"/>
      <c r="F480" s="1389"/>
      <c r="G480" s="1351"/>
      <c r="H480" s="1352"/>
      <c r="I480" s="1353"/>
      <c r="J480" s="1481">
        <f t="shared" si="9"/>
        <v>0</v>
      </c>
      <c r="K480" s="1355"/>
      <c r="L480" s="1355"/>
      <c r="M480" s="1414"/>
    </row>
    <row r="481" spans="1:13">
      <c r="A481" s="1358"/>
      <c r="B481" s="1388"/>
      <c r="C481" s="1388"/>
      <c r="D481" s="1349"/>
      <c r="E481" s="1389"/>
      <c r="F481" s="1389"/>
      <c r="G481" s="1351"/>
      <c r="H481" s="1352"/>
      <c r="I481" s="1353"/>
      <c r="J481" s="1481">
        <f t="shared" si="9"/>
        <v>0</v>
      </c>
      <c r="K481" s="1355"/>
      <c r="L481" s="1355"/>
      <c r="M481" s="1414"/>
    </row>
    <row r="482" spans="1:13">
      <c r="A482" s="1358"/>
      <c r="B482" s="1388"/>
      <c r="C482" s="1388"/>
      <c r="D482" s="1349"/>
      <c r="E482" s="1389"/>
      <c r="F482" s="1389"/>
      <c r="G482" s="1351"/>
      <c r="H482" s="1352"/>
      <c r="I482" s="1353"/>
      <c r="J482" s="1481">
        <f t="shared" si="9"/>
        <v>0</v>
      </c>
      <c r="K482" s="1355"/>
      <c r="L482" s="1355"/>
      <c r="M482" s="1414"/>
    </row>
    <row r="483" spans="1:13">
      <c r="A483" s="1358"/>
      <c r="B483" s="1388"/>
      <c r="C483" s="1388"/>
      <c r="D483" s="1349"/>
      <c r="E483" s="1389"/>
      <c r="F483" s="1389"/>
      <c r="G483" s="1351"/>
      <c r="H483" s="1352"/>
      <c r="I483" s="1353"/>
      <c r="J483" s="1481">
        <f t="shared" si="9"/>
        <v>0</v>
      </c>
      <c r="K483" s="1355"/>
      <c r="L483" s="1355"/>
      <c r="M483" s="1414"/>
    </row>
    <row r="484" spans="1:13">
      <c r="A484" s="1358"/>
      <c r="B484" s="1388"/>
      <c r="C484" s="1388"/>
      <c r="D484" s="1349"/>
      <c r="E484" s="1389"/>
      <c r="F484" s="1389"/>
      <c r="G484" s="1351"/>
      <c r="H484" s="1352"/>
      <c r="I484" s="1353"/>
      <c r="J484" s="1481">
        <f t="shared" si="9"/>
        <v>0</v>
      </c>
      <c r="K484" s="1355"/>
      <c r="L484" s="1355"/>
      <c r="M484" s="1414"/>
    </row>
    <row r="485" spans="1:13">
      <c r="A485" s="1358"/>
      <c r="B485" s="1388"/>
      <c r="C485" s="1388"/>
      <c r="D485" s="1349"/>
      <c r="E485" s="1389"/>
      <c r="F485" s="1389"/>
      <c r="G485" s="1351"/>
      <c r="H485" s="1352"/>
      <c r="I485" s="1353"/>
      <c r="J485" s="1481">
        <f t="shared" si="9"/>
        <v>0</v>
      </c>
      <c r="K485" s="1355"/>
      <c r="L485" s="1355"/>
      <c r="M485" s="1414"/>
    </row>
    <row r="486" spans="1:13">
      <c r="A486" s="1358"/>
      <c r="B486" s="1388"/>
      <c r="C486" s="1388"/>
      <c r="D486" s="1349"/>
      <c r="E486" s="1389"/>
      <c r="F486" s="1389"/>
      <c r="G486" s="1351"/>
      <c r="H486" s="1352"/>
      <c r="I486" s="1353"/>
      <c r="J486" s="1481">
        <f t="shared" si="9"/>
        <v>0</v>
      </c>
      <c r="K486" s="1355"/>
      <c r="L486" s="1355"/>
      <c r="M486" s="1414"/>
    </row>
    <row r="487" spans="1:13">
      <c r="A487" s="1358"/>
      <c r="B487" s="1388"/>
      <c r="C487" s="1388"/>
      <c r="D487" s="1349"/>
      <c r="E487" s="1389"/>
      <c r="F487" s="1389"/>
      <c r="G487" s="1351"/>
      <c r="H487" s="1352"/>
      <c r="I487" s="1353"/>
      <c r="J487" s="1481">
        <f t="shared" si="9"/>
        <v>0</v>
      </c>
      <c r="K487" s="1355"/>
      <c r="L487" s="1355"/>
      <c r="M487" s="1414"/>
    </row>
    <row r="488" spans="1:13">
      <c r="A488" s="1358"/>
      <c r="B488" s="1388"/>
      <c r="C488" s="1388"/>
      <c r="D488" s="1349"/>
      <c r="E488" s="1389"/>
      <c r="F488" s="1389"/>
      <c r="G488" s="1351"/>
      <c r="H488" s="1352"/>
      <c r="I488" s="1353"/>
      <c r="J488" s="1481">
        <f t="shared" ref="J488:J551" si="10">H488-I488</f>
        <v>0</v>
      </c>
      <c r="K488" s="1355"/>
      <c r="L488" s="1355"/>
      <c r="M488" s="1414"/>
    </row>
    <row r="489" spans="1:13">
      <c r="A489" s="1358"/>
      <c r="B489" s="1388"/>
      <c r="C489" s="1388"/>
      <c r="D489" s="1349"/>
      <c r="E489" s="1389"/>
      <c r="F489" s="1389"/>
      <c r="G489" s="1351"/>
      <c r="H489" s="1352"/>
      <c r="I489" s="1353"/>
      <c r="J489" s="1481">
        <f t="shared" si="10"/>
        <v>0</v>
      </c>
      <c r="K489" s="1355"/>
      <c r="L489" s="1355"/>
      <c r="M489" s="1414"/>
    </row>
    <row r="490" spans="1:13">
      <c r="A490" s="1358"/>
      <c r="B490" s="1388"/>
      <c r="C490" s="1388"/>
      <c r="D490" s="1349"/>
      <c r="E490" s="1389"/>
      <c r="F490" s="1389"/>
      <c r="G490" s="1351"/>
      <c r="H490" s="1352"/>
      <c r="I490" s="1353"/>
      <c r="J490" s="1481">
        <f t="shared" si="10"/>
        <v>0</v>
      </c>
      <c r="K490" s="1355"/>
      <c r="L490" s="1355"/>
      <c r="M490" s="1414"/>
    </row>
    <row r="491" spans="1:13">
      <c r="A491" s="1358"/>
      <c r="B491" s="1388"/>
      <c r="C491" s="1388"/>
      <c r="D491" s="1349"/>
      <c r="E491" s="1389"/>
      <c r="F491" s="1389"/>
      <c r="G491" s="1351"/>
      <c r="H491" s="1352"/>
      <c r="I491" s="1353"/>
      <c r="J491" s="1481">
        <f t="shared" si="10"/>
        <v>0</v>
      </c>
      <c r="K491" s="1355"/>
      <c r="L491" s="1355"/>
      <c r="M491" s="1414"/>
    </row>
    <row r="492" spans="1:13">
      <c r="A492" s="1358"/>
      <c r="B492" s="1388"/>
      <c r="C492" s="1388"/>
      <c r="D492" s="1349"/>
      <c r="E492" s="1389"/>
      <c r="F492" s="1389"/>
      <c r="G492" s="1351"/>
      <c r="H492" s="1352"/>
      <c r="I492" s="1353"/>
      <c r="J492" s="1481">
        <f t="shared" si="10"/>
        <v>0</v>
      </c>
      <c r="K492" s="1355"/>
      <c r="L492" s="1355"/>
      <c r="M492" s="1414"/>
    </row>
    <row r="493" spans="1:13">
      <c r="A493" s="1358"/>
      <c r="B493" s="1388"/>
      <c r="C493" s="1388"/>
      <c r="D493" s="1349"/>
      <c r="E493" s="1389"/>
      <c r="F493" s="1389"/>
      <c r="G493" s="1351"/>
      <c r="H493" s="1352"/>
      <c r="I493" s="1353"/>
      <c r="J493" s="1481">
        <f t="shared" si="10"/>
        <v>0</v>
      </c>
      <c r="K493" s="1355"/>
      <c r="L493" s="1355"/>
      <c r="M493" s="1414"/>
    </row>
    <row r="494" spans="1:13">
      <c r="A494" s="1358"/>
      <c r="B494" s="1388"/>
      <c r="C494" s="1388"/>
      <c r="D494" s="1349"/>
      <c r="E494" s="1389"/>
      <c r="F494" s="1389"/>
      <c r="G494" s="1351"/>
      <c r="H494" s="1352"/>
      <c r="I494" s="1353"/>
      <c r="J494" s="1481">
        <f t="shared" si="10"/>
        <v>0</v>
      </c>
      <c r="K494" s="1355"/>
      <c r="L494" s="1355"/>
      <c r="M494" s="1414"/>
    </row>
    <row r="495" spans="1:13">
      <c r="A495" s="1358"/>
      <c r="B495" s="1388"/>
      <c r="C495" s="1388"/>
      <c r="D495" s="1349"/>
      <c r="E495" s="1389"/>
      <c r="F495" s="1389"/>
      <c r="G495" s="1351"/>
      <c r="H495" s="1352"/>
      <c r="I495" s="1353"/>
      <c r="J495" s="1481">
        <f t="shared" si="10"/>
        <v>0</v>
      </c>
      <c r="K495" s="1355"/>
      <c r="L495" s="1355"/>
      <c r="M495" s="1414"/>
    </row>
    <row r="496" spans="1:13">
      <c r="A496" s="1358"/>
      <c r="B496" s="1388"/>
      <c r="C496" s="1388"/>
      <c r="D496" s="1349"/>
      <c r="E496" s="1389"/>
      <c r="F496" s="1389"/>
      <c r="G496" s="1351"/>
      <c r="H496" s="1352"/>
      <c r="I496" s="1353"/>
      <c r="J496" s="1481">
        <f t="shared" si="10"/>
        <v>0</v>
      </c>
      <c r="K496" s="1355"/>
      <c r="L496" s="1355"/>
      <c r="M496" s="1414"/>
    </row>
    <row r="497" spans="1:13">
      <c r="A497" s="1358"/>
      <c r="B497" s="1388"/>
      <c r="C497" s="1388"/>
      <c r="D497" s="1349"/>
      <c r="E497" s="1389"/>
      <c r="F497" s="1389"/>
      <c r="G497" s="1351"/>
      <c r="H497" s="1352"/>
      <c r="I497" s="1353"/>
      <c r="J497" s="1481">
        <f t="shared" si="10"/>
        <v>0</v>
      </c>
      <c r="K497" s="1355"/>
      <c r="L497" s="1355"/>
      <c r="M497" s="1414"/>
    </row>
    <row r="498" spans="1:13">
      <c r="A498" s="1358"/>
      <c r="B498" s="1388"/>
      <c r="C498" s="1388"/>
      <c r="D498" s="1349"/>
      <c r="E498" s="1389"/>
      <c r="F498" s="1389"/>
      <c r="G498" s="1351"/>
      <c r="H498" s="1352"/>
      <c r="I498" s="1353"/>
      <c r="J498" s="1481">
        <f t="shared" si="10"/>
        <v>0</v>
      </c>
      <c r="K498" s="1355"/>
      <c r="L498" s="1355"/>
      <c r="M498" s="1414"/>
    </row>
    <row r="499" spans="1:13">
      <c r="A499" s="1358"/>
      <c r="B499" s="1388"/>
      <c r="C499" s="1388"/>
      <c r="D499" s="1349"/>
      <c r="E499" s="1389"/>
      <c r="F499" s="1389"/>
      <c r="G499" s="1351"/>
      <c r="H499" s="1352"/>
      <c r="I499" s="1353"/>
      <c r="J499" s="1481">
        <f t="shared" si="10"/>
        <v>0</v>
      </c>
      <c r="K499" s="1355"/>
      <c r="L499" s="1355"/>
      <c r="M499" s="1414"/>
    </row>
    <row r="500" spans="1:13">
      <c r="A500" s="1358"/>
      <c r="B500" s="1388"/>
      <c r="C500" s="1388"/>
      <c r="D500" s="1349"/>
      <c r="E500" s="1389"/>
      <c r="F500" s="1389"/>
      <c r="G500" s="1351"/>
      <c r="H500" s="1352"/>
      <c r="I500" s="1353"/>
      <c r="J500" s="1481">
        <f t="shared" si="10"/>
        <v>0</v>
      </c>
      <c r="K500" s="1355"/>
      <c r="L500" s="1355"/>
      <c r="M500" s="1414"/>
    </row>
    <row r="501" spans="1:13">
      <c r="A501" s="1358"/>
      <c r="B501" s="1388"/>
      <c r="C501" s="1388"/>
      <c r="D501" s="1349"/>
      <c r="E501" s="1389"/>
      <c r="F501" s="1389"/>
      <c r="G501" s="1351"/>
      <c r="H501" s="1352"/>
      <c r="I501" s="1353"/>
      <c r="J501" s="1481">
        <f t="shared" si="10"/>
        <v>0</v>
      </c>
      <c r="K501" s="1355"/>
      <c r="L501" s="1355"/>
      <c r="M501" s="1414"/>
    </row>
    <row r="502" spans="1:13">
      <c r="A502" s="1358"/>
      <c r="B502" s="1388"/>
      <c r="C502" s="1388"/>
      <c r="D502" s="1349"/>
      <c r="E502" s="1389"/>
      <c r="F502" s="1389"/>
      <c r="G502" s="1351"/>
      <c r="H502" s="1352"/>
      <c r="I502" s="1353"/>
      <c r="J502" s="1481">
        <f t="shared" si="10"/>
        <v>0</v>
      </c>
      <c r="K502" s="1355"/>
      <c r="L502" s="1355"/>
      <c r="M502" s="1414"/>
    </row>
    <row r="503" spans="1:13">
      <c r="A503" s="1358"/>
      <c r="B503" s="1388"/>
      <c r="C503" s="1388"/>
      <c r="D503" s="1349"/>
      <c r="E503" s="1389"/>
      <c r="F503" s="1389"/>
      <c r="G503" s="1351"/>
      <c r="H503" s="1352"/>
      <c r="I503" s="1353"/>
      <c r="J503" s="1481">
        <f t="shared" si="10"/>
        <v>0</v>
      </c>
      <c r="K503" s="1355"/>
      <c r="L503" s="1355"/>
      <c r="M503" s="1414"/>
    </row>
    <row r="504" spans="1:13">
      <c r="A504" s="1358"/>
      <c r="B504" s="1388"/>
      <c r="C504" s="1388"/>
      <c r="D504" s="1349"/>
      <c r="E504" s="1389"/>
      <c r="F504" s="1389"/>
      <c r="G504" s="1351"/>
      <c r="H504" s="1352"/>
      <c r="I504" s="1353"/>
      <c r="J504" s="1481">
        <f t="shared" si="10"/>
        <v>0</v>
      </c>
      <c r="K504" s="1355"/>
      <c r="L504" s="1355"/>
      <c r="M504" s="1414"/>
    </row>
    <row r="505" spans="1:13">
      <c r="A505" s="1358"/>
      <c r="B505" s="1388"/>
      <c r="C505" s="1388"/>
      <c r="D505" s="1349"/>
      <c r="E505" s="1389"/>
      <c r="F505" s="1389"/>
      <c r="G505" s="1351"/>
      <c r="H505" s="1352"/>
      <c r="I505" s="1353"/>
      <c r="J505" s="1481">
        <f t="shared" si="10"/>
        <v>0</v>
      </c>
      <c r="K505" s="1355"/>
      <c r="L505" s="1355"/>
      <c r="M505" s="1414"/>
    </row>
    <row r="506" spans="1:13">
      <c r="A506" s="1358"/>
      <c r="B506" s="1388"/>
      <c r="C506" s="1388"/>
      <c r="D506" s="1349"/>
      <c r="E506" s="1389"/>
      <c r="F506" s="1389"/>
      <c r="G506" s="1351"/>
      <c r="H506" s="1352"/>
      <c r="I506" s="1353"/>
      <c r="J506" s="1481">
        <f t="shared" si="10"/>
        <v>0</v>
      </c>
      <c r="K506" s="1355"/>
      <c r="L506" s="1355"/>
      <c r="M506" s="1414"/>
    </row>
    <row r="507" spans="1:13">
      <c r="A507" s="1358"/>
      <c r="B507" s="1388"/>
      <c r="C507" s="1388"/>
      <c r="D507" s="1349"/>
      <c r="E507" s="1389"/>
      <c r="F507" s="1389"/>
      <c r="G507" s="1351"/>
      <c r="H507" s="1352"/>
      <c r="I507" s="1353"/>
      <c r="J507" s="1481">
        <f t="shared" si="10"/>
        <v>0</v>
      </c>
      <c r="K507" s="1355"/>
      <c r="L507" s="1355"/>
      <c r="M507" s="1414"/>
    </row>
    <row r="508" spans="1:13">
      <c r="A508" s="1358"/>
      <c r="B508" s="1388"/>
      <c r="C508" s="1388"/>
      <c r="D508" s="1349"/>
      <c r="E508" s="1389"/>
      <c r="F508" s="1389"/>
      <c r="G508" s="1351"/>
      <c r="H508" s="1352"/>
      <c r="I508" s="1353"/>
      <c r="J508" s="1481">
        <f t="shared" si="10"/>
        <v>0</v>
      </c>
      <c r="K508" s="1355"/>
      <c r="L508" s="1355"/>
      <c r="M508" s="1414"/>
    </row>
    <row r="509" spans="1:13">
      <c r="A509" s="1358"/>
      <c r="B509" s="1388"/>
      <c r="C509" s="1388"/>
      <c r="D509" s="1349"/>
      <c r="E509" s="1389"/>
      <c r="F509" s="1389"/>
      <c r="G509" s="1351"/>
      <c r="H509" s="1352"/>
      <c r="I509" s="1353"/>
      <c r="J509" s="1481">
        <f t="shared" si="10"/>
        <v>0</v>
      </c>
      <c r="K509" s="1355"/>
      <c r="L509" s="1355"/>
      <c r="M509" s="1414"/>
    </row>
    <row r="510" spans="1:13">
      <c r="A510" s="1358"/>
      <c r="B510" s="1388"/>
      <c r="C510" s="1388"/>
      <c r="D510" s="1349"/>
      <c r="E510" s="1389"/>
      <c r="F510" s="1389"/>
      <c r="G510" s="1351"/>
      <c r="H510" s="1352"/>
      <c r="I510" s="1353"/>
      <c r="J510" s="1481">
        <f t="shared" si="10"/>
        <v>0</v>
      </c>
      <c r="K510" s="1355"/>
      <c r="L510" s="1355"/>
      <c r="M510" s="1414"/>
    </row>
    <row r="511" spans="1:13">
      <c r="A511" s="1358"/>
      <c r="B511" s="1388"/>
      <c r="C511" s="1388"/>
      <c r="D511" s="1349"/>
      <c r="E511" s="1389"/>
      <c r="F511" s="1389"/>
      <c r="G511" s="1351"/>
      <c r="H511" s="1352"/>
      <c r="I511" s="1353"/>
      <c r="J511" s="1481">
        <f t="shared" si="10"/>
        <v>0</v>
      </c>
      <c r="K511" s="1355"/>
      <c r="L511" s="1355"/>
      <c r="M511" s="1414"/>
    </row>
    <row r="512" spans="1:13">
      <c r="A512" s="1358"/>
      <c r="B512" s="1388"/>
      <c r="C512" s="1388"/>
      <c r="D512" s="1349"/>
      <c r="E512" s="1389"/>
      <c r="F512" s="1389"/>
      <c r="G512" s="1351"/>
      <c r="H512" s="1352"/>
      <c r="I512" s="1353"/>
      <c r="J512" s="1481">
        <f t="shared" si="10"/>
        <v>0</v>
      </c>
      <c r="K512" s="1355"/>
      <c r="L512" s="1355"/>
      <c r="M512" s="1414"/>
    </row>
    <row r="513" spans="1:13">
      <c r="A513" s="1358"/>
      <c r="B513" s="1388"/>
      <c r="C513" s="1388"/>
      <c r="D513" s="1349"/>
      <c r="E513" s="1389"/>
      <c r="F513" s="1389"/>
      <c r="G513" s="1351"/>
      <c r="H513" s="1352"/>
      <c r="I513" s="1353"/>
      <c r="J513" s="1481">
        <f t="shared" si="10"/>
        <v>0</v>
      </c>
      <c r="K513" s="1355"/>
      <c r="L513" s="1355"/>
      <c r="M513" s="1414"/>
    </row>
    <row r="514" spans="1:13">
      <c r="A514" s="1358"/>
      <c r="B514" s="1388"/>
      <c r="C514" s="1388"/>
      <c r="D514" s="1349"/>
      <c r="E514" s="1389"/>
      <c r="F514" s="1389"/>
      <c r="G514" s="1351"/>
      <c r="H514" s="1352"/>
      <c r="I514" s="1353"/>
      <c r="J514" s="1481">
        <f t="shared" si="10"/>
        <v>0</v>
      </c>
      <c r="K514" s="1355"/>
      <c r="L514" s="1355"/>
      <c r="M514" s="1414"/>
    </row>
    <row r="515" spans="1:13">
      <c r="A515" s="1358"/>
      <c r="B515" s="1388"/>
      <c r="C515" s="1388"/>
      <c r="D515" s="1349"/>
      <c r="E515" s="1389"/>
      <c r="F515" s="1389"/>
      <c r="G515" s="1351"/>
      <c r="H515" s="1352"/>
      <c r="I515" s="1353"/>
      <c r="J515" s="1481">
        <f t="shared" si="10"/>
        <v>0</v>
      </c>
      <c r="K515" s="1355"/>
      <c r="L515" s="1355"/>
      <c r="M515" s="1414"/>
    </row>
    <row r="516" spans="1:13">
      <c r="A516" s="1358"/>
      <c r="B516" s="1388"/>
      <c r="C516" s="1388"/>
      <c r="D516" s="1349"/>
      <c r="E516" s="1389"/>
      <c r="F516" s="1389"/>
      <c r="G516" s="1351"/>
      <c r="H516" s="1352"/>
      <c r="I516" s="1353"/>
      <c r="J516" s="1481">
        <f t="shared" si="10"/>
        <v>0</v>
      </c>
      <c r="K516" s="1355"/>
      <c r="L516" s="1355"/>
      <c r="M516" s="1414"/>
    </row>
    <row r="517" spans="1:13">
      <c r="A517" s="1358"/>
      <c r="B517" s="1388"/>
      <c r="C517" s="1388"/>
      <c r="D517" s="1349"/>
      <c r="E517" s="1389"/>
      <c r="F517" s="1389"/>
      <c r="G517" s="1351"/>
      <c r="H517" s="1352"/>
      <c r="I517" s="1353"/>
      <c r="J517" s="1481">
        <f t="shared" si="10"/>
        <v>0</v>
      </c>
      <c r="K517" s="1355"/>
      <c r="L517" s="1355"/>
      <c r="M517" s="1414"/>
    </row>
    <row r="518" spans="1:13">
      <c r="A518" s="1358"/>
      <c r="B518" s="1388"/>
      <c r="C518" s="1388"/>
      <c r="D518" s="1349"/>
      <c r="E518" s="1389"/>
      <c r="F518" s="1389"/>
      <c r="G518" s="1351"/>
      <c r="H518" s="1352"/>
      <c r="I518" s="1353"/>
      <c r="J518" s="1481">
        <f t="shared" si="10"/>
        <v>0</v>
      </c>
      <c r="K518" s="1355"/>
      <c r="L518" s="1355"/>
      <c r="M518" s="1414"/>
    </row>
    <row r="519" spans="1:13">
      <c r="A519" s="1358"/>
      <c r="B519" s="1388"/>
      <c r="C519" s="1388"/>
      <c r="D519" s="1349"/>
      <c r="E519" s="1389"/>
      <c r="F519" s="1389"/>
      <c r="G519" s="1351"/>
      <c r="H519" s="1352"/>
      <c r="I519" s="1353"/>
      <c r="J519" s="1481">
        <f t="shared" si="10"/>
        <v>0</v>
      </c>
      <c r="K519" s="1355"/>
      <c r="L519" s="1355"/>
      <c r="M519" s="1414"/>
    </row>
    <row r="520" spans="1:13">
      <c r="A520" s="1358"/>
      <c r="B520" s="1388"/>
      <c r="C520" s="1388"/>
      <c r="D520" s="1349"/>
      <c r="E520" s="1389"/>
      <c r="F520" s="1389"/>
      <c r="G520" s="1351"/>
      <c r="H520" s="1352"/>
      <c r="I520" s="1353"/>
      <c r="J520" s="1481">
        <f t="shared" si="10"/>
        <v>0</v>
      </c>
      <c r="K520" s="1355"/>
      <c r="L520" s="1355"/>
      <c r="M520" s="1414"/>
    </row>
    <row r="521" spans="1:13">
      <c r="A521" s="1358"/>
      <c r="B521" s="1388"/>
      <c r="C521" s="1388"/>
      <c r="D521" s="1349"/>
      <c r="E521" s="1389"/>
      <c r="F521" s="1389"/>
      <c r="G521" s="1351"/>
      <c r="H521" s="1352"/>
      <c r="I521" s="1353"/>
      <c r="J521" s="1481">
        <f t="shared" si="10"/>
        <v>0</v>
      </c>
      <c r="K521" s="1355"/>
      <c r="L521" s="1355"/>
      <c r="M521" s="1414"/>
    </row>
    <row r="522" spans="1:13">
      <c r="A522" s="1358"/>
      <c r="B522" s="1388"/>
      <c r="C522" s="1388"/>
      <c r="D522" s="1349"/>
      <c r="E522" s="1389"/>
      <c r="F522" s="1389"/>
      <c r="G522" s="1351"/>
      <c r="H522" s="1352"/>
      <c r="I522" s="1353"/>
      <c r="J522" s="1481">
        <f t="shared" si="10"/>
        <v>0</v>
      </c>
      <c r="K522" s="1355"/>
      <c r="L522" s="1355"/>
      <c r="M522" s="1414"/>
    </row>
    <row r="523" spans="1:13">
      <c r="A523" s="1358"/>
      <c r="B523" s="1388"/>
      <c r="C523" s="1388"/>
      <c r="D523" s="1349"/>
      <c r="E523" s="1389"/>
      <c r="F523" s="1389"/>
      <c r="G523" s="1351"/>
      <c r="H523" s="1352"/>
      <c r="I523" s="1353"/>
      <c r="J523" s="1481">
        <f t="shared" si="10"/>
        <v>0</v>
      </c>
      <c r="K523" s="1355"/>
      <c r="L523" s="1355"/>
      <c r="M523" s="1414"/>
    </row>
    <row r="524" spans="1:13">
      <c r="A524" s="1358"/>
      <c r="B524" s="1388"/>
      <c r="C524" s="1388"/>
      <c r="D524" s="1349"/>
      <c r="E524" s="1389"/>
      <c r="F524" s="1389"/>
      <c r="G524" s="1351"/>
      <c r="H524" s="1352"/>
      <c r="I524" s="1353"/>
      <c r="J524" s="1481">
        <f t="shared" si="10"/>
        <v>0</v>
      </c>
      <c r="K524" s="1355"/>
      <c r="L524" s="1355"/>
      <c r="M524" s="1414"/>
    </row>
    <row r="525" spans="1:13">
      <c r="A525" s="1358"/>
      <c r="B525" s="1388"/>
      <c r="C525" s="1388"/>
      <c r="D525" s="1349"/>
      <c r="E525" s="1389"/>
      <c r="F525" s="1389"/>
      <c r="G525" s="1351"/>
      <c r="H525" s="1352"/>
      <c r="I525" s="1353"/>
      <c r="J525" s="1481">
        <f t="shared" si="10"/>
        <v>0</v>
      </c>
      <c r="K525" s="1355"/>
      <c r="L525" s="1355"/>
      <c r="M525" s="1414"/>
    </row>
    <row r="526" spans="1:13">
      <c r="A526" s="1358"/>
      <c r="B526" s="1388"/>
      <c r="C526" s="1388"/>
      <c r="D526" s="1349"/>
      <c r="E526" s="1389"/>
      <c r="F526" s="1389"/>
      <c r="G526" s="1351"/>
      <c r="H526" s="1352"/>
      <c r="I526" s="1353"/>
      <c r="J526" s="1481">
        <f t="shared" si="10"/>
        <v>0</v>
      </c>
      <c r="K526" s="1355"/>
      <c r="L526" s="1355"/>
      <c r="M526" s="1414"/>
    </row>
    <row r="527" spans="1:13">
      <c r="A527" s="1358"/>
      <c r="B527" s="1388"/>
      <c r="C527" s="1388"/>
      <c r="D527" s="1349"/>
      <c r="E527" s="1389"/>
      <c r="F527" s="1389"/>
      <c r="G527" s="1351"/>
      <c r="H527" s="1352"/>
      <c r="I527" s="1353"/>
      <c r="J527" s="1481">
        <f t="shared" si="10"/>
        <v>0</v>
      </c>
      <c r="K527" s="1355"/>
      <c r="L527" s="1355"/>
      <c r="M527" s="1414"/>
    </row>
    <row r="528" spans="1:13">
      <c r="A528" s="1358"/>
      <c r="B528" s="1388"/>
      <c r="C528" s="1388"/>
      <c r="D528" s="1349"/>
      <c r="E528" s="1389"/>
      <c r="F528" s="1389"/>
      <c r="G528" s="1351"/>
      <c r="H528" s="1352"/>
      <c r="I528" s="1353"/>
      <c r="J528" s="1481">
        <f t="shared" si="10"/>
        <v>0</v>
      </c>
      <c r="K528" s="1355"/>
      <c r="L528" s="1355"/>
      <c r="M528" s="1414"/>
    </row>
    <row r="529" spans="1:13">
      <c r="A529" s="1358"/>
      <c r="B529" s="1388"/>
      <c r="C529" s="1388"/>
      <c r="D529" s="1349"/>
      <c r="E529" s="1389"/>
      <c r="F529" s="1389"/>
      <c r="G529" s="1351"/>
      <c r="H529" s="1352"/>
      <c r="I529" s="1353"/>
      <c r="J529" s="1481">
        <f t="shared" si="10"/>
        <v>0</v>
      </c>
      <c r="K529" s="1355"/>
      <c r="L529" s="1355"/>
      <c r="M529" s="1414"/>
    </row>
    <row r="530" spans="1:13">
      <c r="A530" s="1358"/>
      <c r="B530" s="1388"/>
      <c r="C530" s="1388"/>
      <c r="D530" s="1349"/>
      <c r="E530" s="1389"/>
      <c r="F530" s="1389"/>
      <c r="G530" s="1351"/>
      <c r="H530" s="1352"/>
      <c r="I530" s="1353"/>
      <c r="J530" s="1481">
        <f t="shared" si="10"/>
        <v>0</v>
      </c>
      <c r="K530" s="1355"/>
      <c r="L530" s="1355"/>
      <c r="M530" s="1414"/>
    </row>
    <row r="531" spans="1:13">
      <c r="A531" s="1358"/>
      <c r="B531" s="1388"/>
      <c r="C531" s="1388"/>
      <c r="D531" s="1349"/>
      <c r="E531" s="1389"/>
      <c r="F531" s="1389"/>
      <c r="G531" s="1351"/>
      <c r="H531" s="1352"/>
      <c r="I531" s="1353"/>
      <c r="J531" s="1481">
        <f t="shared" si="10"/>
        <v>0</v>
      </c>
      <c r="K531" s="1355"/>
      <c r="L531" s="1355"/>
      <c r="M531" s="1414"/>
    </row>
    <row r="532" spans="1:13">
      <c r="A532" s="1358"/>
      <c r="B532" s="1388"/>
      <c r="C532" s="1388"/>
      <c r="D532" s="1349"/>
      <c r="E532" s="1389"/>
      <c r="F532" s="1389"/>
      <c r="G532" s="1351"/>
      <c r="H532" s="1352"/>
      <c r="I532" s="1353"/>
      <c r="J532" s="1481">
        <f t="shared" si="10"/>
        <v>0</v>
      </c>
      <c r="K532" s="1355"/>
      <c r="L532" s="1355"/>
      <c r="M532" s="1414"/>
    </row>
    <row r="533" spans="1:13">
      <c r="A533" s="1358"/>
      <c r="B533" s="1388"/>
      <c r="C533" s="1388"/>
      <c r="D533" s="1349"/>
      <c r="E533" s="1389"/>
      <c r="F533" s="1389"/>
      <c r="G533" s="1351"/>
      <c r="H533" s="1352"/>
      <c r="I533" s="1353"/>
      <c r="J533" s="1481">
        <f t="shared" si="10"/>
        <v>0</v>
      </c>
      <c r="K533" s="1355"/>
      <c r="L533" s="1355"/>
      <c r="M533" s="1414"/>
    </row>
    <row r="534" spans="1:13">
      <c r="A534" s="1358"/>
      <c r="B534" s="1388"/>
      <c r="C534" s="1388"/>
      <c r="D534" s="1349"/>
      <c r="E534" s="1389"/>
      <c r="F534" s="1389"/>
      <c r="G534" s="1351"/>
      <c r="H534" s="1352"/>
      <c r="I534" s="1353"/>
      <c r="J534" s="1481">
        <f t="shared" si="10"/>
        <v>0</v>
      </c>
      <c r="K534" s="1355"/>
      <c r="L534" s="1355"/>
      <c r="M534" s="1414"/>
    </row>
    <row r="535" spans="1:13">
      <c r="A535" s="1358"/>
      <c r="B535" s="1388"/>
      <c r="C535" s="1388"/>
      <c r="D535" s="1349"/>
      <c r="E535" s="1389"/>
      <c r="F535" s="1389"/>
      <c r="G535" s="1351"/>
      <c r="H535" s="1352"/>
      <c r="I535" s="1353"/>
      <c r="J535" s="1481">
        <f t="shared" si="10"/>
        <v>0</v>
      </c>
      <c r="K535" s="1355"/>
      <c r="L535" s="1355"/>
      <c r="M535" s="1414"/>
    </row>
    <row r="536" spans="1:13">
      <c r="A536" s="1358"/>
      <c r="B536" s="1388"/>
      <c r="C536" s="1388"/>
      <c r="D536" s="1349"/>
      <c r="E536" s="1389"/>
      <c r="F536" s="1389"/>
      <c r="G536" s="1351"/>
      <c r="H536" s="1352"/>
      <c r="I536" s="1353"/>
      <c r="J536" s="1481">
        <f t="shared" si="10"/>
        <v>0</v>
      </c>
      <c r="K536" s="1355"/>
      <c r="L536" s="1355"/>
      <c r="M536" s="1414"/>
    </row>
    <row r="537" spans="1:13">
      <c r="A537" s="1358"/>
      <c r="B537" s="1388"/>
      <c r="C537" s="1388"/>
      <c r="D537" s="1349"/>
      <c r="E537" s="1389"/>
      <c r="F537" s="1389"/>
      <c r="G537" s="1351"/>
      <c r="H537" s="1352"/>
      <c r="I537" s="1353"/>
      <c r="J537" s="1481">
        <f t="shared" si="10"/>
        <v>0</v>
      </c>
      <c r="K537" s="1355"/>
      <c r="L537" s="1355"/>
      <c r="M537" s="1414"/>
    </row>
    <row r="538" spans="1:13">
      <c r="A538" s="1358"/>
      <c r="B538" s="1388"/>
      <c r="C538" s="1388"/>
      <c r="D538" s="1349"/>
      <c r="E538" s="1389"/>
      <c r="F538" s="1389"/>
      <c r="G538" s="1351"/>
      <c r="H538" s="1352"/>
      <c r="I538" s="1353"/>
      <c r="J538" s="1481">
        <f t="shared" si="10"/>
        <v>0</v>
      </c>
      <c r="K538" s="1355"/>
      <c r="L538" s="1355"/>
      <c r="M538" s="1414"/>
    </row>
    <row r="539" spans="1:13">
      <c r="A539" s="1358"/>
      <c r="B539" s="1388"/>
      <c r="C539" s="1388"/>
      <c r="D539" s="1349"/>
      <c r="E539" s="1389"/>
      <c r="F539" s="1389"/>
      <c r="G539" s="1351"/>
      <c r="H539" s="1352"/>
      <c r="I539" s="1353"/>
      <c r="J539" s="1481">
        <f t="shared" si="10"/>
        <v>0</v>
      </c>
      <c r="K539" s="1355"/>
      <c r="L539" s="1355"/>
      <c r="M539" s="1414"/>
    </row>
    <row r="540" spans="1:13">
      <c r="A540" s="1358"/>
      <c r="B540" s="1388"/>
      <c r="C540" s="1388"/>
      <c r="D540" s="1349"/>
      <c r="E540" s="1389"/>
      <c r="F540" s="1389"/>
      <c r="G540" s="1351"/>
      <c r="H540" s="1352"/>
      <c r="I540" s="1353"/>
      <c r="J540" s="1481">
        <f t="shared" si="10"/>
        <v>0</v>
      </c>
      <c r="K540" s="1355"/>
      <c r="L540" s="1355"/>
      <c r="M540" s="1414"/>
    </row>
    <row r="541" spans="1:13">
      <c r="A541" s="1358"/>
      <c r="B541" s="1388"/>
      <c r="C541" s="1388"/>
      <c r="D541" s="1349"/>
      <c r="E541" s="1389"/>
      <c r="F541" s="1389"/>
      <c r="G541" s="1351"/>
      <c r="H541" s="1352"/>
      <c r="I541" s="1353"/>
      <c r="J541" s="1481">
        <f t="shared" si="10"/>
        <v>0</v>
      </c>
      <c r="K541" s="1355"/>
      <c r="L541" s="1355"/>
      <c r="M541" s="1414"/>
    </row>
    <row r="542" spans="1:13">
      <c r="A542" s="1358"/>
      <c r="B542" s="1388"/>
      <c r="C542" s="1388"/>
      <c r="D542" s="1349"/>
      <c r="E542" s="1389"/>
      <c r="F542" s="1389"/>
      <c r="G542" s="1351"/>
      <c r="H542" s="1352"/>
      <c r="I542" s="1353"/>
      <c r="J542" s="1481">
        <f t="shared" si="10"/>
        <v>0</v>
      </c>
      <c r="K542" s="1355"/>
      <c r="L542" s="1355"/>
      <c r="M542" s="1414"/>
    </row>
    <row r="543" spans="1:13">
      <c r="A543" s="1358"/>
      <c r="B543" s="1388"/>
      <c r="C543" s="1388"/>
      <c r="D543" s="1349"/>
      <c r="E543" s="1389"/>
      <c r="F543" s="1389"/>
      <c r="G543" s="1351"/>
      <c r="H543" s="1352"/>
      <c r="I543" s="1353"/>
      <c r="J543" s="1481">
        <f t="shared" si="10"/>
        <v>0</v>
      </c>
      <c r="K543" s="1355"/>
      <c r="L543" s="1355"/>
      <c r="M543" s="1414"/>
    </row>
    <row r="544" spans="1:13">
      <c r="A544" s="1358"/>
      <c r="B544" s="1388"/>
      <c r="C544" s="1388"/>
      <c r="D544" s="1349"/>
      <c r="E544" s="1389"/>
      <c r="F544" s="1389"/>
      <c r="G544" s="1351"/>
      <c r="H544" s="1352"/>
      <c r="I544" s="1353"/>
      <c r="J544" s="1481">
        <f t="shared" si="10"/>
        <v>0</v>
      </c>
      <c r="K544" s="1355"/>
      <c r="L544" s="1355"/>
      <c r="M544" s="1414"/>
    </row>
    <row r="545" spans="1:13">
      <c r="A545" s="1358"/>
      <c r="B545" s="1388"/>
      <c r="C545" s="1388"/>
      <c r="D545" s="1349"/>
      <c r="E545" s="1389"/>
      <c r="F545" s="1389"/>
      <c r="G545" s="1351"/>
      <c r="H545" s="1352"/>
      <c r="I545" s="1353"/>
      <c r="J545" s="1481">
        <f t="shared" si="10"/>
        <v>0</v>
      </c>
      <c r="K545" s="1355"/>
      <c r="L545" s="1355"/>
      <c r="M545" s="1414"/>
    </row>
    <row r="546" spans="1:13">
      <c r="A546" s="1358"/>
      <c r="B546" s="1388"/>
      <c r="C546" s="1388"/>
      <c r="D546" s="1349"/>
      <c r="E546" s="1389"/>
      <c r="F546" s="1389"/>
      <c r="G546" s="1351"/>
      <c r="H546" s="1352"/>
      <c r="I546" s="1353"/>
      <c r="J546" s="1481">
        <f t="shared" si="10"/>
        <v>0</v>
      </c>
      <c r="K546" s="1355"/>
      <c r="L546" s="1355"/>
      <c r="M546" s="1414"/>
    </row>
    <row r="547" spans="1:13">
      <c r="A547" s="1358"/>
      <c r="B547" s="1388"/>
      <c r="C547" s="1388"/>
      <c r="D547" s="1349"/>
      <c r="E547" s="1389"/>
      <c r="F547" s="1389"/>
      <c r="G547" s="1351"/>
      <c r="H547" s="1352"/>
      <c r="I547" s="1353"/>
      <c r="J547" s="1481">
        <f t="shared" si="10"/>
        <v>0</v>
      </c>
      <c r="K547" s="1355"/>
      <c r="L547" s="1355"/>
      <c r="M547" s="1414"/>
    </row>
    <row r="548" spans="1:13">
      <c r="A548" s="1358"/>
      <c r="B548" s="1388"/>
      <c r="C548" s="1388"/>
      <c r="D548" s="1349"/>
      <c r="E548" s="1389"/>
      <c r="F548" s="1389"/>
      <c r="G548" s="1351"/>
      <c r="H548" s="1352"/>
      <c r="I548" s="1353"/>
      <c r="J548" s="1481">
        <f t="shared" si="10"/>
        <v>0</v>
      </c>
      <c r="K548" s="1355"/>
      <c r="L548" s="1355"/>
      <c r="M548" s="1414"/>
    </row>
    <row r="549" spans="1:13">
      <c r="A549" s="1358"/>
      <c r="B549" s="1388"/>
      <c r="C549" s="1388"/>
      <c r="D549" s="1349"/>
      <c r="E549" s="1389"/>
      <c r="F549" s="1389"/>
      <c r="G549" s="1351"/>
      <c r="H549" s="1352"/>
      <c r="I549" s="1353"/>
      <c r="J549" s="1481">
        <f t="shared" si="10"/>
        <v>0</v>
      </c>
      <c r="K549" s="1355"/>
      <c r="L549" s="1355"/>
      <c r="M549" s="1414"/>
    </row>
    <row r="550" spans="1:13">
      <c r="A550" s="1358"/>
      <c r="B550" s="1388"/>
      <c r="C550" s="1388"/>
      <c r="D550" s="1349"/>
      <c r="E550" s="1389"/>
      <c r="F550" s="1389"/>
      <c r="G550" s="1351"/>
      <c r="H550" s="1352"/>
      <c r="I550" s="1353"/>
      <c r="J550" s="1481">
        <f t="shared" si="10"/>
        <v>0</v>
      </c>
      <c r="K550" s="1355"/>
      <c r="L550" s="1355"/>
      <c r="M550" s="1414"/>
    </row>
    <row r="551" spans="1:13">
      <c r="A551" s="1358"/>
      <c r="B551" s="1388"/>
      <c r="C551" s="1388"/>
      <c r="D551" s="1349"/>
      <c r="E551" s="1389"/>
      <c r="F551" s="1389"/>
      <c r="G551" s="1351"/>
      <c r="H551" s="1352"/>
      <c r="I551" s="1353"/>
      <c r="J551" s="1481">
        <f t="shared" si="10"/>
        <v>0</v>
      </c>
      <c r="K551" s="1355"/>
      <c r="L551" s="1355"/>
      <c r="M551" s="1414"/>
    </row>
    <row r="552" spans="1:13">
      <c r="A552" s="1358"/>
      <c r="B552" s="1388"/>
      <c r="C552" s="1388"/>
      <c r="D552" s="1349"/>
      <c r="E552" s="1389"/>
      <c r="F552" s="1389"/>
      <c r="G552" s="1351"/>
      <c r="H552" s="1352"/>
      <c r="I552" s="1353"/>
      <c r="J552" s="1481">
        <f t="shared" ref="J552:J615" si="11">H552-I552</f>
        <v>0</v>
      </c>
      <c r="K552" s="1355"/>
      <c r="L552" s="1355"/>
      <c r="M552" s="1414"/>
    </row>
    <row r="553" spans="1:13">
      <c r="A553" s="1358"/>
      <c r="B553" s="1388"/>
      <c r="C553" s="1388"/>
      <c r="D553" s="1349"/>
      <c r="E553" s="1389"/>
      <c r="F553" s="1389"/>
      <c r="G553" s="1351"/>
      <c r="H553" s="1352"/>
      <c r="I553" s="1353"/>
      <c r="J553" s="1481">
        <f t="shared" si="11"/>
        <v>0</v>
      </c>
      <c r="K553" s="1355"/>
      <c r="L553" s="1355"/>
      <c r="M553" s="1414"/>
    </row>
    <row r="554" spans="1:13">
      <c r="A554" s="1358"/>
      <c r="B554" s="1388"/>
      <c r="C554" s="1388"/>
      <c r="D554" s="1349"/>
      <c r="E554" s="1389"/>
      <c r="F554" s="1389"/>
      <c r="G554" s="1351"/>
      <c r="H554" s="1352"/>
      <c r="I554" s="1353"/>
      <c r="J554" s="1481">
        <f t="shared" si="11"/>
        <v>0</v>
      </c>
      <c r="K554" s="1355"/>
      <c r="L554" s="1355"/>
      <c r="M554" s="1414"/>
    </row>
    <row r="555" spans="1:13">
      <c r="A555" s="1358"/>
      <c r="B555" s="1388"/>
      <c r="C555" s="1388"/>
      <c r="D555" s="1349"/>
      <c r="E555" s="1389"/>
      <c r="F555" s="1389"/>
      <c r="G555" s="1351"/>
      <c r="H555" s="1352"/>
      <c r="I555" s="1353"/>
      <c r="J555" s="1481">
        <f t="shared" si="11"/>
        <v>0</v>
      </c>
      <c r="K555" s="1355"/>
      <c r="L555" s="1355"/>
      <c r="M555" s="1414"/>
    </row>
    <row r="556" spans="1:13">
      <c r="A556" s="1358"/>
      <c r="B556" s="1388"/>
      <c r="C556" s="1388"/>
      <c r="D556" s="1349"/>
      <c r="E556" s="1389"/>
      <c r="F556" s="1389"/>
      <c r="G556" s="1351"/>
      <c r="H556" s="1352"/>
      <c r="I556" s="1353"/>
      <c r="J556" s="1481">
        <f t="shared" si="11"/>
        <v>0</v>
      </c>
      <c r="K556" s="1355"/>
      <c r="L556" s="1355"/>
      <c r="M556" s="1414"/>
    </row>
    <row r="557" spans="1:13">
      <c r="A557" s="1358"/>
      <c r="B557" s="1388"/>
      <c r="C557" s="1388"/>
      <c r="D557" s="1349"/>
      <c r="E557" s="1389"/>
      <c r="F557" s="1389"/>
      <c r="G557" s="1351"/>
      <c r="H557" s="1352"/>
      <c r="I557" s="1353"/>
      <c r="J557" s="1481">
        <f t="shared" si="11"/>
        <v>0</v>
      </c>
      <c r="K557" s="1355"/>
      <c r="L557" s="1355"/>
      <c r="M557" s="1414"/>
    </row>
    <row r="558" spans="1:13">
      <c r="A558" s="1358"/>
      <c r="B558" s="1388"/>
      <c r="C558" s="1388"/>
      <c r="D558" s="1349"/>
      <c r="E558" s="1389"/>
      <c r="F558" s="1389"/>
      <c r="G558" s="1351"/>
      <c r="H558" s="1352"/>
      <c r="I558" s="1353"/>
      <c r="J558" s="1481">
        <f t="shared" si="11"/>
        <v>0</v>
      </c>
      <c r="K558" s="1355"/>
      <c r="L558" s="1355"/>
      <c r="M558" s="1414"/>
    </row>
    <row r="559" spans="1:13">
      <c r="A559" s="1358"/>
      <c r="B559" s="1388"/>
      <c r="C559" s="1388"/>
      <c r="D559" s="1349"/>
      <c r="E559" s="1389"/>
      <c r="F559" s="1389"/>
      <c r="G559" s="1351"/>
      <c r="H559" s="1352"/>
      <c r="I559" s="1353"/>
      <c r="J559" s="1481">
        <f t="shared" si="11"/>
        <v>0</v>
      </c>
      <c r="K559" s="1355"/>
      <c r="L559" s="1355"/>
      <c r="M559" s="1414"/>
    </row>
    <row r="560" spans="1:13">
      <c r="A560" s="1358"/>
      <c r="B560" s="1388"/>
      <c r="C560" s="1388"/>
      <c r="D560" s="1349"/>
      <c r="E560" s="1389"/>
      <c r="F560" s="1389"/>
      <c r="G560" s="1351"/>
      <c r="H560" s="1352"/>
      <c r="I560" s="1353"/>
      <c r="J560" s="1481">
        <f t="shared" si="11"/>
        <v>0</v>
      </c>
      <c r="K560" s="1355"/>
      <c r="L560" s="1355"/>
      <c r="M560" s="1414"/>
    </row>
    <row r="561" spans="1:13">
      <c r="A561" s="1358"/>
      <c r="B561" s="1388"/>
      <c r="C561" s="1388"/>
      <c r="D561" s="1349"/>
      <c r="E561" s="1389"/>
      <c r="F561" s="1389"/>
      <c r="G561" s="1351"/>
      <c r="H561" s="1352"/>
      <c r="I561" s="1353"/>
      <c r="J561" s="1481">
        <f t="shared" si="11"/>
        <v>0</v>
      </c>
      <c r="K561" s="1355"/>
      <c r="L561" s="1355"/>
      <c r="M561" s="1414"/>
    </row>
    <row r="562" spans="1:13">
      <c r="A562" s="1358"/>
      <c r="B562" s="1388"/>
      <c r="C562" s="1388"/>
      <c r="D562" s="1349"/>
      <c r="E562" s="1389"/>
      <c r="F562" s="1389"/>
      <c r="G562" s="1351"/>
      <c r="H562" s="1352"/>
      <c r="I562" s="1353"/>
      <c r="J562" s="1481">
        <f t="shared" si="11"/>
        <v>0</v>
      </c>
      <c r="K562" s="1355"/>
      <c r="L562" s="1355"/>
      <c r="M562" s="1414"/>
    </row>
    <row r="563" spans="1:13">
      <c r="A563" s="1358"/>
      <c r="B563" s="1388"/>
      <c r="C563" s="1388"/>
      <c r="D563" s="1349"/>
      <c r="E563" s="1389"/>
      <c r="F563" s="1389"/>
      <c r="G563" s="1351"/>
      <c r="H563" s="1352"/>
      <c r="I563" s="1353"/>
      <c r="J563" s="1481">
        <f t="shared" si="11"/>
        <v>0</v>
      </c>
      <c r="K563" s="1355"/>
      <c r="L563" s="1355"/>
      <c r="M563" s="1414"/>
    </row>
    <row r="564" spans="1:13">
      <c r="A564" s="1358"/>
      <c r="B564" s="1388"/>
      <c r="C564" s="1388"/>
      <c r="D564" s="1349"/>
      <c r="E564" s="1389"/>
      <c r="F564" s="1389"/>
      <c r="G564" s="1351"/>
      <c r="H564" s="1352"/>
      <c r="I564" s="1353"/>
      <c r="J564" s="1481">
        <f t="shared" si="11"/>
        <v>0</v>
      </c>
      <c r="K564" s="1355"/>
      <c r="L564" s="1355"/>
      <c r="M564" s="1414"/>
    </row>
    <row r="565" spans="1:13">
      <c r="A565" s="1358"/>
      <c r="B565" s="1388"/>
      <c r="C565" s="1388"/>
      <c r="D565" s="1349"/>
      <c r="E565" s="1389"/>
      <c r="F565" s="1389"/>
      <c r="G565" s="1351"/>
      <c r="H565" s="1352"/>
      <c r="I565" s="1353"/>
      <c r="J565" s="1481">
        <f t="shared" si="11"/>
        <v>0</v>
      </c>
      <c r="K565" s="1355"/>
      <c r="L565" s="1355"/>
      <c r="M565" s="1414"/>
    </row>
    <row r="566" spans="1:13">
      <c r="A566" s="1358"/>
      <c r="B566" s="1388"/>
      <c r="C566" s="1388"/>
      <c r="D566" s="1349"/>
      <c r="E566" s="1389"/>
      <c r="F566" s="1389"/>
      <c r="G566" s="1351"/>
      <c r="H566" s="1352"/>
      <c r="I566" s="1353"/>
      <c r="J566" s="1481">
        <f t="shared" si="11"/>
        <v>0</v>
      </c>
      <c r="K566" s="1355"/>
      <c r="L566" s="1355"/>
      <c r="M566" s="1414"/>
    </row>
    <row r="567" spans="1:13">
      <c r="A567" s="1358"/>
      <c r="B567" s="1388"/>
      <c r="C567" s="1388"/>
      <c r="D567" s="1349"/>
      <c r="E567" s="1389"/>
      <c r="F567" s="1389"/>
      <c r="G567" s="1351"/>
      <c r="H567" s="1352"/>
      <c r="I567" s="1353"/>
      <c r="J567" s="1481">
        <f t="shared" si="11"/>
        <v>0</v>
      </c>
      <c r="K567" s="1355"/>
      <c r="L567" s="1355"/>
      <c r="M567" s="1414"/>
    </row>
    <row r="568" spans="1:13">
      <c r="A568" s="1358"/>
      <c r="B568" s="1388"/>
      <c r="C568" s="1388"/>
      <c r="D568" s="1349"/>
      <c r="E568" s="1389"/>
      <c r="F568" s="1389"/>
      <c r="G568" s="1351"/>
      <c r="H568" s="1352"/>
      <c r="I568" s="1353"/>
      <c r="J568" s="1481">
        <f t="shared" si="11"/>
        <v>0</v>
      </c>
      <c r="K568" s="1355"/>
      <c r="L568" s="1355"/>
      <c r="M568" s="1414"/>
    </row>
    <row r="569" spans="1:13">
      <c r="A569" s="1358"/>
      <c r="B569" s="1388"/>
      <c r="C569" s="1388"/>
      <c r="D569" s="1349"/>
      <c r="E569" s="1389"/>
      <c r="F569" s="1389"/>
      <c r="G569" s="1351"/>
      <c r="H569" s="1352"/>
      <c r="I569" s="1353"/>
      <c r="J569" s="1481">
        <f t="shared" si="11"/>
        <v>0</v>
      </c>
      <c r="K569" s="1355"/>
      <c r="L569" s="1355"/>
      <c r="M569" s="1414"/>
    </row>
    <row r="570" spans="1:13">
      <c r="A570" s="1358"/>
      <c r="B570" s="1388"/>
      <c r="C570" s="1388"/>
      <c r="D570" s="1349"/>
      <c r="E570" s="1389"/>
      <c r="F570" s="1389"/>
      <c r="G570" s="1351"/>
      <c r="H570" s="1352"/>
      <c r="I570" s="1353"/>
      <c r="J570" s="1481">
        <f t="shared" si="11"/>
        <v>0</v>
      </c>
      <c r="K570" s="1355"/>
      <c r="L570" s="1355"/>
      <c r="M570" s="1414"/>
    </row>
    <row r="571" spans="1:13">
      <c r="A571" s="1358"/>
      <c r="B571" s="1388"/>
      <c r="C571" s="1388"/>
      <c r="D571" s="1349"/>
      <c r="E571" s="1389"/>
      <c r="F571" s="1389"/>
      <c r="G571" s="1351"/>
      <c r="H571" s="1352"/>
      <c r="I571" s="1353"/>
      <c r="J571" s="1481">
        <f t="shared" si="11"/>
        <v>0</v>
      </c>
      <c r="K571" s="1355"/>
      <c r="L571" s="1355"/>
      <c r="M571" s="1414"/>
    </row>
    <row r="572" spans="1:13">
      <c r="A572" s="1358"/>
      <c r="B572" s="1388"/>
      <c r="C572" s="1388"/>
      <c r="D572" s="1349"/>
      <c r="E572" s="1389"/>
      <c r="F572" s="1389"/>
      <c r="G572" s="1351"/>
      <c r="H572" s="1352"/>
      <c r="I572" s="1353"/>
      <c r="J572" s="1481">
        <f t="shared" si="11"/>
        <v>0</v>
      </c>
      <c r="K572" s="1355"/>
      <c r="L572" s="1355"/>
      <c r="M572" s="1414"/>
    </row>
    <row r="573" spans="1:13">
      <c r="A573" s="1358"/>
      <c r="B573" s="1388"/>
      <c r="C573" s="1388"/>
      <c r="D573" s="1349"/>
      <c r="E573" s="1389"/>
      <c r="F573" s="1389"/>
      <c r="G573" s="1351"/>
      <c r="H573" s="1352"/>
      <c r="I573" s="1353"/>
      <c r="J573" s="1481">
        <f t="shared" si="11"/>
        <v>0</v>
      </c>
      <c r="K573" s="1355"/>
      <c r="L573" s="1355"/>
      <c r="M573" s="1414"/>
    </row>
    <row r="574" spans="1:13">
      <c r="A574" s="1358"/>
      <c r="B574" s="1388"/>
      <c r="C574" s="1388"/>
      <c r="D574" s="1349"/>
      <c r="E574" s="1389"/>
      <c r="F574" s="1389"/>
      <c r="G574" s="1351"/>
      <c r="H574" s="1352"/>
      <c r="I574" s="1353"/>
      <c r="J574" s="1481">
        <f t="shared" si="11"/>
        <v>0</v>
      </c>
      <c r="K574" s="1355"/>
      <c r="L574" s="1355"/>
      <c r="M574" s="1414"/>
    </row>
    <row r="575" spans="1:13">
      <c r="A575" s="1358"/>
      <c r="B575" s="1388"/>
      <c r="C575" s="1388"/>
      <c r="D575" s="1349"/>
      <c r="E575" s="1389"/>
      <c r="F575" s="1389"/>
      <c r="G575" s="1351"/>
      <c r="H575" s="1352"/>
      <c r="I575" s="1353"/>
      <c r="J575" s="1481">
        <f t="shared" si="11"/>
        <v>0</v>
      </c>
      <c r="K575" s="1355"/>
      <c r="L575" s="1355"/>
      <c r="M575" s="1414"/>
    </row>
    <row r="576" spans="1:13">
      <c r="A576" s="1358"/>
      <c r="B576" s="1388"/>
      <c r="C576" s="1388"/>
      <c r="D576" s="1349"/>
      <c r="E576" s="1389"/>
      <c r="F576" s="1389"/>
      <c r="G576" s="1351"/>
      <c r="H576" s="1352"/>
      <c r="I576" s="1353"/>
      <c r="J576" s="1481">
        <f t="shared" si="11"/>
        <v>0</v>
      </c>
      <c r="K576" s="1355"/>
      <c r="L576" s="1355"/>
      <c r="M576" s="1414"/>
    </row>
    <row r="577" spans="1:13">
      <c r="A577" s="1358"/>
      <c r="B577" s="1388"/>
      <c r="C577" s="1388"/>
      <c r="D577" s="1349"/>
      <c r="E577" s="1389"/>
      <c r="F577" s="1389"/>
      <c r="G577" s="1351"/>
      <c r="H577" s="1352"/>
      <c r="I577" s="1353"/>
      <c r="J577" s="1481">
        <f t="shared" si="11"/>
        <v>0</v>
      </c>
      <c r="K577" s="1355"/>
      <c r="L577" s="1355"/>
      <c r="M577" s="1414"/>
    </row>
    <row r="578" spans="1:13">
      <c r="A578" s="1358"/>
      <c r="B578" s="1388"/>
      <c r="C578" s="1388"/>
      <c r="D578" s="1349"/>
      <c r="E578" s="1389"/>
      <c r="F578" s="1389"/>
      <c r="G578" s="1351"/>
      <c r="H578" s="1352"/>
      <c r="I578" s="1353"/>
      <c r="J578" s="1481">
        <f t="shared" si="11"/>
        <v>0</v>
      </c>
      <c r="K578" s="1355"/>
      <c r="L578" s="1355"/>
      <c r="M578" s="1414"/>
    </row>
    <row r="579" spans="1:13">
      <c r="A579" s="1358"/>
      <c r="B579" s="1388"/>
      <c r="C579" s="1388"/>
      <c r="D579" s="1349"/>
      <c r="E579" s="1389"/>
      <c r="F579" s="1389"/>
      <c r="G579" s="1351"/>
      <c r="H579" s="1352"/>
      <c r="I579" s="1353"/>
      <c r="J579" s="1481">
        <f t="shared" si="11"/>
        <v>0</v>
      </c>
      <c r="K579" s="1355"/>
      <c r="L579" s="1355"/>
      <c r="M579" s="1414"/>
    </row>
    <row r="580" spans="1:13">
      <c r="A580" s="1358"/>
      <c r="B580" s="1388"/>
      <c r="C580" s="1388"/>
      <c r="D580" s="1349"/>
      <c r="E580" s="1389"/>
      <c r="F580" s="1389"/>
      <c r="G580" s="1351"/>
      <c r="H580" s="1352"/>
      <c r="I580" s="1353"/>
      <c r="J580" s="1481">
        <f t="shared" si="11"/>
        <v>0</v>
      </c>
      <c r="K580" s="1355"/>
      <c r="L580" s="1355"/>
      <c r="M580" s="1414"/>
    </row>
    <row r="581" spans="1:13">
      <c r="A581" s="1358"/>
      <c r="B581" s="1388"/>
      <c r="C581" s="1388"/>
      <c r="D581" s="1349"/>
      <c r="E581" s="1389"/>
      <c r="F581" s="1389"/>
      <c r="G581" s="1351"/>
      <c r="H581" s="1352"/>
      <c r="I581" s="1353"/>
      <c r="J581" s="1481">
        <f t="shared" si="11"/>
        <v>0</v>
      </c>
      <c r="K581" s="1355"/>
      <c r="L581" s="1355"/>
      <c r="M581" s="1414"/>
    </row>
    <row r="582" spans="1:13">
      <c r="A582" s="1358"/>
      <c r="B582" s="1388"/>
      <c r="C582" s="1388"/>
      <c r="D582" s="1349"/>
      <c r="E582" s="1389"/>
      <c r="F582" s="1389"/>
      <c r="G582" s="1351"/>
      <c r="H582" s="1352"/>
      <c r="I582" s="1353"/>
      <c r="J582" s="1481">
        <f t="shared" si="11"/>
        <v>0</v>
      </c>
      <c r="K582" s="1355"/>
      <c r="L582" s="1355"/>
      <c r="M582" s="1414"/>
    </row>
    <row r="583" spans="1:13">
      <c r="A583" s="1358"/>
      <c r="B583" s="1388"/>
      <c r="C583" s="1388"/>
      <c r="D583" s="1349"/>
      <c r="E583" s="1389"/>
      <c r="F583" s="1389"/>
      <c r="G583" s="1351"/>
      <c r="H583" s="1352"/>
      <c r="I583" s="1353"/>
      <c r="J583" s="1481">
        <f t="shared" si="11"/>
        <v>0</v>
      </c>
      <c r="K583" s="1355"/>
      <c r="L583" s="1355"/>
      <c r="M583" s="1414"/>
    </row>
    <row r="584" spans="1:13">
      <c r="A584" s="1358"/>
      <c r="B584" s="1388"/>
      <c r="C584" s="1388"/>
      <c r="D584" s="1349"/>
      <c r="E584" s="1389"/>
      <c r="F584" s="1389"/>
      <c r="G584" s="1351"/>
      <c r="H584" s="1352"/>
      <c r="I584" s="1353"/>
      <c r="J584" s="1481">
        <f t="shared" si="11"/>
        <v>0</v>
      </c>
      <c r="K584" s="1355"/>
      <c r="L584" s="1355"/>
      <c r="M584" s="1414"/>
    </row>
    <row r="585" spans="1:13">
      <c r="A585" s="1358"/>
      <c r="B585" s="1388"/>
      <c r="C585" s="1388"/>
      <c r="D585" s="1349"/>
      <c r="E585" s="1389"/>
      <c r="F585" s="1389"/>
      <c r="G585" s="1351"/>
      <c r="H585" s="1352"/>
      <c r="I585" s="1353"/>
      <c r="J585" s="1481">
        <f t="shared" si="11"/>
        <v>0</v>
      </c>
      <c r="K585" s="1355"/>
      <c r="L585" s="1355"/>
      <c r="M585" s="1414"/>
    </row>
    <row r="586" spans="1:13">
      <c r="A586" s="1358"/>
      <c r="B586" s="1388"/>
      <c r="C586" s="1388"/>
      <c r="D586" s="1349"/>
      <c r="E586" s="1389"/>
      <c r="F586" s="1389"/>
      <c r="G586" s="1351"/>
      <c r="H586" s="1352"/>
      <c r="I586" s="1353"/>
      <c r="J586" s="1481">
        <f t="shared" si="11"/>
        <v>0</v>
      </c>
      <c r="K586" s="1355"/>
      <c r="L586" s="1355"/>
      <c r="M586" s="1414"/>
    </row>
    <row r="587" spans="1:13">
      <c r="A587" s="1358"/>
      <c r="B587" s="1388"/>
      <c r="C587" s="1388"/>
      <c r="D587" s="1349"/>
      <c r="E587" s="1389"/>
      <c r="F587" s="1389"/>
      <c r="G587" s="1351"/>
      <c r="H587" s="1352"/>
      <c r="I587" s="1353"/>
      <c r="J587" s="1481">
        <f t="shared" si="11"/>
        <v>0</v>
      </c>
      <c r="K587" s="1355"/>
      <c r="L587" s="1355"/>
      <c r="M587" s="1414"/>
    </row>
    <row r="588" spans="1:13">
      <c r="A588" s="1358"/>
      <c r="B588" s="1388"/>
      <c r="C588" s="1388"/>
      <c r="D588" s="1349"/>
      <c r="E588" s="1389"/>
      <c r="F588" s="1389"/>
      <c r="G588" s="1351"/>
      <c r="H588" s="1352"/>
      <c r="I588" s="1353"/>
      <c r="J588" s="1481">
        <f t="shared" si="11"/>
        <v>0</v>
      </c>
      <c r="K588" s="1355"/>
      <c r="L588" s="1355"/>
      <c r="M588" s="1414"/>
    </row>
    <row r="589" spans="1:13">
      <c r="A589" s="1358"/>
      <c r="B589" s="1388"/>
      <c r="C589" s="1388"/>
      <c r="D589" s="1349"/>
      <c r="E589" s="1389"/>
      <c r="F589" s="1389"/>
      <c r="G589" s="1351"/>
      <c r="H589" s="1352"/>
      <c r="I589" s="1353"/>
      <c r="J589" s="1481">
        <f t="shared" si="11"/>
        <v>0</v>
      </c>
      <c r="K589" s="1355"/>
      <c r="L589" s="1355"/>
      <c r="M589" s="1414"/>
    </row>
    <row r="590" spans="1:13">
      <c r="A590" s="1358"/>
      <c r="B590" s="1388"/>
      <c r="C590" s="1388"/>
      <c r="D590" s="1349"/>
      <c r="E590" s="1389"/>
      <c r="F590" s="1389"/>
      <c r="G590" s="1351"/>
      <c r="H590" s="1352"/>
      <c r="I590" s="1353"/>
      <c r="J590" s="1481">
        <f t="shared" si="11"/>
        <v>0</v>
      </c>
      <c r="K590" s="1355"/>
      <c r="L590" s="1355"/>
      <c r="M590" s="1414"/>
    </row>
    <row r="591" spans="1:13">
      <c r="A591" s="1358"/>
      <c r="B591" s="1388"/>
      <c r="C591" s="1388"/>
      <c r="D591" s="1349"/>
      <c r="E591" s="1389"/>
      <c r="F591" s="1389"/>
      <c r="G591" s="1351"/>
      <c r="H591" s="1352"/>
      <c r="I591" s="1353"/>
      <c r="J591" s="1481">
        <f t="shared" si="11"/>
        <v>0</v>
      </c>
      <c r="K591" s="1355"/>
      <c r="L591" s="1355"/>
      <c r="M591" s="1414"/>
    </row>
    <row r="592" spans="1:13">
      <c r="A592" s="1358"/>
      <c r="B592" s="1388"/>
      <c r="C592" s="1388"/>
      <c r="D592" s="1349"/>
      <c r="E592" s="1389"/>
      <c r="F592" s="1389"/>
      <c r="G592" s="1351"/>
      <c r="H592" s="1352"/>
      <c r="I592" s="1353"/>
      <c r="J592" s="1481">
        <f t="shared" si="11"/>
        <v>0</v>
      </c>
      <c r="K592" s="1355"/>
      <c r="L592" s="1355"/>
      <c r="M592" s="1414"/>
    </row>
    <row r="593" spans="1:13">
      <c r="A593" s="1358"/>
      <c r="B593" s="1388"/>
      <c r="C593" s="1388"/>
      <c r="D593" s="1349"/>
      <c r="E593" s="1389"/>
      <c r="F593" s="1389"/>
      <c r="G593" s="1351"/>
      <c r="H593" s="1352"/>
      <c r="I593" s="1353"/>
      <c r="J593" s="1481">
        <f t="shared" si="11"/>
        <v>0</v>
      </c>
      <c r="K593" s="1355"/>
      <c r="L593" s="1355"/>
      <c r="M593" s="1414"/>
    </row>
    <row r="594" spans="1:13">
      <c r="A594" s="1358"/>
      <c r="B594" s="1388"/>
      <c r="C594" s="1388"/>
      <c r="D594" s="1349"/>
      <c r="E594" s="1389"/>
      <c r="F594" s="1389"/>
      <c r="G594" s="1351"/>
      <c r="H594" s="1352"/>
      <c r="I594" s="1353"/>
      <c r="J594" s="1481">
        <f t="shared" si="11"/>
        <v>0</v>
      </c>
      <c r="K594" s="1355"/>
      <c r="L594" s="1355"/>
      <c r="M594" s="1414"/>
    </row>
    <row r="595" spans="1:13">
      <c r="A595" s="1358"/>
      <c r="B595" s="1388"/>
      <c r="C595" s="1388"/>
      <c r="D595" s="1349"/>
      <c r="E595" s="1389"/>
      <c r="F595" s="1389"/>
      <c r="G595" s="1351"/>
      <c r="H595" s="1352"/>
      <c r="I595" s="1353"/>
      <c r="J595" s="1481">
        <f t="shared" si="11"/>
        <v>0</v>
      </c>
      <c r="K595" s="1355"/>
      <c r="L595" s="1355"/>
      <c r="M595" s="1414"/>
    </row>
    <row r="596" spans="1:13">
      <c r="A596" s="1358"/>
      <c r="B596" s="1388"/>
      <c r="C596" s="1388"/>
      <c r="D596" s="1349"/>
      <c r="E596" s="1389"/>
      <c r="F596" s="1389"/>
      <c r="G596" s="1351"/>
      <c r="H596" s="1352"/>
      <c r="I596" s="1353"/>
      <c r="J596" s="1481">
        <f t="shared" si="11"/>
        <v>0</v>
      </c>
      <c r="K596" s="1355"/>
      <c r="L596" s="1355"/>
      <c r="M596" s="1414"/>
    </row>
    <row r="597" spans="1:13">
      <c r="A597" s="1358"/>
      <c r="B597" s="1388"/>
      <c r="C597" s="1388"/>
      <c r="D597" s="1349"/>
      <c r="E597" s="1389"/>
      <c r="F597" s="1389"/>
      <c r="G597" s="1351"/>
      <c r="H597" s="1352"/>
      <c r="I597" s="1353"/>
      <c r="J597" s="1481">
        <f t="shared" si="11"/>
        <v>0</v>
      </c>
      <c r="K597" s="1355"/>
      <c r="L597" s="1355"/>
      <c r="M597" s="1414"/>
    </row>
    <row r="598" spans="1:13">
      <c r="A598" s="1358"/>
      <c r="B598" s="1388"/>
      <c r="C598" s="1388"/>
      <c r="D598" s="1349"/>
      <c r="E598" s="1389"/>
      <c r="F598" s="1389"/>
      <c r="G598" s="1351"/>
      <c r="H598" s="1352"/>
      <c r="I598" s="1353"/>
      <c r="J598" s="1481">
        <f t="shared" si="11"/>
        <v>0</v>
      </c>
      <c r="K598" s="1355"/>
      <c r="L598" s="1355"/>
      <c r="M598" s="1414"/>
    </row>
    <row r="599" spans="1:13">
      <c r="A599" s="1358"/>
      <c r="B599" s="1388"/>
      <c r="C599" s="1388"/>
      <c r="D599" s="1349"/>
      <c r="E599" s="1389"/>
      <c r="F599" s="1389"/>
      <c r="G599" s="1351"/>
      <c r="H599" s="1352"/>
      <c r="I599" s="1353"/>
      <c r="J599" s="1481">
        <f t="shared" si="11"/>
        <v>0</v>
      </c>
      <c r="K599" s="1355"/>
      <c r="L599" s="1355"/>
      <c r="M599" s="1414"/>
    </row>
    <row r="600" spans="1:13">
      <c r="A600" s="1358"/>
      <c r="B600" s="1388"/>
      <c r="C600" s="1388"/>
      <c r="D600" s="1349"/>
      <c r="E600" s="1389"/>
      <c r="F600" s="1389"/>
      <c r="G600" s="1351"/>
      <c r="H600" s="1352"/>
      <c r="I600" s="1353"/>
      <c r="J600" s="1481">
        <f t="shared" si="11"/>
        <v>0</v>
      </c>
      <c r="K600" s="1355"/>
      <c r="L600" s="1355"/>
      <c r="M600" s="1414"/>
    </row>
    <row r="601" spans="1:13">
      <c r="A601" s="1358"/>
      <c r="B601" s="1388"/>
      <c r="C601" s="1388"/>
      <c r="D601" s="1349"/>
      <c r="E601" s="1389"/>
      <c r="F601" s="1389"/>
      <c r="G601" s="1351"/>
      <c r="H601" s="1352"/>
      <c r="I601" s="1353"/>
      <c r="J601" s="1481">
        <f t="shared" si="11"/>
        <v>0</v>
      </c>
      <c r="K601" s="1355"/>
      <c r="L601" s="1355"/>
      <c r="M601" s="1414"/>
    </row>
    <row r="602" spans="1:13">
      <c r="A602" s="1358"/>
      <c r="B602" s="1388"/>
      <c r="C602" s="1388"/>
      <c r="D602" s="1349"/>
      <c r="E602" s="1389"/>
      <c r="F602" s="1389"/>
      <c r="G602" s="1351"/>
      <c r="H602" s="1352"/>
      <c r="I602" s="1353"/>
      <c r="J602" s="1481">
        <f t="shared" si="11"/>
        <v>0</v>
      </c>
      <c r="K602" s="1355"/>
      <c r="L602" s="1355"/>
      <c r="M602" s="1414"/>
    </row>
    <row r="603" spans="1:13">
      <c r="A603" s="1358"/>
      <c r="B603" s="1388"/>
      <c r="C603" s="1388"/>
      <c r="D603" s="1349"/>
      <c r="E603" s="1389"/>
      <c r="F603" s="1389"/>
      <c r="G603" s="1351"/>
      <c r="H603" s="1352"/>
      <c r="I603" s="1353"/>
      <c r="J603" s="1481">
        <f t="shared" si="11"/>
        <v>0</v>
      </c>
      <c r="K603" s="1355"/>
      <c r="L603" s="1355"/>
      <c r="M603" s="1414"/>
    </row>
    <row r="604" spans="1:13">
      <c r="A604" s="1358"/>
      <c r="B604" s="1388"/>
      <c r="C604" s="1388"/>
      <c r="D604" s="1349"/>
      <c r="E604" s="1389"/>
      <c r="F604" s="1389"/>
      <c r="G604" s="1351"/>
      <c r="H604" s="1352"/>
      <c r="I604" s="1353"/>
      <c r="J604" s="1481">
        <f t="shared" si="11"/>
        <v>0</v>
      </c>
      <c r="K604" s="1355"/>
      <c r="L604" s="1355"/>
      <c r="M604" s="1414"/>
    </row>
    <row r="605" spans="1:13">
      <c r="A605" s="1358"/>
      <c r="B605" s="1388"/>
      <c r="C605" s="1388"/>
      <c r="D605" s="1349"/>
      <c r="E605" s="1389"/>
      <c r="F605" s="1389"/>
      <c r="G605" s="1351"/>
      <c r="H605" s="1352"/>
      <c r="I605" s="1353"/>
      <c r="J605" s="1481">
        <f t="shared" si="11"/>
        <v>0</v>
      </c>
      <c r="K605" s="1355"/>
      <c r="L605" s="1355"/>
      <c r="M605" s="1414"/>
    </row>
    <row r="606" spans="1:13">
      <c r="A606" s="1358"/>
      <c r="B606" s="1388"/>
      <c r="C606" s="1388"/>
      <c r="D606" s="1349"/>
      <c r="E606" s="1389"/>
      <c r="F606" s="1389"/>
      <c r="G606" s="1351"/>
      <c r="H606" s="1352"/>
      <c r="I606" s="1353"/>
      <c r="J606" s="1481">
        <f t="shared" si="11"/>
        <v>0</v>
      </c>
      <c r="K606" s="1355"/>
      <c r="L606" s="1355"/>
      <c r="M606" s="1414"/>
    </row>
    <row r="607" spans="1:13">
      <c r="A607" s="1358"/>
      <c r="B607" s="1388"/>
      <c r="C607" s="1388"/>
      <c r="D607" s="1349"/>
      <c r="E607" s="1389"/>
      <c r="F607" s="1389"/>
      <c r="G607" s="1351"/>
      <c r="H607" s="1352"/>
      <c r="I607" s="1353"/>
      <c r="J607" s="1481">
        <f t="shared" si="11"/>
        <v>0</v>
      </c>
      <c r="K607" s="1355"/>
      <c r="L607" s="1355"/>
      <c r="M607" s="1414"/>
    </row>
    <row r="608" spans="1:13">
      <c r="A608" s="1358"/>
      <c r="B608" s="1388"/>
      <c r="C608" s="1388"/>
      <c r="D608" s="1349"/>
      <c r="E608" s="1389"/>
      <c r="F608" s="1389"/>
      <c r="G608" s="1351"/>
      <c r="H608" s="1352"/>
      <c r="I608" s="1353"/>
      <c r="J608" s="1481">
        <f t="shared" si="11"/>
        <v>0</v>
      </c>
      <c r="K608" s="1355"/>
      <c r="L608" s="1355"/>
      <c r="M608" s="1414"/>
    </row>
    <row r="609" spans="1:13">
      <c r="A609" s="1358"/>
      <c r="B609" s="1388"/>
      <c r="C609" s="1388"/>
      <c r="D609" s="1349"/>
      <c r="E609" s="1389"/>
      <c r="F609" s="1389"/>
      <c r="G609" s="1351"/>
      <c r="H609" s="1352"/>
      <c r="I609" s="1353"/>
      <c r="J609" s="1481">
        <f t="shared" si="11"/>
        <v>0</v>
      </c>
      <c r="K609" s="1355"/>
      <c r="L609" s="1355"/>
      <c r="M609" s="1414"/>
    </row>
    <row r="610" spans="1:13">
      <c r="A610" s="1358"/>
      <c r="B610" s="1388"/>
      <c r="C610" s="1388"/>
      <c r="D610" s="1349"/>
      <c r="E610" s="1389"/>
      <c r="F610" s="1389"/>
      <c r="G610" s="1351"/>
      <c r="H610" s="1352"/>
      <c r="I610" s="1353"/>
      <c r="J610" s="1481">
        <f t="shared" si="11"/>
        <v>0</v>
      </c>
      <c r="K610" s="1355"/>
      <c r="L610" s="1355"/>
      <c r="M610" s="1414"/>
    </row>
    <row r="611" spans="1:13">
      <c r="A611" s="1358"/>
      <c r="B611" s="1388"/>
      <c r="C611" s="1388"/>
      <c r="D611" s="1349"/>
      <c r="E611" s="1389"/>
      <c r="F611" s="1389"/>
      <c r="G611" s="1351"/>
      <c r="H611" s="1352"/>
      <c r="I611" s="1353"/>
      <c r="J611" s="1481">
        <f t="shared" si="11"/>
        <v>0</v>
      </c>
      <c r="K611" s="1355"/>
      <c r="L611" s="1355"/>
      <c r="M611" s="1414"/>
    </row>
    <row r="612" spans="1:13">
      <c r="A612" s="1358"/>
      <c r="B612" s="1388"/>
      <c r="C612" s="1388"/>
      <c r="D612" s="1349"/>
      <c r="E612" s="1389"/>
      <c r="F612" s="1389"/>
      <c r="G612" s="1351"/>
      <c r="H612" s="1352"/>
      <c r="I612" s="1353"/>
      <c r="J612" s="1481">
        <f t="shared" si="11"/>
        <v>0</v>
      </c>
      <c r="K612" s="1355"/>
      <c r="L612" s="1355"/>
      <c r="M612" s="1414"/>
    </row>
    <row r="613" spans="1:13">
      <c r="A613" s="1358"/>
      <c r="B613" s="1388"/>
      <c r="C613" s="1388"/>
      <c r="D613" s="1349"/>
      <c r="E613" s="1389"/>
      <c r="F613" s="1389"/>
      <c r="G613" s="1351"/>
      <c r="H613" s="1352"/>
      <c r="I613" s="1353"/>
      <c r="J613" s="1481">
        <f t="shared" si="11"/>
        <v>0</v>
      </c>
      <c r="K613" s="1355"/>
      <c r="L613" s="1355"/>
      <c r="M613" s="1414"/>
    </row>
    <row r="614" spans="1:13">
      <c r="A614" s="1358"/>
      <c r="B614" s="1388"/>
      <c r="C614" s="1388"/>
      <c r="D614" s="1349"/>
      <c r="E614" s="1389"/>
      <c r="F614" s="1389"/>
      <c r="G614" s="1351"/>
      <c r="H614" s="1352"/>
      <c r="I614" s="1353"/>
      <c r="J614" s="1481">
        <f t="shared" si="11"/>
        <v>0</v>
      </c>
      <c r="K614" s="1355"/>
      <c r="L614" s="1355"/>
      <c r="M614" s="1414"/>
    </row>
    <row r="615" spans="1:13">
      <c r="A615" s="1358"/>
      <c r="B615" s="1388"/>
      <c r="C615" s="1388"/>
      <c r="D615" s="1349"/>
      <c r="E615" s="1389"/>
      <c r="F615" s="1389"/>
      <c r="G615" s="1351"/>
      <c r="H615" s="1352"/>
      <c r="I615" s="1353"/>
      <c r="J615" s="1481">
        <f t="shared" si="11"/>
        <v>0</v>
      </c>
      <c r="K615" s="1355"/>
      <c r="L615" s="1355"/>
      <c r="M615" s="1414"/>
    </row>
    <row r="616" spans="1:13">
      <c r="A616" s="1358"/>
      <c r="B616" s="1388"/>
      <c r="C616" s="1388"/>
      <c r="D616" s="1349"/>
      <c r="E616" s="1389"/>
      <c r="F616" s="1389"/>
      <c r="G616" s="1351"/>
      <c r="H616" s="1352"/>
      <c r="I616" s="1353"/>
      <c r="J616" s="1481">
        <f t="shared" ref="J616:J679" si="12">H616-I616</f>
        <v>0</v>
      </c>
      <c r="K616" s="1355"/>
      <c r="L616" s="1355"/>
      <c r="M616" s="1414"/>
    </row>
    <row r="617" spans="1:13">
      <c r="A617" s="1358"/>
      <c r="B617" s="1388"/>
      <c r="C617" s="1388"/>
      <c r="D617" s="1349"/>
      <c r="E617" s="1389"/>
      <c r="F617" s="1389"/>
      <c r="G617" s="1351"/>
      <c r="H617" s="1352"/>
      <c r="I617" s="1353"/>
      <c r="J617" s="1481">
        <f t="shared" si="12"/>
        <v>0</v>
      </c>
      <c r="K617" s="1355"/>
      <c r="L617" s="1355"/>
      <c r="M617" s="1414"/>
    </row>
    <row r="618" spans="1:13">
      <c r="A618" s="1358"/>
      <c r="B618" s="1388"/>
      <c r="C618" s="1388"/>
      <c r="D618" s="1349"/>
      <c r="E618" s="1389"/>
      <c r="F618" s="1389"/>
      <c r="G618" s="1351"/>
      <c r="H618" s="1352"/>
      <c r="I618" s="1353"/>
      <c r="J618" s="1481">
        <f t="shared" si="12"/>
        <v>0</v>
      </c>
      <c r="K618" s="1355"/>
      <c r="L618" s="1355"/>
      <c r="M618" s="1414"/>
    </row>
    <row r="619" spans="1:13">
      <c r="A619" s="1358"/>
      <c r="B619" s="1388"/>
      <c r="C619" s="1388"/>
      <c r="D619" s="1349"/>
      <c r="E619" s="1389"/>
      <c r="F619" s="1389"/>
      <c r="G619" s="1351"/>
      <c r="H619" s="1352"/>
      <c r="I619" s="1353"/>
      <c r="J619" s="1481">
        <f t="shared" si="12"/>
        <v>0</v>
      </c>
      <c r="K619" s="1355"/>
      <c r="L619" s="1355"/>
      <c r="M619" s="1414"/>
    </row>
    <row r="620" spans="1:13">
      <c r="A620" s="1358"/>
      <c r="B620" s="1388"/>
      <c r="C620" s="1388"/>
      <c r="D620" s="1349"/>
      <c r="E620" s="1389"/>
      <c r="F620" s="1389"/>
      <c r="G620" s="1351"/>
      <c r="H620" s="1352"/>
      <c r="I620" s="1353"/>
      <c r="J620" s="1481">
        <f t="shared" si="12"/>
        <v>0</v>
      </c>
      <c r="K620" s="1355"/>
      <c r="L620" s="1355"/>
      <c r="M620" s="1414"/>
    </row>
    <row r="621" spans="1:13">
      <c r="A621" s="1358"/>
      <c r="B621" s="1388"/>
      <c r="C621" s="1388"/>
      <c r="D621" s="1349"/>
      <c r="E621" s="1389"/>
      <c r="F621" s="1389"/>
      <c r="G621" s="1351"/>
      <c r="H621" s="1352"/>
      <c r="I621" s="1353"/>
      <c r="J621" s="1481">
        <f t="shared" si="12"/>
        <v>0</v>
      </c>
      <c r="K621" s="1355"/>
      <c r="L621" s="1355"/>
      <c r="M621" s="1414"/>
    </row>
    <row r="622" spans="1:13">
      <c r="A622" s="1358"/>
      <c r="B622" s="1388"/>
      <c r="C622" s="1388"/>
      <c r="D622" s="1349"/>
      <c r="E622" s="1389"/>
      <c r="F622" s="1389"/>
      <c r="G622" s="1351"/>
      <c r="H622" s="1352"/>
      <c r="I622" s="1353"/>
      <c r="J622" s="1481">
        <f t="shared" si="12"/>
        <v>0</v>
      </c>
      <c r="K622" s="1355"/>
      <c r="L622" s="1355"/>
      <c r="M622" s="1414"/>
    </row>
    <row r="623" spans="1:13">
      <c r="A623" s="1358"/>
      <c r="B623" s="1388"/>
      <c r="C623" s="1388"/>
      <c r="D623" s="1349"/>
      <c r="E623" s="1389"/>
      <c r="F623" s="1389"/>
      <c r="G623" s="1351"/>
      <c r="H623" s="1352"/>
      <c r="I623" s="1353"/>
      <c r="J623" s="1481">
        <f t="shared" si="12"/>
        <v>0</v>
      </c>
      <c r="K623" s="1355"/>
      <c r="L623" s="1355"/>
      <c r="M623" s="1414"/>
    </row>
    <row r="624" spans="1:13">
      <c r="A624" s="1358"/>
      <c r="B624" s="1388"/>
      <c r="C624" s="1388"/>
      <c r="D624" s="1349"/>
      <c r="E624" s="1389"/>
      <c r="F624" s="1389"/>
      <c r="G624" s="1351"/>
      <c r="H624" s="1352"/>
      <c r="I624" s="1353"/>
      <c r="J624" s="1481">
        <f t="shared" si="12"/>
        <v>0</v>
      </c>
      <c r="K624" s="1355"/>
      <c r="L624" s="1355"/>
      <c r="M624" s="1414"/>
    </row>
    <row r="625" spans="1:13">
      <c r="A625" s="1358"/>
      <c r="B625" s="1388"/>
      <c r="C625" s="1388"/>
      <c r="D625" s="1349"/>
      <c r="E625" s="1389"/>
      <c r="F625" s="1389"/>
      <c r="G625" s="1351"/>
      <c r="H625" s="1352"/>
      <c r="I625" s="1353"/>
      <c r="J625" s="1481">
        <f t="shared" si="12"/>
        <v>0</v>
      </c>
      <c r="K625" s="1355"/>
      <c r="L625" s="1355"/>
      <c r="M625" s="1414"/>
    </row>
    <row r="626" spans="1:13">
      <c r="A626" s="1358"/>
      <c r="B626" s="1388"/>
      <c r="C626" s="1388"/>
      <c r="D626" s="1349"/>
      <c r="E626" s="1389"/>
      <c r="F626" s="1389"/>
      <c r="G626" s="1351"/>
      <c r="H626" s="1352"/>
      <c r="I626" s="1353"/>
      <c r="J626" s="1481">
        <f t="shared" si="12"/>
        <v>0</v>
      </c>
      <c r="K626" s="1355"/>
      <c r="L626" s="1355"/>
      <c r="M626" s="1414"/>
    </row>
    <row r="627" spans="1:13">
      <c r="A627" s="1358"/>
      <c r="B627" s="1388"/>
      <c r="C627" s="1388"/>
      <c r="D627" s="1349"/>
      <c r="E627" s="1389"/>
      <c r="F627" s="1389"/>
      <c r="G627" s="1351"/>
      <c r="H627" s="1352"/>
      <c r="I627" s="1353"/>
      <c r="J627" s="1481">
        <f t="shared" si="12"/>
        <v>0</v>
      </c>
      <c r="K627" s="1355"/>
      <c r="L627" s="1355"/>
      <c r="M627" s="1414"/>
    </row>
    <row r="628" spans="1:13">
      <c r="A628" s="1358"/>
      <c r="B628" s="1388"/>
      <c r="C628" s="1388"/>
      <c r="D628" s="1349"/>
      <c r="E628" s="1389"/>
      <c r="F628" s="1389"/>
      <c r="G628" s="1351"/>
      <c r="H628" s="1352"/>
      <c r="I628" s="1353"/>
      <c r="J628" s="1481">
        <f t="shared" si="12"/>
        <v>0</v>
      </c>
      <c r="K628" s="1355"/>
      <c r="L628" s="1355"/>
      <c r="M628" s="1414"/>
    </row>
    <row r="629" spans="1:13">
      <c r="A629" s="1358"/>
      <c r="B629" s="1388"/>
      <c r="C629" s="1388"/>
      <c r="D629" s="1349"/>
      <c r="E629" s="1389"/>
      <c r="F629" s="1389"/>
      <c r="G629" s="1351"/>
      <c r="H629" s="1352"/>
      <c r="I629" s="1353"/>
      <c r="J629" s="1481">
        <f t="shared" si="12"/>
        <v>0</v>
      </c>
      <c r="K629" s="1355"/>
      <c r="L629" s="1355"/>
      <c r="M629" s="1414"/>
    </row>
    <row r="630" spans="1:13">
      <c r="A630" s="1358"/>
      <c r="B630" s="1388"/>
      <c r="C630" s="1388"/>
      <c r="D630" s="1349"/>
      <c r="E630" s="1389"/>
      <c r="F630" s="1389"/>
      <c r="G630" s="1351"/>
      <c r="H630" s="1352"/>
      <c r="I630" s="1353"/>
      <c r="J630" s="1481">
        <f t="shared" si="12"/>
        <v>0</v>
      </c>
      <c r="K630" s="1355"/>
      <c r="L630" s="1355"/>
      <c r="M630" s="1414"/>
    </row>
    <row r="631" spans="1:13">
      <c r="A631" s="1358"/>
      <c r="B631" s="1388"/>
      <c r="C631" s="1388"/>
      <c r="D631" s="1349"/>
      <c r="E631" s="1389"/>
      <c r="F631" s="1389"/>
      <c r="G631" s="1351"/>
      <c r="H631" s="1352"/>
      <c r="I631" s="1353"/>
      <c r="J631" s="1481">
        <f t="shared" si="12"/>
        <v>0</v>
      </c>
      <c r="K631" s="1355"/>
      <c r="L631" s="1355"/>
      <c r="M631" s="1414"/>
    </row>
    <row r="632" spans="1:13">
      <c r="A632" s="1358"/>
      <c r="B632" s="1388"/>
      <c r="C632" s="1388"/>
      <c r="D632" s="1349"/>
      <c r="E632" s="1389"/>
      <c r="F632" s="1389"/>
      <c r="G632" s="1351"/>
      <c r="H632" s="1352"/>
      <c r="I632" s="1353"/>
      <c r="J632" s="1481">
        <f t="shared" si="12"/>
        <v>0</v>
      </c>
      <c r="K632" s="1355"/>
      <c r="L632" s="1355"/>
      <c r="M632" s="1414"/>
    </row>
    <row r="633" spans="1:13">
      <c r="A633" s="1358"/>
      <c r="B633" s="1388"/>
      <c r="C633" s="1388"/>
      <c r="D633" s="1349"/>
      <c r="E633" s="1389"/>
      <c r="F633" s="1389"/>
      <c r="G633" s="1351"/>
      <c r="H633" s="1352"/>
      <c r="I633" s="1353"/>
      <c r="J633" s="1481">
        <f t="shared" si="12"/>
        <v>0</v>
      </c>
      <c r="K633" s="1355"/>
      <c r="L633" s="1355"/>
      <c r="M633" s="1414"/>
    </row>
    <row r="634" spans="1:13">
      <c r="A634" s="1358"/>
      <c r="B634" s="1388"/>
      <c r="C634" s="1388"/>
      <c r="D634" s="1349"/>
      <c r="E634" s="1389"/>
      <c r="F634" s="1389"/>
      <c r="G634" s="1351"/>
      <c r="H634" s="1352"/>
      <c r="I634" s="1353"/>
      <c r="J634" s="1481">
        <f t="shared" si="12"/>
        <v>0</v>
      </c>
      <c r="K634" s="1355"/>
      <c r="L634" s="1355"/>
      <c r="M634" s="1414"/>
    </row>
    <row r="635" spans="1:13">
      <c r="A635" s="1358"/>
      <c r="B635" s="1388"/>
      <c r="C635" s="1388"/>
      <c r="D635" s="1349"/>
      <c r="E635" s="1389"/>
      <c r="F635" s="1389"/>
      <c r="G635" s="1351"/>
      <c r="H635" s="1352"/>
      <c r="I635" s="1353"/>
      <c r="J635" s="1481">
        <f t="shared" si="12"/>
        <v>0</v>
      </c>
      <c r="K635" s="1355"/>
      <c r="L635" s="1355"/>
      <c r="M635" s="1414"/>
    </row>
    <row r="636" spans="1:13">
      <c r="A636" s="1358"/>
      <c r="B636" s="1388"/>
      <c r="C636" s="1388"/>
      <c r="D636" s="1349"/>
      <c r="E636" s="1389"/>
      <c r="F636" s="1389"/>
      <c r="G636" s="1351"/>
      <c r="H636" s="1352"/>
      <c r="I636" s="1353"/>
      <c r="J636" s="1481">
        <f t="shared" si="12"/>
        <v>0</v>
      </c>
      <c r="K636" s="1355"/>
      <c r="L636" s="1355"/>
      <c r="M636" s="1414"/>
    </row>
    <row r="637" spans="1:13">
      <c r="A637" s="1358"/>
      <c r="B637" s="1388"/>
      <c r="C637" s="1388"/>
      <c r="D637" s="1349"/>
      <c r="E637" s="1389"/>
      <c r="F637" s="1389"/>
      <c r="G637" s="1351"/>
      <c r="H637" s="1352"/>
      <c r="I637" s="1353"/>
      <c r="J637" s="1481">
        <f t="shared" si="12"/>
        <v>0</v>
      </c>
      <c r="K637" s="1355"/>
      <c r="L637" s="1355"/>
      <c r="M637" s="1414"/>
    </row>
    <row r="638" spans="1:13">
      <c r="A638" s="1358"/>
      <c r="B638" s="1388"/>
      <c r="C638" s="1388"/>
      <c r="D638" s="1349"/>
      <c r="E638" s="1389"/>
      <c r="F638" s="1389"/>
      <c r="G638" s="1351"/>
      <c r="H638" s="1352"/>
      <c r="I638" s="1353"/>
      <c r="J638" s="1481">
        <f t="shared" si="12"/>
        <v>0</v>
      </c>
      <c r="K638" s="1355"/>
      <c r="L638" s="1355"/>
      <c r="M638" s="1414"/>
    </row>
    <row r="639" spans="1:13">
      <c r="A639" s="1358"/>
      <c r="B639" s="1388"/>
      <c r="C639" s="1388"/>
      <c r="D639" s="1349"/>
      <c r="E639" s="1389"/>
      <c r="F639" s="1389"/>
      <c r="G639" s="1351"/>
      <c r="H639" s="1352"/>
      <c r="I639" s="1353"/>
      <c r="J639" s="1481">
        <f t="shared" si="12"/>
        <v>0</v>
      </c>
      <c r="K639" s="1355"/>
      <c r="L639" s="1355"/>
      <c r="M639" s="1414"/>
    </row>
    <row r="640" spans="1:13">
      <c r="A640" s="1358"/>
      <c r="B640" s="1388"/>
      <c r="C640" s="1388"/>
      <c r="D640" s="1349"/>
      <c r="E640" s="1389"/>
      <c r="F640" s="1389"/>
      <c r="G640" s="1351"/>
      <c r="H640" s="1352"/>
      <c r="I640" s="1353"/>
      <c r="J640" s="1481">
        <f t="shared" si="12"/>
        <v>0</v>
      </c>
      <c r="K640" s="1355"/>
      <c r="L640" s="1355"/>
      <c r="M640" s="1414"/>
    </row>
    <row r="641" spans="1:13">
      <c r="A641" s="1358"/>
      <c r="B641" s="1388"/>
      <c r="C641" s="1388"/>
      <c r="D641" s="1349"/>
      <c r="E641" s="1389"/>
      <c r="F641" s="1389"/>
      <c r="G641" s="1351"/>
      <c r="H641" s="1352"/>
      <c r="I641" s="1353"/>
      <c r="J641" s="1481">
        <f t="shared" si="12"/>
        <v>0</v>
      </c>
      <c r="K641" s="1355"/>
      <c r="L641" s="1355"/>
      <c r="M641" s="1414"/>
    </row>
    <row r="642" spans="1:13">
      <c r="A642" s="1358"/>
      <c r="B642" s="1388"/>
      <c r="C642" s="1388"/>
      <c r="D642" s="1349"/>
      <c r="E642" s="1389"/>
      <c r="F642" s="1389"/>
      <c r="G642" s="1351"/>
      <c r="H642" s="1352"/>
      <c r="I642" s="1353"/>
      <c r="J642" s="1481">
        <f t="shared" si="12"/>
        <v>0</v>
      </c>
      <c r="K642" s="1355"/>
      <c r="L642" s="1355"/>
      <c r="M642" s="1414"/>
    </row>
    <row r="643" spans="1:13">
      <c r="A643" s="1358"/>
      <c r="B643" s="1388"/>
      <c r="C643" s="1388"/>
      <c r="D643" s="1349"/>
      <c r="E643" s="1389"/>
      <c r="F643" s="1389"/>
      <c r="G643" s="1351"/>
      <c r="H643" s="1352"/>
      <c r="I643" s="1353"/>
      <c r="J643" s="1481">
        <f t="shared" si="12"/>
        <v>0</v>
      </c>
      <c r="K643" s="1355"/>
      <c r="L643" s="1355"/>
      <c r="M643" s="1414"/>
    </row>
    <row r="644" spans="1:13">
      <c r="A644" s="1358"/>
      <c r="B644" s="1388"/>
      <c r="C644" s="1388"/>
      <c r="D644" s="1349"/>
      <c r="E644" s="1389"/>
      <c r="F644" s="1389"/>
      <c r="G644" s="1351"/>
      <c r="H644" s="1352"/>
      <c r="I644" s="1353"/>
      <c r="J644" s="1481">
        <f t="shared" si="12"/>
        <v>0</v>
      </c>
      <c r="K644" s="1355"/>
      <c r="L644" s="1355"/>
      <c r="M644" s="1414"/>
    </row>
    <row r="645" spans="1:13">
      <c r="A645" s="1358"/>
      <c r="B645" s="1388"/>
      <c r="C645" s="1388"/>
      <c r="D645" s="1349"/>
      <c r="E645" s="1389"/>
      <c r="F645" s="1389"/>
      <c r="G645" s="1351"/>
      <c r="H645" s="1352"/>
      <c r="I645" s="1353"/>
      <c r="J645" s="1481">
        <f t="shared" si="12"/>
        <v>0</v>
      </c>
      <c r="K645" s="1355"/>
      <c r="L645" s="1355"/>
      <c r="M645" s="1414"/>
    </row>
    <row r="646" spans="1:13">
      <c r="A646" s="1358"/>
      <c r="B646" s="1388"/>
      <c r="C646" s="1388"/>
      <c r="D646" s="1349"/>
      <c r="E646" s="1389"/>
      <c r="F646" s="1389"/>
      <c r="G646" s="1351"/>
      <c r="H646" s="1352"/>
      <c r="I646" s="1353"/>
      <c r="J646" s="1481">
        <f t="shared" si="12"/>
        <v>0</v>
      </c>
      <c r="K646" s="1355"/>
      <c r="L646" s="1355"/>
      <c r="M646" s="1414"/>
    </row>
    <row r="647" spans="1:13">
      <c r="A647" s="1358"/>
      <c r="B647" s="1388"/>
      <c r="C647" s="1388"/>
      <c r="D647" s="1349"/>
      <c r="E647" s="1389"/>
      <c r="F647" s="1389"/>
      <c r="G647" s="1351"/>
      <c r="H647" s="1352"/>
      <c r="I647" s="1353"/>
      <c r="J647" s="1481">
        <f t="shared" si="12"/>
        <v>0</v>
      </c>
      <c r="K647" s="1355"/>
      <c r="L647" s="1355"/>
      <c r="M647" s="1414"/>
    </row>
    <row r="648" spans="1:13">
      <c r="A648" s="1358"/>
      <c r="B648" s="1388"/>
      <c r="C648" s="1388"/>
      <c r="D648" s="1349"/>
      <c r="E648" s="1389"/>
      <c r="F648" s="1389"/>
      <c r="G648" s="1351"/>
      <c r="H648" s="1352"/>
      <c r="I648" s="1353"/>
      <c r="J648" s="1481">
        <f t="shared" si="12"/>
        <v>0</v>
      </c>
      <c r="K648" s="1355"/>
      <c r="L648" s="1355"/>
      <c r="M648" s="1414"/>
    </row>
    <row r="649" spans="1:13">
      <c r="A649" s="1358"/>
      <c r="B649" s="1388"/>
      <c r="C649" s="1388"/>
      <c r="D649" s="1349"/>
      <c r="E649" s="1389"/>
      <c r="F649" s="1389"/>
      <c r="G649" s="1351"/>
      <c r="H649" s="1352"/>
      <c r="I649" s="1353"/>
      <c r="J649" s="1481">
        <f t="shared" si="12"/>
        <v>0</v>
      </c>
      <c r="K649" s="1355"/>
      <c r="L649" s="1355"/>
      <c r="M649" s="1414"/>
    </row>
    <row r="650" spans="1:13">
      <c r="A650" s="1358"/>
      <c r="B650" s="1388"/>
      <c r="C650" s="1388"/>
      <c r="D650" s="1349"/>
      <c r="E650" s="1389"/>
      <c r="F650" s="1389"/>
      <c r="G650" s="1351"/>
      <c r="H650" s="1352"/>
      <c r="I650" s="1353"/>
      <c r="J650" s="1481">
        <f t="shared" si="12"/>
        <v>0</v>
      </c>
      <c r="K650" s="1355"/>
      <c r="L650" s="1355"/>
      <c r="M650" s="1414"/>
    </row>
    <row r="651" spans="1:13">
      <c r="A651" s="1358"/>
      <c r="B651" s="1388"/>
      <c r="C651" s="1388"/>
      <c r="D651" s="1349"/>
      <c r="E651" s="1389"/>
      <c r="F651" s="1389"/>
      <c r="G651" s="1351"/>
      <c r="H651" s="1352"/>
      <c r="I651" s="1353"/>
      <c r="J651" s="1481">
        <f t="shared" si="12"/>
        <v>0</v>
      </c>
      <c r="K651" s="1355"/>
      <c r="L651" s="1355"/>
      <c r="M651" s="1414"/>
    </row>
    <row r="652" spans="1:13">
      <c r="A652" s="1358"/>
      <c r="B652" s="1388"/>
      <c r="C652" s="1388"/>
      <c r="D652" s="1349"/>
      <c r="E652" s="1389"/>
      <c r="F652" s="1389"/>
      <c r="G652" s="1351"/>
      <c r="H652" s="1352"/>
      <c r="I652" s="1353"/>
      <c r="J652" s="1481">
        <f t="shared" si="12"/>
        <v>0</v>
      </c>
      <c r="K652" s="1355"/>
      <c r="L652" s="1355"/>
      <c r="M652" s="1414"/>
    </row>
    <row r="653" spans="1:13">
      <c r="A653" s="1358"/>
      <c r="B653" s="1388"/>
      <c r="C653" s="1388"/>
      <c r="D653" s="1349"/>
      <c r="E653" s="1389"/>
      <c r="F653" s="1389"/>
      <c r="G653" s="1351"/>
      <c r="H653" s="1352"/>
      <c r="I653" s="1353"/>
      <c r="J653" s="1481">
        <f t="shared" si="12"/>
        <v>0</v>
      </c>
      <c r="K653" s="1355"/>
      <c r="L653" s="1355"/>
      <c r="M653" s="1414"/>
    </row>
    <row r="654" spans="1:13">
      <c r="A654" s="1358"/>
      <c r="B654" s="1388"/>
      <c r="C654" s="1388"/>
      <c r="D654" s="1349"/>
      <c r="E654" s="1389"/>
      <c r="F654" s="1389"/>
      <c r="G654" s="1351"/>
      <c r="H654" s="1352"/>
      <c r="I654" s="1353"/>
      <c r="J654" s="1481">
        <f t="shared" si="12"/>
        <v>0</v>
      </c>
      <c r="K654" s="1355"/>
      <c r="L654" s="1355"/>
      <c r="M654" s="1414"/>
    </row>
    <row r="655" spans="1:13">
      <c r="A655" s="1358"/>
      <c r="B655" s="1388"/>
      <c r="C655" s="1388"/>
      <c r="D655" s="1349"/>
      <c r="E655" s="1389"/>
      <c r="F655" s="1389"/>
      <c r="G655" s="1351"/>
      <c r="H655" s="1352"/>
      <c r="I655" s="1353"/>
      <c r="J655" s="1481">
        <f t="shared" si="12"/>
        <v>0</v>
      </c>
      <c r="K655" s="1355"/>
      <c r="L655" s="1355"/>
      <c r="M655" s="1414"/>
    </row>
    <row r="656" spans="1:13">
      <c r="A656" s="1358"/>
      <c r="B656" s="1388"/>
      <c r="C656" s="1388"/>
      <c r="D656" s="1349"/>
      <c r="E656" s="1389"/>
      <c r="F656" s="1389"/>
      <c r="G656" s="1351"/>
      <c r="H656" s="1352"/>
      <c r="I656" s="1353"/>
      <c r="J656" s="1481">
        <f t="shared" si="12"/>
        <v>0</v>
      </c>
      <c r="K656" s="1355"/>
      <c r="L656" s="1355"/>
      <c r="M656" s="1414"/>
    </row>
    <row r="657" spans="1:13">
      <c r="A657" s="1358"/>
      <c r="B657" s="1388"/>
      <c r="C657" s="1388"/>
      <c r="D657" s="1349"/>
      <c r="E657" s="1389"/>
      <c r="F657" s="1389"/>
      <c r="G657" s="1351"/>
      <c r="H657" s="1352"/>
      <c r="I657" s="1353"/>
      <c r="J657" s="1481">
        <f t="shared" si="12"/>
        <v>0</v>
      </c>
      <c r="K657" s="1355"/>
      <c r="L657" s="1355"/>
      <c r="M657" s="1414"/>
    </row>
    <row r="658" spans="1:13">
      <c r="A658" s="1358"/>
      <c r="B658" s="1388"/>
      <c r="C658" s="1388"/>
      <c r="D658" s="1349"/>
      <c r="E658" s="1389"/>
      <c r="F658" s="1389"/>
      <c r="G658" s="1351"/>
      <c r="H658" s="1352"/>
      <c r="I658" s="1353"/>
      <c r="J658" s="1481">
        <f t="shared" si="12"/>
        <v>0</v>
      </c>
      <c r="K658" s="1355"/>
      <c r="L658" s="1355"/>
      <c r="M658" s="1414"/>
    </row>
    <row r="659" spans="1:13">
      <c r="A659" s="1358"/>
      <c r="B659" s="1388"/>
      <c r="C659" s="1388"/>
      <c r="D659" s="1349"/>
      <c r="E659" s="1389"/>
      <c r="F659" s="1389"/>
      <c r="G659" s="1351"/>
      <c r="H659" s="1352"/>
      <c r="I659" s="1353"/>
      <c r="J659" s="1481">
        <f t="shared" si="12"/>
        <v>0</v>
      </c>
      <c r="K659" s="1355"/>
      <c r="L659" s="1355"/>
      <c r="M659" s="1414"/>
    </row>
    <row r="660" spans="1:13">
      <c r="A660" s="1358"/>
      <c r="B660" s="1388"/>
      <c r="C660" s="1388"/>
      <c r="D660" s="1349"/>
      <c r="E660" s="1389"/>
      <c r="F660" s="1389"/>
      <c r="G660" s="1351"/>
      <c r="H660" s="1352"/>
      <c r="I660" s="1353"/>
      <c r="J660" s="1481">
        <f t="shared" si="12"/>
        <v>0</v>
      </c>
      <c r="K660" s="1355"/>
      <c r="L660" s="1355"/>
      <c r="M660" s="1414"/>
    </row>
    <row r="661" spans="1:13">
      <c r="A661" s="1358"/>
      <c r="B661" s="1388"/>
      <c r="C661" s="1388"/>
      <c r="D661" s="1349"/>
      <c r="E661" s="1389"/>
      <c r="F661" s="1389"/>
      <c r="G661" s="1351"/>
      <c r="H661" s="1352"/>
      <c r="I661" s="1353"/>
      <c r="J661" s="1481">
        <f t="shared" si="12"/>
        <v>0</v>
      </c>
      <c r="K661" s="1355"/>
      <c r="L661" s="1355"/>
      <c r="M661" s="1414"/>
    </row>
    <row r="662" spans="1:13">
      <c r="A662" s="1358"/>
      <c r="B662" s="1388"/>
      <c r="C662" s="1388"/>
      <c r="D662" s="1349"/>
      <c r="E662" s="1389"/>
      <c r="F662" s="1389"/>
      <c r="G662" s="1351"/>
      <c r="H662" s="1352"/>
      <c r="I662" s="1353"/>
      <c r="J662" s="1481">
        <f t="shared" si="12"/>
        <v>0</v>
      </c>
      <c r="K662" s="1355"/>
      <c r="L662" s="1355"/>
      <c r="M662" s="1414"/>
    </row>
    <row r="663" spans="1:13">
      <c r="A663" s="1358"/>
      <c r="B663" s="1388"/>
      <c r="C663" s="1388"/>
      <c r="D663" s="1349"/>
      <c r="E663" s="1389"/>
      <c r="F663" s="1389"/>
      <c r="G663" s="1351"/>
      <c r="H663" s="1352"/>
      <c r="I663" s="1353"/>
      <c r="J663" s="1481">
        <f t="shared" si="12"/>
        <v>0</v>
      </c>
      <c r="K663" s="1355"/>
      <c r="L663" s="1355"/>
      <c r="M663" s="1414"/>
    </row>
    <row r="664" spans="1:13">
      <c r="A664" s="1358"/>
      <c r="B664" s="1388"/>
      <c r="C664" s="1388"/>
      <c r="D664" s="1349"/>
      <c r="E664" s="1389"/>
      <c r="F664" s="1389"/>
      <c r="G664" s="1351"/>
      <c r="H664" s="1352"/>
      <c r="I664" s="1353"/>
      <c r="J664" s="1481">
        <f t="shared" si="12"/>
        <v>0</v>
      </c>
      <c r="K664" s="1355"/>
      <c r="L664" s="1355"/>
      <c r="M664" s="1414"/>
    </row>
    <row r="665" spans="1:13">
      <c r="A665" s="1358"/>
      <c r="B665" s="1388"/>
      <c r="C665" s="1388"/>
      <c r="D665" s="1349"/>
      <c r="E665" s="1389"/>
      <c r="F665" s="1389"/>
      <c r="G665" s="1351"/>
      <c r="H665" s="1352"/>
      <c r="I665" s="1353"/>
      <c r="J665" s="1481">
        <f t="shared" si="12"/>
        <v>0</v>
      </c>
      <c r="K665" s="1355"/>
      <c r="L665" s="1355"/>
      <c r="M665" s="1414"/>
    </row>
    <row r="666" spans="1:13">
      <c r="A666" s="1358"/>
      <c r="B666" s="1388"/>
      <c r="C666" s="1388"/>
      <c r="D666" s="1349"/>
      <c r="E666" s="1389"/>
      <c r="F666" s="1389"/>
      <c r="G666" s="1351"/>
      <c r="H666" s="1352"/>
      <c r="I666" s="1353"/>
      <c r="J666" s="1481">
        <f t="shared" si="12"/>
        <v>0</v>
      </c>
      <c r="K666" s="1355"/>
      <c r="L666" s="1355"/>
      <c r="M666" s="1414"/>
    </row>
    <row r="667" spans="1:13">
      <c r="A667" s="1358"/>
      <c r="B667" s="1388"/>
      <c r="C667" s="1388"/>
      <c r="D667" s="1349"/>
      <c r="E667" s="1389"/>
      <c r="F667" s="1389"/>
      <c r="G667" s="1351"/>
      <c r="H667" s="1352"/>
      <c r="I667" s="1353"/>
      <c r="J667" s="1481">
        <f t="shared" si="12"/>
        <v>0</v>
      </c>
      <c r="K667" s="1355"/>
      <c r="L667" s="1355"/>
      <c r="M667" s="1414"/>
    </row>
    <row r="668" spans="1:13">
      <c r="A668" s="1358"/>
      <c r="B668" s="1388"/>
      <c r="C668" s="1388"/>
      <c r="D668" s="1349"/>
      <c r="E668" s="1389"/>
      <c r="F668" s="1389"/>
      <c r="G668" s="1351"/>
      <c r="H668" s="1352"/>
      <c r="I668" s="1353"/>
      <c r="J668" s="1481">
        <f t="shared" si="12"/>
        <v>0</v>
      </c>
      <c r="K668" s="1355"/>
      <c r="L668" s="1355"/>
      <c r="M668" s="1414"/>
    </row>
    <row r="669" spans="1:13">
      <c r="A669" s="1358"/>
      <c r="B669" s="1388"/>
      <c r="C669" s="1388"/>
      <c r="D669" s="1349"/>
      <c r="E669" s="1389"/>
      <c r="F669" s="1389"/>
      <c r="G669" s="1351"/>
      <c r="H669" s="1352"/>
      <c r="I669" s="1353"/>
      <c r="J669" s="1481">
        <f t="shared" si="12"/>
        <v>0</v>
      </c>
      <c r="K669" s="1355"/>
      <c r="L669" s="1355"/>
      <c r="M669" s="1414"/>
    </row>
    <row r="670" spans="1:13">
      <c r="A670" s="1358"/>
      <c r="B670" s="1388"/>
      <c r="C670" s="1388"/>
      <c r="D670" s="1349"/>
      <c r="E670" s="1389"/>
      <c r="F670" s="1389"/>
      <c r="G670" s="1351"/>
      <c r="H670" s="1352"/>
      <c r="I670" s="1353"/>
      <c r="J670" s="1481">
        <f t="shared" si="12"/>
        <v>0</v>
      </c>
      <c r="K670" s="1355"/>
      <c r="L670" s="1355"/>
      <c r="M670" s="1414"/>
    </row>
    <row r="671" spans="1:13">
      <c r="A671" s="1358"/>
      <c r="B671" s="1388"/>
      <c r="C671" s="1388"/>
      <c r="D671" s="1349"/>
      <c r="E671" s="1389"/>
      <c r="F671" s="1389"/>
      <c r="G671" s="1351"/>
      <c r="H671" s="1352"/>
      <c r="I671" s="1353"/>
      <c r="J671" s="1481">
        <f t="shared" si="12"/>
        <v>0</v>
      </c>
      <c r="K671" s="1355"/>
      <c r="L671" s="1355"/>
      <c r="M671" s="1414"/>
    </row>
    <row r="672" spans="1:13">
      <c r="A672" s="1358"/>
      <c r="B672" s="1388"/>
      <c r="C672" s="1388"/>
      <c r="D672" s="1349"/>
      <c r="E672" s="1389"/>
      <c r="F672" s="1389"/>
      <c r="G672" s="1351"/>
      <c r="H672" s="1352"/>
      <c r="I672" s="1353"/>
      <c r="J672" s="1481">
        <f t="shared" si="12"/>
        <v>0</v>
      </c>
      <c r="K672" s="1355"/>
      <c r="L672" s="1355"/>
      <c r="M672" s="1414"/>
    </row>
    <row r="673" spans="1:13">
      <c r="A673" s="1358"/>
      <c r="B673" s="1388"/>
      <c r="C673" s="1388"/>
      <c r="D673" s="1349"/>
      <c r="E673" s="1389"/>
      <c r="F673" s="1389"/>
      <c r="G673" s="1351"/>
      <c r="H673" s="1352"/>
      <c r="I673" s="1353"/>
      <c r="J673" s="1481">
        <f t="shared" si="12"/>
        <v>0</v>
      </c>
      <c r="K673" s="1355"/>
      <c r="L673" s="1355"/>
      <c r="M673" s="1414"/>
    </row>
    <row r="674" spans="1:13">
      <c r="A674" s="1358"/>
      <c r="B674" s="1388"/>
      <c r="C674" s="1388"/>
      <c r="D674" s="1349"/>
      <c r="E674" s="1389"/>
      <c r="F674" s="1389"/>
      <c r="G674" s="1351"/>
      <c r="H674" s="1352"/>
      <c r="I674" s="1353"/>
      <c r="J674" s="1481">
        <f t="shared" si="12"/>
        <v>0</v>
      </c>
      <c r="K674" s="1355"/>
      <c r="L674" s="1355"/>
      <c r="M674" s="1414"/>
    </row>
    <row r="675" spans="1:13">
      <c r="A675" s="1358"/>
      <c r="B675" s="1388"/>
      <c r="C675" s="1388"/>
      <c r="D675" s="1349"/>
      <c r="E675" s="1389"/>
      <c r="F675" s="1389"/>
      <c r="G675" s="1351"/>
      <c r="H675" s="1352"/>
      <c r="I675" s="1353"/>
      <c r="J675" s="1481">
        <f t="shared" si="12"/>
        <v>0</v>
      </c>
      <c r="K675" s="1355"/>
      <c r="L675" s="1355"/>
      <c r="M675" s="1414"/>
    </row>
    <row r="676" spans="1:13">
      <c r="A676" s="1358"/>
      <c r="B676" s="1388"/>
      <c r="C676" s="1388"/>
      <c r="D676" s="1349"/>
      <c r="E676" s="1389"/>
      <c r="F676" s="1389"/>
      <c r="G676" s="1351"/>
      <c r="H676" s="1352"/>
      <c r="I676" s="1353"/>
      <c r="J676" s="1481">
        <f t="shared" si="12"/>
        <v>0</v>
      </c>
      <c r="K676" s="1355"/>
      <c r="L676" s="1355"/>
      <c r="M676" s="1414"/>
    </row>
    <row r="677" spans="1:13">
      <c r="A677" s="1358"/>
      <c r="B677" s="1388"/>
      <c r="C677" s="1388"/>
      <c r="D677" s="1349"/>
      <c r="E677" s="1389"/>
      <c r="F677" s="1389"/>
      <c r="G677" s="1351"/>
      <c r="H677" s="1352"/>
      <c r="I677" s="1353"/>
      <c r="J677" s="1481">
        <f t="shared" si="12"/>
        <v>0</v>
      </c>
      <c r="K677" s="1355"/>
      <c r="L677" s="1355"/>
      <c r="M677" s="1414"/>
    </row>
    <row r="678" spans="1:13">
      <c r="A678" s="1358"/>
      <c r="B678" s="1388"/>
      <c r="C678" s="1388"/>
      <c r="D678" s="1349"/>
      <c r="E678" s="1389"/>
      <c r="F678" s="1389"/>
      <c r="G678" s="1351"/>
      <c r="H678" s="1352"/>
      <c r="I678" s="1353"/>
      <c r="J678" s="1481">
        <f t="shared" si="12"/>
        <v>0</v>
      </c>
      <c r="K678" s="1355"/>
      <c r="L678" s="1355"/>
      <c r="M678" s="1414"/>
    </row>
    <row r="679" spans="1:13">
      <c r="A679" s="1358"/>
      <c r="B679" s="1388"/>
      <c r="C679" s="1388"/>
      <c r="D679" s="1349"/>
      <c r="E679" s="1389"/>
      <c r="F679" s="1389"/>
      <c r="G679" s="1351"/>
      <c r="H679" s="1352"/>
      <c r="I679" s="1353"/>
      <c r="J679" s="1481">
        <f t="shared" si="12"/>
        <v>0</v>
      </c>
      <c r="K679" s="1355"/>
      <c r="L679" s="1355"/>
      <c r="M679" s="1414"/>
    </row>
    <row r="680" spans="1:13">
      <c r="A680" s="1358"/>
      <c r="B680" s="1388"/>
      <c r="C680" s="1388"/>
      <c r="D680" s="1349"/>
      <c r="E680" s="1389"/>
      <c r="F680" s="1389"/>
      <c r="G680" s="1351"/>
      <c r="H680" s="1352"/>
      <c r="I680" s="1353"/>
      <c r="J680" s="1481">
        <f t="shared" ref="J680:J743" si="13">H680-I680</f>
        <v>0</v>
      </c>
      <c r="K680" s="1355"/>
      <c r="L680" s="1355"/>
      <c r="M680" s="1414"/>
    </row>
    <row r="681" spans="1:13">
      <c r="A681" s="1358"/>
      <c r="B681" s="1388"/>
      <c r="C681" s="1388"/>
      <c r="D681" s="1349"/>
      <c r="E681" s="1389"/>
      <c r="F681" s="1389"/>
      <c r="G681" s="1351"/>
      <c r="H681" s="1352"/>
      <c r="I681" s="1353"/>
      <c r="J681" s="1481">
        <f t="shared" si="13"/>
        <v>0</v>
      </c>
      <c r="K681" s="1355"/>
      <c r="L681" s="1355"/>
      <c r="M681" s="1414"/>
    </row>
    <row r="682" spans="1:13">
      <c r="A682" s="1358"/>
      <c r="B682" s="1388"/>
      <c r="C682" s="1388"/>
      <c r="D682" s="1349"/>
      <c r="E682" s="1389"/>
      <c r="F682" s="1389"/>
      <c r="G682" s="1351"/>
      <c r="H682" s="1352"/>
      <c r="I682" s="1353"/>
      <c r="J682" s="1481">
        <f t="shared" si="13"/>
        <v>0</v>
      </c>
      <c r="K682" s="1355"/>
      <c r="L682" s="1355"/>
      <c r="M682" s="1414"/>
    </row>
    <row r="683" spans="1:13">
      <c r="A683" s="1358"/>
      <c r="B683" s="1388"/>
      <c r="C683" s="1388"/>
      <c r="D683" s="1349"/>
      <c r="E683" s="1389"/>
      <c r="F683" s="1389"/>
      <c r="G683" s="1351"/>
      <c r="H683" s="1352"/>
      <c r="I683" s="1353"/>
      <c r="J683" s="1481">
        <f t="shared" si="13"/>
        <v>0</v>
      </c>
      <c r="K683" s="1355"/>
      <c r="L683" s="1355"/>
      <c r="M683" s="1414"/>
    </row>
    <row r="684" spans="1:13">
      <c r="A684" s="1358"/>
      <c r="B684" s="1388"/>
      <c r="C684" s="1388"/>
      <c r="D684" s="1349"/>
      <c r="E684" s="1389"/>
      <c r="F684" s="1389"/>
      <c r="G684" s="1351"/>
      <c r="H684" s="1352"/>
      <c r="I684" s="1353"/>
      <c r="J684" s="1481">
        <f t="shared" si="13"/>
        <v>0</v>
      </c>
      <c r="K684" s="1355"/>
      <c r="L684" s="1355"/>
      <c r="M684" s="1414"/>
    </row>
    <row r="685" spans="1:13">
      <c r="A685" s="1358"/>
      <c r="B685" s="1388"/>
      <c r="C685" s="1388"/>
      <c r="D685" s="1349"/>
      <c r="E685" s="1389"/>
      <c r="F685" s="1389"/>
      <c r="G685" s="1351"/>
      <c r="H685" s="1352"/>
      <c r="I685" s="1353"/>
      <c r="J685" s="1481">
        <f t="shared" si="13"/>
        <v>0</v>
      </c>
      <c r="K685" s="1355"/>
      <c r="L685" s="1355"/>
      <c r="M685" s="1414"/>
    </row>
    <row r="686" spans="1:13">
      <c r="A686" s="1358"/>
      <c r="B686" s="1388"/>
      <c r="C686" s="1388"/>
      <c r="D686" s="1349"/>
      <c r="E686" s="1389"/>
      <c r="F686" s="1389"/>
      <c r="G686" s="1351"/>
      <c r="H686" s="1352"/>
      <c r="I686" s="1353"/>
      <c r="J686" s="1481">
        <f t="shared" si="13"/>
        <v>0</v>
      </c>
      <c r="K686" s="1355"/>
      <c r="L686" s="1355"/>
      <c r="M686" s="1414"/>
    </row>
    <row r="687" spans="1:13">
      <c r="A687" s="1358"/>
      <c r="B687" s="1388"/>
      <c r="C687" s="1388"/>
      <c r="D687" s="1349"/>
      <c r="E687" s="1389"/>
      <c r="F687" s="1389"/>
      <c r="G687" s="1351"/>
      <c r="H687" s="1352"/>
      <c r="I687" s="1353"/>
      <c r="J687" s="1481">
        <f t="shared" si="13"/>
        <v>0</v>
      </c>
      <c r="K687" s="1355"/>
      <c r="L687" s="1355"/>
      <c r="M687" s="1414"/>
    </row>
    <row r="688" spans="1:13">
      <c r="A688" s="1358"/>
      <c r="B688" s="1388"/>
      <c r="C688" s="1388"/>
      <c r="D688" s="1349"/>
      <c r="E688" s="1389"/>
      <c r="F688" s="1389"/>
      <c r="G688" s="1351"/>
      <c r="H688" s="1352"/>
      <c r="I688" s="1353"/>
      <c r="J688" s="1481">
        <f t="shared" si="13"/>
        <v>0</v>
      </c>
      <c r="K688" s="1355"/>
      <c r="L688" s="1355"/>
      <c r="M688" s="1414"/>
    </row>
    <row r="689" spans="1:13">
      <c r="A689" s="1358"/>
      <c r="B689" s="1388"/>
      <c r="C689" s="1388"/>
      <c r="D689" s="1349"/>
      <c r="E689" s="1389"/>
      <c r="F689" s="1389"/>
      <c r="G689" s="1351"/>
      <c r="H689" s="1352"/>
      <c r="I689" s="1353"/>
      <c r="J689" s="1481">
        <f t="shared" si="13"/>
        <v>0</v>
      </c>
      <c r="K689" s="1355"/>
      <c r="L689" s="1355"/>
      <c r="M689" s="1414"/>
    </row>
    <row r="690" spans="1:13">
      <c r="A690" s="1358"/>
      <c r="B690" s="1388"/>
      <c r="C690" s="1388"/>
      <c r="D690" s="1349"/>
      <c r="E690" s="1389"/>
      <c r="F690" s="1389"/>
      <c r="G690" s="1351"/>
      <c r="H690" s="1352"/>
      <c r="I690" s="1353"/>
      <c r="J690" s="1481">
        <f t="shared" si="13"/>
        <v>0</v>
      </c>
      <c r="K690" s="1355"/>
      <c r="L690" s="1355"/>
      <c r="M690" s="1414"/>
    </row>
    <row r="691" spans="1:13">
      <c r="A691" s="1358"/>
      <c r="B691" s="1388"/>
      <c r="C691" s="1388"/>
      <c r="D691" s="1349"/>
      <c r="E691" s="1389"/>
      <c r="F691" s="1389"/>
      <c r="G691" s="1351"/>
      <c r="H691" s="1352"/>
      <c r="I691" s="1353"/>
      <c r="J691" s="1481">
        <f t="shared" si="13"/>
        <v>0</v>
      </c>
      <c r="K691" s="1355"/>
      <c r="L691" s="1355"/>
      <c r="M691" s="1414"/>
    </row>
    <row r="692" spans="1:13">
      <c r="A692" s="1358"/>
      <c r="B692" s="1388"/>
      <c r="C692" s="1388"/>
      <c r="D692" s="1349"/>
      <c r="E692" s="1389"/>
      <c r="F692" s="1389"/>
      <c r="G692" s="1351"/>
      <c r="H692" s="1352"/>
      <c r="I692" s="1353"/>
      <c r="J692" s="1481">
        <f t="shared" si="13"/>
        <v>0</v>
      </c>
      <c r="K692" s="1355"/>
      <c r="L692" s="1355"/>
      <c r="M692" s="1414"/>
    </row>
    <row r="693" spans="1:13">
      <c r="A693" s="1358"/>
      <c r="B693" s="1388"/>
      <c r="C693" s="1388"/>
      <c r="D693" s="1349"/>
      <c r="E693" s="1389"/>
      <c r="F693" s="1389"/>
      <c r="G693" s="1351"/>
      <c r="H693" s="1352"/>
      <c r="I693" s="1353"/>
      <c r="J693" s="1481">
        <f t="shared" si="13"/>
        <v>0</v>
      </c>
      <c r="K693" s="1355"/>
      <c r="L693" s="1355"/>
      <c r="M693" s="1414"/>
    </row>
    <row r="694" spans="1:13">
      <c r="A694" s="1358"/>
      <c r="B694" s="1388"/>
      <c r="C694" s="1388"/>
      <c r="D694" s="1349"/>
      <c r="E694" s="1389"/>
      <c r="F694" s="1389"/>
      <c r="G694" s="1351"/>
      <c r="H694" s="1352"/>
      <c r="I694" s="1353"/>
      <c r="J694" s="1481">
        <f t="shared" si="13"/>
        <v>0</v>
      </c>
      <c r="K694" s="1355"/>
      <c r="L694" s="1355"/>
      <c r="M694" s="1414"/>
    </row>
    <row r="695" spans="1:13">
      <c r="A695" s="1358"/>
      <c r="B695" s="1388"/>
      <c r="C695" s="1388"/>
      <c r="D695" s="1349"/>
      <c r="E695" s="1389"/>
      <c r="F695" s="1389"/>
      <c r="G695" s="1351"/>
      <c r="H695" s="1352"/>
      <c r="I695" s="1353"/>
      <c r="J695" s="1481">
        <f t="shared" si="13"/>
        <v>0</v>
      </c>
      <c r="K695" s="1355"/>
      <c r="L695" s="1355"/>
      <c r="M695" s="1414"/>
    </row>
    <row r="696" spans="1:13">
      <c r="A696" s="1358"/>
      <c r="B696" s="1388"/>
      <c r="C696" s="1388"/>
      <c r="D696" s="1349"/>
      <c r="E696" s="1389"/>
      <c r="F696" s="1389"/>
      <c r="G696" s="1351"/>
      <c r="H696" s="1352"/>
      <c r="I696" s="1353"/>
      <c r="J696" s="1481">
        <f t="shared" si="13"/>
        <v>0</v>
      </c>
      <c r="K696" s="1355"/>
      <c r="L696" s="1355"/>
      <c r="M696" s="1414"/>
    </row>
    <row r="697" spans="1:13">
      <c r="A697" s="1358"/>
      <c r="B697" s="1388"/>
      <c r="C697" s="1388"/>
      <c r="D697" s="1349"/>
      <c r="E697" s="1389"/>
      <c r="F697" s="1389"/>
      <c r="G697" s="1351"/>
      <c r="H697" s="1352"/>
      <c r="I697" s="1353"/>
      <c r="J697" s="1481">
        <f t="shared" si="13"/>
        <v>0</v>
      </c>
      <c r="K697" s="1355"/>
      <c r="L697" s="1355"/>
      <c r="M697" s="1414"/>
    </row>
    <row r="698" spans="1:13">
      <c r="A698" s="1358"/>
      <c r="B698" s="1388"/>
      <c r="C698" s="1388"/>
      <c r="D698" s="1349"/>
      <c r="E698" s="1389"/>
      <c r="F698" s="1389"/>
      <c r="G698" s="1351"/>
      <c r="H698" s="1352"/>
      <c r="I698" s="1353"/>
      <c r="J698" s="1481">
        <f t="shared" si="13"/>
        <v>0</v>
      </c>
      <c r="K698" s="1355"/>
      <c r="L698" s="1355"/>
      <c r="M698" s="1414"/>
    </row>
    <row r="699" spans="1:13">
      <c r="A699" s="1358"/>
      <c r="B699" s="1388"/>
      <c r="C699" s="1388"/>
      <c r="D699" s="1349"/>
      <c r="E699" s="1389"/>
      <c r="F699" s="1389"/>
      <c r="G699" s="1351"/>
      <c r="H699" s="1352"/>
      <c r="I699" s="1353"/>
      <c r="J699" s="1481">
        <f t="shared" si="13"/>
        <v>0</v>
      </c>
      <c r="K699" s="1355"/>
      <c r="L699" s="1355"/>
      <c r="M699" s="1414"/>
    </row>
    <row r="700" spans="1:13">
      <c r="A700" s="1358"/>
      <c r="B700" s="1388"/>
      <c r="C700" s="1388"/>
      <c r="D700" s="1349"/>
      <c r="E700" s="1389"/>
      <c r="F700" s="1389"/>
      <c r="G700" s="1351"/>
      <c r="H700" s="1352"/>
      <c r="I700" s="1353"/>
      <c r="J700" s="1481">
        <f t="shared" si="13"/>
        <v>0</v>
      </c>
      <c r="K700" s="1355"/>
      <c r="L700" s="1355"/>
      <c r="M700" s="1414"/>
    </row>
    <row r="701" spans="1:13">
      <c r="A701" s="1358"/>
      <c r="B701" s="1388"/>
      <c r="C701" s="1388"/>
      <c r="D701" s="1349"/>
      <c r="E701" s="1389"/>
      <c r="F701" s="1389"/>
      <c r="G701" s="1351"/>
      <c r="H701" s="1352"/>
      <c r="I701" s="1353"/>
      <c r="J701" s="1481">
        <f t="shared" si="13"/>
        <v>0</v>
      </c>
      <c r="K701" s="1355"/>
      <c r="L701" s="1355"/>
      <c r="M701" s="1414"/>
    </row>
    <row r="702" spans="1:13">
      <c r="A702" s="1358"/>
      <c r="B702" s="1388"/>
      <c r="C702" s="1388"/>
      <c r="D702" s="1349"/>
      <c r="E702" s="1389"/>
      <c r="F702" s="1389"/>
      <c r="G702" s="1351"/>
      <c r="H702" s="1352"/>
      <c r="I702" s="1353"/>
      <c r="J702" s="1481">
        <f t="shared" si="13"/>
        <v>0</v>
      </c>
      <c r="K702" s="1355"/>
      <c r="L702" s="1355"/>
      <c r="M702" s="1414"/>
    </row>
    <row r="703" spans="1:13">
      <c r="A703" s="1358"/>
      <c r="B703" s="1388"/>
      <c r="C703" s="1388"/>
      <c r="D703" s="1349"/>
      <c r="E703" s="1389"/>
      <c r="F703" s="1389"/>
      <c r="G703" s="1351"/>
      <c r="H703" s="1352"/>
      <c r="I703" s="1353"/>
      <c r="J703" s="1481">
        <f t="shared" si="13"/>
        <v>0</v>
      </c>
      <c r="K703" s="1355"/>
      <c r="L703" s="1355"/>
      <c r="M703" s="1414"/>
    </row>
    <row r="704" spans="1:13">
      <c r="A704" s="1358"/>
      <c r="B704" s="1388"/>
      <c r="C704" s="1388"/>
      <c r="D704" s="1349"/>
      <c r="E704" s="1389"/>
      <c r="F704" s="1389"/>
      <c r="G704" s="1351"/>
      <c r="H704" s="1352"/>
      <c r="I704" s="1353"/>
      <c r="J704" s="1481">
        <f t="shared" si="13"/>
        <v>0</v>
      </c>
      <c r="K704" s="1355"/>
      <c r="L704" s="1355"/>
      <c r="M704" s="1414"/>
    </row>
    <row r="705" spans="1:13">
      <c r="A705" s="1358"/>
      <c r="B705" s="1388"/>
      <c r="C705" s="1388"/>
      <c r="D705" s="1349"/>
      <c r="E705" s="1389"/>
      <c r="F705" s="1389"/>
      <c r="G705" s="1351"/>
      <c r="H705" s="1352"/>
      <c r="I705" s="1353"/>
      <c r="J705" s="1481">
        <f t="shared" si="13"/>
        <v>0</v>
      </c>
      <c r="K705" s="1355"/>
      <c r="L705" s="1355"/>
      <c r="M705" s="1414"/>
    </row>
    <row r="706" spans="1:13">
      <c r="A706" s="1358"/>
      <c r="B706" s="1388"/>
      <c r="C706" s="1388"/>
      <c r="D706" s="1349"/>
      <c r="E706" s="1389"/>
      <c r="F706" s="1389"/>
      <c r="G706" s="1351"/>
      <c r="H706" s="1352"/>
      <c r="I706" s="1353"/>
      <c r="J706" s="1481">
        <f t="shared" si="13"/>
        <v>0</v>
      </c>
      <c r="K706" s="1355"/>
      <c r="L706" s="1355"/>
      <c r="M706" s="1414"/>
    </row>
    <row r="707" spans="1:13">
      <c r="A707" s="1358"/>
      <c r="B707" s="1388"/>
      <c r="C707" s="1388"/>
      <c r="D707" s="1349"/>
      <c r="E707" s="1389"/>
      <c r="F707" s="1389"/>
      <c r="G707" s="1351"/>
      <c r="H707" s="1352"/>
      <c r="I707" s="1353"/>
      <c r="J707" s="1481">
        <f t="shared" si="13"/>
        <v>0</v>
      </c>
      <c r="K707" s="1355"/>
      <c r="L707" s="1355"/>
      <c r="M707" s="1414"/>
    </row>
    <row r="708" spans="1:13">
      <c r="A708" s="1358"/>
      <c r="B708" s="1388"/>
      <c r="C708" s="1388"/>
      <c r="D708" s="1349"/>
      <c r="E708" s="1389"/>
      <c r="F708" s="1389"/>
      <c r="G708" s="1351"/>
      <c r="H708" s="1352"/>
      <c r="I708" s="1353"/>
      <c r="J708" s="1481">
        <f t="shared" si="13"/>
        <v>0</v>
      </c>
      <c r="K708" s="1355"/>
      <c r="L708" s="1355"/>
      <c r="M708" s="1414"/>
    </row>
    <row r="709" spans="1:13">
      <c r="A709" s="1358"/>
      <c r="B709" s="1388"/>
      <c r="C709" s="1388"/>
      <c r="D709" s="1349"/>
      <c r="E709" s="1389"/>
      <c r="F709" s="1389"/>
      <c r="G709" s="1351"/>
      <c r="H709" s="1352"/>
      <c r="I709" s="1353"/>
      <c r="J709" s="1481">
        <f t="shared" si="13"/>
        <v>0</v>
      </c>
      <c r="K709" s="1355"/>
      <c r="L709" s="1355"/>
      <c r="M709" s="1414"/>
    </row>
    <row r="710" spans="1:13">
      <c r="A710" s="1358"/>
      <c r="B710" s="1388"/>
      <c r="C710" s="1388"/>
      <c r="D710" s="1349"/>
      <c r="E710" s="1389"/>
      <c r="F710" s="1389"/>
      <c r="G710" s="1351"/>
      <c r="H710" s="1352"/>
      <c r="I710" s="1353"/>
      <c r="J710" s="1481">
        <f t="shared" si="13"/>
        <v>0</v>
      </c>
      <c r="K710" s="1355"/>
      <c r="L710" s="1355"/>
      <c r="M710" s="1414"/>
    </row>
    <row r="711" spans="1:13">
      <c r="A711" s="1358"/>
      <c r="B711" s="1388"/>
      <c r="C711" s="1388"/>
      <c r="D711" s="1349"/>
      <c r="E711" s="1389"/>
      <c r="F711" s="1389"/>
      <c r="G711" s="1351"/>
      <c r="H711" s="1352"/>
      <c r="I711" s="1353"/>
      <c r="J711" s="1481">
        <f t="shared" si="13"/>
        <v>0</v>
      </c>
      <c r="K711" s="1355"/>
      <c r="L711" s="1355"/>
      <c r="M711" s="1414"/>
    </row>
    <row r="712" spans="1:13">
      <c r="A712" s="1358"/>
      <c r="B712" s="1388"/>
      <c r="C712" s="1388"/>
      <c r="D712" s="1349"/>
      <c r="E712" s="1389"/>
      <c r="F712" s="1389"/>
      <c r="G712" s="1351"/>
      <c r="H712" s="1352"/>
      <c r="I712" s="1353"/>
      <c r="J712" s="1481">
        <f t="shared" si="13"/>
        <v>0</v>
      </c>
      <c r="K712" s="1355"/>
      <c r="L712" s="1355"/>
      <c r="M712" s="1414"/>
    </row>
    <row r="713" spans="1:13">
      <c r="A713" s="1358"/>
      <c r="B713" s="1388"/>
      <c r="C713" s="1388"/>
      <c r="D713" s="1349"/>
      <c r="E713" s="1389"/>
      <c r="F713" s="1389"/>
      <c r="G713" s="1351"/>
      <c r="H713" s="1352"/>
      <c r="I713" s="1353"/>
      <c r="J713" s="1481">
        <f t="shared" si="13"/>
        <v>0</v>
      </c>
      <c r="K713" s="1355"/>
      <c r="L713" s="1355"/>
      <c r="M713" s="1414"/>
    </row>
    <row r="714" spans="1:13">
      <c r="A714" s="1358"/>
      <c r="B714" s="1388"/>
      <c r="C714" s="1388"/>
      <c r="D714" s="1349"/>
      <c r="E714" s="1389"/>
      <c r="F714" s="1389"/>
      <c r="G714" s="1351"/>
      <c r="H714" s="1352"/>
      <c r="I714" s="1353"/>
      <c r="J714" s="1481">
        <f t="shared" si="13"/>
        <v>0</v>
      </c>
      <c r="K714" s="1355"/>
      <c r="L714" s="1355"/>
      <c r="M714" s="1414"/>
    </row>
    <row r="715" spans="1:13">
      <c r="A715" s="1358"/>
      <c r="B715" s="1388"/>
      <c r="C715" s="1388"/>
      <c r="D715" s="1349"/>
      <c r="E715" s="1389"/>
      <c r="F715" s="1389"/>
      <c r="G715" s="1351"/>
      <c r="H715" s="1352"/>
      <c r="I715" s="1353"/>
      <c r="J715" s="1481">
        <f t="shared" si="13"/>
        <v>0</v>
      </c>
      <c r="K715" s="1355"/>
      <c r="L715" s="1355"/>
      <c r="M715" s="1414"/>
    </row>
    <row r="716" spans="1:13">
      <c r="A716" s="1358"/>
      <c r="B716" s="1388"/>
      <c r="C716" s="1388"/>
      <c r="D716" s="1349"/>
      <c r="E716" s="1389"/>
      <c r="F716" s="1389"/>
      <c r="G716" s="1351"/>
      <c r="H716" s="1352"/>
      <c r="I716" s="1353"/>
      <c r="J716" s="1481">
        <f t="shared" si="13"/>
        <v>0</v>
      </c>
      <c r="K716" s="1355"/>
      <c r="L716" s="1355"/>
      <c r="M716" s="1414"/>
    </row>
    <row r="717" spans="1:13">
      <c r="A717" s="1358"/>
      <c r="B717" s="1388"/>
      <c r="C717" s="1388"/>
      <c r="D717" s="1349"/>
      <c r="E717" s="1389"/>
      <c r="F717" s="1389"/>
      <c r="G717" s="1351"/>
      <c r="H717" s="1352"/>
      <c r="I717" s="1353"/>
      <c r="J717" s="1481">
        <f t="shared" si="13"/>
        <v>0</v>
      </c>
      <c r="K717" s="1355"/>
      <c r="L717" s="1355"/>
      <c r="M717" s="1414"/>
    </row>
    <row r="718" spans="1:13">
      <c r="A718" s="1358"/>
      <c r="B718" s="1388"/>
      <c r="C718" s="1388"/>
      <c r="D718" s="1349"/>
      <c r="E718" s="1389"/>
      <c r="F718" s="1389"/>
      <c r="G718" s="1351"/>
      <c r="H718" s="1352"/>
      <c r="I718" s="1353"/>
      <c r="J718" s="1481">
        <f t="shared" si="13"/>
        <v>0</v>
      </c>
      <c r="K718" s="1355"/>
      <c r="L718" s="1355"/>
      <c r="M718" s="1414"/>
    </row>
    <row r="719" spans="1:13">
      <c r="A719" s="1358"/>
      <c r="B719" s="1388"/>
      <c r="C719" s="1388"/>
      <c r="D719" s="1349"/>
      <c r="E719" s="1389"/>
      <c r="F719" s="1389"/>
      <c r="G719" s="1351"/>
      <c r="H719" s="1352"/>
      <c r="I719" s="1353"/>
      <c r="J719" s="1481">
        <f t="shared" si="13"/>
        <v>0</v>
      </c>
      <c r="K719" s="1355"/>
      <c r="L719" s="1355"/>
      <c r="M719" s="1414"/>
    </row>
    <row r="720" spans="1:13">
      <c r="A720" s="1358"/>
      <c r="B720" s="1388"/>
      <c r="C720" s="1388"/>
      <c r="D720" s="1349"/>
      <c r="E720" s="1389"/>
      <c r="F720" s="1389"/>
      <c r="G720" s="1351"/>
      <c r="H720" s="1352"/>
      <c r="I720" s="1353"/>
      <c r="J720" s="1481">
        <f t="shared" si="13"/>
        <v>0</v>
      </c>
      <c r="K720" s="1355"/>
      <c r="L720" s="1355"/>
      <c r="M720" s="1414"/>
    </row>
    <row r="721" spans="1:13">
      <c r="A721" s="1358"/>
      <c r="B721" s="1388"/>
      <c r="C721" s="1388"/>
      <c r="D721" s="1349"/>
      <c r="E721" s="1389"/>
      <c r="F721" s="1389"/>
      <c r="G721" s="1351"/>
      <c r="H721" s="1352"/>
      <c r="I721" s="1353"/>
      <c r="J721" s="1481">
        <f t="shared" si="13"/>
        <v>0</v>
      </c>
      <c r="K721" s="1355"/>
      <c r="L721" s="1355"/>
      <c r="M721" s="1414"/>
    </row>
    <row r="722" spans="1:13">
      <c r="A722" s="1358"/>
      <c r="B722" s="1388"/>
      <c r="C722" s="1388"/>
      <c r="D722" s="1349"/>
      <c r="E722" s="1389"/>
      <c r="F722" s="1389"/>
      <c r="G722" s="1351"/>
      <c r="H722" s="1352"/>
      <c r="I722" s="1353"/>
      <c r="J722" s="1481">
        <f t="shared" si="13"/>
        <v>0</v>
      </c>
      <c r="K722" s="1355"/>
      <c r="L722" s="1355"/>
      <c r="M722" s="1414"/>
    </row>
    <row r="723" spans="1:13">
      <c r="A723" s="1358"/>
      <c r="B723" s="1388"/>
      <c r="C723" s="1388"/>
      <c r="D723" s="1349"/>
      <c r="E723" s="1389"/>
      <c r="F723" s="1389"/>
      <c r="G723" s="1351"/>
      <c r="H723" s="1352"/>
      <c r="I723" s="1353"/>
      <c r="J723" s="1481">
        <f t="shared" si="13"/>
        <v>0</v>
      </c>
      <c r="K723" s="1355"/>
      <c r="L723" s="1355"/>
      <c r="M723" s="1414"/>
    </row>
    <row r="724" spans="1:13">
      <c r="A724" s="1358"/>
      <c r="B724" s="1388"/>
      <c r="C724" s="1388"/>
      <c r="D724" s="1349"/>
      <c r="E724" s="1389"/>
      <c r="F724" s="1389"/>
      <c r="G724" s="1351"/>
      <c r="H724" s="1352"/>
      <c r="I724" s="1353"/>
      <c r="J724" s="1481">
        <f t="shared" si="13"/>
        <v>0</v>
      </c>
      <c r="K724" s="1355"/>
      <c r="L724" s="1355"/>
      <c r="M724" s="1414"/>
    </row>
    <row r="725" spans="1:13">
      <c r="A725" s="1358"/>
      <c r="B725" s="1388"/>
      <c r="C725" s="1388"/>
      <c r="D725" s="1349"/>
      <c r="E725" s="1389"/>
      <c r="F725" s="1389"/>
      <c r="G725" s="1351"/>
      <c r="H725" s="1352"/>
      <c r="I725" s="1353"/>
      <c r="J725" s="1481">
        <f t="shared" si="13"/>
        <v>0</v>
      </c>
      <c r="K725" s="1355"/>
      <c r="L725" s="1355"/>
      <c r="M725" s="1414"/>
    </row>
    <row r="726" spans="1:13">
      <c r="A726" s="1358"/>
      <c r="B726" s="1388"/>
      <c r="C726" s="1388"/>
      <c r="D726" s="1349"/>
      <c r="E726" s="1389"/>
      <c r="F726" s="1389"/>
      <c r="G726" s="1351"/>
      <c r="H726" s="1352"/>
      <c r="I726" s="1353"/>
      <c r="J726" s="1481">
        <f t="shared" si="13"/>
        <v>0</v>
      </c>
      <c r="K726" s="1355"/>
      <c r="L726" s="1355"/>
      <c r="M726" s="1414"/>
    </row>
    <row r="727" spans="1:13">
      <c r="A727" s="1358"/>
      <c r="B727" s="1388"/>
      <c r="C727" s="1388"/>
      <c r="D727" s="1349"/>
      <c r="E727" s="1389"/>
      <c r="F727" s="1389"/>
      <c r="G727" s="1351"/>
      <c r="H727" s="1352"/>
      <c r="I727" s="1353"/>
      <c r="J727" s="1481">
        <f t="shared" si="13"/>
        <v>0</v>
      </c>
      <c r="K727" s="1355"/>
      <c r="L727" s="1355"/>
      <c r="M727" s="1414"/>
    </row>
    <row r="728" spans="1:13">
      <c r="A728" s="1358"/>
      <c r="B728" s="1388"/>
      <c r="C728" s="1388"/>
      <c r="D728" s="1349"/>
      <c r="E728" s="1389"/>
      <c r="F728" s="1389"/>
      <c r="G728" s="1351"/>
      <c r="H728" s="1352"/>
      <c r="I728" s="1353"/>
      <c r="J728" s="1481">
        <f t="shared" si="13"/>
        <v>0</v>
      </c>
      <c r="K728" s="1355"/>
      <c r="L728" s="1355"/>
      <c r="M728" s="1414"/>
    </row>
    <row r="729" spans="1:13">
      <c r="A729" s="1358"/>
      <c r="B729" s="1388"/>
      <c r="C729" s="1388"/>
      <c r="D729" s="1349"/>
      <c r="E729" s="1389"/>
      <c r="F729" s="1389"/>
      <c r="G729" s="1351"/>
      <c r="H729" s="1352"/>
      <c r="I729" s="1353"/>
      <c r="J729" s="1481">
        <f t="shared" si="13"/>
        <v>0</v>
      </c>
      <c r="K729" s="1355"/>
      <c r="L729" s="1355"/>
      <c r="M729" s="1414"/>
    </row>
    <row r="730" spans="1:13">
      <c r="A730" s="1358"/>
      <c r="B730" s="1388"/>
      <c r="C730" s="1388"/>
      <c r="D730" s="1349"/>
      <c r="E730" s="1389"/>
      <c r="F730" s="1389"/>
      <c r="G730" s="1351"/>
      <c r="H730" s="1352"/>
      <c r="I730" s="1353"/>
      <c r="J730" s="1481">
        <f t="shared" si="13"/>
        <v>0</v>
      </c>
      <c r="K730" s="1355"/>
      <c r="L730" s="1355"/>
      <c r="M730" s="1414"/>
    </row>
    <row r="731" spans="1:13">
      <c r="A731" s="1358"/>
      <c r="B731" s="1388"/>
      <c r="C731" s="1388"/>
      <c r="D731" s="1349"/>
      <c r="E731" s="1389"/>
      <c r="F731" s="1389"/>
      <c r="G731" s="1351"/>
      <c r="H731" s="1352"/>
      <c r="I731" s="1353"/>
      <c r="J731" s="1481">
        <f t="shared" si="13"/>
        <v>0</v>
      </c>
      <c r="K731" s="1355"/>
      <c r="L731" s="1355"/>
      <c r="M731" s="1414"/>
    </row>
    <row r="732" spans="1:13">
      <c r="A732" s="1358"/>
      <c r="B732" s="1388"/>
      <c r="C732" s="1388"/>
      <c r="D732" s="1349"/>
      <c r="E732" s="1389"/>
      <c r="F732" s="1389"/>
      <c r="G732" s="1351"/>
      <c r="H732" s="1352"/>
      <c r="I732" s="1353"/>
      <c r="J732" s="1481">
        <f t="shared" si="13"/>
        <v>0</v>
      </c>
      <c r="K732" s="1355"/>
      <c r="L732" s="1355"/>
      <c r="M732" s="1414"/>
    </row>
    <row r="733" spans="1:13">
      <c r="A733" s="1358"/>
      <c r="B733" s="1388"/>
      <c r="C733" s="1388"/>
      <c r="D733" s="1349"/>
      <c r="E733" s="1389"/>
      <c r="F733" s="1389"/>
      <c r="G733" s="1351"/>
      <c r="H733" s="1352"/>
      <c r="I733" s="1353"/>
      <c r="J733" s="1481">
        <f t="shared" si="13"/>
        <v>0</v>
      </c>
      <c r="K733" s="1355"/>
      <c r="L733" s="1355"/>
      <c r="M733" s="1414"/>
    </row>
    <row r="734" spans="1:13">
      <c r="A734" s="1358"/>
      <c r="B734" s="1388"/>
      <c r="C734" s="1388"/>
      <c r="D734" s="1349"/>
      <c r="E734" s="1389"/>
      <c r="F734" s="1389"/>
      <c r="G734" s="1351"/>
      <c r="H734" s="1352"/>
      <c r="I734" s="1353"/>
      <c r="J734" s="1481">
        <f t="shared" si="13"/>
        <v>0</v>
      </c>
      <c r="K734" s="1355"/>
      <c r="L734" s="1355"/>
      <c r="M734" s="1414"/>
    </row>
    <row r="735" spans="1:13">
      <c r="A735" s="1358"/>
      <c r="B735" s="1388"/>
      <c r="C735" s="1388"/>
      <c r="D735" s="1349"/>
      <c r="E735" s="1389"/>
      <c r="F735" s="1389"/>
      <c r="G735" s="1351"/>
      <c r="H735" s="1352"/>
      <c r="I735" s="1353"/>
      <c r="J735" s="1481">
        <f t="shared" si="13"/>
        <v>0</v>
      </c>
      <c r="K735" s="1355"/>
      <c r="L735" s="1355"/>
      <c r="M735" s="1414"/>
    </row>
    <row r="736" spans="1:13">
      <c r="A736" s="1358"/>
      <c r="B736" s="1388"/>
      <c r="C736" s="1388"/>
      <c r="D736" s="1349"/>
      <c r="E736" s="1389"/>
      <c r="F736" s="1389"/>
      <c r="G736" s="1351"/>
      <c r="H736" s="1352"/>
      <c r="I736" s="1353"/>
      <c r="J736" s="1481">
        <f t="shared" si="13"/>
        <v>0</v>
      </c>
      <c r="K736" s="1355"/>
      <c r="L736" s="1355"/>
      <c r="M736" s="1414"/>
    </row>
    <row r="737" spans="1:13">
      <c r="A737" s="1358"/>
      <c r="B737" s="1388"/>
      <c r="C737" s="1388"/>
      <c r="D737" s="1349"/>
      <c r="E737" s="1389"/>
      <c r="F737" s="1389"/>
      <c r="G737" s="1351"/>
      <c r="H737" s="1352"/>
      <c r="I737" s="1353"/>
      <c r="J737" s="1481">
        <f t="shared" si="13"/>
        <v>0</v>
      </c>
      <c r="K737" s="1355"/>
      <c r="L737" s="1355"/>
      <c r="M737" s="1414"/>
    </row>
    <row r="738" spans="1:13">
      <c r="A738" s="1358"/>
      <c r="B738" s="1388"/>
      <c r="C738" s="1388"/>
      <c r="D738" s="1349"/>
      <c r="E738" s="1389"/>
      <c r="F738" s="1389"/>
      <c r="G738" s="1351"/>
      <c r="H738" s="1352"/>
      <c r="I738" s="1353"/>
      <c r="J738" s="1481">
        <f t="shared" si="13"/>
        <v>0</v>
      </c>
      <c r="K738" s="1355"/>
      <c r="L738" s="1355"/>
      <c r="M738" s="1414"/>
    </row>
    <row r="739" spans="1:13">
      <c r="A739" s="1358"/>
      <c r="B739" s="1388"/>
      <c r="C739" s="1388"/>
      <c r="D739" s="1349"/>
      <c r="E739" s="1389"/>
      <c r="F739" s="1389"/>
      <c r="G739" s="1351"/>
      <c r="H739" s="1352"/>
      <c r="I739" s="1353"/>
      <c r="J739" s="1481">
        <f t="shared" si="13"/>
        <v>0</v>
      </c>
      <c r="K739" s="1355"/>
      <c r="L739" s="1355"/>
      <c r="M739" s="1414"/>
    </row>
    <row r="740" spans="1:13">
      <c r="A740" s="1358"/>
      <c r="B740" s="1388"/>
      <c r="C740" s="1388"/>
      <c r="D740" s="1349"/>
      <c r="E740" s="1389"/>
      <c r="F740" s="1389"/>
      <c r="G740" s="1351"/>
      <c r="H740" s="1352"/>
      <c r="I740" s="1353"/>
      <c r="J740" s="1481">
        <f t="shared" si="13"/>
        <v>0</v>
      </c>
      <c r="K740" s="1355"/>
      <c r="L740" s="1355"/>
      <c r="M740" s="1414"/>
    </row>
    <row r="741" spans="1:13">
      <c r="A741" s="1358"/>
      <c r="B741" s="1388"/>
      <c r="C741" s="1388"/>
      <c r="D741" s="1349"/>
      <c r="E741" s="1389"/>
      <c r="F741" s="1389"/>
      <c r="G741" s="1351"/>
      <c r="H741" s="1352"/>
      <c r="I741" s="1353"/>
      <c r="J741" s="1481">
        <f t="shared" si="13"/>
        <v>0</v>
      </c>
      <c r="K741" s="1355"/>
      <c r="L741" s="1355"/>
      <c r="M741" s="1414"/>
    </row>
    <row r="742" spans="1:13">
      <c r="A742" s="1358"/>
      <c r="B742" s="1388"/>
      <c r="C742" s="1388"/>
      <c r="D742" s="1349"/>
      <c r="E742" s="1389"/>
      <c r="F742" s="1389"/>
      <c r="G742" s="1351"/>
      <c r="H742" s="1352"/>
      <c r="I742" s="1353"/>
      <c r="J742" s="1481">
        <f t="shared" si="13"/>
        <v>0</v>
      </c>
      <c r="K742" s="1355"/>
      <c r="L742" s="1355"/>
      <c r="M742" s="1414"/>
    </row>
    <row r="743" spans="1:13">
      <c r="A743" s="1358"/>
      <c r="B743" s="1388"/>
      <c r="C743" s="1388"/>
      <c r="D743" s="1349"/>
      <c r="E743" s="1389"/>
      <c r="F743" s="1389"/>
      <c r="G743" s="1351"/>
      <c r="H743" s="1352"/>
      <c r="I743" s="1353"/>
      <c r="J743" s="1481">
        <f t="shared" si="13"/>
        <v>0</v>
      </c>
      <c r="K743" s="1355"/>
      <c r="L743" s="1355"/>
      <c r="M743" s="1414"/>
    </row>
    <row r="744" spans="1:13">
      <c r="A744" s="1358"/>
      <c r="B744" s="1388"/>
      <c r="C744" s="1388"/>
      <c r="D744" s="1349"/>
      <c r="E744" s="1389"/>
      <c r="F744" s="1389"/>
      <c r="G744" s="1351"/>
      <c r="H744" s="1352"/>
      <c r="I744" s="1353"/>
      <c r="J744" s="1481">
        <f t="shared" ref="J744:J762" si="14">H744-I744</f>
        <v>0</v>
      </c>
      <c r="K744" s="1355"/>
      <c r="L744" s="1355"/>
      <c r="M744" s="1414"/>
    </row>
    <row r="745" spans="1:13">
      <c r="A745" s="1358"/>
      <c r="B745" s="1388"/>
      <c r="C745" s="1388"/>
      <c r="D745" s="1349"/>
      <c r="E745" s="1389"/>
      <c r="F745" s="1389"/>
      <c r="G745" s="1351"/>
      <c r="H745" s="1352"/>
      <c r="I745" s="1353"/>
      <c r="J745" s="1481">
        <f t="shared" si="14"/>
        <v>0</v>
      </c>
      <c r="K745" s="1355"/>
      <c r="L745" s="1355"/>
      <c r="M745" s="1414"/>
    </row>
    <row r="746" spans="1:13">
      <c r="A746" s="1358"/>
      <c r="B746" s="1388"/>
      <c r="C746" s="1388"/>
      <c r="D746" s="1349"/>
      <c r="E746" s="1389"/>
      <c r="F746" s="1389"/>
      <c r="G746" s="1351"/>
      <c r="H746" s="1352"/>
      <c r="I746" s="1353"/>
      <c r="J746" s="1481">
        <f t="shared" si="14"/>
        <v>0</v>
      </c>
      <c r="K746" s="1355"/>
      <c r="L746" s="1355"/>
      <c r="M746" s="1414"/>
    </row>
    <row r="747" spans="1:13">
      <c r="A747" s="1358"/>
      <c r="B747" s="1388"/>
      <c r="C747" s="1388"/>
      <c r="D747" s="1349"/>
      <c r="E747" s="1389"/>
      <c r="F747" s="1389"/>
      <c r="G747" s="1351"/>
      <c r="H747" s="1352"/>
      <c r="I747" s="1353"/>
      <c r="J747" s="1481">
        <f t="shared" si="14"/>
        <v>0</v>
      </c>
      <c r="K747" s="1355"/>
      <c r="L747" s="1355"/>
      <c r="M747" s="1414"/>
    </row>
    <row r="748" spans="1:13">
      <c r="A748" s="1358"/>
      <c r="B748" s="1388"/>
      <c r="C748" s="1388"/>
      <c r="D748" s="1349"/>
      <c r="E748" s="1389"/>
      <c r="F748" s="1389"/>
      <c r="G748" s="1351"/>
      <c r="H748" s="1352"/>
      <c r="I748" s="1353"/>
      <c r="J748" s="1481">
        <f t="shared" si="14"/>
        <v>0</v>
      </c>
      <c r="K748" s="1355"/>
      <c r="L748" s="1355"/>
      <c r="M748" s="1414"/>
    </row>
    <row r="749" spans="1:13">
      <c r="A749" s="1358"/>
      <c r="B749" s="1388"/>
      <c r="C749" s="1388"/>
      <c r="D749" s="1349"/>
      <c r="E749" s="1389"/>
      <c r="F749" s="1389"/>
      <c r="G749" s="1351"/>
      <c r="H749" s="1352"/>
      <c r="I749" s="1353"/>
      <c r="J749" s="1481">
        <f t="shared" si="14"/>
        <v>0</v>
      </c>
      <c r="K749" s="1355"/>
      <c r="L749" s="1355"/>
      <c r="M749" s="1414"/>
    </row>
    <row r="750" spans="1:13">
      <c r="A750" s="1358"/>
      <c r="B750" s="1388"/>
      <c r="C750" s="1388"/>
      <c r="D750" s="1349"/>
      <c r="E750" s="1389"/>
      <c r="F750" s="1389"/>
      <c r="G750" s="1351"/>
      <c r="H750" s="1352"/>
      <c r="I750" s="1353"/>
      <c r="J750" s="1481">
        <f t="shared" si="14"/>
        <v>0</v>
      </c>
      <c r="K750" s="1355"/>
      <c r="L750" s="1355"/>
      <c r="M750" s="1414"/>
    </row>
    <row r="751" spans="1:13">
      <c r="A751" s="1358"/>
      <c r="B751" s="1388"/>
      <c r="C751" s="1388"/>
      <c r="D751" s="1349"/>
      <c r="E751" s="1389"/>
      <c r="F751" s="1389"/>
      <c r="G751" s="1351"/>
      <c r="H751" s="1352"/>
      <c r="I751" s="1353"/>
      <c r="J751" s="1481">
        <f t="shared" si="14"/>
        <v>0</v>
      </c>
      <c r="K751" s="1355"/>
      <c r="L751" s="1355"/>
      <c r="M751" s="1414"/>
    </row>
    <row r="752" spans="1:13">
      <c r="A752" s="1358"/>
      <c r="B752" s="1388"/>
      <c r="C752" s="1388"/>
      <c r="D752" s="1349"/>
      <c r="E752" s="1389"/>
      <c r="F752" s="1389"/>
      <c r="G752" s="1351"/>
      <c r="H752" s="1352"/>
      <c r="I752" s="1353"/>
      <c r="J752" s="1481">
        <f t="shared" si="14"/>
        <v>0</v>
      </c>
      <c r="K752" s="1355"/>
      <c r="L752" s="1355"/>
      <c r="M752" s="1414"/>
    </row>
    <row r="753" spans="1:13">
      <c r="A753" s="1358"/>
      <c r="B753" s="1388"/>
      <c r="C753" s="1388"/>
      <c r="D753" s="1349"/>
      <c r="E753" s="1389"/>
      <c r="F753" s="1389"/>
      <c r="G753" s="1351"/>
      <c r="H753" s="1352"/>
      <c r="I753" s="1353"/>
      <c r="J753" s="1481">
        <f t="shared" si="14"/>
        <v>0</v>
      </c>
      <c r="K753" s="1355"/>
      <c r="L753" s="1355"/>
      <c r="M753" s="1414"/>
    </row>
    <row r="754" spans="1:13">
      <c r="A754" s="1358"/>
      <c r="B754" s="1388"/>
      <c r="C754" s="1388"/>
      <c r="D754" s="1349"/>
      <c r="E754" s="1389"/>
      <c r="F754" s="1389"/>
      <c r="G754" s="1351"/>
      <c r="H754" s="1352"/>
      <c r="I754" s="1353"/>
      <c r="J754" s="1481">
        <f t="shared" si="14"/>
        <v>0</v>
      </c>
      <c r="K754" s="1355"/>
      <c r="L754" s="1355"/>
      <c r="M754" s="1414"/>
    </row>
    <row r="755" spans="1:13">
      <c r="A755" s="1358"/>
      <c r="B755" s="1388"/>
      <c r="C755" s="1388"/>
      <c r="D755" s="1349"/>
      <c r="E755" s="1389"/>
      <c r="F755" s="1389"/>
      <c r="G755" s="1351"/>
      <c r="H755" s="1352"/>
      <c r="I755" s="1353"/>
      <c r="J755" s="1481">
        <f t="shared" si="14"/>
        <v>0</v>
      </c>
      <c r="K755" s="1355"/>
      <c r="L755" s="1355"/>
      <c r="M755" s="1414"/>
    </row>
    <row r="756" spans="1:13">
      <c r="A756" s="1358"/>
      <c r="B756" s="1388"/>
      <c r="C756" s="1388"/>
      <c r="D756" s="1349"/>
      <c r="E756" s="1389"/>
      <c r="F756" s="1389"/>
      <c r="G756" s="1351"/>
      <c r="H756" s="1352"/>
      <c r="I756" s="1353"/>
      <c r="J756" s="1481">
        <f t="shared" si="14"/>
        <v>0</v>
      </c>
      <c r="K756" s="1355"/>
      <c r="L756" s="1355"/>
      <c r="M756" s="1414"/>
    </row>
    <row r="757" spans="1:13">
      <c r="A757" s="1358"/>
      <c r="B757" s="1388"/>
      <c r="C757" s="1388"/>
      <c r="D757" s="1349"/>
      <c r="E757" s="1389"/>
      <c r="F757" s="1389"/>
      <c r="G757" s="1351"/>
      <c r="H757" s="1352"/>
      <c r="I757" s="1353"/>
      <c r="J757" s="1481">
        <f t="shared" si="14"/>
        <v>0</v>
      </c>
      <c r="K757" s="1355"/>
      <c r="L757" s="1355"/>
      <c r="M757" s="1414"/>
    </row>
    <row r="758" spans="1:13">
      <c r="A758" s="1358"/>
      <c r="B758" s="1388"/>
      <c r="C758" s="1388"/>
      <c r="D758" s="1349"/>
      <c r="E758" s="1389"/>
      <c r="F758" s="1389"/>
      <c r="G758" s="1351"/>
      <c r="H758" s="1352"/>
      <c r="I758" s="1353"/>
      <c r="J758" s="1481">
        <f t="shared" si="14"/>
        <v>0</v>
      </c>
      <c r="K758" s="1355"/>
      <c r="L758" s="1355"/>
      <c r="M758" s="1414"/>
    </row>
    <row r="759" spans="1:13">
      <c r="A759" s="1358"/>
      <c r="B759" s="1388"/>
      <c r="C759" s="1388"/>
      <c r="D759" s="1349"/>
      <c r="E759" s="1389"/>
      <c r="F759" s="1389"/>
      <c r="G759" s="1351"/>
      <c r="H759" s="1352"/>
      <c r="I759" s="1353"/>
      <c r="J759" s="1481">
        <f t="shared" si="14"/>
        <v>0</v>
      </c>
      <c r="K759" s="1355"/>
      <c r="L759" s="1355"/>
      <c r="M759" s="1414"/>
    </row>
    <row r="760" spans="1:13">
      <c r="A760" s="1358"/>
      <c r="B760" s="1388"/>
      <c r="C760" s="1388"/>
      <c r="D760" s="1349"/>
      <c r="E760" s="1389"/>
      <c r="F760" s="1389"/>
      <c r="G760" s="1351"/>
      <c r="H760" s="1352"/>
      <c r="I760" s="1353"/>
      <c r="J760" s="1481">
        <f t="shared" si="14"/>
        <v>0</v>
      </c>
      <c r="K760" s="1355"/>
      <c r="L760" s="1355"/>
      <c r="M760" s="1414"/>
    </row>
    <row r="761" spans="1:13">
      <c r="A761" s="1358"/>
      <c r="B761" s="1388"/>
      <c r="C761" s="1388"/>
      <c r="D761" s="1349"/>
      <c r="E761" s="1389"/>
      <c r="F761" s="1389"/>
      <c r="G761" s="1351"/>
      <c r="H761" s="1352"/>
      <c r="I761" s="1353"/>
      <c r="J761" s="1481">
        <f t="shared" si="14"/>
        <v>0</v>
      </c>
      <c r="K761" s="1355"/>
      <c r="L761" s="1355"/>
      <c r="M761" s="1414"/>
    </row>
    <row r="762" spans="1:13">
      <c r="A762" s="1463"/>
      <c r="B762" s="1475"/>
      <c r="C762" s="1475"/>
      <c r="D762" s="1476"/>
      <c r="E762" s="1477"/>
      <c r="F762" s="1477"/>
      <c r="G762" s="1478"/>
      <c r="H762" s="1466"/>
      <c r="I762" s="1467"/>
      <c r="J762" s="1482">
        <f t="shared" si="14"/>
        <v>0</v>
      </c>
      <c r="K762" s="1355"/>
      <c r="L762" s="1355"/>
      <c r="M762" s="1427"/>
    </row>
    <row r="763" spans="1:13">
      <c r="A763" s="1479"/>
      <c r="B763" s="1479"/>
      <c r="C763" s="1479"/>
      <c r="D763" s="1479"/>
      <c r="E763" s="1479"/>
      <c r="F763" s="1479"/>
      <c r="G763" s="1479"/>
      <c r="H763" s="1479"/>
      <c r="I763" s="1479"/>
    </row>
    <row r="764" spans="1:13">
      <c r="A764" s="1479"/>
      <c r="B764" s="1479"/>
      <c r="C764" s="1479"/>
      <c r="D764" s="1479"/>
      <c r="E764" s="1479"/>
      <c r="F764" s="1479"/>
      <c r="G764" s="1479"/>
      <c r="H764" s="1479"/>
      <c r="I764" s="1479"/>
    </row>
  </sheetData>
  <sheetProtection algorithmName="SHA-512" hashValue="fRp01ObiGE7NV8s6atJ1/FB0prWGgBrZE4aupK2jvyvTI6GoQitiHACA8zQcevqZihAybynRW291FpJ2PU/BGA==" saltValue="B9f9HMph0S3kxPAu+XVSXA==" spinCount="100000" sheet="1" autoFilter="0" pivotTables="0"/>
  <mergeCells count="15">
    <mergeCell ref="Q24:R24"/>
    <mergeCell ref="Q28:T28"/>
    <mergeCell ref="Q34:Q35"/>
    <mergeCell ref="N8:P8"/>
    <mergeCell ref="N11:P11"/>
    <mergeCell ref="N12:P12"/>
    <mergeCell ref="Q13:R13"/>
    <mergeCell ref="Q14:S14"/>
    <mergeCell ref="Q23:R23"/>
    <mergeCell ref="N7:P7"/>
    <mergeCell ref="A1:J1"/>
    <mergeCell ref="N4:P4"/>
    <mergeCell ref="Q4:S4"/>
    <mergeCell ref="N5:P5"/>
    <mergeCell ref="Q5:S5"/>
  </mergeCells>
  <conditionalFormatting sqref="A2:I3 A4:C5 E4:I5 A6:I92 B93:I94 A95:I9999">
    <cfRule type="expression" dxfId="14" priority="3">
      <formula>$C2="Website"</formula>
    </cfRule>
  </conditionalFormatting>
  <conditionalFormatting sqref="C1 C181:C1048576">
    <cfRule type="expression" dxfId="13" priority="4">
      <formula>$A:I ="Website"</formula>
    </cfRule>
  </conditionalFormatting>
  <conditionalFormatting sqref="D4 A93">
    <cfRule type="expression" dxfId="12" priority="5">
      <formula>$C5="Website"</formula>
    </cfRule>
  </conditionalFormatting>
  <conditionalFormatting sqref="L1:L1048576">
    <cfRule type="cellIs" dxfId="11" priority="1" operator="equal">
      <formula>"Não"</formula>
    </cfRule>
    <cfRule type="cellIs" dxfId="10" priority="2" operator="equal">
      <formula>"Sim "</formula>
    </cfRule>
  </conditionalFormatting>
  <dataValidations count="2">
    <dataValidation type="list" allowBlank="1" showInputMessage="1" showErrorMessage="1" sqref="C1:C1048576" xr:uid="{E63ADBD9-406F-4565-B10F-2E90B03F5DCB}">
      <formula1 xml:space="preserve"> $X$2:$X$2</formula1>
    </dataValidation>
    <dataValidation type="list" allowBlank="1" showInputMessage="1" showErrorMessage="1" sqref="L1:L1048576" xr:uid="{3464188E-E204-4D10-A431-B358E1AAA67E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A774D-8450-43B1-9C19-EB2BAAF9A047}">
  <sheetPr>
    <pageSetUpPr fitToPage="1"/>
  </sheetPr>
  <dimension ref="A1:Y683"/>
  <sheetViews>
    <sheetView zoomScale="90" zoomScaleNormal="90" workbookViewId="0">
      <selection activeCell="B15" sqref="B15"/>
    </sheetView>
  </sheetViews>
  <sheetFormatPr defaultColWidth="9.140625" defaultRowHeight="15"/>
  <cols>
    <col min="1" max="1" width="11.7109375" style="1336" customWidth="1"/>
    <col min="2" max="2" width="25.42578125" style="1336" customWidth="1"/>
    <col min="3" max="3" width="18.28515625" style="1336" customWidth="1"/>
    <col min="4" max="4" width="22.42578125" style="1336" customWidth="1"/>
    <col min="5" max="5" width="15.5703125" style="1336" customWidth="1"/>
    <col min="6" max="6" width="32.140625" style="1336" customWidth="1"/>
    <col min="7" max="7" width="10.85546875" style="1336" customWidth="1"/>
    <col min="8" max="9" width="14" style="1336" customWidth="1"/>
    <col min="10" max="10" width="13.5703125" style="1336" customWidth="1"/>
    <col min="11" max="11" width="20.85546875" style="1336" customWidth="1"/>
    <col min="12" max="12" width="12.5703125" style="1336" customWidth="1"/>
    <col min="13" max="13" width="12.85546875" style="1336" customWidth="1"/>
    <col min="14" max="15" width="9.140625" style="1336"/>
    <col min="16" max="16" width="14.7109375" style="1336" customWidth="1"/>
    <col min="17" max="16384" width="9.140625" style="1336"/>
  </cols>
  <sheetData>
    <row r="1" spans="1:25" ht="37.5" customHeight="1">
      <c r="A1" s="1787" t="s">
        <v>2909</v>
      </c>
      <c r="B1" s="1788"/>
      <c r="C1" s="1788"/>
      <c r="D1" s="1788"/>
      <c r="E1" s="1788"/>
      <c r="F1" s="1788"/>
      <c r="G1" s="1788"/>
      <c r="H1" s="1788"/>
      <c r="I1" s="1788"/>
      <c r="J1" s="1789"/>
    </row>
    <row r="2" spans="1:25" ht="15.75">
      <c r="A2" s="1337" t="s">
        <v>12</v>
      </c>
      <c r="B2" s="1338" t="s">
        <v>2910</v>
      </c>
      <c r="C2" s="1338" t="s">
        <v>202</v>
      </c>
      <c r="D2" s="1338" t="s">
        <v>2911</v>
      </c>
      <c r="E2" s="1339" t="s">
        <v>164</v>
      </c>
      <c r="F2" s="1340" t="s">
        <v>2912</v>
      </c>
      <c r="G2" s="1340" t="s">
        <v>204</v>
      </c>
      <c r="H2" s="1339" t="s">
        <v>14</v>
      </c>
      <c r="I2" s="1341" t="s">
        <v>2913</v>
      </c>
      <c r="J2" s="1486" t="s">
        <v>203</v>
      </c>
      <c r="K2" s="1343" t="s">
        <v>2915</v>
      </c>
      <c r="L2" s="1344" t="s">
        <v>3003</v>
      </c>
      <c r="M2" s="1343" t="s">
        <v>2966</v>
      </c>
      <c r="X2" s="1345" t="s">
        <v>1110</v>
      </c>
    </row>
    <row r="3" spans="1:25" ht="15.75" thickBot="1">
      <c r="A3" s="1358">
        <v>46024</v>
      </c>
      <c r="B3" s="1581" t="s">
        <v>3130</v>
      </c>
      <c r="C3" s="1370" t="s">
        <v>2921</v>
      </c>
      <c r="D3" s="1370">
        <v>178495</v>
      </c>
      <c r="E3" s="1582" t="s">
        <v>520</v>
      </c>
      <c r="F3" s="1582" t="s">
        <v>3131</v>
      </c>
      <c r="G3" s="1416">
        <v>2</v>
      </c>
      <c r="H3" s="1352">
        <v>39</v>
      </c>
      <c r="I3" s="1353">
        <v>39</v>
      </c>
      <c r="J3" s="1481">
        <f t="shared" ref="J3:J66" si="0">H3-I3</f>
        <v>0</v>
      </c>
      <c r="K3" s="1370"/>
      <c r="L3" s="1355"/>
      <c r="M3" s="1414"/>
      <c r="V3" s="1336">
        <v>1</v>
      </c>
      <c r="X3" s="1357" t="s">
        <v>2921</v>
      </c>
    </row>
    <row r="4" spans="1:25" ht="16.5" thickBot="1">
      <c r="A4" s="1358">
        <v>46024</v>
      </c>
      <c r="B4" s="1589" t="s">
        <v>3137</v>
      </c>
      <c r="C4" s="1370" t="s">
        <v>1110</v>
      </c>
      <c r="D4" s="1370">
        <v>1125</v>
      </c>
      <c r="E4" s="1590" t="s">
        <v>168</v>
      </c>
      <c r="F4" s="1590" t="s">
        <v>2916</v>
      </c>
      <c r="G4" s="1416">
        <v>2</v>
      </c>
      <c r="H4" s="1352">
        <v>25</v>
      </c>
      <c r="I4" s="1353">
        <v>17</v>
      </c>
      <c r="J4" s="1481">
        <f t="shared" si="0"/>
        <v>8</v>
      </c>
      <c r="K4" s="1589" t="s">
        <v>3020</v>
      </c>
      <c r="L4" s="1355" t="s">
        <v>2968</v>
      </c>
      <c r="M4" s="1414"/>
      <c r="N4" s="1779" t="s">
        <v>2992</v>
      </c>
      <c r="O4" s="1779"/>
      <c r="P4" s="1779"/>
      <c r="Q4" s="1790" t="s">
        <v>2997</v>
      </c>
      <c r="R4" s="1791"/>
      <c r="S4" s="1792"/>
      <c r="V4" s="1336">
        <v>2</v>
      </c>
      <c r="X4" s="1359" t="s">
        <v>2967</v>
      </c>
    </row>
    <row r="5" spans="1:25" ht="15.75" thickBot="1">
      <c r="A5" s="1358">
        <v>46025</v>
      </c>
      <c r="B5" s="1596" t="s">
        <v>3147</v>
      </c>
      <c r="C5" s="1370" t="s">
        <v>1110</v>
      </c>
      <c r="D5" s="1370">
        <v>1127</v>
      </c>
      <c r="E5" s="1597" t="s">
        <v>2029</v>
      </c>
      <c r="F5" s="1597" t="s">
        <v>2916</v>
      </c>
      <c r="G5" s="1416">
        <v>4</v>
      </c>
      <c r="H5" s="1352">
        <v>40</v>
      </c>
      <c r="I5" s="1353">
        <v>28</v>
      </c>
      <c r="J5" s="1481">
        <f t="shared" si="0"/>
        <v>12</v>
      </c>
      <c r="K5" s="1596" t="s">
        <v>3020</v>
      </c>
      <c r="L5" s="1355" t="s">
        <v>2968</v>
      </c>
      <c r="M5" s="1414"/>
      <c r="N5" s="1778">
        <f>SUMIF(C3:C35,"7Roads",H3:H37)</f>
        <v>235</v>
      </c>
      <c r="O5" s="1778"/>
      <c r="P5" s="1778"/>
      <c r="Q5" s="1793" t="s">
        <v>2995</v>
      </c>
      <c r="R5" s="1794"/>
      <c r="S5" s="1795"/>
      <c r="X5" s="1369" t="s">
        <v>2968</v>
      </c>
    </row>
    <row r="6" spans="1:25">
      <c r="A6" s="1358">
        <v>46026</v>
      </c>
      <c r="B6" s="1581" t="s">
        <v>3130</v>
      </c>
      <c r="C6" s="1370" t="s">
        <v>2921</v>
      </c>
      <c r="D6" s="1370">
        <v>178495</v>
      </c>
      <c r="E6" s="1582" t="s">
        <v>2029</v>
      </c>
      <c r="F6" s="1582" t="s">
        <v>2916</v>
      </c>
      <c r="G6" s="1416">
        <v>2</v>
      </c>
      <c r="H6" s="1352">
        <v>22</v>
      </c>
      <c r="I6" s="1353">
        <v>22</v>
      </c>
      <c r="J6" s="1481">
        <f t="shared" si="0"/>
        <v>0</v>
      </c>
      <c r="K6" s="1431"/>
      <c r="L6" s="1355"/>
      <c r="M6" s="1414"/>
      <c r="Q6" s="1372">
        <v>500</v>
      </c>
      <c r="R6" s="1307">
        <v>0</v>
      </c>
      <c r="S6" s="1308">
        <f t="shared" ref="S6:S12" si="1">Q6*R6</f>
        <v>0</v>
      </c>
    </row>
    <row r="7" spans="1:25">
      <c r="A7" s="1358">
        <v>46028</v>
      </c>
      <c r="B7" s="1551" t="s">
        <v>3111</v>
      </c>
      <c r="C7" s="1370" t="s">
        <v>2921</v>
      </c>
      <c r="D7" s="1370">
        <v>177978</v>
      </c>
      <c r="E7" s="1552" t="s">
        <v>2029</v>
      </c>
      <c r="F7" s="1552" t="s">
        <v>2916</v>
      </c>
      <c r="G7" s="1416">
        <v>2</v>
      </c>
      <c r="H7" s="1352">
        <v>22</v>
      </c>
      <c r="I7" s="1353">
        <v>22</v>
      </c>
      <c r="J7" s="1481">
        <f t="shared" si="0"/>
        <v>0</v>
      </c>
      <c r="K7" s="1551" t="s">
        <v>2940</v>
      </c>
      <c r="L7" s="1355" t="s">
        <v>2967</v>
      </c>
      <c r="M7" s="1414"/>
      <c r="N7" s="1779" t="s">
        <v>2993</v>
      </c>
      <c r="O7" s="1779"/>
      <c r="P7" s="1779"/>
      <c r="Q7" s="1374">
        <v>200</v>
      </c>
      <c r="R7" s="1302">
        <v>0</v>
      </c>
      <c r="S7" s="1303">
        <f t="shared" si="1"/>
        <v>0</v>
      </c>
    </row>
    <row r="8" spans="1:25">
      <c r="A8" s="1358">
        <v>46031</v>
      </c>
      <c r="B8" s="1574" t="s">
        <v>3124</v>
      </c>
      <c r="C8" s="1370" t="s">
        <v>2921</v>
      </c>
      <c r="D8" s="1370">
        <v>175604</v>
      </c>
      <c r="E8" s="1575" t="s">
        <v>274</v>
      </c>
      <c r="F8" s="1575" t="s">
        <v>3125</v>
      </c>
      <c r="G8" s="1416">
        <v>2</v>
      </c>
      <c r="H8" s="1352">
        <v>39</v>
      </c>
      <c r="I8" s="1353">
        <v>39</v>
      </c>
      <c r="J8" s="1481">
        <f t="shared" si="0"/>
        <v>0</v>
      </c>
      <c r="K8" s="1574" t="s">
        <v>3050</v>
      </c>
      <c r="L8" s="1355" t="s">
        <v>2968</v>
      </c>
      <c r="M8" s="1414"/>
      <c r="N8" s="1778">
        <f>SUMIFS(I3:I118, C3:C118, "*7Roads*", L3:L118, "Sim ")</f>
        <v>17</v>
      </c>
      <c r="O8" s="1778"/>
      <c r="P8" s="1778"/>
      <c r="Q8" s="1374">
        <v>100</v>
      </c>
      <c r="R8" s="1302">
        <v>0</v>
      </c>
      <c r="S8" s="1303">
        <f t="shared" si="1"/>
        <v>0</v>
      </c>
      <c r="X8" s="1345"/>
      <c r="Y8" s="1345"/>
    </row>
    <row r="9" spans="1:25">
      <c r="A9" s="1358">
        <v>46045</v>
      </c>
      <c r="B9" s="1431" t="s">
        <v>3033</v>
      </c>
      <c r="C9" s="1370" t="s">
        <v>1110</v>
      </c>
      <c r="D9" s="1370">
        <v>2682</v>
      </c>
      <c r="E9" s="1430" t="s">
        <v>370</v>
      </c>
      <c r="F9" s="1430" t="s">
        <v>3034</v>
      </c>
      <c r="G9" s="1416">
        <v>4</v>
      </c>
      <c r="H9" s="1352">
        <v>45</v>
      </c>
      <c r="I9" s="1353">
        <v>33</v>
      </c>
      <c r="J9" s="1481">
        <f t="shared" si="0"/>
        <v>12</v>
      </c>
      <c r="K9" s="1431" t="s">
        <v>3020</v>
      </c>
      <c r="L9" s="1355" t="s">
        <v>2968</v>
      </c>
      <c r="M9" s="1414"/>
      <c r="Q9" s="1374">
        <v>50</v>
      </c>
      <c r="R9" s="1302">
        <v>0</v>
      </c>
      <c r="S9" s="1303">
        <f t="shared" si="1"/>
        <v>0</v>
      </c>
      <c r="X9" s="1345"/>
    </row>
    <row r="10" spans="1:25">
      <c r="A10" s="1358">
        <v>46048</v>
      </c>
      <c r="B10" s="1431" t="s">
        <v>3033</v>
      </c>
      <c r="C10" s="1370" t="s">
        <v>1110</v>
      </c>
      <c r="D10" s="1370">
        <v>2683</v>
      </c>
      <c r="E10" s="1430" t="s">
        <v>2029</v>
      </c>
      <c r="F10" s="1430" t="s">
        <v>2916</v>
      </c>
      <c r="G10" s="1416">
        <v>4</v>
      </c>
      <c r="H10" s="1352">
        <v>40</v>
      </c>
      <c r="I10" s="1353">
        <v>28</v>
      </c>
      <c r="J10" s="1481">
        <f t="shared" si="0"/>
        <v>12</v>
      </c>
      <c r="K10" s="1431" t="s">
        <v>3020</v>
      </c>
      <c r="L10" s="1355" t="s">
        <v>2968</v>
      </c>
      <c r="M10" s="1414"/>
      <c r="Q10" s="1374">
        <v>20</v>
      </c>
      <c r="R10" s="1302">
        <v>0</v>
      </c>
      <c r="S10" s="1303">
        <f t="shared" si="1"/>
        <v>0</v>
      </c>
    </row>
    <row r="11" spans="1:25">
      <c r="A11" s="1358">
        <v>46062</v>
      </c>
      <c r="B11" s="1370" t="s">
        <v>3101</v>
      </c>
      <c r="C11" s="1370" t="s">
        <v>1110</v>
      </c>
      <c r="D11" s="1370">
        <v>178190</v>
      </c>
      <c r="E11" s="1534" t="s">
        <v>274</v>
      </c>
      <c r="F11" s="1534" t="s">
        <v>2920</v>
      </c>
      <c r="G11" s="1416">
        <v>2</v>
      </c>
      <c r="H11" s="1352">
        <v>35</v>
      </c>
      <c r="I11" s="1353">
        <v>25</v>
      </c>
      <c r="J11" s="1481">
        <f t="shared" si="0"/>
        <v>10</v>
      </c>
      <c r="K11" s="1535" t="s">
        <v>2940</v>
      </c>
      <c r="L11" s="1355" t="s">
        <v>2968</v>
      </c>
      <c r="M11" s="1414"/>
      <c r="N11" s="1779" t="s">
        <v>2994</v>
      </c>
      <c r="O11" s="1779"/>
      <c r="P11" s="1779"/>
      <c r="Q11" s="1374">
        <v>10</v>
      </c>
      <c r="R11" s="1302">
        <v>0</v>
      </c>
      <c r="S11" s="1303">
        <f t="shared" si="1"/>
        <v>0</v>
      </c>
    </row>
    <row r="12" spans="1:25">
      <c r="A12" s="1358">
        <v>46068</v>
      </c>
      <c r="B12" s="1554" t="s">
        <v>3115</v>
      </c>
      <c r="C12" s="1370" t="s">
        <v>2921</v>
      </c>
      <c r="D12" s="1370">
        <v>178402</v>
      </c>
      <c r="E12" s="1555" t="s">
        <v>237</v>
      </c>
      <c r="F12" s="1555" t="s">
        <v>3116</v>
      </c>
      <c r="G12" s="1416">
        <v>2</v>
      </c>
      <c r="H12" s="1352">
        <v>39</v>
      </c>
      <c r="I12" s="1353"/>
      <c r="J12" s="1481">
        <f t="shared" si="0"/>
        <v>39</v>
      </c>
      <c r="K12" s="1554" t="s">
        <v>2924</v>
      </c>
      <c r="L12" s="1355" t="s">
        <v>2967</v>
      </c>
      <c r="M12" s="1414"/>
      <c r="N12" s="1778">
        <f>SUMIFS(J3:J118, C3:C118, "*7Roads*", L3:L118, "Sim ")</f>
        <v>8</v>
      </c>
      <c r="O12" s="1778"/>
      <c r="P12" s="1778"/>
      <c r="Q12" s="1374">
        <v>5</v>
      </c>
      <c r="R12" s="1302">
        <v>0</v>
      </c>
      <c r="S12" s="1303">
        <f t="shared" si="1"/>
        <v>0</v>
      </c>
    </row>
    <row r="13" spans="1:25" ht="15.75" thickBot="1">
      <c r="A13" s="1358">
        <v>46069</v>
      </c>
      <c r="B13" s="1370" t="s">
        <v>3101</v>
      </c>
      <c r="C13" s="1370" t="s">
        <v>1110</v>
      </c>
      <c r="D13" s="1370">
        <v>178190</v>
      </c>
      <c r="E13" s="1534" t="s">
        <v>2029</v>
      </c>
      <c r="F13" s="1430" t="s">
        <v>2916</v>
      </c>
      <c r="G13" s="1416">
        <v>2</v>
      </c>
      <c r="H13" s="1352">
        <v>25</v>
      </c>
      <c r="I13" s="1353">
        <v>17</v>
      </c>
      <c r="J13" s="1481">
        <f t="shared" si="0"/>
        <v>8</v>
      </c>
      <c r="K13" s="1535" t="s">
        <v>2940</v>
      </c>
      <c r="L13" s="1536" t="s">
        <v>3102</v>
      </c>
      <c r="M13" s="1414"/>
      <c r="Q13" s="1780"/>
      <c r="R13" s="1781"/>
      <c r="S13" s="1305">
        <f>SUM(S6:S12)</f>
        <v>0</v>
      </c>
    </row>
    <row r="14" spans="1:25" ht="15.75" thickBot="1">
      <c r="A14" s="1358">
        <v>46107</v>
      </c>
      <c r="B14" s="1431" t="s">
        <v>3035</v>
      </c>
      <c r="C14" s="1370" t="s">
        <v>2921</v>
      </c>
      <c r="D14" s="1370">
        <v>176209</v>
      </c>
      <c r="E14" s="1430" t="s">
        <v>274</v>
      </c>
      <c r="F14" s="1430" t="s">
        <v>3036</v>
      </c>
      <c r="G14" s="1416">
        <v>2</v>
      </c>
      <c r="H14" s="1352">
        <v>39</v>
      </c>
      <c r="I14" s="1353">
        <v>39</v>
      </c>
      <c r="J14" s="1481">
        <f t="shared" si="0"/>
        <v>0</v>
      </c>
      <c r="K14" s="1431" t="s">
        <v>3020</v>
      </c>
      <c r="L14" s="1355" t="s">
        <v>2967</v>
      </c>
      <c r="M14" s="1414"/>
      <c r="Q14" s="1782" t="s">
        <v>2996</v>
      </c>
      <c r="R14" s="1783"/>
      <c r="S14" s="1784"/>
    </row>
    <row r="15" spans="1:25">
      <c r="A15" s="1358">
        <v>46133</v>
      </c>
      <c r="B15" s="1436" t="s">
        <v>3045</v>
      </c>
      <c r="C15" s="1370" t="s">
        <v>2921</v>
      </c>
      <c r="D15" s="1370">
        <v>177282</v>
      </c>
      <c r="E15" s="1435" t="s">
        <v>2029</v>
      </c>
      <c r="F15" s="1435" t="s">
        <v>2920</v>
      </c>
      <c r="G15" s="1416">
        <v>2</v>
      </c>
      <c r="H15" s="1352">
        <v>39</v>
      </c>
      <c r="I15" s="1353">
        <v>39</v>
      </c>
      <c r="J15" s="1481">
        <f t="shared" si="0"/>
        <v>0</v>
      </c>
      <c r="K15" s="1436" t="s">
        <v>2942</v>
      </c>
      <c r="L15" s="1355" t="s">
        <v>2968</v>
      </c>
      <c r="M15" s="1414"/>
      <c r="Q15" s="1384">
        <v>2</v>
      </c>
      <c r="R15" s="1307">
        <v>0</v>
      </c>
      <c r="S15" s="1308">
        <f t="shared" ref="S15:S22" si="2">Q15*R15</f>
        <v>0</v>
      </c>
    </row>
    <row r="16" spans="1:25">
      <c r="A16" s="1358">
        <v>46140</v>
      </c>
      <c r="B16" s="1431" t="s">
        <v>3037</v>
      </c>
      <c r="C16" s="1370" t="s">
        <v>2921</v>
      </c>
      <c r="D16" s="1370">
        <v>175543</v>
      </c>
      <c r="E16" s="1430" t="s">
        <v>2029</v>
      </c>
      <c r="F16" s="1430" t="s">
        <v>3038</v>
      </c>
      <c r="G16" s="1416">
        <v>2</v>
      </c>
      <c r="H16" s="1352">
        <v>39</v>
      </c>
      <c r="I16" s="1353">
        <v>39</v>
      </c>
      <c r="J16" s="1481">
        <f t="shared" si="0"/>
        <v>0</v>
      </c>
      <c r="K16" s="1431" t="s">
        <v>3039</v>
      </c>
      <c r="L16" s="1355" t="s">
        <v>2967</v>
      </c>
      <c r="M16" s="1414"/>
      <c r="Q16" s="1374">
        <v>1</v>
      </c>
      <c r="R16" s="1302">
        <v>0</v>
      </c>
      <c r="S16" s="1303">
        <f t="shared" si="2"/>
        <v>0</v>
      </c>
    </row>
    <row r="17" spans="1:19">
      <c r="A17" s="1358">
        <v>46143</v>
      </c>
      <c r="B17" s="1431" t="s">
        <v>3037</v>
      </c>
      <c r="C17" s="1370" t="s">
        <v>2921</v>
      </c>
      <c r="D17" s="1370">
        <v>175543</v>
      </c>
      <c r="E17" s="1430" t="s">
        <v>2029</v>
      </c>
      <c r="F17" s="1430" t="s">
        <v>2916</v>
      </c>
      <c r="G17" s="1416">
        <v>2</v>
      </c>
      <c r="H17" s="1352">
        <v>22</v>
      </c>
      <c r="I17" s="1353">
        <v>22</v>
      </c>
      <c r="J17" s="1481">
        <f t="shared" si="0"/>
        <v>0</v>
      </c>
      <c r="K17" s="1431" t="s">
        <v>3039</v>
      </c>
      <c r="L17" s="1355" t="s">
        <v>2967</v>
      </c>
      <c r="M17" s="1414"/>
      <c r="Q17" s="1374">
        <v>0.5</v>
      </c>
      <c r="R17" s="1302">
        <v>0</v>
      </c>
      <c r="S17" s="1303">
        <f t="shared" si="2"/>
        <v>0</v>
      </c>
    </row>
    <row r="18" spans="1:19">
      <c r="A18" s="1358">
        <v>46160</v>
      </c>
      <c r="B18" s="1431" t="s">
        <v>3040</v>
      </c>
      <c r="C18" s="1370" t="s">
        <v>2921</v>
      </c>
      <c r="D18" s="1370">
        <v>174135</v>
      </c>
      <c r="E18" s="1430" t="s">
        <v>919</v>
      </c>
      <c r="F18" s="1430" t="s">
        <v>3041</v>
      </c>
      <c r="G18" s="1416">
        <v>2</v>
      </c>
      <c r="H18" s="1352">
        <v>39</v>
      </c>
      <c r="I18" s="1353">
        <v>39</v>
      </c>
      <c r="J18" s="1481">
        <f t="shared" si="0"/>
        <v>0</v>
      </c>
      <c r="K18" s="1431" t="s">
        <v>2917</v>
      </c>
      <c r="L18" s="1355" t="s">
        <v>2968</v>
      </c>
      <c r="M18" s="1414"/>
      <c r="Q18" s="1374">
        <v>0.2</v>
      </c>
      <c r="R18" s="1302">
        <v>0</v>
      </c>
      <c r="S18" s="1303">
        <f t="shared" si="2"/>
        <v>0</v>
      </c>
    </row>
    <row r="19" spans="1:19" ht="16.5" customHeight="1">
      <c r="A19" s="1358">
        <v>46265</v>
      </c>
      <c r="B19" s="1431" t="s">
        <v>3042</v>
      </c>
      <c r="C19" s="1370" t="s">
        <v>2921</v>
      </c>
      <c r="D19" s="1370">
        <v>176794</v>
      </c>
      <c r="E19" s="1430" t="s">
        <v>295</v>
      </c>
      <c r="F19" s="1555" t="s">
        <v>3043</v>
      </c>
      <c r="G19" s="1416">
        <v>2</v>
      </c>
      <c r="H19" s="1352">
        <v>39</v>
      </c>
      <c r="I19" s="1353">
        <v>39</v>
      </c>
      <c r="J19" s="1481">
        <f t="shared" si="0"/>
        <v>0</v>
      </c>
      <c r="K19" s="1431" t="s">
        <v>2956</v>
      </c>
      <c r="L19" s="1355" t="s">
        <v>2967</v>
      </c>
      <c r="M19" s="1414"/>
      <c r="Q19" s="1374">
        <v>0.1</v>
      </c>
      <c r="R19" s="1302">
        <v>0</v>
      </c>
      <c r="S19" s="1303">
        <f t="shared" si="2"/>
        <v>0</v>
      </c>
    </row>
    <row r="20" spans="1:19">
      <c r="A20" s="1571" t="s">
        <v>2029</v>
      </c>
      <c r="B20" s="1567" t="s">
        <v>3119</v>
      </c>
      <c r="C20" s="1370" t="s">
        <v>1110</v>
      </c>
      <c r="D20" s="1567" t="s">
        <v>2029</v>
      </c>
      <c r="E20" s="1566" t="s">
        <v>2029</v>
      </c>
      <c r="F20" s="1566" t="s">
        <v>2916</v>
      </c>
      <c r="G20" s="1416">
        <v>1</v>
      </c>
      <c r="H20" s="1352">
        <v>25</v>
      </c>
      <c r="I20" s="1353">
        <v>17</v>
      </c>
      <c r="J20" s="1481">
        <f t="shared" si="0"/>
        <v>8</v>
      </c>
      <c r="K20" s="1567" t="s">
        <v>3020</v>
      </c>
      <c r="L20" s="1355" t="s">
        <v>2967</v>
      </c>
      <c r="M20" s="1568" t="s">
        <v>3120</v>
      </c>
      <c r="Q20" s="1374">
        <v>0.05</v>
      </c>
      <c r="R20" s="1302">
        <v>0</v>
      </c>
      <c r="S20" s="1303">
        <f t="shared" si="2"/>
        <v>0</v>
      </c>
    </row>
    <row r="21" spans="1:19">
      <c r="A21" s="1358">
        <v>45785</v>
      </c>
      <c r="B21" s="1605" t="s">
        <v>3160</v>
      </c>
      <c r="C21" s="1370" t="s">
        <v>2921</v>
      </c>
      <c r="D21" s="1609">
        <v>178800</v>
      </c>
      <c r="E21" s="1606" t="s">
        <v>2029</v>
      </c>
      <c r="F21" s="1606" t="s">
        <v>3161</v>
      </c>
      <c r="G21" s="1416">
        <v>2</v>
      </c>
      <c r="H21" s="1352">
        <v>39</v>
      </c>
      <c r="I21" s="1353">
        <v>39</v>
      </c>
      <c r="J21" s="1481">
        <f t="shared" si="0"/>
        <v>0</v>
      </c>
      <c r="K21" s="1605" t="s">
        <v>2942</v>
      </c>
      <c r="L21" s="1355" t="s">
        <v>2968</v>
      </c>
      <c r="M21" s="1414"/>
      <c r="Q21" s="1374">
        <v>0.02</v>
      </c>
      <c r="R21" s="1302">
        <v>0</v>
      </c>
      <c r="S21" s="1303">
        <f t="shared" si="2"/>
        <v>0</v>
      </c>
    </row>
    <row r="22" spans="1:19">
      <c r="A22" s="1358"/>
      <c r="B22" s="1431"/>
      <c r="C22" s="1370"/>
      <c r="D22" s="1370"/>
      <c r="E22" s="1430"/>
      <c r="F22" s="1430"/>
      <c r="G22" s="1416"/>
      <c r="H22" s="1352"/>
      <c r="I22" s="1353"/>
      <c r="J22" s="1481">
        <f t="shared" si="0"/>
        <v>0</v>
      </c>
      <c r="K22" s="1431"/>
      <c r="L22" s="1355"/>
      <c r="M22" s="1414"/>
      <c r="Q22" s="1374">
        <v>0.01</v>
      </c>
      <c r="R22" s="1302">
        <v>0</v>
      </c>
      <c r="S22" s="1303">
        <f t="shared" si="2"/>
        <v>0</v>
      </c>
    </row>
    <row r="23" spans="1:19" ht="15" customHeight="1" thickBot="1">
      <c r="A23" s="1358"/>
      <c r="B23" s="1431"/>
      <c r="C23" s="1370"/>
      <c r="D23" s="1370"/>
      <c r="E23" s="1430"/>
      <c r="F23" s="1430"/>
      <c r="G23" s="1416"/>
      <c r="H23" s="1352"/>
      <c r="I23" s="1353"/>
      <c r="J23" s="1481">
        <f t="shared" si="0"/>
        <v>0</v>
      </c>
      <c r="K23" s="1431"/>
      <c r="L23" s="1355"/>
      <c r="M23" s="1414"/>
      <c r="Q23" s="1785"/>
      <c r="R23" s="1786"/>
      <c r="S23" s="1309">
        <f>SUM(S15:S22)</f>
        <v>0</v>
      </c>
    </row>
    <row r="24" spans="1:19" ht="16.5" thickBot="1">
      <c r="A24" s="1358"/>
      <c r="B24" s="1431"/>
      <c r="C24" s="1370"/>
      <c r="D24" s="1370"/>
      <c r="E24" s="1430"/>
      <c r="F24" s="1430"/>
      <c r="G24" s="1416"/>
      <c r="H24" s="1352"/>
      <c r="I24" s="1353"/>
      <c r="J24" s="1481">
        <f t="shared" si="0"/>
        <v>0</v>
      </c>
      <c r="K24" s="1431"/>
      <c r="L24" s="1355"/>
      <c r="M24" s="1414"/>
      <c r="Q24" s="1776" t="s">
        <v>154</v>
      </c>
      <c r="R24" s="1777"/>
      <c r="S24" s="1483">
        <f>SUM(S13+S23-U2)</f>
        <v>0</v>
      </c>
    </row>
    <row r="25" spans="1:19">
      <c r="A25" s="1358"/>
      <c r="B25" s="1431"/>
      <c r="C25" s="1370"/>
      <c r="D25" s="1370"/>
      <c r="E25" s="1430"/>
      <c r="F25" s="1430"/>
      <c r="G25" s="1416"/>
      <c r="H25" s="1352"/>
      <c r="I25" s="1353"/>
      <c r="J25" s="1481">
        <f t="shared" si="0"/>
        <v>0</v>
      </c>
      <c r="K25" s="1431"/>
      <c r="L25" s="1355"/>
      <c r="M25" s="1414"/>
    </row>
    <row r="26" spans="1:19" ht="15" customHeight="1">
      <c r="A26" s="1358"/>
      <c r="B26" s="1370"/>
      <c r="C26" s="1370"/>
      <c r="D26" s="1370"/>
      <c r="E26" s="1416"/>
      <c r="F26" s="1416"/>
      <c r="G26" s="1416"/>
      <c r="H26" s="1352"/>
      <c r="I26" s="1353"/>
      <c r="J26" s="1481">
        <f t="shared" si="0"/>
        <v>0</v>
      </c>
      <c r="K26" s="1370"/>
      <c r="L26" s="1355"/>
      <c r="M26" s="1414"/>
    </row>
    <row r="27" spans="1:19">
      <c r="A27" s="1358"/>
      <c r="B27" s="1370"/>
      <c r="C27" s="1370"/>
      <c r="D27" s="1370"/>
      <c r="E27" s="1416"/>
      <c r="F27" s="1416"/>
      <c r="G27" s="1416"/>
      <c r="H27" s="1352"/>
      <c r="I27" s="1353"/>
      <c r="J27" s="1481">
        <f t="shared" si="0"/>
        <v>0</v>
      </c>
      <c r="K27" s="1370"/>
      <c r="L27" s="1355"/>
      <c r="M27" s="1414"/>
    </row>
    <row r="28" spans="1:19">
      <c r="A28" s="1358"/>
      <c r="B28" s="1370"/>
      <c r="C28" s="1370"/>
      <c r="D28" s="1370"/>
      <c r="E28" s="1416"/>
      <c r="F28" s="1416"/>
      <c r="G28" s="1416"/>
      <c r="H28" s="1352"/>
      <c r="I28" s="1353"/>
      <c r="J28" s="1481">
        <f t="shared" si="0"/>
        <v>0</v>
      </c>
      <c r="K28" s="1370"/>
      <c r="L28" s="1355"/>
      <c r="M28" s="1414"/>
    </row>
    <row r="29" spans="1:19">
      <c r="A29" s="1358"/>
      <c r="B29" s="1370"/>
      <c r="C29" s="1370"/>
      <c r="D29" s="1370"/>
      <c r="E29" s="1416"/>
      <c r="F29" s="1416"/>
      <c r="G29" s="1416"/>
      <c r="H29" s="1352"/>
      <c r="I29" s="1353"/>
      <c r="J29" s="1481">
        <f t="shared" si="0"/>
        <v>0</v>
      </c>
      <c r="K29" s="1370"/>
      <c r="L29" s="1355"/>
      <c r="M29" s="1414"/>
    </row>
    <row r="30" spans="1:19">
      <c r="A30" s="1358"/>
      <c r="B30" s="1370"/>
      <c r="C30" s="1370"/>
      <c r="D30" s="1370"/>
      <c r="E30" s="1416"/>
      <c r="F30" s="1416"/>
      <c r="G30" s="1416"/>
      <c r="H30" s="1352"/>
      <c r="I30" s="1353"/>
      <c r="J30" s="1481">
        <f t="shared" si="0"/>
        <v>0</v>
      </c>
      <c r="K30" s="1370"/>
      <c r="L30" s="1355"/>
      <c r="M30" s="1414"/>
    </row>
    <row r="31" spans="1:19">
      <c r="A31" s="1358"/>
      <c r="B31" s="1370"/>
      <c r="C31" s="1370"/>
      <c r="D31" s="1370"/>
      <c r="E31" s="1416"/>
      <c r="F31" s="1416"/>
      <c r="G31" s="1416"/>
      <c r="H31" s="1352"/>
      <c r="I31" s="1353"/>
      <c r="J31" s="1481">
        <f t="shared" si="0"/>
        <v>0</v>
      </c>
      <c r="K31" s="1370"/>
      <c r="L31" s="1355"/>
      <c r="M31" s="1414"/>
    </row>
    <row r="32" spans="1:19">
      <c r="A32" s="1358"/>
      <c r="B32" s="1370"/>
      <c r="C32" s="1370"/>
      <c r="D32" s="1370"/>
      <c r="E32" s="1416"/>
      <c r="F32" s="1416"/>
      <c r="G32" s="1416"/>
      <c r="H32" s="1352"/>
      <c r="I32" s="1353"/>
      <c r="J32" s="1481">
        <f t="shared" si="0"/>
        <v>0</v>
      </c>
      <c r="K32" s="1370"/>
      <c r="L32" s="1355"/>
      <c r="M32" s="1414"/>
    </row>
    <row r="33" spans="1:13">
      <c r="A33" s="1358"/>
      <c r="B33" s="1370"/>
      <c r="C33" s="1370"/>
      <c r="D33" s="1370"/>
      <c r="E33" s="1416"/>
      <c r="F33" s="1416"/>
      <c r="G33" s="1416"/>
      <c r="H33" s="1352"/>
      <c r="I33" s="1353"/>
      <c r="J33" s="1481">
        <f t="shared" si="0"/>
        <v>0</v>
      </c>
      <c r="K33" s="1370"/>
      <c r="L33" s="1355"/>
      <c r="M33" s="1414"/>
    </row>
    <row r="34" spans="1:13">
      <c r="A34" s="1358"/>
      <c r="B34" s="1370"/>
      <c r="C34" s="1370"/>
      <c r="D34" s="1370"/>
      <c r="E34" s="1416"/>
      <c r="F34" s="1416"/>
      <c r="G34" s="1416"/>
      <c r="H34" s="1352"/>
      <c r="I34" s="1353"/>
      <c r="J34" s="1481">
        <f t="shared" si="0"/>
        <v>0</v>
      </c>
      <c r="K34" s="1370"/>
      <c r="L34" s="1355"/>
      <c r="M34" s="1414"/>
    </row>
    <row r="35" spans="1:13">
      <c r="A35" s="1358"/>
      <c r="B35" s="1370"/>
      <c r="C35" s="1370"/>
      <c r="D35" s="1370"/>
      <c r="E35" s="1416"/>
      <c r="F35" s="1416"/>
      <c r="G35" s="1416"/>
      <c r="H35" s="1352"/>
      <c r="I35" s="1353"/>
      <c r="J35" s="1481">
        <f t="shared" si="0"/>
        <v>0</v>
      </c>
      <c r="K35" s="1370"/>
      <c r="L35" s="1355"/>
      <c r="M35" s="1414"/>
    </row>
    <row r="36" spans="1:13" ht="18.75" customHeight="1">
      <c r="A36" s="1358"/>
      <c r="B36" s="1370"/>
      <c r="C36" s="1370"/>
      <c r="D36" s="1370"/>
      <c r="E36" s="1416"/>
      <c r="F36" s="1416"/>
      <c r="G36" s="1416"/>
      <c r="H36" s="1352"/>
      <c r="I36" s="1353"/>
      <c r="J36" s="1481">
        <f t="shared" si="0"/>
        <v>0</v>
      </c>
      <c r="K36" s="1370"/>
      <c r="L36" s="1355"/>
      <c r="M36" s="1414"/>
    </row>
    <row r="37" spans="1:13">
      <c r="A37" s="1358"/>
      <c r="B37" s="1370"/>
      <c r="C37" s="1370"/>
      <c r="D37" s="1370"/>
      <c r="E37" s="1416"/>
      <c r="F37" s="1416"/>
      <c r="G37" s="1416"/>
      <c r="H37" s="1352"/>
      <c r="I37" s="1353"/>
      <c r="J37" s="1481">
        <f t="shared" si="0"/>
        <v>0</v>
      </c>
      <c r="K37" s="1370"/>
      <c r="L37" s="1355"/>
      <c r="M37" s="1414"/>
    </row>
    <row r="38" spans="1:13">
      <c r="A38" s="1358"/>
      <c r="B38" s="1370"/>
      <c r="C38" s="1370"/>
      <c r="D38" s="1370"/>
      <c r="E38" s="1416"/>
      <c r="F38" s="1416"/>
      <c r="G38" s="1416"/>
      <c r="H38" s="1352"/>
      <c r="I38" s="1353"/>
      <c r="J38" s="1481">
        <f t="shared" si="0"/>
        <v>0</v>
      </c>
      <c r="K38" s="1370"/>
      <c r="L38" s="1355"/>
      <c r="M38" s="1414"/>
    </row>
    <row r="39" spans="1:13">
      <c r="A39" s="1358"/>
      <c r="B39" s="1370"/>
      <c r="C39" s="1370"/>
      <c r="D39" s="1370"/>
      <c r="E39" s="1416"/>
      <c r="F39" s="1416"/>
      <c r="G39" s="1416"/>
      <c r="H39" s="1352"/>
      <c r="I39" s="1353"/>
      <c r="J39" s="1481">
        <f t="shared" si="0"/>
        <v>0</v>
      </c>
      <c r="K39" s="1370"/>
      <c r="L39" s="1355"/>
      <c r="M39" s="1414"/>
    </row>
    <row r="40" spans="1:13">
      <c r="A40" s="1358"/>
      <c r="B40" s="1370"/>
      <c r="C40" s="1370"/>
      <c r="D40" s="1370"/>
      <c r="E40" s="1416"/>
      <c r="F40" s="1416"/>
      <c r="G40" s="1416"/>
      <c r="H40" s="1352"/>
      <c r="I40" s="1353"/>
      <c r="J40" s="1481">
        <f t="shared" si="0"/>
        <v>0</v>
      </c>
      <c r="K40" s="1370"/>
      <c r="L40" s="1355"/>
      <c r="M40" s="1414"/>
    </row>
    <row r="41" spans="1:13">
      <c r="A41" s="1358"/>
      <c r="B41" s="1370"/>
      <c r="C41" s="1370"/>
      <c r="D41" s="1370"/>
      <c r="E41" s="1416"/>
      <c r="F41" s="1416"/>
      <c r="G41" s="1416"/>
      <c r="H41" s="1352"/>
      <c r="I41" s="1353"/>
      <c r="J41" s="1481">
        <f t="shared" si="0"/>
        <v>0</v>
      </c>
      <c r="K41" s="1370"/>
      <c r="L41" s="1355"/>
      <c r="M41" s="1414"/>
    </row>
    <row r="42" spans="1:13">
      <c r="A42" s="1358"/>
      <c r="B42" s="1370"/>
      <c r="C42" s="1370"/>
      <c r="D42" s="1370"/>
      <c r="E42" s="1416"/>
      <c r="F42" s="1416"/>
      <c r="G42" s="1416"/>
      <c r="H42" s="1352"/>
      <c r="I42" s="1353"/>
      <c r="J42" s="1481">
        <f t="shared" si="0"/>
        <v>0</v>
      </c>
      <c r="K42" s="1370"/>
      <c r="L42" s="1355"/>
      <c r="M42" s="1414"/>
    </row>
    <row r="43" spans="1:13" ht="15" customHeight="1">
      <c r="A43" s="1358"/>
      <c r="B43" s="1370"/>
      <c r="C43" s="1370"/>
      <c r="D43" s="1370"/>
      <c r="E43" s="1416"/>
      <c r="F43" s="1416"/>
      <c r="G43" s="1416"/>
      <c r="H43" s="1352"/>
      <c r="I43" s="1353"/>
      <c r="J43" s="1481">
        <f t="shared" si="0"/>
        <v>0</v>
      </c>
      <c r="K43" s="1370"/>
      <c r="L43" s="1355"/>
      <c r="M43" s="1414"/>
    </row>
    <row r="44" spans="1:13">
      <c r="A44" s="1358"/>
      <c r="B44" s="1370"/>
      <c r="C44" s="1370"/>
      <c r="D44" s="1370"/>
      <c r="E44" s="1416"/>
      <c r="F44" s="1416"/>
      <c r="G44" s="1416"/>
      <c r="H44" s="1352"/>
      <c r="I44" s="1353"/>
      <c r="J44" s="1481">
        <f t="shared" si="0"/>
        <v>0</v>
      </c>
      <c r="K44" s="1370"/>
      <c r="L44" s="1355"/>
      <c r="M44" s="1414"/>
    </row>
    <row r="45" spans="1:13">
      <c r="A45" s="1358"/>
      <c r="B45" s="1370"/>
      <c r="C45" s="1370"/>
      <c r="D45" s="1370"/>
      <c r="E45" s="1416"/>
      <c r="F45" s="1416"/>
      <c r="G45" s="1416"/>
      <c r="H45" s="1352"/>
      <c r="I45" s="1353"/>
      <c r="J45" s="1481">
        <f t="shared" si="0"/>
        <v>0</v>
      </c>
      <c r="K45" s="1370"/>
      <c r="L45" s="1355"/>
      <c r="M45" s="1414"/>
    </row>
    <row r="46" spans="1:13">
      <c r="A46" s="1358"/>
      <c r="B46" s="1370"/>
      <c r="C46" s="1370"/>
      <c r="D46" s="1370"/>
      <c r="E46" s="1416"/>
      <c r="F46" s="1416"/>
      <c r="G46" s="1416"/>
      <c r="H46" s="1352"/>
      <c r="I46" s="1353"/>
      <c r="J46" s="1481">
        <f t="shared" si="0"/>
        <v>0</v>
      </c>
      <c r="K46" s="1370"/>
      <c r="L46" s="1355"/>
      <c r="M46" s="1414"/>
    </row>
    <row r="47" spans="1:13">
      <c r="A47" s="1358"/>
      <c r="B47" s="1370"/>
      <c r="C47" s="1370"/>
      <c r="D47" s="1370"/>
      <c r="E47" s="1416"/>
      <c r="F47" s="1416"/>
      <c r="G47" s="1416"/>
      <c r="H47" s="1352"/>
      <c r="I47" s="1353"/>
      <c r="J47" s="1481">
        <f t="shared" si="0"/>
        <v>0</v>
      </c>
      <c r="K47" s="1370"/>
      <c r="L47" s="1355"/>
      <c r="M47" s="1414"/>
    </row>
    <row r="48" spans="1:13">
      <c r="A48" s="1358"/>
      <c r="B48" s="1370"/>
      <c r="C48" s="1370"/>
      <c r="D48" s="1370"/>
      <c r="E48" s="1416"/>
      <c r="F48" s="1416"/>
      <c r="G48" s="1416"/>
      <c r="H48" s="1352"/>
      <c r="I48" s="1353"/>
      <c r="J48" s="1481">
        <f t="shared" si="0"/>
        <v>0</v>
      </c>
      <c r="K48" s="1370"/>
      <c r="L48" s="1355"/>
      <c r="M48" s="1414"/>
    </row>
    <row r="49" spans="1:13">
      <c r="A49" s="1358"/>
      <c r="B49" s="1370"/>
      <c r="C49" s="1370"/>
      <c r="D49" s="1370"/>
      <c r="E49" s="1416"/>
      <c r="F49" s="1416"/>
      <c r="G49" s="1416"/>
      <c r="H49" s="1352"/>
      <c r="I49" s="1353"/>
      <c r="J49" s="1481">
        <f t="shared" si="0"/>
        <v>0</v>
      </c>
      <c r="K49" s="1370"/>
      <c r="L49" s="1355"/>
      <c r="M49" s="1414"/>
    </row>
    <row r="50" spans="1:13">
      <c r="A50" s="1358"/>
      <c r="B50" s="1370"/>
      <c r="C50" s="1370"/>
      <c r="D50" s="1370"/>
      <c r="E50" s="1416"/>
      <c r="F50" s="1416"/>
      <c r="G50" s="1416"/>
      <c r="H50" s="1352"/>
      <c r="I50" s="1353"/>
      <c r="J50" s="1481">
        <f t="shared" si="0"/>
        <v>0</v>
      </c>
      <c r="K50" s="1370"/>
      <c r="L50" s="1355"/>
      <c r="M50" s="1414"/>
    </row>
    <row r="51" spans="1:13">
      <c r="A51" s="1358"/>
      <c r="B51" s="1370"/>
      <c r="C51" s="1370"/>
      <c r="D51" s="1370"/>
      <c r="E51" s="1416"/>
      <c r="F51" s="1416"/>
      <c r="G51" s="1416"/>
      <c r="H51" s="1352"/>
      <c r="I51" s="1353"/>
      <c r="J51" s="1481">
        <f t="shared" si="0"/>
        <v>0</v>
      </c>
      <c r="K51" s="1370"/>
      <c r="L51" s="1355"/>
      <c r="M51" s="1414"/>
    </row>
    <row r="52" spans="1:13">
      <c r="A52" s="1358"/>
      <c r="B52" s="1370"/>
      <c r="C52" s="1370"/>
      <c r="D52" s="1370"/>
      <c r="E52" s="1416"/>
      <c r="F52" s="1416"/>
      <c r="G52" s="1416"/>
      <c r="H52" s="1352"/>
      <c r="I52" s="1353"/>
      <c r="J52" s="1481">
        <f t="shared" si="0"/>
        <v>0</v>
      </c>
      <c r="K52" s="1370"/>
      <c r="L52" s="1355"/>
      <c r="M52" s="1414"/>
    </row>
    <row r="53" spans="1:13">
      <c r="A53" s="1358"/>
      <c r="B53" s="1370"/>
      <c r="C53" s="1370"/>
      <c r="D53" s="1370"/>
      <c r="E53" s="1416"/>
      <c r="F53" s="1416"/>
      <c r="G53" s="1416"/>
      <c r="H53" s="1352"/>
      <c r="I53" s="1353"/>
      <c r="J53" s="1481">
        <f t="shared" si="0"/>
        <v>0</v>
      </c>
      <c r="K53" s="1370"/>
      <c r="L53" s="1355"/>
      <c r="M53" s="1414"/>
    </row>
    <row r="54" spans="1:13">
      <c r="A54" s="1358"/>
      <c r="B54" s="1370"/>
      <c r="C54" s="1370"/>
      <c r="D54" s="1370"/>
      <c r="E54" s="1416"/>
      <c r="F54" s="1416"/>
      <c r="G54" s="1416"/>
      <c r="H54" s="1352"/>
      <c r="I54" s="1353"/>
      <c r="J54" s="1481">
        <f t="shared" si="0"/>
        <v>0</v>
      </c>
      <c r="K54" s="1370"/>
      <c r="L54" s="1355"/>
      <c r="M54" s="1414"/>
    </row>
    <row r="55" spans="1:13">
      <c r="A55" s="1358"/>
      <c r="B55" s="1370"/>
      <c r="C55" s="1370"/>
      <c r="D55" s="1370"/>
      <c r="E55" s="1416"/>
      <c r="F55" s="1416"/>
      <c r="G55" s="1416"/>
      <c r="H55" s="1352"/>
      <c r="I55" s="1353"/>
      <c r="J55" s="1481">
        <f t="shared" si="0"/>
        <v>0</v>
      </c>
      <c r="K55" s="1370"/>
      <c r="L55" s="1355"/>
      <c r="M55" s="1414"/>
    </row>
    <row r="56" spans="1:13">
      <c r="A56" s="1358"/>
      <c r="B56" s="1370"/>
      <c r="C56" s="1370"/>
      <c r="D56" s="1370"/>
      <c r="E56" s="1416"/>
      <c r="F56" s="1416"/>
      <c r="G56" s="1416"/>
      <c r="H56" s="1352"/>
      <c r="I56" s="1353"/>
      <c r="J56" s="1481">
        <f t="shared" si="0"/>
        <v>0</v>
      </c>
      <c r="K56" s="1370"/>
      <c r="L56" s="1355"/>
      <c r="M56" s="1414"/>
    </row>
    <row r="57" spans="1:13">
      <c r="A57" s="1358"/>
      <c r="B57" s="1370"/>
      <c r="C57" s="1370"/>
      <c r="D57" s="1370"/>
      <c r="E57" s="1416"/>
      <c r="F57" s="1416"/>
      <c r="G57" s="1416"/>
      <c r="H57" s="1352"/>
      <c r="I57" s="1353"/>
      <c r="J57" s="1481">
        <f t="shared" si="0"/>
        <v>0</v>
      </c>
      <c r="K57" s="1370"/>
      <c r="L57" s="1355"/>
      <c r="M57" s="1414"/>
    </row>
    <row r="58" spans="1:13">
      <c r="A58" s="1358"/>
      <c r="B58" s="1370"/>
      <c r="C58" s="1370"/>
      <c r="D58" s="1370"/>
      <c r="E58" s="1416"/>
      <c r="F58" s="1416"/>
      <c r="G58" s="1416"/>
      <c r="H58" s="1352"/>
      <c r="I58" s="1353"/>
      <c r="J58" s="1481">
        <f t="shared" si="0"/>
        <v>0</v>
      </c>
      <c r="K58" s="1370"/>
      <c r="L58" s="1355"/>
      <c r="M58" s="1414"/>
    </row>
    <row r="59" spans="1:13">
      <c r="A59" s="1358"/>
      <c r="B59" s="1370"/>
      <c r="C59" s="1370"/>
      <c r="D59" s="1370"/>
      <c r="E59" s="1416"/>
      <c r="F59" s="1416"/>
      <c r="G59" s="1416"/>
      <c r="H59" s="1352"/>
      <c r="I59" s="1353"/>
      <c r="J59" s="1481">
        <f t="shared" si="0"/>
        <v>0</v>
      </c>
      <c r="K59" s="1370"/>
      <c r="L59" s="1355"/>
      <c r="M59" s="1414"/>
    </row>
    <row r="60" spans="1:13">
      <c r="A60" s="1358"/>
      <c r="B60" s="1370"/>
      <c r="C60" s="1370"/>
      <c r="D60" s="1370"/>
      <c r="E60" s="1416"/>
      <c r="F60" s="1416"/>
      <c r="G60" s="1416"/>
      <c r="H60" s="1352"/>
      <c r="I60" s="1353"/>
      <c r="J60" s="1481">
        <f t="shared" si="0"/>
        <v>0</v>
      </c>
      <c r="K60" s="1370"/>
      <c r="L60" s="1355"/>
      <c r="M60" s="1414"/>
    </row>
    <row r="61" spans="1:13">
      <c r="A61" s="1358"/>
      <c r="B61" s="1370"/>
      <c r="C61" s="1370"/>
      <c r="D61" s="1370"/>
      <c r="E61" s="1416"/>
      <c r="F61" s="1416"/>
      <c r="G61" s="1416"/>
      <c r="H61" s="1352"/>
      <c r="I61" s="1353"/>
      <c r="J61" s="1481">
        <f t="shared" si="0"/>
        <v>0</v>
      </c>
      <c r="K61" s="1370"/>
      <c r="L61" s="1355"/>
      <c r="M61" s="1414"/>
    </row>
    <row r="62" spans="1:13">
      <c r="A62" s="1358"/>
      <c r="B62" s="1370"/>
      <c r="C62" s="1370"/>
      <c r="D62" s="1370"/>
      <c r="E62" s="1416"/>
      <c r="F62" s="1416"/>
      <c r="G62" s="1416"/>
      <c r="H62" s="1352"/>
      <c r="I62" s="1353"/>
      <c r="J62" s="1481">
        <f t="shared" si="0"/>
        <v>0</v>
      </c>
      <c r="K62" s="1370"/>
      <c r="L62" s="1355"/>
      <c r="M62" s="1414"/>
    </row>
    <row r="63" spans="1:13">
      <c r="A63" s="1358"/>
      <c r="B63" s="1370"/>
      <c r="C63" s="1370"/>
      <c r="D63" s="1370"/>
      <c r="E63" s="1416"/>
      <c r="F63" s="1416"/>
      <c r="G63" s="1416"/>
      <c r="H63" s="1352"/>
      <c r="I63" s="1353"/>
      <c r="J63" s="1481">
        <f t="shared" si="0"/>
        <v>0</v>
      </c>
      <c r="K63" s="1370"/>
      <c r="L63" s="1355"/>
      <c r="M63" s="1414"/>
    </row>
    <row r="64" spans="1:13">
      <c r="A64" s="1358"/>
      <c r="B64" s="1370"/>
      <c r="C64" s="1370"/>
      <c r="D64" s="1370"/>
      <c r="E64" s="1416"/>
      <c r="F64" s="1416"/>
      <c r="G64" s="1416"/>
      <c r="H64" s="1352"/>
      <c r="I64" s="1353"/>
      <c r="J64" s="1481">
        <f t="shared" si="0"/>
        <v>0</v>
      </c>
      <c r="K64" s="1370"/>
      <c r="L64" s="1355"/>
      <c r="M64" s="1414"/>
    </row>
    <row r="65" spans="1:13">
      <c r="A65" s="1358"/>
      <c r="B65" s="1370"/>
      <c r="C65" s="1370"/>
      <c r="D65" s="1370"/>
      <c r="E65" s="1416"/>
      <c r="F65" s="1416"/>
      <c r="G65" s="1416"/>
      <c r="H65" s="1352"/>
      <c r="I65" s="1353"/>
      <c r="J65" s="1481">
        <f t="shared" si="0"/>
        <v>0</v>
      </c>
      <c r="K65" s="1370"/>
      <c r="L65" s="1355"/>
      <c r="M65" s="1414"/>
    </row>
    <row r="66" spans="1:13">
      <c r="A66" s="1358"/>
      <c r="B66" s="1370"/>
      <c r="C66" s="1370"/>
      <c r="D66" s="1370"/>
      <c r="E66" s="1416"/>
      <c r="F66" s="1416"/>
      <c r="G66" s="1416"/>
      <c r="H66" s="1352"/>
      <c r="I66" s="1353"/>
      <c r="J66" s="1481">
        <f t="shared" si="0"/>
        <v>0</v>
      </c>
      <c r="K66" s="1370"/>
      <c r="L66" s="1355"/>
      <c r="M66" s="1414"/>
    </row>
    <row r="67" spans="1:13">
      <c r="A67" s="1358"/>
      <c r="B67" s="1370"/>
      <c r="C67" s="1370"/>
      <c r="D67" s="1370"/>
      <c r="E67" s="1416"/>
      <c r="F67" s="1416"/>
      <c r="G67" s="1416"/>
      <c r="H67" s="1352"/>
      <c r="I67" s="1353"/>
      <c r="J67" s="1481">
        <f t="shared" ref="J67:J130" si="3">H67-I67</f>
        <v>0</v>
      </c>
      <c r="K67" s="1370"/>
      <c r="L67" s="1355"/>
      <c r="M67" s="1414"/>
    </row>
    <row r="68" spans="1:13">
      <c r="A68" s="1358"/>
      <c r="B68" s="1370"/>
      <c r="C68" s="1370"/>
      <c r="D68" s="1370"/>
      <c r="E68" s="1416"/>
      <c r="F68" s="1416"/>
      <c r="G68" s="1416"/>
      <c r="H68" s="1352"/>
      <c r="I68" s="1353"/>
      <c r="J68" s="1481">
        <f t="shared" si="3"/>
        <v>0</v>
      </c>
      <c r="K68" s="1370"/>
      <c r="L68" s="1355"/>
      <c r="M68" s="1414"/>
    </row>
    <row r="69" spans="1:13">
      <c r="A69" s="1358"/>
      <c r="B69" s="1370"/>
      <c r="C69" s="1370"/>
      <c r="D69" s="1370"/>
      <c r="E69" s="1416"/>
      <c r="F69" s="1416"/>
      <c r="G69" s="1416"/>
      <c r="H69" s="1352"/>
      <c r="I69" s="1353"/>
      <c r="J69" s="1481">
        <f t="shared" si="3"/>
        <v>0</v>
      </c>
      <c r="K69" s="1370"/>
      <c r="L69" s="1355"/>
      <c r="M69" s="1414"/>
    </row>
    <row r="70" spans="1:13">
      <c r="A70" s="1358"/>
      <c r="B70" s="1370"/>
      <c r="C70" s="1370"/>
      <c r="D70" s="1370"/>
      <c r="E70" s="1416"/>
      <c r="F70" s="1416"/>
      <c r="G70" s="1416"/>
      <c r="H70" s="1352"/>
      <c r="I70" s="1353"/>
      <c r="J70" s="1481">
        <f t="shared" si="3"/>
        <v>0</v>
      </c>
      <c r="K70" s="1370"/>
      <c r="L70" s="1355"/>
      <c r="M70" s="1414"/>
    </row>
    <row r="71" spans="1:13">
      <c r="A71" s="1358"/>
      <c r="B71" s="1370"/>
      <c r="C71" s="1370"/>
      <c r="D71" s="1370"/>
      <c r="E71" s="1416"/>
      <c r="F71" s="1416"/>
      <c r="G71" s="1416"/>
      <c r="H71" s="1352"/>
      <c r="I71" s="1353"/>
      <c r="J71" s="1481">
        <f t="shared" si="3"/>
        <v>0</v>
      </c>
      <c r="K71" s="1370"/>
      <c r="L71" s="1355"/>
      <c r="M71" s="1414"/>
    </row>
    <row r="72" spans="1:13">
      <c r="A72" s="1358"/>
      <c r="B72" s="1370"/>
      <c r="C72" s="1370"/>
      <c r="D72" s="1370"/>
      <c r="E72" s="1416"/>
      <c r="F72" s="1416"/>
      <c r="G72" s="1416"/>
      <c r="H72" s="1352"/>
      <c r="I72" s="1353"/>
      <c r="J72" s="1481">
        <f t="shared" si="3"/>
        <v>0</v>
      </c>
      <c r="K72" s="1370"/>
      <c r="L72" s="1355"/>
      <c r="M72" s="1414"/>
    </row>
    <row r="73" spans="1:13">
      <c r="A73" s="1358"/>
      <c r="B73" s="1370"/>
      <c r="C73" s="1370"/>
      <c r="D73" s="1370"/>
      <c r="E73" s="1416"/>
      <c r="F73" s="1416"/>
      <c r="G73" s="1416"/>
      <c r="H73" s="1352"/>
      <c r="I73" s="1353"/>
      <c r="J73" s="1481">
        <f t="shared" si="3"/>
        <v>0</v>
      </c>
      <c r="K73" s="1370"/>
      <c r="L73" s="1355"/>
      <c r="M73" s="1414"/>
    </row>
    <row r="74" spans="1:13">
      <c r="A74" s="1358"/>
      <c r="B74" s="1370"/>
      <c r="C74" s="1370"/>
      <c r="D74" s="1370"/>
      <c r="E74" s="1416"/>
      <c r="F74" s="1416"/>
      <c r="G74" s="1416"/>
      <c r="H74" s="1352"/>
      <c r="I74" s="1353"/>
      <c r="J74" s="1481">
        <f t="shared" si="3"/>
        <v>0</v>
      </c>
      <c r="K74" s="1370"/>
      <c r="L74" s="1355"/>
      <c r="M74" s="1414"/>
    </row>
    <row r="75" spans="1:13">
      <c r="A75" s="1358"/>
      <c r="B75" s="1370"/>
      <c r="C75" s="1370"/>
      <c r="D75" s="1370"/>
      <c r="E75" s="1416"/>
      <c r="F75" s="1416"/>
      <c r="G75" s="1416"/>
      <c r="H75" s="1352"/>
      <c r="I75" s="1353"/>
      <c r="J75" s="1481">
        <f t="shared" si="3"/>
        <v>0</v>
      </c>
      <c r="K75" s="1370"/>
      <c r="L75" s="1355"/>
      <c r="M75" s="1414"/>
    </row>
    <row r="76" spans="1:13">
      <c r="A76" s="1358"/>
      <c r="B76" s="1370"/>
      <c r="C76" s="1370"/>
      <c r="D76" s="1370"/>
      <c r="E76" s="1416"/>
      <c r="F76" s="1416"/>
      <c r="G76" s="1416"/>
      <c r="H76" s="1352"/>
      <c r="I76" s="1353"/>
      <c r="J76" s="1481">
        <f t="shared" si="3"/>
        <v>0</v>
      </c>
      <c r="K76" s="1370"/>
      <c r="L76" s="1355"/>
      <c r="M76" s="1414"/>
    </row>
    <row r="77" spans="1:13">
      <c r="A77" s="1358"/>
      <c r="B77" s="1370"/>
      <c r="C77" s="1370"/>
      <c r="D77" s="1370"/>
      <c r="E77" s="1416"/>
      <c r="F77" s="1416"/>
      <c r="G77" s="1416"/>
      <c r="H77" s="1352"/>
      <c r="I77" s="1353"/>
      <c r="J77" s="1481">
        <f t="shared" si="3"/>
        <v>0</v>
      </c>
      <c r="K77" s="1370"/>
      <c r="L77" s="1355"/>
      <c r="M77" s="1414"/>
    </row>
    <row r="78" spans="1:13">
      <c r="A78" s="1358"/>
      <c r="B78" s="1370"/>
      <c r="C78" s="1370"/>
      <c r="D78" s="1370"/>
      <c r="E78" s="1416"/>
      <c r="F78" s="1416"/>
      <c r="G78" s="1416"/>
      <c r="H78" s="1352"/>
      <c r="I78" s="1353"/>
      <c r="J78" s="1481">
        <f t="shared" si="3"/>
        <v>0</v>
      </c>
      <c r="K78" s="1370"/>
      <c r="L78" s="1355"/>
      <c r="M78" s="1414"/>
    </row>
    <row r="79" spans="1:13">
      <c r="A79" s="1358"/>
      <c r="B79" s="1370"/>
      <c r="C79" s="1370"/>
      <c r="D79" s="1370"/>
      <c r="E79" s="1416"/>
      <c r="F79" s="1416"/>
      <c r="G79" s="1416"/>
      <c r="H79" s="1352"/>
      <c r="I79" s="1353"/>
      <c r="J79" s="1481">
        <f t="shared" si="3"/>
        <v>0</v>
      </c>
      <c r="K79" s="1370"/>
      <c r="L79" s="1355"/>
      <c r="M79" s="1414"/>
    </row>
    <row r="80" spans="1:13">
      <c r="A80" s="1358"/>
      <c r="B80" s="1370"/>
      <c r="C80" s="1370"/>
      <c r="D80" s="1370"/>
      <c r="E80" s="1416"/>
      <c r="F80" s="1416"/>
      <c r="G80" s="1416"/>
      <c r="H80" s="1352"/>
      <c r="I80" s="1353"/>
      <c r="J80" s="1481">
        <f t="shared" si="3"/>
        <v>0</v>
      </c>
      <c r="K80" s="1370"/>
      <c r="L80" s="1355"/>
      <c r="M80" s="1414"/>
    </row>
    <row r="81" spans="1:13">
      <c r="A81" s="1358"/>
      <c r="B81" s="1370"/>
      <c r="C81" s="1370"/>
      <c r="D81" s="1370"/>
      <c r="E81" s="1416"/>
      <c r="F81" s="1416"/>
      <c r="G81" s="1416"/>
      <c r="H81" s="1352"/>
      <c r="I81" s="1353"/>
      <c r="J81" s="1481">
        <f t="shared" si="3"/>
        <v>0</v>
      </c>
      <c r="K81" s="1370"/>
      <c r="L81" s="1355"/>
      <c r="M81" s="1414"/>
    </row>
    <row r="82" spans="1:13">
      <c r="A82" s="1358"/>
      <c r="B82" s="1370"/>
      <c r="C82" s="1370"/>
      <c r="D82" s="1370"/>
      <c r="E82" s="1416"/>
      <c r="F82" s="1416"/>
      <c r="G82" s="1416"/>
      <c r="H82" s="1352"/>
      <c r="I82" s="1353"/>
      <c r="J82" s="1481">
        <f t="shared" si="3"/>
        <v>0</v>
      </c>
      <c r="K82" s="1370"/>
      <c r="L82" s="1355"/>
      <c r="M82" s="1414"/>
    </row>
    <row r="83" spans="1:13">
      <c r="A83" s="1358"/>
      <c r="B83" s="1370"/>
      <c r="C83" s="1370"/>
      <c r="D83" s="1370"/>
      <c r="E83" s="1416"/>
      <c r="F83" s="1416"/>
      <c r="G83" s="1416"/>
      <c r="H83" s="1352"/>
      <c r="I83" s="1353"/>
      <c r="J83" s="1481">
        <f t="shared" si="3"/>
        <v>0</v>
      </c>
      <c r="K83" s="1370"/>
      <c r="L83" s="1355"/>
      <c r="M83" s="1414"/>
    </row>
    <row r="84" spans="1:13">
      <c r="A84" s="1358"/>
      <c r="B84" s="1370"/>
      <c r="C84" s="1370"/>
      <c r="D84" s="1370"/>
      <c r="E84" s="1416"/>
      <c r="F84" s="1416"/>
      <c r="G84" s="1416"/>
      <c r="H84" s="1352"/>
      <c r="I84" s="1353"/>
      <c r="J84" s="1481">
        <f t="shared" si="3"/>
        <v>0</v>
      </c>
      <c r="K84" s="1370"/>
      <c r="L84" s="1355"/>
      <c r="M84" s="1414"/>
    </row>
    <row r="85" spans="1:13">
      <c r="A85" s="1358"/>
      <c r="B85" s="1370"/>
      <c r="C85" s="1370"/>
      <c r="D85" s="1370"/>
      <c r="E85" s="1416"/>
      <c r="F85" s="1416"/>
      <c r="G85" s="1416"/>
      <c r="H85" s="1352"/>
      <c r="I85" s="1353"/>
      <c r="J85" s="1481">
        <f t="shared" si="3"/>
        <v>0</v>
      </c>
      <c r="K85" s="1370"/>
      <c r="L85" s="1355"/>
      <c r="M85" s="1414"/>
    </row>
    <row r="86" spans="1:13">
      <c r="A86" s="1358"/>
      <c r="B86" s="1370"/>
      <c r="C86" s="1370"/>
      <c r="D86" s="1370"/>
      <c r="E86" s="1416"/>
      <c r="F86" s="1416"/>
      <c r="G86" s="1416"/>
      <c r="H86" s="1352"/>
      <c r="I86" s="1353"/>
      <c r="J86" s="1481">
        <f t="shared" si="3"/>
        <v>0</v>
      </c>
      <c r="K86" s="1370"/>
      <c r="L86" s="1355"/>
      <c r="M86" s="1414"/>
    </row>
    <row r="87" spans="1:13">
      <c r="A87" s="1358"/>
      <c r="B87" s="1370"/>
      <c r="C87" s="1370"/>
      <c r="D87" s="1370"/>
      <c r="E87" s="1416"/>
      <c r="F87" s="1416"/>
      <c r="G87" s="1416"/>
      <c r="H87" s="1352"/>
      <c r="I87" s="1353"/>
      <c r="J87" s="1481">
        <f t="shared" si="3"/>
        <v>0</v>
      </c>
      <c r="K87" s="1370"/>
      <c r="L87" s="1355"/>
      <c r="M87" s="1414"/>
    </row>
    <row r="88" spans="1:13">
      <c r="A88" s="1358"/>
      <c r="B88" s="1370"/>
      <c r="C88" s="1370"/>
      <c r="D88" s="1370"/>
      <c r="E88" s="1416"/>
      <c r="F88" s="1416"/>
      <c r="G88" s="1416"/>
      <c r="H88" s="1352"/>
      <c r="I88" s="1353"/>
      <c r="J88" s="1481">
        <f t="shared" si="3"/>
        <v>0</v>
      </c>
      <c r="K88" s="1370"/>
      <c r="L88" s="1355"/>
      <c r="M88" s="1414"/>
    </row>
    <row r="89" spans="1:13">
      <c r="A89" s="1358"/>
      <c r="B89" s="1370"/>
      <c r="C89" s="1370"/>
      <c r="D89" s="1370"/>
      <c r="E89" s="1416"/>
      <c r="F89" s="1416"/>
      <c r="G89" s="1416"/>
      <c r="H89" s="1352"/>
      <c r="I89" s="1353"/>
      <c r="J89" s="1481">
        <f t="shared" si="3"/>
        <v>0</v>
      </c>
      <c r="K89" s="1370"/>
      <c r="L89" s="1355"/>
      <c r="M89" s="1414"/>
    </row>
    <row r="90" spans="1:13">
      <c r="A90" s="1358"/>
      <c r="B90" s="1370"/>
      <c r="C90" s="1370"/>
      <c r="D90" s="1370"/>
      <c r="E90" s="1416"/>
      <c r="F90" s="1416"/>
      <c r="G90" s="1416"/>
      <c r="H90" s="1352"/>
      <c r="I90" s="1353"/>
      <c r="J90" s="1481">
        <f t="shared" si="3"/>
        <v>0</v>
      </c>
      <c r="K90" s="1370"/>
      <c r="L90" s="1355"/>
      <c r="M90" s="1414"/>
    </row>
    <row r="91" spans="1:13">
      <c r="A91" s="1358"/>
      <c r="B91" s="1370"/>
      <c r="C91" s="1370"/>
      <c r="D91" s="1370"/>
      <c r="E91" s="1416"/>
      <c r="F91" s="1416"/>
      <c r="G91" s="1416"/>
      <c r="H91" s="1352"/>
      <c r="I91" s="1353"/>
      <c r="J91" s="1481">
        <f t="shared" si="3"/>
        <v>0</v>
      </c>
      <c r="K91" s="1370"/>
      <c r="L91" s="1355"/>
      <c r="M91" s="1414"/>
    </row>
    <row r="92" spans="1:13">
      <c r="A92" s="1358"/>
      <c r="B92" s="1370"/>
      <c r="C92" s="1370"/>
      <c r="D92" s="1370"/>
      <c r="E92" s="1416"/>
      <c r="F92" s="1416"/>
      <c r="G92" s="1416"/>
      <c r="H92" s="1352"/>
      <c r="I92" s="1353"/>
      <c r="J92" s="1481">
        <f t="shared" si="3"/>
        <v>0</v>
      </c>
      <c r="K92" s="1370"/>
      <c r="L92" s="1355"/>
      <c r="M92" s="1414"/>
    </row>
    <row r="93" spans="1:13">
      <c r="A93" s="1358"/>
      <c r="B93" s="1370"/>
      <c r="C93" s="1370"/>
      <c r="D93" s="1370"/>
      <c r="E93" s="1416"/>
      <c r="F93" s="1416"/>
      <c r="G93" s="1416"/>
      <c r="H93" s="1352"/>
      <c r="I93" s="1353"/>
      <c r="J93" s="1481">
        <f t="shared" si="3"/>
        <v>0</v>
      </c>
      <c r="K93" s="1370"/>
      <c r="L93" s="1355"/>
      <c r="M93" s="1414"/>
    </row>
    <row r="94" spans="1:13">
      <c r="A94" s="1358"/>
      <c r="B94" s="1370"/>
      <c r="C94" s="1370"/>
      <c r="D94" s="1370"/>
      <c r="E94" s="1416"/>
      <c r="F94" s="1416"/>
      <c r="G94" s="1416"/>
      <c r="H94" s="1352"/>
      <c r="I94" s="1353"/>
      <c r="J94" s="1481">
        <f t="shared" si="3"/>
        <v>0</v>
      </c>
      <c r="K94" s="1370"/>
      <c r="L94" s="1355"/>
      <c r="M94" s="1414"/>
    </row>
    <row r="95" spans="1:13">
      <c r="A95" s="1358"/>
      <c r="B95" s="1370"/>
      <c r="C95" s="1370"/>
      <c r="D95" s="1370"/>
      <c r="E95" s="1416"/>
      <c r="F95" s="1416"/>
      <c r="G95" s="1416"/>
      <c r="H95" s="1352"/>
      <c r="I95" s="1353"/>
      <c r="J95" s="1481">
        <f t="shared" si="3"/>
        <v>0</v>
      </c>
      <c r="K95" s="1370"/>
      <c r="L95" s="1355"/>
      <c r="M95" s="1414"/>
    </row>
    <row r="96" spans="1:13">
      <c r="A96" s="1358"/>
      <c r="B96" s="1370"/>
      <c r="C96" s="1370"/>
      <c r="D96" s="1370"/>
      <c r="E96" s="1416"/>
      <c r="F96" s="1416"/>
      <c r="G96" s="1416"/>
      <c r="H96" s="1352"/>
      <c r="I96" s="1353"/>
      <c r="J96" s="1481">
        <f t="shared" si="3"/>
        <v>0</v>
      </c>
      <c r="K96" s="1370"/>
      <c r="L96" s="1355"/>
      <c r="M96" s="1414"/>
    </row>
    <row r="97" spans="1:13">
      <c r="A97" s="1358"/>
      <c r="B97" s="1370"/>
      <c r="C97" s="1370"/>
      <c r="D97" s="1370"/>
      <c r="E97" s="1416"/>
      <c r="F97" s="1416"/>
      <c r="G97" s="1416"/>
      <c r="H97" s="1352"/>
      <c r="I97" s="1353"/>
      <c r="J97" s="1481">
        <f t="shared" si="3"/>
        <v>0</v>
      </c>
      <c r="K97" s="1370"/>
      <c r="L97" s="1355"/>
      <c r="M97" s="1414"/>
    </row>
    <row r="98" spans="1:13">
      <c r="A98" s="1358"/>
      <c r="B98" s="1370"/>
      <c r="C98" s="1370"/>
      <c r="D98" s="1370"/>
      <c r="E98" s="1416"/>
      <c r="F98" s="1416"/>
      <c r="G98" s="1416"/>
      <c r="H98" s="1352"/>
      <c r="I98" s="1353"/>
      <c r="J98" s="1481">
        <f t="shared" si="3"/>
        <v>0</v>
      </c>
      <c r="K98" s="1370"/>
      <c r="L98" s="1355"/>
      <c r="M98" s="1414"/>
    </row>
    <row r="99" spans="1:13">
      <c r="A99" s="1463"/>
      <c r="B99" s="1464"/>
      <c r="C99" s="1464"/>
      <c r="D99" s="1464"/>
      <c r="E99" s="1465"/>
      <c r="F99" s="1465"/>
      <c r="G99" s="1465"/>
      <c r="H99" s="1466"/>
      <c r="I99" s="1467"/>
      <c r="J99" s="1482">
        <f t="shared" si="3"/>
        <v>0</v>
      </c>
      <c r="K99" s="1370"/>
      <c r="L99" s="1355"/>
      <c r="M99" s="1427"/>
    </row>
    <row r="100" spans="1:13">
      <c r="A100" s="1468"/>
      <c r="B100" s="1469"/>
      <c r="C100" s="1469"/>
      <c r="D100" s="1470"/>
      <c r="E100" s="1471"/>
      <c r="F100" s="1471"/>
      <c r="G100" s="1472"/>
      <c r="H100" s="1473"/>
      <c r="I100" s="1474"/>
      <c r="J100" s="1481">
        <f t="shared" si="3"/>
        <v>0</v>
      </c>
      <c r="K100" s="1355"/>
      <c r="L100" s="1355"/>
      <c r="M100" s="1414"/>
    </row>
    <row r="101" spans="1:13">
      <c r="A101" s="1358"/>
      <c r="B101" s="1388"/>
      <c r="C101" s="1388"/>
      <c r="D101" s="1349"/>
      <c r="E101" s="1389"/>
      <c r="F101" s="1389"/>
      <c r="G101" s="1351"/>
      <c r="H101" s="1352"/>
      <c r="I101" s="1353"/>
      <c r="J101" s="1481">
        <f t="shared" si="3"/>
        <v>0</v>
      </c>
      <c r="K101" s="1355"/>
      <c r="L101" s="1355"/>
      <c r="M101" s="1414"/>
    </row>
    <row r="102" spans="1:13">
      <c r="A102" s="1358"/>
      <c r="B102" s="1388"/>
      <c r="C102" s="1388"/>
      <c r="D102" s="1349"/>
      <c r="E102" s="1389"/>
      <c r="F102" s="1389"/>
      <c r="G102" s="1351"/>
      <c r="H102" s="1352"/>
      <c r="I102" s="1353"/>
      <c r="J102" s="1481">
        <f t="shared" si="3"/>
        <v>0</v>
      </c>
      <c r="K102" s="1355"/>
      <c r="L102" s="1355"/>
      <c r="M102" s="1414"/>
    </row>
    <row r="103" spans="1:13">
      <c r="A103" s="1358"/>
      <c r="B103" s="1388"/>
      <c r="C103" s="1388"/>
      <c r="D103" s="1349"/>
      <c r="E103" s="1389"/>
      <c r="F103" s="1389"/>
      <c r="G103" s="1351"/>
      <c r="H103" s="1352"/>
      <c r="I103" s="1353"/>
      <c r="J103" s="1481">
        <f t="shared" si="3"/>
        <v>0</v>
      </c>
      <c r="K103" s="1355"/>
      <c r="L103" s="1355"/>
      <c r="M103" s="1414"/>
    </row>
    <row r="104" spans="1:13">
      <c r="A104" s="1358"/>
      <c r="B104" s="1388"/>
      <c r="C104" s="1388"/>
      <c r="D104" s="1349"/>
      <c r="E104" s="1389"/>
      <c r="F104" s="1389"/>
      <c r="G104" s="1351"/>
      <c r="H104" s="1352"/>
      <c r="I104" s="1353"/>
      <c r="J104" s="1481">
        <f t="shared" si="3"/>
        <v>0</v>
      </c>
      <c r="K104" s="1355"/>
      <c r="L104" s="1355"/>
      <c r="M104" s="1414"/>
    </row>
    <row r="105" spans="1:13">
      <c r="A105" s="1358"/>
      <c r="B105" s="1388"/>
      <c r="C105" s="1388"/>
      <c r="D105" s="1349"/>
      <c r="E105" s="1389"/>
      <c r="F105" s="1389"/>
      <c r="G105" s="1351"/>
      <c r="H105" s="1352"/>
      <c r="I105" s="1353"/>
      <c r="J105" s="1481">
        <f t="shared" si="3"/>
        <v>0</v>
      </c>
      <c r="K105" s="1355"/>
      <c r="L105" s="1355"/>
      <c r="M105" s="1414"/>
    </row>
    <row r="106" spans="1:13">
      <c r="A106" s="1358"/>
      <c r="B106" s="1388"/>
      <c r="C106" s="1388"/>
      <c r="D106" s="1349"/>
      <c r="E106" s="1389"/>
      <c r="F106" s="1389"/>
      <c r="G106" s="1351"/>
      <c r="H106" s="1352"/>
      <c r="I106" s="1353"/>
      <c r="J106" s="1481">
        <f t="shared" si="3"/>
        <v>0</v>
      </c>
      <c r="K106" s="1355"/>
      <c r="L106" s="1355"/>
      <c r="M106" s="1414"/>
    </row>
    <row r="107" spans="1:13">
      <c r="A107" s="1358"/>
      <c r="B107" s="1388"/>
      <c r="C107" s="1388"/>
      <c r="D107" s="1349"/>
      <c r="E107" s="1389"/>
      <c r="F107" s="1389"/>
      <c r="G107" s="1351"/>
      <c r="H107" s="1352"/>
      <c r="I107" s="1353"/>
      <c r="J107" s="1481">
        <f t="shared" si="3"/>
        <v>0</v>
      </c>
      <c r="K107" s="1355"/>
      <c r="L107" s="1355"/>
      <c r="M107" s="1414"/>
    </row>
    <row r="108" spans="1:13">
      <c r="A108" s="1358"/>
      <c r="B108" s="1388"/>
      <c r="C108" s="1388"/>
      <c r="D108" s="1349"/>
      <c r="E108" s="1389"/>
      <c r="F108" s="1389"/>
      <c r="G108" s="1351"/>
      <c r="H108" s="1352"/>
      <c r="I108" s="1353"/>
      <c r="J108" s="1481">
        <f t="shared" si="3"/>
        <v>0</v>
      </c>
      <c r="K108" s="1355"/>
      <c r="L108" s="1355"/>
      <c r="M108" s="1414"/>
    </row>
    <row r="109" spans="1:13">
      <c r="A109" s="1358"/>
      <c r="B109" s="1388"/>
      <c r="C109" s="1388"/>
      <c r="D109" s="1349"/>
      <c r="E109" s="1389"/>
      <c r="F109" s="1389"/>
      <c r="G109" s="1351"/>
      <c r="H109" s="1352"/>
      <c r="I109" s="1353"/>
      <c r="J109" s="1481">
        <f t="shared" si="3"/>
        <v>0</v>
      </c>
      <c r="K109" s="1355"/>
      <c r="L109" s="1355"/>
      <c r="M109" s="1414"/>
    </row>
    <row r="110" spans="1:13">
      <c r="A110" s="1358"/>
      <c r="B110" s="1388"/>
      <c r="C110" s="1388"/>
      <c r="D110" s="1349"/>
      <c r="E110" s="1389"/>
      <c r="F110" s="1389"/>
      <c r="G110" s="1351"/>
      <c r="H110" s="1352"/>
      <c r="I110" s="1353"/>
      <c r="J110" s="1481">
        <f t="shared" si="3"/>
        <v>0</v>
      </c>
      <c r="K110" s="1355"/>
      <c r="L110" s="1355"/>
      <c r="M110" s="1414"/>
    </row>
    <row r="111" spans="1:13">
      <c r="A111" s="1358"/>
      <c r="B111" s="1388"/>
      <c r="C111" s="1388"/>
      <c r="D111" s="1349"/>
      <c r="E111" s="1389"/>
      <c r="F111" s="1389"/>
      <c r="G111" s="1351"/>
      <c r="H111" s="1352"/>
      <c r="I111" s="1353"/>
      <c r="J111" s="1481">
        <f t="shared" si="3"/>
        <v>0</v>
      </c>
      <c r="K111" s="1355"/>
      <c r="L111" s="1355"/>
      <c r="M111" s="1414"/>
    </row>
    <row r="112" spans="1:13">
      <c r="A112" s="1358"/>
      <c r="B112" s="1388"/>
      <c r="C112" s="1388"/>
      <c r="D112" s="1349"/>
      <c r="E112" s="1389"/>
      <c r="F112" s="1389"/>
      <c r="G112" s="1351"/>
      <c r="H112" s="1352"/>
      <c r="I112" s="1353"/>
      <c r="J112" s="1481">
        <f t="shared" si="3"/>
        <v>0</v>
      </c>
      <c r="K112" s="1355"/>
      <c r="L112" s="1355"/>
      <c r="M112" s="1414"/>
    </row>
    <row r="113" spans="1:13">
      <c r="A113" s="1358"/>
      <c r="B113" s="1388"/>
      <c r="C113" s="1388"/>
      <c r="D113" s="1349"/>
      <c r="E113" s="1389"/>
      <c r="F113" s="1389"/>
      <c r="G113" s="1351"/>
      <c r="H113" s="1352"/>
      <c r="I113" s="1353"/>
      <c r="J113" s="1481">
        <f t="shared" si="3"/>
        <v>0</v>
      </c>
      <c r="K113" s="1355"/>
      <c r="L113" s="1355"/>
      <c r="M113" s="1414"/>
    </row>
    <row r="114" spans="1:13">
      <c r="A114" s="1358"/>
      <c r="B114" s="1388"/>
      <c r="C114" s="1388"/>
      <c r="D114" s="1349"/>
      <c r="E114" s="1389"/>
      <c r="F114" s="1389"/>
      <c r="G114" s="1351"/>
      <c r="H114" s="1352"/>
      <c r="I114" s="1353"/>
      <c r="J114" s="1481">
        <f t="shared" si="3"/>
        <v>0</v>
      </c>
      <c r="K114" s="1355"/>
      <c r="L114" s="1355"/>
      <c r="M114" s="1414"/>
    </row>
    <row r="115" spans="1:13">
      <c r="A115" s="1358"/>
      <c r="B115" s="1388"/>
      <c r="C115" s="1388"/>
      <c r="D115" s="1349"/>
      <c r="E115" s="1389"/>
      <c r="F115" s="1389"/>
      <c r="G115" s="1351"/>
      <c r="H115" s="1352"/>
      <c r="I115" s="1353"/>
      <c r="J115" s="1481">
        <f t="shared" si="3"/>
        <v>0</v>
      </c>
      <c r="K115" s="1355"/>
      <c r="L115" s="1355"/>
      <c r="M115" s="1414"/>
    </row>
    <row r="116" spans="1:13">
      <c r="A116" s="1358"/>
      <c r="B116" s="1388"/>
      <c r="C116" s="1388"/>
      <c r="D116" s="1349"/>
      <c r="E116" s="1389"/>
      <c r="F116" s="1389"/>
      <c r="G116" s="1351"/>
      <c r="H116" s="1352"/>
      <c r="I116" s="1353"/>
      <c r="J116" s="1481">
        <f t="shared" si="3"/>
        <v>0</v>
      </c>
      <c r="K116" s="1355"/>
      <c r="L116" s="1355"/>
      <c r="M116" s="1414"/>
    </row>
    <row r="117" spans="1:13">
      <c r="A117" s="1358"/>
      <c r="B117" s="1388"/>
      <c r="C117" s="1388"/>
      <c r="D117" s="1349"/>
      <c r="E117" s="1389"/>
      <c r="F117" s="1389"/>
      <c r="G117" s="1351"/>
      <c r="H117" s="1352"/>
      <c r="I117" s="1353"/>
      <c r="J117" s="1481">
        <f t="shared" si="3"/>
        <v>0</v>
      </c>
      <c r="K117" s="1355"/>
      <c r="L117" s="1355"/>
      <c r="M117" s="1414"/>
    </row>
    <row r="118" spans="1:13">
      <c r="A118" s="1358"/>
      <c r="B118" s="1388"/>
      <c r="C118" s="1388"/>
      <c r="D118" s="1349"/>
      <c r="E118" s="1389"/>
      <c r="F118" s="1389"/>
      <c r="G118" s="1351"/>
      <c r="H118" s="1352"/>
      <c r="I118" s="1353"/>
      <c r="J118" s="1481">
        <f t="shared" si="3"/>
        <v>0</v>
      </c>
      <c r="K118" s="1355"/>
      <c r="L118" s="1355"/>
      <c r="M118" s="1414"/>
    </row>
    <row r="119" spans="1:13">
      <c r="A119" s="1358"/>
      <c r="B119" s="1388"/>
      <c r="C119" s="1388"/>
      <c r="D119" s="1349"/>
      <c r="E119" s="1389"/>
      <c r="F119" s="1389"/>
      <c r="G119" s="1351"/>
      <c r="H119" s="1352"/>
      <c r="I119" s="1353"/>
      <c r="J119" s="1481">
        <f t="shared" si="3"/>
        <v>0</v>
      </c>
      <c r="K119" s="1355"/>
      <c r="L119" s="1355"/>
      <c r="M119" s="1414"/>
    </row>
    <row r="120" spans="1:13">
      <c r="A120" s="1358"/>
      <c r="B120" s="1388"/>
      <c r="C120" s="1388"/>
      <c r="D120" s="1349"/>
      <c r="E120" s="1389"/>
      <c r="F120" s="1389"/>
      <c r="G120" s="1351"/>
      <c r="H120" s="1352"/>
      <c r="I120" s="1353"/>
      <c r="J120" s="1481">
        <f t="shared" si="3"/>
        <v>0</v>
      </c>
      <c r="K120" s="1355"/>
      <c r="L120" s="1355"/>
      <c r="M120" s="1414"/>
    </row>
    <row r="121" spans="1:13">
      <c r="A121" s="1358"/>
      <c r="B121" s="1388"/>
      <c r="C121" s="1388"/>
      <c r="D121" s="1349"/>
      <c r="E121" s="1389"/>
      <c r="F121" s="1389"/>
      <c r="G121" s="1351"/>
      <c r="H121" s="1352"/>
      <c r="I121" s="1353"/>
      <c r="J121" s="1481">
        <f t="shared" si="3"/>
        <v>0</v>
      </c>
      <c r="K121" s="1355"/>
      <c r="L121" s="1355"/>
      <c r="M121" s="1414"/>
    </row>
    <row r="122" spans="1:13">
      <c r="A122" s="1358"/>
      <c r="B122" s="1388"/>
      <c r="C122" s="1388"/>
      <c r="D122" s="1349"/>
      <c r="E122" s="1389"/>
      <c r="F122" s="1389"/>
      <c r="G122" s="1351"/>
      <c r="H122" s="1352"/>
      <c r="I122" s="1353"/>
      <c r="J122" s="1481">
        <f t="shared" si="3"/>
        <v>0</v>
      </c>
      <c r="K122" s="1355"/>
      <c r="L122" s="1355"/>
      <c r="M122" s="1414"/>
    </row>
    <row r="123" spans="1:13">
      <c r="A123" s="1358"/>
      <c r="B123" s="1388"/>
      <c r="C123" s="1388"/>
      <c r="D123" s="1349"/>
      <c r="E123" s="1389"/>
      <c r="F123" s="1389"/>
      <c r="G123" s="1351"/>
      <c r="H123" s="1352"/>
      <c r="I123" s="1353"/>
      <c r="J123" s="1481">
        <f t="shared" si="3"/>
        <v>0</v>
      </c>
      <c r="K123" s="1355"/>
      <c r="L123" s="1355"/>
      <c r="M123" s="1414"/>
    </row>
    <row r="124" spans="1:13">
      <c r="A124" s="1358"/>
      <c r="B124" s="1388"/>
      <c r="C124" s="1388"/>
      <c r="D124" s="1349"/>
      <c r="E124" s="1389"/>
      <c r="F124" s="1389"/>
      <c r="G124" s="1351"/>
      <c r="H124" s="1352"/>
      <c r="I124" s="1353"/>
      <c r="J124" s="1481">
        <f t="shared" si="3"/>
        <v>0</v>
      </c>
      <c r="K124" s="1355"/>
      <c r="L124" s="1355"/>
      <c r="M124" s="1414"/>
    </row>
    <row r="125" spans="1:13">
      <c r="A125" s="1358"/>
      <c r="B125" s="1388"/>
      <c r="C125" s="1388"/>
      <c r="D125" s="1349"/>
      <c r="E125" s="1389"/>
      <c r="F125" s="1389"/>
      <c r="G125" s="1351"/>
      <c r="H125" s="1352"/>
      <c r="I125" s="1353"/>
      <c r="J125" s="1481">
        <f t="shared" si="3"/>
        <v>0</v>
      </c>
      <c r="K125" s="1355"/>
      <c r="L125" s="1355"/>
      <c r="M125" s="1414"/>
    </row>
    <row r="126" spans="1:13">
      <c r="A126" s="1358"/>
      <c r="B126" s="1388"/>
      <c r="C126" s="1388"/>
      <c r="D126" s="1349"/>
      <c r="E126" s="1389"/>
      <c r="F126" s="1389"/>
      <c r="G126" s="1351"/>
      <c r="H126" s="1352"/>
      <c r="I126" s="1353"/>
      <c r="J126" s="1481">
        <f t="shared" si="3"/>
        <v>0</v>
      </c>
      <c r="K126" s="1355"/>
      <c r="L126" s="1355"/>
      <c r="M126" s="1414"/>
    </row>
    <row r="127" spans="1:13">
      <c r="A127" s="1358"/>
      <c r="B127" s="1388"/>
      <c r="C127" s="1388"/>
      <c r="D127" s="1349"/>
      <c r="E127" s="1389"/>
      <c r="F127" s="1389"/>
      <c r="G127" s="1351"/>
      <c r="H127" s="1352"/>
      <c r="I127" s="1353"/>
      <c r="J127" s="1481">
        <f t="shared" si="3"/>
        <v>0</v>
      </c>
      <c r="K127" s="1355"/>
      <c r="L127" s="1355"/>
      <c r="M127" s="1414"/>
    </row>
    <row r="128" spans="1:13">
      <c r="A128" s="1358"/>
      <c r="B128" s="1388"/>
      <c r="C128" s="1388"/>
      <c r="D128" s="1349"/>
      <c r="E128" s="1389"/>
      <c r="F128" s="1389"/>
      <c r="G128" s="1351"/>
      <c r="H128" s="1352"/>
      <c r="I128" s="1353"/>
      <c r="J128" s="1481">
        <f t="shared" si="3"/>
        <v>0</v>
      </c>
      <c r="K128" s="1355"/>
      <c r="L128" s="1355"/>
      <c r="M128" s="1414"/>
    </row>
    <row r="129" spans="1:13">
      <c r="A129" s="1358"/>
      <c r="B129" s="1388"/>
      <c r="C129" s="1388"/>
      <c r="D129" s="1349"/>
      <c r="E129" s="1389"/>
      <c r="F129" s="1389"/>
      <c r="G129" s="1351"/>
      <c r="H129" s="1352"/>
      <c r="I129" s="1353"/>
      <c r="J129" s="1481">
        <f t="shared" si="3"/>
        <v>0</v>
      </c>
      <c r="K129" s="1355"/>
      <c r="L129" s="1355"/>
      <c r="M129" s="1414"/>
    </row>
    <row r="130" spans="1:13">
      <c r="A130" s="1358"/>
      <c r="B130" s="1388"/>
      <c r="C130" s="1388"/>
      <c r="D130" s="1349"/>
      <c r="E130" s="1389"/>
      <c r="F130" s="1389"/>
      <c r="G130" s="1351"/>
      <c r="H130" s="1352"/>
      <c r="I130" s="1353"/>
      <c r="J130" s="1481">
        <f t="shared" si="3"/>
        <v>0</v>
      </c>
      <c r="K130" s="1355"/>
      <c r="L130" s="1355"/>
      <c r="M130" s="1414"/>
    </row>
    <row r="131" spans="1:13">
      <c r="A131" s="1358"/>
      <c r="B131" s="1388"/>
      <c r="C131" s="1388"/>
      <c r="D131" s="1349"/>
      <c r="E131" s="1389"/>
      <c r="F131" s="1389"/>
      <c r="G131" s="1351"/>
      <c r="H131" s="1352"/>
      <c r="I131" s="1353"/>
      <c r="J131" s="1481">
        <f t="shared" ref="J131:J194" si="4">H131-I131</f>
        <v>0</v>
      </c>
      <c r="K131" s="1355"/>
      <c r="L131" s="1355"/>
      <c r="M131" s="1414"/>
    </row>
    <row r="132" spans="1:13">
      <c r="A132" s="1358"/>
      <c r="B132" s="1388"/>
      <c r="C132" s="1388"/>
      <c r="D132" s="1349"/>
      <c r="E132" s="1389"/>
      <c r="F132" s="1389"/>
      <c r="G132" s="1351"/>
      <c r="H132" s="1352"/>
      <c r="I132" s="1353"/>
      <c r="J132" s="1481">
        <f t="shared" si="4"/>
        <v>0</v>
      </c>
      <c r="K132" s="1355"/>
      <c r="L132" s="1355"/>
      <c r="M132" s="1414"/>
    </row>
    <row r="133" spans="1:13">
      <c r="A133" s="1358"/>
      <c r="B133" s="1388"/>
      <c r="C133" s="1388"/>
      <c r="D133" s="1349"/>
      <c r="E133" s="1389"/>
      <c r="F133" s="1389"/>
      <c r="G133" s="1351"/>
      <c r="H133" s="1352"/>
      <c r="I133" s="1353"/>
      <c r="J133" s="1481">
        <f t="shared" si="4"/>
        <v>0</v>
      </c>
      <c r="K133" s="1355"/>
      <c r="L133" s="1355"/>
      <c r="M133" s="1414"/>
    </row>
    <row r="134" spans="1:13">
      <c r="A134" s="1358"/>
      <c r="B134" s="1388"/>
      <c r="C134" s="1388"/>
      <c r="D134" s="1349"/>
      <c r="E134" s="1389"/>
      <c r="F134" s="1389"/>
      <c r="G134" s="1351"/>
      <c r="H134" s="1352"/>
      <c r="I134" s="1353"/>
      <c r="J134" s="1481">
        <f t="shared" si="4"/>
        <v>0</v>
      </c>
      <c r="K134" s="1355"/>
      <c r="L134" s="1355"/>
      <c r="M134" s="1414"/>
    </row>
    <row r="135" spans="1:13">
      <c r="A135" s="1358"/>
      <c r="B135" s="1388"/>
      <c r="C135" s="1388"/>
      <c r="D135" s="1349"/>
      <c r="E135" s="1389"/>
      <c r="F135" s="1389"/>
      <c r="G135" s="1351"/>
      <c r="H135" s="1352"/>
      <c r="I135" s="1353"/>
      <c r="J135" s="1481">
        <f t="shared" si="4"/>
        <v>0</v>
      </c>
      <c r="K135" s="1355"/>
      <c r="L135" s="1355"/>
      <c r="M135" s="1414"/>
    </row>
    <row r="136" spans="1:13">
      <c r="A136" s="1358"/>
      <c r="B136" s="1388"/>
      <c r="C136" s="1388"/>
      <c r="D136" s="1349"/>
      <c r="E136" s="1389"/>
      <c r="F136" s="1389"/>
      <c r="G136" s="1351"/>
      <c r="H136" s="1352"/>
      <c r="I136" s="1353"/>
      <c r="J136" s="1481">
        <f t="shared" si="4"/>
        <v>0</v>
      </c>
      <c r="K136" s="1355"/>
      <c r="L136" s="1355"/>
      <c r="M136" s="1414"/>
    </row>
    <row r="137" spans="1:13">
      <c r="A137" s="1358"/>
      <c r="B137" s="1388"/>
      <c r="C137" s="1388"/>
      <c r="D137" s="1349"/>
      <c r="E137" s="1389"/>
      <c r="F137" s="1389"/>
      <c r="G137" s="1351"/>
      <c r="H137" s="1352"/>
      <c r="I137" s="1353"/>
      <c r="J137" s="1481">
        <f t="shared" si="4"/>
        <v>0</v>
      </c>
      <c r="K137" s="1355"/>
      <c r="L137" s="1355"/>
      <c r="M137" s="1414"/>
    </row>
    <row r="138" spans="1:13">
      <c r="A138" s="1358"/>
      <c r="B138" s="1388"/>
      <c r="C138" s="1388"/>
      <c r="D138" s="1349"/>
      <c r="E138" s="1389"/>
      <c r="F138" s="1389"/>
      <c r="G138" s="1351"/>
      <c r="H138" s="1352"/>
      <c r="I138" s="1353"/>
      <c r="J138" s="1481">
        <f t="shared" si="4"/>
        <v>0</v>
      </c>
      <c r="K138" s="1355"/>
      <c r="L138" s="1355"/>
      <c r="M138" s="1414"/>
    </row>
    <row r="139" spans="1:13">
      <c r="A139" s="1358"/>
      <c r="B139" s="1388"/>
      <c r="C139" s="1388"/>
      <c r="D139" s="1349"/>
      <c r="E139" s="1389"/>
      <c r="F139" s="1389"/>
      <c r="G139" s="1351"/>
      <c r="H139" s="1352"/>
      <c r="I139" s="1353"/>
      <c r="J139" s="1481">
        <f t="shared" si="4"/>
        <v>0</v>
      </c>
      <c r="K139" s="1355"/>
      <c r="L139" s="1355"/>
      <c r="M139" s="1414"/>
    </row>
    <row r="140" spans="1:13">
      <c r="A140" s="1358"/>
      <c r="B140" s="1388"/>
      <c r="C140" s="1388"/>
      <c r="D140" s="1349"/>
      <c r="E140" s="1389"/>
      <c r="F140" s="1389"/>
      <c r="G140" s="1351"/>
      <c r="H140" s="1352"/>
      <c r="I140" s="1353"/>
      <c r="J140" s="1481">
        <f t="shared" si="4"/>
        <v>0</v>
      </c>
      <c r="K140" s="1355"/>
      <c r="L140" s="1355"/>
      <c r="M140" s="1414"/>
    </row>
    <row r="141" spans="1:13">
      <c r="A141" s="1358"/>
      <c r="B141" s="1388"/>
      <c r="C141" s="1388"/>
      <c r="D141" s="1349"/>
      <c r="E141" s="1389"/>
      <c r="F141" s="1389"/>
      <c r="G141" s="1351"/>
      <c r="H141" s="1352"/>
      <c r="I141" s="1353"/>
      <c r="J141" s="1481">
        <f t="shared" si="4"/>
        <v>0</v>
      </c>
      <c r="K141" s="1355"/>
      <c r="L141" s="1355"/>
      <c r="M141" s="1414"/>
    </row>
    <row r="142" spans="1:13">
      <c r="A142" s="1358"/>
      <c r="B142" s="1388"/>
      <c r="C142" s="1388"/>
      <c r="D142" s="1349"/>
      <c r="E142" s="1389"/>
      <c r="F142" s="1389"/>
      <c r="G142" s="1351"/>
      <c r="H142" s="1352"/>
      <c r="I142" s="1353"/>
      <c r="J142" s="1481">
        <f t="shared" si="4"/>
        <v>0</v>
      </c>
      <c r="K142" s="1355"/>
      <c r="L142" s="1355"/>
      <c r="M142" s="1414"/>
    </row>
    <row r="143" spans="1:13">
      <c r="A143" s="1358"/>
      <c r="B143" s="1388"/>
      <c r="C143" s="1388"/>
      <c r="D143" s="1349"/>
      <c r="E143" s="1389"/>
      <c r="F143" s="1389"/>
      <c r="G143" s="1351"/>
      <c r="H143" s="1352"/>
      <c r="I143" s="1353"/>
      <c r="J143" s="1481">
        <f t="shared" si="4"/>
        <v>0</v>
      </c>
      <c r="K143" s="1355"/>
      <c r="L143" s="1355"/>
      <c r="M143" s="1414"/>
    </row>
    <row r="144" spans="1:13">
      <c r="A144" s="1358"/>
      <c r="B144" s="1388"/>
      <c r="C144" s="1388"/>
      <c r="D144" s="1349"/>
      <c r="E144" s="1389"/>
      <c r="F144" s="1389"/>
      <c r="G144" s="1351"/>
      <c r="H144" s="1352"/>
      <c r="I144" s="1353"/>
      <c r="J144" s="1481">
        <f t="shared" si="4"/>
        <v>0</v>
      </c>
      <c r="K144" s="1355"/>
      <c r="L144" s="1355"/>
      <c r="M144" s="1414"/>
    </row>
    <row r="145" spans="1:13">
      <c r="A145" s="1358"/>
      <c r="B145" s="1388"/>
      <c r="C145" s="1388"/>
      <c r="D145" s="1349"/>
      <c r="E145" s="1389"/>
      <c r="F145" s="1389"/>
      <c r="G145" s="1351"/>
      <c r="H145" s="1352"/>
      <c r="I145" s="1353"/>
      <c r="J145" s="1481">
        <f t="shared" si="4"/>
        <v>0</v>
      </c>
      <c r="K145" s="1355"/>
      <c r="L145" s="1355"/>
      <c r="M145" s="1414"/>
    </row>
    <row r="146" spans="1:13">
      <c r="A146" s="1358"/>
      <c r="B146" s="1388"/>
      <c r="C146" s="1388"/>
      <c r="D146" s="1349"/>
      <c r="E146" s="1389"/>
      <c r="F146" s="1389"/>
      <c r="G146" s="1351"/>
      <c r="H146" s="1352"/>
      <c r="I146" s="1353"/>
      <c r="J146" s="1481">
        <f t="shared" si="4"/>
        <v>0</v>
      </c>
      <c r="K146" s="1355"/>
      <c r="L146" s="1355"/>
      <c r="M146" s="1414"/>
    </row>
    <row r="147" spans="1:13">
      <c r="A147" s="1358"/>
      <c r="B147" s="1388"/>
      <c r="C147" s="1388"/>
      <c r="D147" s="1349"/>
      <c r="E147" s="1389"/>
      <c r="F147" s="1389"/>
      <c r="G147" s="1351"/>
      <c r="H147" s="1352"/>
      <c r="I147" s="1353"/>
      <c r="J147" s="1481">
        <f t="shared" si="4"/>
        <v>0</v>
      </c>
      <c r="K147" s="1355"/>
      <c r="L147" s="1355"/>
      <c r="M147" s="1414"/>
    </row>
    <row r="148" spans="1:13">
      <c r="A148" s="1358"/>
      <c r="B148" s="1388"/>
      <c r="C148" s="1388"/>
      <c r="D148" s="1349"/>
      <c r="E148" s="1389"/>
      <c r="F148" s="1389"/>
      <c r="G148" s="1351"/>
      <c r="H148" s="1352"/>
      <c r="I148" s="1353"/>
      <c r="J148" s="1481">
        <f t="shared" si="4"/>
        <v>0</v>
      </c>
      <c r="K148" s="1355"/>
      <c r="L148" s="1355"/>
      <c r="M148" s="1414"/>
    </row>
    <row r="149" spans="1:13">
      <c r="A149" s="1358"/>
      <c r="B149" s="1388"/>
      <c r="C149" s="1388"/>
      <c r="D149" s="1349"/>
      <c r="E149" s="1389"/>
      <c r="F149" s="1389"/>
      <c r="G149" s="1351"/>
      <c r="H149" s="1352"/>
      <c r="I149" s="1353"/>
      <c r="J149" s="1481">
        <f t="shared" si="4"/>
        <v>0</v>
      </c>
      <c r="K149" s="1355"/>
      <c r="L149" s="1355"/>
      <c r="M149" s="1414"/>
    </row>
    <row r="150" spans="1:13">
      <c r="A150" s="1358"/>
      <c r="B150" s="1388"/>
      <c r="C150" s="1388"/>
      <c r="D150" s="1349"/>
      <c r="E150" s="1389"/>
      <c r="F150" s="1389"/>
      <c r="G150" s="1351"/>
      <c r="H150" s="1352"/>
      <c r="I150" s="1353"/>
      <c r="J150" s="1481">
        <f t="shared" si="4"/>
        <v>0</v>
      </c>
      <c r="K150" s="1355"/>
      <c r="L150" s="1355"/>
      <c r="M150" s="1414"/>
    </row>
    <row r="151" spans="1:13">
      <c r="A151" s="1358"/>
      <c r="B151" s="1388"/>
      <c r="C151" s="1388"/>
      <c r="D151" s="1349"/>
      <c r="E151" s="1389"/>
      <c r="F151" s="1389"/>
      <c r="G151" s="1351"/>
      <c r="H151" s="1352"/>
      <c r="I151" s="1353"/>
      <c r="J151" s="1481">
        <f t="shared" si="4"/>
        <v>0</v>
      </c>
      <c r="K151" s="1355"/>
      <c r="L151" s="1355"/>
      <c r="M151" s="1414"/>
    </row>
    <row r="152" spans="1:13">
      <c r="A152" s="1358"/>
      <c r="B152" s="1388"/>
      <c r="C152" s="1388"/>
      <c r="D152" s="1349"/>
      <c r="E152" s="1389"/>
      <c r="F152" s="1389"/>
      <c r="G152" s="1351"/>
      <c r="H152" s="1352"/>
      <c r="I152" s="1353"/>
      <c r="J152" s="1481">
        <f t="shared" si="4"/>
        <v>0</v>
      </c>
      <c r="K152" s="1355"/>
      <c r="L152" s="1355"/>
      <c r="M152" s="1414"/>
    </row>
    <row r="153" spans="1:13">
      <c r="A153" s="1358"/>
      <c r="B153" s="1388"/>
      <c r="C153" s="1388"/>
      <c r="D153" s="1349"/>
      <c r="E153" s="1389"/>
      <c r="F153" s="1389"/>
      <c r="G153" s="1351"/>
      <c r="H153" s="1352"/>
      <c r="I153" s="1353"/>
      <c r="J153" s="1481">
        <f t="shared" si="4"/>
        <v>0</v>
      </c>
      <c r="K153" s="1355"/>
      <c r="L153" s="1355"/>
      <c r="M153" s="1414"/>
    </row>
    <row r="154" spans="1:13">
      <c r="A154" s="1358"/>
      <c r="B154" s="1388"/>
      <c r="C154" s="1388"/>
      <c r="D154" s="1349"/>
      <c r="E154" s="1389"/>
      <c r="F154" s="1389"/>
      <c r="G154" s="1351"/>
      <c r="H154" s="1352"/>
      <c r="I154" s="1353"/>
      <c r="J154" s="1481">
        <f t="shared" si="4"/>
        <v>0</v>
      </c>
      <c r="K154" s="1355"/>
      <c r="L154" s="1355"/>
      <c r="M154" s="1414"/>
    </row>
    <row r="155" spans="1:13">
      <c r="A155" s="1358"/>
      <c r="B155" s="1388"/>
      <c r="C155" s="1388"/>
      <c r="D155" s="1349"/>
      <c r="E155" s="1389"/>
      <c r="F155" s="1389"/>
      <c r="G155" s="1351"/>
      <c r="H155" s="1352"/>
      <c r="I155" s="1353"/>
      <c r="J155" s="1481">
        <f t="shared" si="4"/>
        <v>0</v>
      </c>
      <c r="K155" s="1355"/>
      <c r="L155" s="1355"/>
      <c r="M155" s="1414"/>
    </row>
    <row r="156" spans="1:13">
      <c r="A156" s="1358"/>
      <c r="B156" s="1388"/>
      <c r="C156" s="1388"/>
      <c r="D156" s="1349"/>
      <c r="E156" s="1389"/>
      <c r="F156" s="1389"/>
      <c r="G156" s="1351"/>
      <c r="H156" s="1352"/>
      <c r="I156" s="1353"/>
      <c r="J156" s="1481">
        <f t="shared" si="4"/>
        <v>0</v>
      </c>
      <c r="K156" s="1355"/>
      <c r="L156" s="1355"/>
      <c r="M156" s="1414"/>
    </row>
    <row r="157" spans="1:13">
      <c r="A157" s="1358"/>
      <c r="B157" s="1388"/>
      <c r="C157" s="1388"/>
      <c r="D157" s="1349"/>
      <c r="E157" s="1389"/>
      <c r="F157" s="1389"/>
      <c r="G157" s="1351"/>
      <c r="H157" s="1352"/>
      <c r="I157" s="1353"/>
      <c r="J157" s="1481">
        <f t="shared" si="4"/>
        <v>0</v>
      </c>
      <c r="K157" s="1355"/>
      <c r="L157" s="1355"/>
      <c r="M157" s="1414"/>
    </row>
    <row r="158" spans="1:13">
      <c r="A158" s="1358"/>
      <c r="B158" s="1388"/>
      <c r="C158" s="1388"/>
      <c r="D158" s="1349"/>
      <c r="E158" s="1389"/>
      <c r="F158" s="1389"/>
      <c r="G158" s="1351"/>
      <c r="H158" s="1352"/>
      <c r="I158" s="1353"/>
      <c r="J158" s="1481">
        <f t="shared" si="4"/>
        <v>0</v>
      </c>
      <c r="K158" s="1355"/>
      <c r="L158" s="1355"/>
      <c r="M158" s="1414"/>
    </row>
    <row r="159" spans="1:13">
      <c r="A159" s="1358"/>
      <c r="B159" s="1388"/>
      <c r="C159" s="1388"/>
      <c r="D159" s="1349"/>
      <c r="E159" s="1389"/>
      <c r="F159" s="1389"/>
      <c r="G159" s="1351"/>
      <c r="H159" s="1352"/>
      <c r="I159" s="1353"/>
      <c r="J159" s="1481">
        <f t="shared" si="4"/>
        <v>0</v>
      </c>
      <c r="K159" s="1355"/>
      <c r="L159" s="1355"/>
      <c r="M159" s="1414"/>
    </row>
    <row r="160" spans="1:13">
      <c r="A160" s="1358"/>
      <c r="B160" s="1388"/>
      <c r="C160" s="1388"/>
      <c r="D160" s="1349"/>
      <c r="E160" s="1389"/>
      <c r="F160" s="1389"/>
      <c r="G160" s="1351"/>
      <c r="H160" s="1352"/>
      <c r="I160" s="1353"/>
      <c r="J160" s="1481">
        <f t="shared" si="4"/>
        <v>0</v>
      </c>
      <c r="K160" s="1355"/>
      <c r="L160" s="1355"/>
      <c r="M160" s="1414"/>
    </row>
    <row r="161" spans="1:13">
      <c r="A161" s="1358"/>
      <c r="B161" s="1388"/>
      <c r="C161" s="1388"/>
      <c r="D161" s="1349"/>
      <c r="E161" s="1389"/>
      <c r="F161" s="1389"/>
      <c r="G161" s="1351"/>
      <c r="H161" s="1352"/>
      <c r="I161" s="1353"/>
      <c r="J161" s="1481">
        <f t="shared" si="4"/>
        <v>0</v>
      </c>
      <c r="K161" s="1355"/>
      <c r="L161" s="1355"/>
      <c r="M161" s="1414"/>
    </row>
    <row r="162" spans="1:13">
      <c r="A162" s="1358"/>
      <c r="B162" s="1388"/>
      <c r="C162" s="1388"/>
      <c r="D162" s="1349"/>
      <c r="E162" s="1389"/>
      <c r="F162" s="1389"/>
      <c r="G162" s="1351"/>
      <c r="H162" s="1352"/>
      <c r="I162" s="1353"/>
      <c r="J162" s="1481">
        <f t="shared" si="4"/>
        <v>0</v>
      </c>
      <c r="K162" s="1355"/>
      <c r="L162" s="1355"/>
      <c r="M162" s="1414"/>
    </row>
    <row r="163" spans="1:13">
      <c r="A163" s="1358"/>
      <c r="B163" s="1388"/>
      <c r="C163" s="1388"/>
      <c r="D163" s="1349"/>
      <c r="E163" s="1389"/>
      <c r="F163" s="1389"/>
      <c r="G163" s="1351"/>
      <c r="H163" s="1352"/>
      <c r="I163" s="1353"/>
      <c r="J163" s="1481">
        <f t="shared" si="4"/>
        <v>0</v>
      </c>
      <c r="K163" s="1355"/>
      <c r="L163" s="1355"/>
      <c r="M163" s="1414"/>
    </row>
    <row r="164" spans="1:13">
      <c r="A164" s="1358"/>
      <c r="B164" s="1388"/>
      <c r="C164" s="1388"/>
      <c r="D164" s="1349"/>
      <c r="E164" s="1389"/>
      <c r="F164" s="1389"/>
      <c r="G164" s="1351"/>
      <c r="H164" s="1352"/>
      <c r="I164" s="1353"/>
      <c r="J164" s="1481">
        <f t="shared" si="4"/>
        <v>0</v>
      </c>
      <c r="K164" s="1355"/>
      <c r="L164" s="1355"/>
      <c r="M164" s="1414"/>
    </row>
    <row r="165" spans="1:13">
      <c r="A165" s="1358"/>
      <c r="B165" s="1388"/>
      <c r="C165" s="1388"/>
      <c r="D165" s="1349"/>
      <c r="E165" s="1389"/>
      <c r="F165" s="1389"/>
      <c r="G165" s="1351"/>
      <c r="H165" s="1352"/>
      <c r="I165" s="1353"/>
      <c r="J165" s="1481">
        <f t="shared" si="4"/>
        <v>0</v>
      </c>
      <c r="K165" s="1355"/>
      <c r="L165" s="1355"/>
      <c r="M165" s="1414"/>
    </row>
    <row r="166" spans="1:13">
      <c r="A166" s="1358"/>
      <c r="B166" s="1388"/>
      <c r="C166" s="1388"/>
      <c r="D166" s="1349"/>
      <c r="E166" s="1389"/>
      <c r="F166" s="1389"/>
      <c r="G166" s="1351"/>
      <c r="H166" s="1352"/>
      <c r="I166" s="1353"/>
      <c r="J166" s="1481">
        <f t="shared" si="4"/>
        <v>0</v>
      </c>
      <c r="K166" s="1355"/>
      <c r="L166" s="1355"/>
      <c r="M166" s="1414"/>
    </row>
    <row r="167" spans="1:13">
      <c r="A167" s="1358"/>
      <c r="B167" s="1388"/>
      <c r="C167" s="1388"/>
      <c r="D167" s="1349"/>
      <c r="E167" s="1389"/>
      <c r="F167" s="1389"/>
      <c r="G167" s="1351"/>
      <c r="H167" s="1352"/>
      <c r="I167" s="1353"/>
      <c r="J167" s="1481">
        <f t="shared" si="4"/>
        <v>0</v>
      </c>
      <c r="K167" s="1355"/>
      <c r="L167" s="1355"/>
      <c r="M167" s="1414"/>
    </row>
    <row r="168" spans="1:13">
      <c r="A168" s="1358"/>
      <c r="B168" s="1388"/>
      <c r="C168" s="1388"/>
      <c r="D168" s="1349"/>
      <c r="E168" s="1389"/>
      <c r="F168" s="1389"/>
      <c r="G168" s="1351"/>
      <c r="H168" s="1352"/>
      <c r="I168" s="1353"/>
      <c r="J168" s="1481">
        <f t="shared" si="4"/>
        <v>0</v>
      </c>
      <c r="K168" s="1355"/>
      <c r="L168" s="1355"/>
      <c r="M168" s="1414"/>
    </row>
    <row r="169" spans="1:13">
      <c r="A169" s="1358"/>
      <c r="B169" s="1388"/>
      <c r="C169" s="1388"/>
      <c r="D169" s="1349"/>
      <c r="E169" s="1389"/>
      <c r="F169" s="1389"/>
      <c r="G169" s="1351"/>
      <c r="H169" s="1352"/>
      <c r="I169" s="1353"/>
      <c r="J169" s="1481">
        <f t="shared" si="4"/>
        <v>0</v>
      </c>
      <c r="K169" s="1355"/>
      <c r="L169" s="1355"/>
      <c r="M169" s="1414"/>
    </row>
    <row r="170" spans="1:13">
      <c r="A170" s="1358"/>
      <c r="B170" s="1388"/>
      <c r="C170" s="1388"/>
      <c r="D170" s="1349"/>
      <c r="E170" s="1389"/>
      <c r="F170" s="1389"/>
      <c r="G170" s="1351"/>
      <c r="H170" s="1352"/>
      <c r="I170" s="1353"/>
      <c r="J170" s="1481">
        <f t="shared" si="4"/>
        <v>0</v>
      </c>
      <c r="K170" s="1355"/>
      <c r="L170" s="1355"/>
      <c r="M170" s="1414"/>
    </row>
    <row r="171" spans="1:13">
      <c r="A171" s="1358"/>
      <c r="B171" s="1388"/>
      <c r="C171" s="1388"/>
      <c r="D171" s="1349"/>
      <c r="E171" s="1389"/>
      <c r="F171" s="1389"/>
      <c r="G171" s="1351"/>
      <c r="H171" s="1352"/>
      <c r="I171" s="1353"/>
      <c r="J171" s="1481">
        <f t="shared" si="4"/>
        <v>0</v>
      </c>
      <c r="K171" s="1355"/>
      <c r="L171" s="1355"/>
      <c r="M171" s="1414"/>
    </row>
    <row r="172" spans="1:13">
      <c r="A172" s="1358"/>
      <c r="B172" s="1388"/>
      <c r="C172" s="1388"/>
      <c r="D172" s="1349"/>
      <c r="E172" s="1389"/>
      <c r="F172" s="1389"/>
      <c r="G172" s="1351"/>
      <c r="H172" s="1352"/>
      <c r="I172" s="1353"/>
      <c r="J172" s="1481">
        <f t="shared" si="4"/>
        <v>0</v>
      </c>
      <c r="K172" s="1355"/>
      <c r="L172" s="1355"/>
      <c r="M172" s="1414"/>
    </row>
    <row r="173" spans="1:13">
      <c r="A173" s="1358"/>
      <c r="B173" s="1388"/>
      <c r="C173" s="1388"/>
      <c r="D173" s="1349"/>
      <c r="E173" s="1389"/>
      <c r="F173" s="1389"/>
      <c r="G173" s="1351"/>
      <c r="H173" s="1352"/>
      <c r="I173" s="1353"/>
      <c r="J173" s="1481">
        <f t="shared" si="4"/>
        <v>0</v>
      </c>
      <c r="K173" s="1355"/>
      <c r="L173" s="1355"/>
      <c r="M173" s="1414"/>
    </row>
    <row r="174" spans="1:13">
      <c r="A174" s="1358"/>
      <c r="B174" s="1388"/>
      <c r="C174" s="1388"/>
      <c r="D174" s="1349"/>
      <c r="E174" s="1389"/>
      <c r="F174" s="1389"/>
      <c r="G174" s="1351"/>
      <c r="H174" s="1352"/>
      <c r="I174" s="1353"/>
      <c r="J174" s="1481">
        <f t="shared" si="4"/>
        <v>0</v>
      </c>
      <c r="K174" s="1355"/>
      <c r="L174" s="1355"/>
      <c r="M174" s="1414"/>
    </row>
    <row r="175" spans="1:13">
      <c r="A175" s="1358"/>
      <c r="B175" s="1388"/>
      <c r="C175" s="1388"/>
      <c r="D175" s="1349"/>
      <c r="E175" s="1389"/>
      <c r="F175" s="1389"/>
      <c r="G175" s="1351"/>
      <c r="H175" s="1352"/>
      <c r="I175" s="1353"/>
      <c r="J175" s="1481">
        <f t="shared" si="4"/>
        <v>0</v>
      </c>
      <c r="K175" s="1355"/>
      <c r="L175" s="1355"/>
      <c r="M175" s="1414"/>
    </row>
    <row r="176" spans="1:13">
      <c r="A176" s="1358"/>
      <c r="B176" s="1388"/>
      <c r="C176" s="1388"/>
      <c r="D176" s="1349"/>
      <c r="E176" s="1389"/>
      <c r="F176" s="1389"/>
      <c r="G176" s="1351"/>
      <c r="H176" s="1352"/>
      <c r="I176" s="1353"/>
      <c r="J176" s="1481">
        <f t="shared" si="4"/>
        <v>0</v>
      </c>
      <c r="K176" s="1355"/>
      <c r="L176" s="1355"/>
      <c r="M176" s="1414"/>
    </row>
    <row r="177" spans="1:13">
      <c r="A177" s="1358"/>
      <c r="B177" s="1388"/>
      <c r="C177" s="1388"/>
      <c r="D177" s="1349"/>
      <c r="E177" s="1389"/>
      <c r="F177" s="1389"/>
      <c r="G177" s="1351"/>
      <c r="H177" s="1352"/>
      <c r="I177" s="1353"/>
      <c r="J177" s="1481">
        <f t="shared" si="4"/>
        <v>0</v>
      </c>
      <c r="K177" s="1355"/>
      <c r="L177" s="1355"/>
      <c r="M177" s="1414"/>
    </row>
    <row r="178" spans="1:13">
      <c r="A178" s="1358"/>
      <c r="B178" s="1388"/>
      <c r="C178" s="1388"/>
      <c r="D178" s="1349"/>
      <c r="E178" s="1389"/>
      <c r="F178" s="1389"/>
      <c r="G178" s="1351"/>
      <c r="H178" s="1352"/>
      <c r="I178" s="1353"/>
      <c r="J178" s="1481">
        <f t="shared" si="4"/>
        <v>0</v>
      </c>
      <c r="K178" s="1355"/>
      <c r="L178" s="1355"/>
      <c r="M178" s="1414"/>
    </row>
    <row r="179" spans="1:13">
      <c r="A179" s="1358"/>
      <c r="B179" s="1388"/>
      <c r="C179" s="1388"/>
      <c r="D179" s="1349"/>
      <c r="E179" s="1389"/>
      <c r="F179" s="1389"/>
      <c r="G179" s="1351"/>
      <c r="H179" s="1352"/>
      <c r="I179" s="1353"/>
      <c r="J179" s="1481">
        <f t="shared" si="4"/>
        <v>0</v>
      </c>
      <c r="K179" s="1355"/>
      <c r="L179" s="1355"/>
      <c r="M179" s="1414"/>
    </row>
    <row r="180" spans="1:13">
      <c r="A180" s="1358"/>
      <c r="B180" s="1388"/>
      <c r="C180" s="1388"/>
      <c r="D180" s="1349"/>
      <c r="E180" s="1389"/>
      <c r="F180" s="1389"/>
      <c r="G180" s="1351"/>
      <c r="H180" s="1352"/>
      <c r="I180" s="1353"/>
      <c r="J180" s="1481">
        <f t="shared" si="4"/>
        <v>0</v>
      </c>
      <c r="K180" s="1355"/>
      <c r="L180" s="1355"/>
      <c r="M180" s="1414"/>
    </row>
    <row r="181" spans="1:13">
      <c r="A181" s="1358"/>
      <c r="B181" s="1388"/>
      <c r="C181" s="1388"/>
      <c r="D181" s="1349"/>
      <c r="E181" s="1389"/>
      <c r="F181" s="1389"/>
      <c r="G181" s="1351"/>
      <c r="H181" s="1352"/>
      <c r="I181" s="1353"/>
      <c r="J181" s="1481">
        <f t="shared" si="4"/>
        <v>0</v>
      </c>
      <c r="K181" s="1355"/>
      <c r="L181" s="1355"/>
      <c r="M181" s="1414"/>
    </row>
    <row r="182" spans="1:13">
      <c r="A182" s="1358"/>
      <c r="B182" s="1388"/>
      <c r="C182" s="1388"/>
      <c r="D182" s="1349"/>
      <c r="E182" s="1389"/>
      <c r="F182" s="1389"/>
      <c r="G182" s="1351"/>
      <c r="H182" s="1352"/>
      <c r="I182" s="1353"/>
      <c r="J182" s="1481">
        <f t="shared" si="4"/>
        <v>0</v>
      </c>
      <c r="K182" s="1355"/>
      <c r="L182" s="1355"/>
      <c r="M182" s="1414"/>
    </row>
    <row r="183" spans="1:13">
      <c r="A183" s="1358"/>
      <c r="B183" s="1388"/>
      <c r="C183" s="1388"/>
      <c r="D183" s="1349"/>
      <c r="E183" s="1389"/>
      <c r="F183" s="1389"/>
      <c r="G183" s="1351"/>
      <c r="H183" s="1352"/>
      <c r="I183" s="1353"/>
      <c r="J183" s="1481">
        <f t="shared" si="4"/>
        <v>0</v>
      </c>
      <c r="K183" s="1355"/>
      <c r="L183" s="1355"/>
      <c r="M183" s="1414"/>
    </row>
    <row r="184" spans="1:13">
      <c r="A184" s="1358"/>
      <c r="B184" s="1388"/>
      <c r="C184" s="1388"/>
      <c r="D184" s="1349"/>
      <c r="E184" s="1389"/>
      <c r="F184" s="1389"/>
      <c r="G184" s="1351"/>
      <c r="H184" s="1352"/>
      <c r="I184" s="1353"/>
      <c r="J184" s="1481">
        <f t="shared" si="4"/>
        <v>0</v>
      </c>
      <c r="K184" s="1355"/>
      <c r="L184" s="1355"/>
      <c r="M184" s="1414"/>
    </row>
    <row r="185" spans="1:13">
      <c r="A185" s="1358"/>
      <c r="B185" s="1388"/>
      <c r="C185" s="1388"/>
      <c r="D185" s="1349"/>
      <c r="E185" s="1389"/>
      <c r="F185" s="1389"/>
      <c r="G185" s="1351"/>
      <c r="H185" s="1352"/>
      <c r="I185" s="1353"/>
      <c r="J185" s="1481">
        <f t="shared" si="4"/>
        <v>0</v>
      </c>
      <c r="K185" s="1355"/>
      <c r="L185" s="1355"/>
      <c r="M185" s="1414"/>
    </row>
    <row r="186" spans="1:13">
      <c r="A186" s="1358"/>
      <c r="B186" s="1388"/>
      <c r="C186" s="1388"/>
      <c r="D186" s="1349"/>
      <c r="E186" s="1389"/>
      <c r="F186" s="1389"/>
      <c r="G186" s="1351"/>
      <c r="H186" s="1352"/>
      <c r="I186" s="1353"/>
      <c r="J186" s="1481">
        <f t="shared" si="4"/>
        <v>0</v>
      </c>
      <c r="K186" s="1355"/>
      <c r="L186" s="1355"/>
      <c r="M186" s="1414"/>
    </row>
    <row r="187" spans="1:13">
      <c r="A187" s="1358"/>
      <c r="B187" s="1388"/>
      <c r="C187" s="1388"/>
      <c r="D187" s="1349"/>
      <c r="E187" s="1389"/>
      <c r="F187" s="1389"/>
      <c r="G187" s="1351"/>
      <c r="H187" s="1352"/>
      <c r="I187" s="1353"/>
      <c r="J187" s="1481">
        <f t="shared" si="4"/>
        <v>0</v>
      </c>
      <c r="K187" s="1355"/>
      <c r="L187" s="1355"/>
      <c r="M187" s="1414"/>
    </row>
    <row r="188" spans="1:13">
      <c r="A188" s="1358"/>
      <c r="B188" s="1388"/>
      <c r="C188" s="1388"/>
      <c r="D188" s="1349"/>
      <c r="E188" s="1389"/>
      <c r="F188" s="1389"/>
      <c r="G188" s="1351"/>
      <c r="H188" s="1352"/>
      <c r="I188" s="1353"/>
      <c r="J188" s="1481">
        <f t="shared" si="4"/>
        <v>0</v>
      </c>
      <c r="K188" s="1355"/>
      <c r="L188" s="1355"/>
      <c r="M188" s="1414"/>
    </row>
    <row r="189" spans="1:13">
      <c r="A189" s="1358"/>
      <c r="B189" s="1388"/>
      <c r="C189" s="1388"/>
      <c r="D189" s="1349"/>
      <c r="E189" s="1389"/>
      <c r="F189" s="1389"/>
      <c r="G189" s="1351"/>
      <c r="H189" s="1352"/>
      <c r="I189" s="1353"/>
      <c r="J189" s="1481">
        <f t="shared" si="4"/>
        <v>0</v>
      </c>
      <c r="K189" s="1355"/>
      <c r="L189" s="1355"/>
      <c r="M189" s="1414"/>
    </row>
    <row r="190" spans="1:13">
      <c r="A190" s="1358"/>
      <c r="B190" s="1388"/>
      <c r="C190" s="1388"/>
      <c r="D190" s="1349"/>
      <c r="E190" s="1389"/>
      <c r="F190" s="1389"/>
      <c r="G190" s="1351"/>
      <c r="H190" s="1352"/>
      <c r="I190" s="1353"/>
      <c r="J190" s="1481">
        <f t="shared" si="4"/>
        <v>0</v>
      </c>
      <c r="K190" s="1355"/>
      <c r="L190" s="1355"/>
      <c r="M190" s="1414"/>
    </row>
    <row r="191" spans="1:13">
      <c r="A191" s="1358"/>
      <c r="B191" s="1388"/>
      <c r="C191" s="1388"/>
      <c r="D191" s="1349"/>
      <c r="E191" s="1389"/>
      <c r="F191" s="1389"/>
      <c r="G191" s="1351"/>
      <c r="H191" s="1352"/>
      <c r="I191" s="1353"/>
      <c r="J191" s="1481">
        <f t="shared" si="4"/>
        <v>0</v>
      </c>
      <c r="K191" s="1355"/>
      <c r="L191" s="1355"/>
      <c r="M191" s="1414"/>
    </row>
    <row r="192" spans="1:13">
      <c r="A192" s="1358"/>
      <c r="B192" s="1388"/>
      <c r="C192" s="1388"/>
      <c r="D192" s="1349"/>
      <c r="E192" s="1389"/>
      <c r="F192" s="1389"/>
      <c r="G192" s="1351"/>
      <c r="H192" s="1352"/>
      <c r="I192" s="1353"/>
      <c r="J192" s="1481">
        <f t="shared" si="4"/>
        <v>0</v>
      </c>
      <c r="K192" s="1355"/>
      <c r="L192" s="1355"/>
      <c r="M192" s="1414"/>
    </row>
    <row r="193" spans="1:13">
      <c r="A193" s="1358"/>
      <c r="B193" s="1388"/>
      <c r="C193" s="1388"/>
      <c r="D193" s="1349"/>
      <c r="E193" s="1389"/>
      <c r="F193" s="1389"/>
      <c r="G193" s="1351"/>
      <c r="H193" s="1352"/>
      <c r="I193" s="1353"/>
      <c r="J193" s="1481">
        <f t="shared" si="4"/>
        <v>0</v>
      </c>
      <c r="K193" s="1355"/>
      <c r="L193" s="1355"/>
      <c r="M193" s="1414"/>
    </row>
    <row r="194" spans="1:13">
      <c r="A194" s="1358"/>
      <c r="B194" s="1388"/>
      <c r="C194" s="1388"/>
      <c r="D194" s="1349"/>
      <c r="E194" s="1389"/>
      <c r="F194" s="1389"/>
      <c r="G194" s="1351"/>
      <c r="H194" s="1352"/>
      <c r="I194" s="1353"/>
      <c r="J194" s="1481">
        <f t="shared" si="4"/>
        <v>0</v>
      </c>
      <c r="K194" s="1355"/>
      <c r="L194" s="1355"/>
      <c r="M194" s="1414"/>
    </row>
    <row r="195" spans="1:13">
      <c r="A195" s="1358"/>
      <c r="B195" s="1388"/>
      <c r="C195" s="1388"/>
      <c r="D195" s="1349"/>
      <c r="E195" s="1389"/>
      <c r="F195" s="1389"/>
      <c r="G195" s="1351"/>
      <c r="H195" s="1352"/>
      <c r="I195" s="1353"/>
      <c r="J195" s="1481">
        <f t="shared" ref="J195:J258" si="5">H195-I195</f>
        <v>0</v>
      </c>
      <c r="K195" s="1355"/>
      <c r="L195" s="1355"/>
      <c r="M195" s="1414"/>
    </row>
    <row r="196" spans="1:13">
      <c r="A196" s="1358"/>
      <c r="B196" s="1388"/>
      <c r="C196" s="1388"/>
      <c r="D196" s="1349"/>
      <c r="E196" s="1389"/>
      <c r="F196" s="1389"/>
      <c r="G196" s="1351"/>
      <c r="H196" s="1352"/>
      <c r="I196" s="1353"/>
      <c r="J196" s="1481">
        <f t="shared" si="5"/>
        <v>0</v>
      </c>
      <c r="K196" s="1355"/>
      <c r="L196" s="1355"/>
      <c r="M196" s="1414"/>
    </row>
    <row r="197" spans="1:13">
      <c r="A197" s="1358"/>
      <c r="B197" s="1388"/>
      <c r="C197" s="1388"/>
      <c r="D197" s="1349"/>
      <c r="E197" s="1389"/>
      <c r="F197" s="1389"/>
      <c r="G197" s="1351"/>
      <c r="H197" s="1352"/>
      <c r="I197" s="1353"/>
      <c r="J197" s="1481">
        <f t="shared" si="5"/>
        <v>0</v>
      </c>
      <c r="K197" s="1355"/>
      <c r="L197" s="1355"/>
      <c r="M197" s="1414"/>
    </row>
    <row r="198" spans="1:13">
      <c r="A198" s="1358"/>
      <c r="B198" s="1388"/>
      <c r="C198" s="1388"/>
      <c r="D198" s="1349"/>
      <c r="E198" s="1389"/>
      <c r="F198" s="1389"/>
      <c r="G198" s="1351"/>
      <c r="H198" s="1352"/>
      <c r="I198" s="1353"/>
      <c r="J198" s="1481">
        <f t="shared" si="5"/>
        <v>0</v>
      </c>
      <c r="K198" s="1355"/>
      <c r="L198" s="1355"/>
      <c r="M198" s="1414"/>
    </row>
    <row r="199" spans="1:13">
      <c r="A199" s="1358"/>
      <c r="B199" s="1388"/>
      <c r="C199" s="1388"/>
      <c r="D199" s="1349"/>
      <c r="E199" s="1389"/>
      <c r="F199" s="1389"/>
      <c r="G199" s="1351"/>
      <c r="H199" s="1352"/>
      <c r="I199" s="1353"/>
      <c r="J199" s="1481">
        <f t="shared" si="5"/>
        <v>0</v>
      </c>
      <c r="K199" s="1355"/>
      <c r="L199" s="1355"/>
      <c r="M199" s="1414"/>
    </row>
    <row r="200" spans="1:13">
      <c r="A200" s="1358"/>
      <c r="B200" s="1388"/>
      <c r="C200" s="1388"/>
      <c r="D200" s="1349"/>
      <c r="E200" s="1389"/>
      <c r="F200" s="1389"/>
      <c r="G200" s="1351"/>
      <c r="H200" s="1352"/>
      <c r="I200" s="1353"/>
      <c r="J200" s="1481">
        <f t="shared" si="5"/>
        <v>0</v>
      </c>
      <c r="K200" s="1355"/>
      <c r="L200" s="1355"/>
      <c r="M200" s="1414"/>
    </row>
    <row r="201" spans="1:13">
      <c r="A201" s="1358"/>
      <c r="B201" s="1388"/>
      <c r="C201" s="1388"/>
      <c r="D201" s="1349"/>
      <c r="E201" s="1389"/>
      <c r="F201" s="1389"/>
      <c r="G201" s="1351"/>
      <c r="H201" s="1352"/>
      <c r="I201" s="1353"/>
      <c r="J201" s="1481">
        <f t="shared" si="5"/>
        <v>0</v>
      </c>
      <c r="K201" s="1355"/>
      <c r="L201" s="1355"/>
      <c r="M201" s="1414"/>
    </row>
    <row r="202" spans="1:13">
      <c r="A202" s="1358"/>
      <c r="B202" s="1388"/>
      <c r="C202" s="1388"/>
      <c r="D202" s="1349"/>
      <c r="E202" s="1389"/>
      <c r="F202" s="1389"/>
      <c r="G202" s="1351"/>
      <c r="H202" s="1352"/>
      <c r="I202" s="1353"/>
      <c r="J202" s="1481">
        <f t="shared" si="5"/>
        <v>0</v>
      </c>
      <c r="K202" s="1355"/>
      <c r="L202" s="1355"/>
      <c r="M202" s="1414"/>
    </row>
    <row r="203" spans="1:13">
      <c r="A203" s="1358"/>
      <c r="B203" s="1388"/>
      <c r="C203" s="1388"/>
      <c r="D203" s="1349"/>
      <c r="E203" s="1389"/>
      <c r="F203" s="1389"/>
      <c r="G203" s="1351"/>
      <c r="H203" s="1352"/>
      <c r="I203" s="1353"/>
      <c r="J203" s="1481">
        <f t="shared" si="5"/>
        <v>0</v>
      </c>
      <c r="K203" s="1355"/>
      <c r="L203" s="1355"/>
      <c r="M203" s="1414"/>
    </row>
    <row r="204" spans="1:13">
      <c r="A204" s="1358"/>
      <c r="B204" s="1388"/>
      <c r="C204" s="1388"/>
      <c r="D204" s="1349"/>
      <c r="E204" s="1389"/>
      <c r="F204" s="1389"/>
      <c r="G204" s="1351"/>
      <c r="H204" s="1352"/>
      <c r="I204" s="1353"/>
      <c r="J204" s="1481">
        <f t="shared" si="5"/>
        <v>0</v>
      </c>
      <c r="K204" s="1355"/>
      <c r="L204" s="1355"/>
      <c r="M204" s="1414"/>
    </row>
    <row r="205" spans="1:13">
      <c r="A205" s="1358"/>
      <c r="B205" s="1388"/>
      <c r="C205" s="1388"/>
      <c r="D205" s="1349"/>
      <c r="E205" s="1389"/>
      <c r="F205" s="1389"/>
      <c r="G205" s="1351"/>
      <c r="H205" s="1352"/>
      <c r="I205" s="1353"/>
      <c r="J205" s="1481">
        <f t="shared" si="5"/>
        <v>0</v>
      </c>
      <c r="K205" s="1355"/>
      <c r="L205" s="1355"/>
      <c r="M205" s="1414"/>
    </row>
    <row r="206" spans="1:13">
      <c r="A206" s="1358"/>
      <c r="B206" s="1388"/>
      <c r="C206" s="1388"/>
      <c r="D206" s="1349"/>
      <c r="E206" s="1389"/>
      <c r="F206" s="1389"/>
      <c r="G206" s="1351"/>
      <c r="H206" s="1352"/>
      <c r="I206" s="1353"/>
      <c r="J206" s="1481">
        <f t="shared" si="5"/>
        <v>0</v>
      </c>
      <c r="K206" s="1355"/>
      <c r="L206" s="1355"/>
      <c r="M206" s="1414"/>
    </row>
    <row r="207" spans="1:13">
      <c r="A207" s="1358"/>
      <c r="B207" s="1388"/>
      <c r="C207" s="1388"/>
      <c r="D207" s="1349"/>
      <c r="E207" s="1389"/>
      <c r="F207" s="1389"/>
      <c r="G207" s="1351"/>
      <c r="H207" s="1352"/>
      <c r="I207" s="1353"/>
      <c r="J207" s="1481">
        <f t="shared" si="5"/>
        <v>0</v>
      </c>
      <c r="K207" s="1355"/>
      <c r="L207" s="1355"/>
      <c r="M207" s="1414"/>
    </row>
    <row r="208" spans="1:13">
      <c r="A208" s="1358"/>
      <c r="B208" s="1388"/>
      <c r="C208" s="1388"/>
      <c r="D208" s="1349"/>
      <c r="E208" s="1389"/>
      <c r="F208" s="1389"/>
      <c r="G208" s="1351"/>
      <c r="H208" s="1352"/>
      <c r="I208" s="1353"/>
      <c r="J208" s="1481">
        <f t="shared" si="5"/>
        <v>0</v>
      </c>
      <c r="K208" s="1355"/>
      <c r="L208" s="1355"/>
      <c r="M208" s="1414"/>
    </row>
    <row r="209" spans="1:13">
      <c r="A209" s="1358"/>
      <c r="B209" s="1388"/>
      <c r="C209" s="1388"/>
      <c r="D209" s="1349"/>
      <c r="E209" s="1389"/>
      <c r="F209" s="1389"/>
      <c r="G209" s="1351"/>
      <c r="H209" s="1352"/>
      <c r="I209" s="1353"/>
      <c r="J209" s="1481">
        <f t="shared" si="5"/>
        <v>0</v>
      </c>
      <c r="K209" s="1355"/>
      <c r="L209" s="1355"/>
      <c r="M209" s="1414"/>
    </row>
    <row r="210" spans="1:13">
      <c r="A210" s="1358"/>
      <c r="B210" s="1388"/>
      <c r="C210" s="1388"/>
      <c r="D210" s="1349"/>
      <c r="E210" s="1389"/>
      <c r="F210" s="1389"/>
      <c r="G210" s="1351"/>
      <c r="H210" s="1352"/>
      <c r="I210" s="1353"/>
      <c r="J210" s="1481">
        <f t="shared" si="5"/>
        <v>0</v>
      </c>
      <c r="K210" s="1355"/>
      <c r="L210" s="1355"/>
      <c r="M210" s="1414"/>
    </row>
    <row r="211" spans="1:13">
      <c r="A211" s="1358"/>
      <c r="B211" s="1388"/>
      <c r="C211" s="1388"/>
      <c r="D211" s="1349"/>
      <c r="E211" s="1389"/>
      <c r="F211" s="1389"/>
      <c r="G211" s="1351"/>
      <c r="H211" s="1352"/>
      <c r="I211" s="1353"/>
      <c r="J211" s="1481">
        <f t="shared" si="5"/>
        <v>0</v>
      </c>
      <c r="K211" s="1355"/>
      <c r="L211" s="1355"/>
      <c r="M211" s="1414"/>
    </row>
    <row r="212" spans="1:13">
      <c r="A212" s="1358"/>
      <c r="B212" s="1388"/>
      <c r="C212" s="1388"/>
      <c r="D212" s="1349"/>
      <c r="E212" s="1389"/>
      <c r="F212" s="1389"/>
      <c r="G212" s="1351"/>
      <c r="H212" s="1352"/>
      <c r="I212" s="1353"/>
      <c r="J212" s="1481">
        <f t="shared" si="5"/>
        <v>0</v>
      </c>
      <c r="K212" s="1355"/>
      <c r="L212" s="1355"/>
      <c r="M212" s="1414"/>
    </row>
    <row r="213" spans="1:13">
      <c r="A213" s="1358"/>
      <c r="B213" s="1388"/>
      <c r="C213" s="1388"/>
      <c r="D213" s="1349"/>
      <c r="E213" s="1389"/>
      <c r="F213" s="1389"/>
      <c r="G213" s="1351"/>
      <c r="H213" s="1352"/>
      <c r="I213" s="1353"/>
      <c r="J213" s="1481">
        <f t="shared" si="5"/>
        <v>0</v>
      </c>
      <c r="K213" s="1355"/>
      <c r="L213" s="1355"/>
      <c r="M213" s="1414"/>
    </row>
    <row r="214" spans="1:13">
      <c r="A214" s="1358"/>
      <c r="B214" s="1388"/>
      <c r="C214" s="1388"/>
      <c r="D214" s="1349"/>
      <c r="E214" s="1389"/>
      <c r="F214" s="1389"/>
      <c r="G214" s="1351"/>
      <c r="H214" s="1352"/>
      <c r="I214" s="1353"/>
      <c r="J214" s="1481">
        <f t="shared" si="5"/>
        <v>0</v>
      </c>
      <c r="K214" s="1355"/>
      <c r="L214" s="1355"/>
      <c r="M214" s="1414"/>
    </row>
    <row r="215" spans="1:13">
      <c r="A215" s="1358"/>
      <c r="B215" s="1388"/>
      <c r="C215" s="1388"/>
      <c r="D215" s="1349"/>
      <c r="E215" s="1389"/>
      <c r="F215" s="1389"/>
      <c r="G215" s="1351"/>
      <c r="H215" s="1352"/>
      <c r="I215" s="1353"/>
      <c r="J215" s="1481">
        <f t="shared" si="5"/>
        <v>0</v>
      </c>
      <c r="K215" s="1355"/>
      <c r="L215" s="1355"/>
      <c r="M215" s="1414"/>
    </row>
    <row r="216" spans="1:13">
      <c r="A216" s="1358"/>
      <c r="B216" s="1388"/>
      <c r="C216" s="1388"/>
      <c r="D216" s="1349"/>
      <c r="E216" s="1389"/>
      <c r="F216" s="1389"/>
      <c r="G216" s="1351"/>
      <c r="H216" s="1352"/>
      <c r="I216" s="1353"/>
      <c r="J216" s="1481">
        <f t="shared" si="5"/>
        <v>0</v>
      </c>
      <c r="K216" s="1355"/>
      <c r="L216" s="1355"/>
      <c r="M216" s="1414"/>
    </row>
    <row r="217" spans="1:13">
      <c r="A217" s="1358"/>
      <c r="B217" s="1388"/>
      <c r="C217" s="1388"/>
      <c r="D217" s="1349"/>
      <c r="E217" s="1389"/>
      <c r="F217" s="1389"/>
      <c r="G217" s="1351"/>
      <c r="H217" s="1352"/>
      <c r="I217" s="1353"/>
      <c r="J217" s="1481">
        <f t="shared" si="5"/>
        <v>0</v>
      </c>
      <c r="K217" s="1355"/>
      <c r="L217" s="1355"/>
      <c r="M217" s="1414"/>
    </row>
    <row r="218" spans="1:13">
      <c r="A218" s="1358"/>
      <c r="B218" s="1388"/>
      <c r="C218" s="1388"/>
      <c r="D218" s="1349"/>
      <c r="E218" s="1389"/>
      <c r="F218" s="1389"/>
      <c r="G218" s="1351"/>
      <c r="H218" s="1352"/>
      <c r="I218" s="1353"/>
      <c r="J218" s="1481">
        <f t="shared" si="5"/>
        <v>0</v>
      </c>
      <c r="K218" s="1355"/>
      <c r="L218" s="1355"/>
      <c r="M218" s="1414"/>
    </row>
    <row r="219" spans="1:13">
      <c r="A219" s="1358"/>
      <c r="B219" s="1388"/>
      <c r="C219" s="1388"/>
      <c r="D219" s="1349"/>
      <c r="E219" s="1389"/>
      <c r="F219" s="1389"/>
      <c r="G219" s="1351"/>
      <c r="H219" s="1352"/>
      <c r="I219" s="1353"/>
      <c r="J219" s="1481">
        <f t="shared" si="5"/>
        <v>0</v>
      </c>
      <c r="K219" s="1355"/>
      <c r="L219" s="1355"/>
      <c r="M219" s="1414"/>
    </row>
    <row r="220" spans="1:13">
      <c r="A220" s="1358"/>
      <c r="B220" s="1388"/>
      <c r="C220" s="1388"/>
      <c r="D220" s="1349"/>
      <c r="E220" s="1389"/>
      <c r="F220" s="1389"/>
      <c r="G220" s="1351"/>
      <c r="H220" s="1352"/>
      <c r="I220" s="1353"/>
      <c r="J220" s="1481">
        <f t="shared" si="5"/>
        <v>0</v>
      </c>
      <c r="K220" s="1355"/>
      <c r="L220" s="1355"/>
      <c r="M220" s="1414"/>
    </row>
    <row r="221" spans="1:13">
      <c r="A221" s="1358"/>
      <c r="B221" s="1388"/>
      <c r="C221" s="1388"/>
      <c r="D221" s="1349"/>
      <c r="E221" s="1389"/>
      <c r="F221" s="1389"/>
      <c r="G221" s="1351"/>
      <c r="H221" s="1352"/>
      <c r="I221" s="1353"/>
      <c r="J221" s="1481">
        <f t="shared" si="5"/>
        <v>0</v>
      </c>
      <c r="K221" s="1355"/>
      <c r="L221" s="1355"/>
      <c r="M221" s="1414"/>
    </row>
    <row r="222" spans="1:13">
      <c r="A222" s="1358"/>
      <c r="B222" s="1388"/>
      <c r="C222" s="1388"/>
      <c r="D222" s="1349"/>
      <c r="E222" s="1389"/>
      <c r="F222" s="1389"/>
      <c r="G222" s="1351"/>
      <c r="H222" s="1352"/>
      <c r="I222" s="1353"/>
      <c r="J222" s="1481">
        <f t="shared" si="5"/>
        <v>0</v>
      </c>
      <c r="K222" s="1355"/>
      <c r="L222" s="1355"/>
      <c r="M222" s="1414"/>
    </row>
    <row r="223" spans="1:13">
      <c r="A223" s="1358"/>
      <c r="B223" s="1388"/>
      <c r="C223" s="1388"/>
      <c r="D223" s="1349"/>
      <c r="E223" s="1389"/>
      <c r="F223" s="1389"/>
      <c r="G223" s="1351"/>
      <c r="H223" s="1352"/>
      <c r="I223" s="1353"/>
      <c r="J223" s="1481">
        <f t="shared" si="5"/>
        <v>0</v>
      </c>
      <c r="K223" s="1355"/>
      <c r="L223" s="1355"/>
      <c r="M223" s="1414"/>
    </row>
    <row r="224" spans="1:13">
      <c r="A224" s="1358"/>
      <c r="B224" s="1388"/>
      <c r="C224" s="1388"/>
      <c r="D224" s="1349"/>
      <c r="E224" s="1389"/>
      <c r="F224" s="1389"/>
      <c r="G224" s="1351"/>
      <c r="H224" s="1352"/>
      <c r="I224" s="1353"/>
      <c r="J224" s="1481">
        <f t="shared" si="5"/>
        <v>0</v>
      </c>
      <c r="K224" s="1355"/>
      <c r="L224" s="1355"/>
      <c r="M224" s="1414"/>
    </row>
    <row r="225" spans="1:13">
      <c r="A225" s="1358"/>
      <c r="B225" s="1388"/>
      <c r="C225" s="1388"/>
      <c r="D225" s="1349"/>
      <c r="E225" s="1389"/>
      <c r="F225" s="1389"/>
      <c r="G225" s="1351"/>
      <c r="H225" s="1352"/>
      <c r="I225" s="1353"/>
      <c r="J225" s="1481">
        <f t="shared" si="5"/>
        <v>0</v>
      </c>
      <c r="K225" s="1355"/>
      <c r="L225" s="1355"/>
      <c r="M225" s="1414"/>
    </row>
    <row r="226" spans="1:13">
      <c r="A226" s="1358"/>
      <c r="B226" s="1388"/>
      <c r="C226" s="1388"/>
      <c r="D226" s="1349"/>
      <c r="E226" s="1389"/>
      <c r="F226" s="1389"/>
      <c r="G226" s="1351"/>
      <c r="H226" s="1352"/>
      <c r="I226" s="1353"/>
      <c r="J226" s="1481">
        <f t="shared" si="5"/>
        <v>0</v>
      </c>
      <c r="K226" s="1355"/>
      <c r="L226" s="1355"/>
      <c r="M226" s="1414"/>
    </row>
    <row r="227" spans="1:13">
      <c r="A227" s="1358"/>
      <c r="B227" s="1388"/>
      <c r="C227" s="1388"/>
      <c r="D227" s="1349"/>
      <c r="E227" s="1389"/>
      <c r="F227" s="1389"/>
      <c r="G227" s="1351"/>
      <c r="H227" s="1352"/>
      <c r="I227" s="1353"/>
      <c r="J227" s="1481">
        <f t="shared" si="5"/>
        <v>0</v>
      </c>
      <c r="K227" s="1355"/>
      <c r="L227" s="1355"/>
      <c r="M227" s="1414"/>
    </row>
    <row r="228" spans="1:13">
      <c r="A228" s="1358"/>
      <c r="B228" s="1388"/>
      <c r="C228" s="1388"/>
      <c r="D228" s="1349"/>
      <c r="E228" s="1389"/>
      <c r="F228" s="1389"/>
      <c r="G228" s="1351"/>
      <c r="H228" s="1352"/>
      <c r="I228" s="1353"/>
      <c r="J228" s="1481">
        <f t="shared" si="5"/>
        <v>0</v>
      </c>
      <c r="K228" s="1355"/>
      <c r="L228" s="1355"/>
      <c r="M228" s="1414"/>
    </row>
    <row r="229" spans="1:13">
      <c r="A229" s="1358"/>
      <c r="B229" s="1388"/>
      <c r="C229" s="1388"/>
      <c r="D229" s="1349"/>
      <c r="E229" s="1389"/>
      <c r="F229" s="1389"/>
      <c r="G229" s="1351"/>
      <c r="H229" s="1352"/>
      <c r="I229" s="1353"/>
      <c r="J229" s="1481">
        <f t="shared" si="5"/>
        <v>0</v>
      </c>
      <c r="K229" s="1355"/>
      <c r="L229" s="1355"/>
      <c r="M229" s="1414"/>
    </row>
    <row r="230" spans="1:13">
      <c r="A230" s="1358"/>
      <c r="B230" s="1388"/>
      <c r="C230" s="1388"/>
      <c r="D230" s="1349"/>
      <c r="E230" s="1389"/>
      <c r="F230" s="1389"/>
      <c r="G230" s="1351"/>
      <c r="H230" s="1352"/>
      <c r="I230" s="1353"/>
      <c r="J230" s="1481">
        <f t="shared" si="5"/>
        <v>0</v>
      </c>
      <c r="K230" s="1355"/>
      <c r="L230" s="1355"/>
      <c r="M230" s="1414"/>
    </row>
    <row r="231" spans="1:13">
      <c r="A231" s="1358"/>
      <c r="B231" s="1388"/>
      <c r="C231" s="1388"/>
      <c r="D231" s="1349"/>
      <c r="E231" s="1389"/>
      <c r="F231" s="1389"/>
      <c r="G231" s="1351"/>
      <c r="H231" s="1352"/>
      <c r="I231" s="1353"/>
      <c r="J231" s="1481">
        <f t="shared" si="5"/>
        <v>0</v>
      </c>
      <c r="K231" s="1355"/>
      <c r="L231" s="1355"/>
      <c r="M231" s="1414"/>
    </row>
    <row r="232" spans="1:13">
      <c r="A232" s="1358"/>
      <c r="B232" s="1388"/>
      <c r="C232" s="1388"/>
      <c r="D232" s="1349"/>
      <c r="E232" s="1389"/>
      <c r="F232" s="1389"/>
      <c r="G232" s="1351"/>
      <c r="H232" s="1352"/>
      <c r="I232" s="1353"/>
      <c r="J232" s="1481">
        <f t="shared" si="5"/>
        <v>0</v>
      </c>
      <c r="K232" s="1355"/>
      <c r="L232" s="1355"/>
      <c r="M232" s="1414"/>
    </row>
    <row r="233" spans="1:13">
      <c r="A233" s="1358"/>
      <c r="B233" s="1388"/>
      <c r="C233" s="1388"/>
      <c r="D233" s="1349"/>
      <c r="E233" s="1389"/>
      <c r="F233" s="1389"/>
      <c r="G233" s="1351"/>
      <c r="H233" s="1352"/>
      <c r="I233" s="1353"/>
      <c r="J233" s="1481">
        <f t="shared" si="5"/>
        <v>0</v>
      </c>
      <c r="K233" s="1355"/>
      <c r="L233" s="1355"/>
      <c r="M233" s="1414"/>
    </row>
    <row r="234" spans="1:13">
      <c r="A234" s="1358"/>
      <c r="B234" s="1388"/>
      <c r="C234" s="1388"/>
      <c r="D234" s="1349"/>
      <c r="E234" s="1389"/>
      <c r="F234" s="1389"/>
      <c r="G234" s="1351"/>
      <c r="H234" s="1352"/>
      <c r="I234" s="1353"/>
      <c r="J234" s="1481">
        <f t="shared" si="5"/>
        <v>0</v>
      </c>
      <c r="K234" s="1355"/>
      <c r="L234" s="1355"/>
      <c r="M234" s="1414"/>
    </row>
    <row r="235" spans="1:13">
      <c r="A235" s="1358"/>
      <c r="B235" s="1388"/>
      <c r="C235" s="1388"/>
      <c r="D235" s="1349"/>
      <c r="E235" s="1389"/>
      <c r="F235" s="1389"/>
      <c r="G235" s="1351"/>
      <c r="H235" s="1352"/>
      <c r="I235" s="1353"/>
      <c r="J235" s="1481">
        <f t="shared" si="5"/>
        <v>0</v>
      </c>
      <c r="K235" s="1355"/>
      <c r="L235" s="1355"/>
      <c r="M235" s="1414"/>
    </row>
    <row r="236" spans="1:13">
      <c r="A236" s="1358"/>
      <c r="B236" s="1388"/>
      <c r="C236" s="1388"/>
      <c r="D236" s="1349"/>
      <c r="E236" s="1389"/>
      <c r="F236" s="1389"/>
      <c r="G236" s="1351"/>
      <c r="H236" s="1352"/>
      <c r="I236" s="1353"/>
      <c r="J236" s="1481">
        <f t="shared" si="5"/>
        <v>0</v>
      </c>
      <c r="K236" s="1355"/>
      <c r="L236" s="1355"/>
      <c r="M236" s="1414"/>
    </row>
    <row r="237" spans="1:13">
      <c r="A237" s="1358"/>
      <c r="B237" s="1388"/>
      <c r="C237" s="1388"/>
      <c r="D237" s="1349"/>
      <c r="E237" s="1389"/>
      <c r="F237" s="1389"/>
      <c r="G237" s="1351"/>
      <c r="H237" s="1352"/>
      <c r="I237" s="1353"/>
      <c r="J237" s="1481">
        <f t="shared" si="5"/>
        <v>0</v>
      </c>
      <c r="K237" s="1355"/>
      <c r="L237" s="1355"/>
      <c r="M237" s="1414"/>
    </row>
    <row r="238" spans="1:13">
      <c r="A238" s="1358"/>
      <c r="B238" s="1388"/>
      <c r="C238" s="1388"/>
      <c r="D238" s="1349"/>
      <c r="E238" s="1389"/>
      <c r="F238" s="1389"/>
      <c r="G238" s="1351"/>
      <c r="H238" s="1352"/>
      <c r="I238" s="1353"/>
      <c r="J238" s="1481">
        <f t="shared" si="5"/>
        <v>0</v>
      </c>
      <c r="K238" s="1355"/>
      <c r="L238" s="1355"/>
      <c r="M238" s="1414"/>
    </row>
    <row r="239" spans="1:13">
      <c r="A239" s="1358"/>
      <c r="B239" s="1388"/>
      <c r="C239" s="1388"/>
      <c r="D239" s="1349"/>
      <c r="E239" s="1389"/>
      <c r="F239" s="1389"/>
      <c r="G239" s="1351"/>
      <c r="H239" s="1352"/>
      <c r="I239" s="1353"/>
      <c r="J239" s="1481">
        <f t="shared" si="5"/>
        <v>0</v>
      </c>
      <c r="K239" s="1355"/>
      <c r="L239" s="1355"/>
      <c r="M239" s="1414"/>
    </row>
    <row r="240" spans="1:13">
      <c r="A240" s="1358"/>
      <c r="B240" s="1388"/>
      <c r="C240" s="1388"/>
      <c r="D240" s="1349"/>
      <c r="E240" s="1389"/>
      <c r="F240" s="1389"/>
      <c r="G240" s="1351"/>
      <c r="H240" s="1352"/>
      <c r="I240" s="1353"/>
      <c r="J240" s="1481">
        <f t="shared" si="5"/>
        <v>0</v>
      </c>
      <c r="K240" s="1355"/>
      <c r="L240" s="1355"/>
      <c r="M240" s="1414"/>
    </row>
    <row r="241" spans="1:13">
      <c r="A241" s="1358"/>
      <c r="B241" s="1388"/>
      <c r="C241" s="1388"/>
      <c r="D241" s="1349"/>
      <c r="E241" s="1389"/>
      <c r="F241" s="1389"/>
      <c r="G241" s="1351"/>
      <c r="H241" s="1352"/>
      <c r="I241" s="1353"/>
      <c r="J241" s="1481">
        <f t="shared" si="5"/>
        <v>0</v>
      </c>
      <c r="K241" s="1355"/>
      <c r="L241" s="1355"/>
      <c r="M241" s="1414"/>
    </row>
    <row r="242" spans="1:13">
      <c r="A242" s="1358"/>
      <c r="B242" s="1388"/>
      <c r="C242" s="1388"/>
      <c r="D242" s="1349"/>
      <c r="E242" s="1389"/>
      <c r="F242" s="1389"/>
      <c r="G242" s="1351"/>
      <c r="H242" s="1352"/>
      <c r="I242" s="1353"/>
      <c r="J242" s="1481">
        <f t="shared" si="5"/>
        <v>0</v>
      </c>
      <c r="K242" s="1355"/>
      <c r="L242" s="1355"/>
      <c r="M242" s="1414"/>
    </row>
    <row r="243" spans="1:13">
      <c r="A243" s="1358"/>
      <c r="B243" s="1388"/>
      <c r="C243" s="1388"/>
      <c r="D243" s="1349"/>
      <c r="E243" s="1389"/>
      <c r="F243" s="1389"/>
      <c r="G243" s="1351"/>
      <c r="H243" s="1352"/>
      <c r="I243" s="1353"/>
      <c r="J243" s="1481">
        <f t="shared" si="5"/>
        <v>0</v>
      </c>
      <c r="K243" s="1355"/>
      <c r="L243" s="1355"/>
      <c r="M243" s="1414"/>
    </row>
    <row r="244" spans="1:13">
      <c r="A244" s="1358"/>
      <c r="B244" s="1388"/>
      <c r="C244" s="1388"/>
      <c r="D244" s="1349"/>
      <c r="E244" s="1389"/>
      <c r="F244" s="1389"/>
      <c r="G244" s="1351"/>
      <c r="H244" s="1352"/>
      <c r="I244" s="1353"/>
      <c r="J244" s="1481">
        <f t="shared" si="5"/>
        <v>0</v>
      </c>
      <c r="K244" s="1355"/>
      <c r="L244" s="1355"/>
      <c r="M244" s="1414"/>
    </row>
    <row r="245" spans="1:13">
      <c r="A245" s="1358"/>
      <c r="B245" s="1388"/>
      <c r="C245" s="1388"/>
      <c r="D245" s="1349"/>
      <c r="E245" s="1389"/>
      <c r="F245" s="1389"/>
      <c r="G245" s="1351"/>
      <c r="H245" s="1352"/>
      <c r="I245" s="1353"/>
      <c r="J245" s="1481">
        <f t="shared" si="5"/>
        <v>0</v>
      </c>
      <c r="K245" s="1355"/>
      <c r="L245" s="1355"/>
      <c r="M245" s="1414"/>
    </row>
    <row r="246" spans="1:13">
      <c r="A246" s="1358"/>
      <c r="B246" s="1388"/>
      <c r="C246" s="1388"/>
      <c r="D246" s="1349"/>
      <c r="E246" s="1389"/>
      <c r="F246" s="1389"/>
      <c r="G246" s="1351"/>
      <c r="H246" s="1352"/>
      <c r="I246" s="1353"/>
      <c r="J246" s="1481">
        <f t="shared" si="5"/>
        <v>0</v>
      </c>
      <c r="K246" s="1355"/>
      <c r="L246" s="1355"/>
      <c r="M246" s="1414"/>
    </row>
    <row r="247" spans="1:13">
      <c r="A247" s="1358"/>
      <c r="B247" s="1388"/>
      <c r="C247" s="1388"/>
      <c r="D247" s="1349"/>
      <c r="E247" s="1389"/>
      <c r="F247" s="1389"/>
      <c r="G247" s="1351"/>
      <c r="H247" s="1352"/>
      <c r="I247" s="1353"/>
      <c r="J247" s="1481">
        <f t="shared" si="5"/>
        <v>0</v>
      </c>
      <c r="K247" s="1355"/>
      <c r="L247" s="1355"/>
      <c r="M247" s="1414"/>
    </row>
    <row r="248" spans="1:13">
      <c r="A248" s="1358"/>
      <c r="B248" s="1388"/>
      <c r="C248" s="1388"/>
      <c r="D248" s="1349"/>
      <c r="E248" s="1389"/>
      <c r="F248" s="1389"/>
      <c r="G248" s="1351"/>
      <c r="H248" s="1352"/>
      <c r="I248" s="1353"/>
      <c r="J248" s="1481">
        <f t="shared" si="5"/>
        <v>0</v>
      </c>
      <c r="K248" s="1355"/>
      <c r="L248" s="1355"/>
      <c r="M248" s="1414"/>
    </row>
    <row r="249" spans="1:13">
      <c r="A249" s="1358"/>
      <c r="B249" s="1388"/>
      <c r="C249" s="1388"/>
      <c r="D249" s="1349"/>
      <c r="E249" s="1389"/>
      <c r="F249" s="1389"/>
      <c r="G249" s="1351"/>
      <c r="H249" s="1352"/>
      <c r="I249" s="1353"/>
      <c r="J249" s="1481">
        <f t="shared" si="5"/>
        <v>0</v>
      </c>
      <c r="K249" s="1355"/>
      <c r="L249" s="1355"/>
      <c r="M249" s="1414"/>
    </row>
    <row r="250" spans="1:13">
      <c r="A250" s="1358"/>
      <c r="B250" s="1388"/>
      <c r="C250" s="1388"/>
      <c r="D250" s="1349"/>
      <c r="E250" s="1389"/>
      <c r="F250" s="1389"/>
      <c r="G250" s="1351"/>
      <c r="H250" s="1352"/>
      <c r="I250" s="1353"/>
      <c r="J250" s="1481">
        <f t="shared" si="5"/>
        <v>0</v>
      </c>
      <c r="K250" s="1355"/>
      <c r="L250" s="1355"/>
      <c r="M250" s="1414"/>
    </row>
    <row r="251" spans="1:13">
      <c r="A251" s="1358"/>
      <c r="B251" s="1388"/>
      <c r="C251" s="1388"/>
      <c r="D251" s="1349"/>
      <c r="E251" s="1389"/>
      <c r="F251" s="1389"/>
      <c r="G251" s="1351"/>
      <c r="H251" s="1352"/>
      <c r="I251" s="1353"/>
      <c r="J251" s="1481">
        <f t="shared" si="5"/>
        <v>0</v>
      </c>
      <c r="K251" s="1355"/>
      <c r="L251" s="1355"/>
      <c r="M251" s="1414"/>
    </row>
    <row r="252" spans="1:13">
      <c r="A252" s="1358"/>
      <c r="B252" s="1388"/>
      <c r="C252" s="1388"/>
      <c r="D252" s="1349"/>
      <c r="E252" s="1389"/>
      <c r="F252" s="1389"/>
      <c r="G252" s="1351"/>
      <c r="H252" s="1352"/>
      <c r="I252" s="1353"/>
      <c r="J252" s="1481">
        <f t="shared" si="5"/>
        <v>0</v>
      </c>
      <c r="K252" s="1355"/>
      <c r="L252" s="1355"/>
      <c r="M252" s="1414"/>
    </row>
    <row r="253" spans="1:13">
      <c r="A253" s="1358"/>
      <c r="B253" s="1388"/>
      <c r="C253" s="1388"/>
      <c r="D253" s="1349"/>
      <c r="E253" s="1389"/>
      <c r="F253" s="1389"/>
      <c r="G253" s="1351"/>
      <c r="H253" s="1352"/>
      <c r="I253" s="1353"/>
      <c r="J253" s="1481">
        <f t="shared" si="5"/>
        <v>0</v>
      </c>
      <c r="K253" s="1355"/>
      <c r="L253" s="1355"/>
      <c r="M253" s="1414"/>
    </row>
    <row r="254" spans="1:13">
      <c r="A254" s="1358"/>
      <c r="B254" s="1388"/>
      <c r="C254" s="1388"/>
      <c r="D254" s="1349"/>
      <c r="E254" s="1389"/>
      <c r="F254" s="1389"/>
      <c r="G254" s="1351"/>
      <c r="H254" s="1352"/>
      <c r="I254" s="1353"/>
      <c r="J254" s="1481">
        <f t="shared" si="5"/>
        <v>0</v>
      </c>
      <c r="K254" s="1355"/>
      <c r="L254" s="1355"/>
      <c r="M254" s="1414"/>
    </row>
    <row r="255" spans="1:13">
      <c r="A255" s="1358"/>
      <c r="B255" s="1388"/>
      <c r="C255" s="1388"/>
      <c r="D255" s="1349"/>
      <c r="E255" s="1389"/>
      <c r="F255" s="1389"/>
      <c r="G255" s="1351"/>
      <c r="H255" s="1352"/>
      <c r="I255" s="1353"/>
      <c r="J255" s="1481">
        <f t="shared" si="5"/>
        <v>0</v>
      </c>
      <c r="K255" s="1355"/>
      <c r="L255" s="1355"/>
      <c r="M255" s="1414"/>
    </row>
    <row r="256" spans="1:13">
      <c r="A256" s="1358"/>
      <c r="B256" s="1388"/>
      <c r="C256" s="1388"/>
      <c r="D256" s="1349"/>
      <c r="E256" s="1389"/>
      <c r="F256" s="1389"/>
      <c r="G256" s="1351"/>
      <c r="H256" s="1352"/>
      <c r="I256" s="1353"/>
      <c r="J256" s="1481">
        <f t="shared" si="5"/>
        <v>0</v>
      </c>
      <c r="K256" s="1355"/>
      <c r="L256" s="1355"/>
      <c r="M256" s="1414"/>
    </row>
    <row r="257" spans="1:13">
      <c r="A257" s="1358"/>
      <c r="B257" s="1388"/>
      <c r="C257" s="1388"/>
      <c r="D257" s="1349"/>
      <c r="E257" s="1389"/>
      <c r="F257" s="1389"/>
      <c r="G257" s="1351"/>
      <c r="H257" s="1352"/>
      <c r="I257" s="1353"/>
      <c r="J257" s="1481">
        <f t="shared" si="5"/>
        <v>0</v>
      </c>
      <c r="K257" s="1355"/>
      <c r="L257" s="1355"/>
      <c r="M257" s="1414"/>
    </row>
    <row r="258" spans="1:13">
      <c r="A258" s="1358"/>
      <c r="B258" s="1388"/>
      <c r="C258" s="1388"/>
      <c r="D258" s="1349"/>
      <c r="E258" s="1389"/>
      <c r="F258" s="1389"/>
      <c r="G258" s="1351"/>
      <c r="H258" s="1352"/>
      <c r="I258" s="1353"/>
      <c r="J258" s="1481">
        <f t="shared" si="5"/>
        <v>0</v>
      </c>
      <c r="K258" s="1355"/>
      <c r="L258" s="1355"/>
      <c r="M258" s="1414"/>
    </row>
    <row r="259" spans="1:13">
      <c r="A259" s="1358"/>
      <c r="B259" s="1388"/>
      <c r="C259" s="1388"/>
      <c r="D259" s="1349"/>
      <c r="E259" s="1389"/>
      <c r="F259" s="1389"/>
      <c r="G259" s="1351"/>
      <c r="H259" s="1352"/>
      <c r="I259" s="1353"/>
      <c r="J259" s="1481">
        <f t="shared" ref="J259:J322" si="6">H259-I259</f>
        <v>0</v>
      </c>
      <c r="K259" s="1355"/>
      <c r="L259" s="1355"/>
      <c r="M259" s="1414"/>
    </row>
    <row r="260" spans="1:13">
      <c r="A260" s="1358"/>
      <c r="B260" s="1388"/>
      <c r="C260" s="1388"/>
      <c r="D260" s="1349"/>
      <c r="E260" s="1389"/>
      <c r="F260" s="1389"/>
      <c r="G260" s="1351"/>
      <c r="H260" s="1352"/>
      <c r="I260" s="1353"/>
      <c r="J260" s="1481">
        <f t="shared" si="6"/>
        <v>0</v>
      </c>
      <c r="K260" s="1355"/>
      <c r="L260" s="1355"/>
      <c r="M260" s="1414"/>
    </row>
    <row r="261" spans="1:13">
      <c r="A261" s="1358"/>
      <c r="B261" s="1388"/>
      <c r="C261" s="1388"/>
      <c r="D261" s="1349"/>
      <c r="E261" s="1389"/>
      <c r="F261" s="1389"/>
      <c r="G261" s="1351"/>
      <c r="H261" s="1352"/>
      <c r="I261" s="1353"/>
      <c r="J261" s="1481">
        <f t="shared" si="6"/>
        <v>0</v>
      </c>
      <c r="K261" s="1355"/>
      <c r="L261" s="1355"/>
      <c r="M261" s="1414"/>
    </row>
    <row r="262" spans="1:13">
      <c r="A262" s="1358"/>
      <c r="B262" s="1388"/>
      <c r="C262" s="1388"/>
      <c r="D262" s="1349"/>
      <c r="E262" s="1389"/>
      <c r="F262" s="1389"/>
      <c r="G262" s="1351"/>
      <c r="H262" s="1352"/>
      <c r="I262" s="1353"/>
      <c r="J262" s="1481">
        <f t="shared" si="6"/>
        <v>0</v>
      </c>
      <c r="K262" s="1355"/>
      <c r="L262" s="1355"/>
      <c r="M262" s="1414"/>
    </row>
    <row r="263" spans="1:13">
      <c r="A263" s="1358"/>
      <c r="B263" s="1388"/>
      <c r="C263" s="1388"/>
      <c r="D263" s="1349"/>
      <c r="E263" s="1389"/>
      <c r="F263" s="1389"/>
      <c r="G263" s="1351"/>
      <c r="H263" s="1352"/>
      <c r="I263" s="1353"/>
      <c r="J263" s="1481">
        <f t="shared" si="6"/>
        <v>0</v>
      </c>
      <c r="K263" s="1355"/>
      <c r="L263" s="1355"/>
      <c r="M263" s="1414"/>
    </row>
    <row r="264" spans="1:13">
      <c r="A264" s="1358"/>
      <c r="B264" s="1388"/>
      <c r="C264" s="1388"/>
      <c r="D264" s="1349"/>
      <c r="E264" s="1389"/>
      <c r="F264" s="1389"/>
      <c r="G264" s="1351"/>
      <c r="H264" s="1352"/>
      <c r="I264" s="1353"/>
      <c r="J264" s="1481">
        <f t="shared" si="6"/>
        <v>0</v>
      </c>
      <c r="K264" s="1355"/>
      <c r="L264" s="1355"/>
      <c r="M264" s="1414"/>
    </row>
    <row r="265" spans="1:13">
      <c r="A265" s="1358"/>
      <c r="B265" s="1388"/>
      <c r="C265" s="1388"/>
      <c r="D265" s="1349"/>
      <c r="E265" s="1389"/>
      <c r="F265" s="1389"/>
      <c r="G265" s="1351"/>
      <c r="H265" s="1352"/>
      <c r="I265" s="1353"/>
      <c r="J265" s="1481">
        <f t="shared" si="6"/>
        <v>0</v>
      </c>
      <c r="K265" s="1355"/>
      <c r="L265" s="1355"/>
      <c r="M265" s="1414"/>
    </row>
    <row r="266" spans="1:13">
      <c r="A266" s="1358"/>
      <c r="B266" s="1388"/>
      <c r="C266" s="1388"/>
      <c r="D266" s="1349"/>
      <c r="E266" s="1389"/>
      <c r="F266" s="1389"/>
      <c r="G266" s="1351"/>
      <c r="H266" s="1352"/>
      <c r="I266" s="1353"/>
      <c r="J266" s="1481">
        <f t="shared" si="6"/>
        <v>0</v>
      </c>
      <c r="K266" s="1355"/>
      <c r="L266" s="1355"/>
      <c r="M266" s="1414"/>
    </row>
    <row r="267" spans="1:13">
      <c r="A267" s="1358"/>
      <c r="B267" s="1388"/>
      <c r="C267" s="1388"/>
      <c r="D267" s="1349"/>
      <c r="E267" s="1389"/>
      <c r="F267" s="1389"/>
      <c r="G267" s="1351"/>
      <c r="H267" s="1352"/>
      <c r="I267" s="1353"/>
      <c r="J267" s="1481">
        <f t="shared" si="6"/>
        <v>0</v>
      </c>
      <c r="K267" s="1355"/>
      <c r="L267" s="1355"/>
      <c r="M267" s="1414"/>
    </row>
    <row r="268" spans="1:13">
      <c r="A268" s="1358"/>
      <c r="B268" s="1388"/>
      <c r="C268" s="1388"/>
      <c r="D268" s="1349"/>
      <c r="E268" s="1389"/>
      <c r="F268" s="1389"/>
      <c r="G268" s="1351"/>
      <c r="H268" s="1352"/>
      <c r="I268" s="1353"/>
      <c r="J268" s="1481">
        <f t="shared" si="6"/>
        <v>0</v>
      </c>
      <c r="K268" s="1355"/>
      <c r="L268" s="1355"/>
      <c r="M268" s="1414"/>
    </row>
    <row r="269" spans="1:13">
      <c r="A269" s="1358"/>
      <c r="B269" s="1388"/>
      <c r="C269" s="1388"/>
      <c r="D269" s="1349"/>
      <c r="E269" s="1389"/>
      <c r="F269" s="1389"/>
      <c r="G269" s="1351"/>
      <c r="H269" s="1352"/>
      <c r="I269" s="1353"/>
      <c r="J269" s="1481">
        <f t="shared" si="6"/>
        <v>0</v>
      </c>
      <c r="K269" s="1355"/>
      <c r="L269" s="1355"/>
      <c r="M269" s="1414"/>
    </row>
    <row r="270" spans="1:13">
      <c r="A270" s="1358"/>
      <c r="B270" s="1388"/>
      <c r="C270" s="1388"/>
      <c r="D270" s="1349"/>
      <c r="E270" s="1389"/>
      <c r="F270" s="1389"/>
      <c r="G270" s="1351"/>
      <c r="H270" s="1352"/>
      <c r="I270" s="1353"/>
      <c r="J270" s="1481">
        <f t="shared" si="6"/>
        <v>0</v>
      </c>
      <c r="K270" s="1355"/>
      <c r="L270" s="1355"/>
      <c r="M270" s="1414"/>
    </row>
    <row r="271" spans="1:13">
      <c r="A271" s="1358"/>
      <c r="B271" s="1388"/>
      <c r="C271" s="1388"/>
      <c r="D271" s="1349"/>
      <c r="E271" s="1389"/>
      <c r="F271" s="1389"/>
      <c r="G271" s="1351"/>
      <c r="H271" s="1352"/>
      <c r="I271" s="1353"/>
      <c r="J271" s="1481">
        <f t="shared" si="6"/>
        <v>0</v>
      </c>
      <c r="K271" s="1355"/>
      <c r="L271" s="1355"/>
      <c r="M271" s="1414"/>
    </row>
    <row r="272" spans="1:13">
      <c r="A272" s="1358"/>
      <c r="B272" s="1388"/>
      <c r="C272" s="1388"/>
      <c r="D272" s="1349"/>
      <c r="E272" s="1389"/>
      <c r="F272" s="1389"/>
      <c r="G272" s="1351"/>
      <c r="H272" s="1352"/>
      <c r="I272" s="1353"/>
      <c r="J272" s="1481">
        <f t="shared" si="6"/>
        <v>0</v>
      </c>
      <c r="K272" s="1355"/>
      <c r="L272" s="1355"/>
      <c r="M272" s="1414"/>
    </row>
    <row r="273" spans="1:13">
      <c r="A273" s="1358"/>
      <c r="B273" s="1388"/>
      <c r="C273" s="1388"/>
      <c r="D273" s="1349"/>
      <c r="E273" s="1389"/>
      <c r="F273" s="1389"/>
      <c r="G273" s="1351"/>
      <c r="H273" s="1352"/>
      <c r="I273" s="1353"/>
      <c r="J273" s="1481">
        <f t="shared" si="6"/>
        <v>0</v>
      </c>
      <c r="K273" s="1355"/>
      <c r="L273" s="1355"/>
      <c r="M273" s="1414"/>
    </row>
    <row r="274" spans="1:13">
      <c r="A274" s="1358"/>
      <c r="B274" s="1388"/>
      <c r="C274" s="1388"/>
      <c r="D274" s="1349"/>
      <c r="E274" s="1389"/>
      <c r="F274" s="1389"/>
      <c r="G274" s="1351"/>
      <c r="H274" s="1352"/>
      <c r="I274" s="1353"/>
      <c r="J274" s="1481">
        <f t="shared" si="6"/>
        <v>0</v>
      </c>
      <c r="K274" s="1355"/>
      <c r="L274" s="1355"/>
      <c r="M274" s="1414"/>
    </row>
    <row r="275" spans="1:13">
      <c r="A275" s="1358"/>
      <c r="B275" s="1388"/>
      <c r="C275" s="1388"/>
      <c r="D275" s="1349"/>
      <c r="E275" s="1389"/>
      <c r="F275" s="1389"/>
      <c r="G275" s="1351"/>
      <c r="H275" s="1352"/>
      <c r="I275" s="1353"/>
      <c r="J275" s="1481">
        <f t="shared" si="6"/>
        <v>0</v>
      </c>
      <c r="K275" s="1355"/>
      <c r="L275" s="1355"/>
      <c r="M275" s="1414"/>
    </row>
    <row r="276" spans="1:13">
      <c r="A276" s="1358"/>
      <c r="B276" s="1388"/>
      <c r="C276" s="1388"/>
      <c r="D276" s="1349"/>
      <c r="E276" s="1389"/>
      <c r="F276" s="1389"/>
      <c r="G276" s="1351"/>
      <c r="H276" s="1352"/>
      <c r="I276" s="1353"/>
      <c r="J276" s="1481">
        <f t="shared" si="6"/>
        <v>0</v>
      </c>
      <c r="K276" s="1355"/>
      <c r="L276" s="1355"/>
      <c r="M276" s="1414"/>
    </row>
    <row r="277" spans="1:13">
      <c r="A277" s="1358"/>
      <c r="B277" s="1388"/>
      <c r="C277" s="1388"/>
      <c r="D277" s="1349"/>
      <c r="E277" s="1389"/>
      <c r="F277" s="1389"/>
      <c r="G277" s="1351"/>
      <c r="H277" s="1352"/>
      <c r="I277" s="1353"/>
      <c r="J277" s="1481">
        <f t="shared" si="6"/>
        <v>0</v>
      </c>
      <c r="K277" s="1355"/>
      <c r="L277" s="1355"/>
      <c r="M277" s="1414"/>
    </row>
    <row r="278" spans="1:13">
      <c r="A278" s="1358"/>
      <c r="B278" s="1388"/>
      <c r="C278" s="1388"/>
      <c r="D278" s="1349"/>
      <c r="E278" s="1389"/>
      <c r="F278" s="1389"/>
      <c r="G278" s="1351"/>
      <c r="H278" s="1352"/>
      <c r="I278" s="1353"/>
      <c r="J278" s="1481">
        <f t="shared" si="6"/>
        <v>0</v>
      </c>
      <c r="K278" s="1355"/>
      <c r="L278" s="1355"/>
      <c r="M278" s="1414"/>
    </row>
    <row r="279" spans="1:13">
      <c r="A279" s="1358"/>
      <c r="B279" s="1388"/>
      <c r="C279" s="1388"/>
      <c r="D279" s="1349"/>
      <c r="E279" s="1389"/>
      <c r="F279" s="1389"/>
      <c r="G279" s="1351"/>
      <c r="H279" s="1352"/>
      <c r="I279" s="1353"/>
      <c r="J279" s="1481">
        <f t="shared" si="6"/>
        <v>0</v>
      </c>
      <c r="K279" s="1355"/>
      <c r="L279" s="1355"/>
      <c r="M279" s="1414"/>
    </row>
    <row r="280" spans="1:13">
      <c r="A280" s="1358"/>
      <c r="B280" s="1388"/>
      <c r="C280" s="1388"/>
      <c r="D280" s="1349"/>
      <c r="E280" s="1389"/>
      <c r="F280" s="1389"/>
      <c r="G280" s="1351"/>
      <c r="H280" s="1352"/>
      <c r="I280" s="1353"/>
      <c r="J280" s="1481">
        <f t="shared" si="6"/>
        <v>0</v>
      </c>
      <c r="K280" s="1355"/>
      <c r="L280" s="1355"/>
      <c r="M280" s="1414"/>
    </row>
    <row r="281" spans="1:13">
      <c r="A281" s="1358"/>
      <c r="B281" s="1388"/>
      <c r="C281" s="1388"/>
      <c r="D281" s="1349"/>
      <c r="E281" s="1389"/>
      <c r="F281" s="1389"/>
      <c r="G281" s="1351"/>
      <c r="H281" s="1352"/>
      <c r="I281" s="1353"/>
      <c r="J281" s="1481">
        <f t="shared" si="6"/>
        <v>0</v>
      </c>
      <c r="K281" s="1355"/>
      <c r="L281" s="1355"/>
      <c r="M281" s="1414"/>
    </row>
    <row r="282" spans="1:13">
      <c r="A282" s="1358"/>
      <c r="B282" s="1388"/>
      <c r="C282" s="1388"/>
      <c r="D282" s="1349"/>
      <c r="E282" s="1389"/>
      <c r="F282" s="1389"/>
      <c r="G282" s="1351"/>
      <c r="H282" s="1352"/>
      <c r="I282" s="1353"/>
      <c r="J282" s="1481">
        <f t="shared" si="6"/>
        <v>0</v>
      </c>
      <c r="K282" s="1355"/>
      <c r="L282" s="1355"/>
      <c r="M282" s="1414"/>
    </row>
    <row r="283" spans="1:13">
      <c r="A283" s="1358"/>
      <c r="B283" s="1388"/>
      <c r="C283" s="1388"/>
      <c r="D283" s="1349"/>
      <c r="E283" s="1389"/>
      <c r="F283" s="1389"/>
      <c r="G283" s="1351"/>
      <c r="H283" s="1352"/>
      <c r="I283" s="1353"/>
      <c r="J283" s="1481">
        <f t="shared" si="6"/>
        <v>0</v>
      </c>
      <c r="K283" s="1355"/>
      <c r="L283" s="1355"/>
      <c r="M283" s="1414"/>
    </row>
    <row r="284" spans="1:13">
      <c r="A284" s="1358"/>
      <c r="B284" s="1388"/>
      <c r="C284" s="1388"/>
      <c r="D284" s="1349"/>
      <c r="E284" s="1389"/>
      <c r="F284" s="1389"/>
      <c r="G284" s="1351"/>
      <c r="H284" s="1352"/>
      <c r="I284" s="1353"/>
      <c r="J284" s="1481">
        <f t="shared" si="6"/>
        <v>0</v>
      </c>
      <c r="K284" s="1355"/>
      <c r="L284" s="1355"/>
      <c r="M284" s="1414"/>
    </row>
    <row r="285" spans="1:13">
      <c r="A285" s="1358"/>
      <c r="B285" s="1388"/>
      <c r="C285" s="1388"/>
      <c r="D285" s="1349"/>
      <c r="E285" s="1389"/>
      <c r="F285" s="1389"/>
      <c r="G285" s="1351"/>
      <c r="H285" s="1352"/>
      <c r="I285" s="1353"/>
      <c r="J285" s="1481">
        <f t="shared" si="6"/>
        <v>0</v>
      </c>
      <c r="K285" s="1355"/>
      <c r="L285" s="1355"/>
      <c r="M285" s="1414"/>
    </row>
    <row r="286" spans="1:13">
      <c r="A286" s="1358"/>
      <c r="B286" s="1388"/>
      <c r="C286" s="1388"/>
      <c r="D286" s="1349"/>
      <c r="E286" s="1389"/>
      <c r="F286" s="1389"/>
      <c r="G286" s="1351"/>
      <c r="H286" s="1352"/>
      <c r="I286" s="1353"/>
      <c r="J286" s="1481">
        <f t="shared" si="6"/>
        <v>0</v>
      </c>
      <c r="K286" s="1355"/>
      <c r="L286" s="1355"/>
      <c r="M286" s="1414"/>
    </row>
    <row r="287" spans="1:13">
      <c r="A287" s="1358"/>
      <c r="B287" s="1388"/>
      <c r="C287" s="1388"/>
      <c r="D287" s="1349"/>
      <c r="E287" s="1389"/>
      <c r="F287" s="1389"/>
      <c r="G287" s="1351"/>
      <c r="H287" s="1352"/>
      <c r="I287" s="1353"/>
      <c r="J287" s="1481">
        <f t="shared" si="6"/>
        <v>0</v>
      </c>
      <c r="K287" s="1355"/>
      <c r="L287" s="1355"/>
      <c r="M287" s="1414"/>
    </row>
    <row r="288" spans="1:13">
      <c r="A288" s="1358"/>
      <c r="B288" s="1388"/>
      <c r="C288" s="1388"/>
      <c r="D288" s="1349"/>
      <c r="E288" s="1389"/>
      <c r="F288" s="1389"/>
      <c r="G288" s="1351"/>
      <c r="H288" s="1352"/>
      <c r="I288" s="1353"/>
      <c r="J288" s="1481">
        <f t="shared" si="6"/>
        <v>0</v>
      </c>
      <c r="K288" s="1355"/>
      <c r="L288" s="1355"/>
      <c r="M288" s="1414"/>
    </row>
    <row r="289" spans="1:13">
      <c r="A289" s="1358"/>
      <c r="B289" s="1388"/>
      <c r="C289" s="1388"/>
      <c r="D289" s="1349"/>
      <c r="E289" s="1389"/>
      <c r="F289" s="1389"/>
      <c r="G289" s="1351"/>
      <c r="H289" s="1352"/>
      <c r="I289" s="1353"/>
      <c r="J289" s="1481">
        <f t="shared" si="6"/>
        <v>0</v>
      </c>
      <c r="K289" s="1355"/>
      <c r="L289" s="1355"/>
      <c r="M289" s="1414"/>
    </row>
    <row r="290" spans="1:13">
      <c r="A290" s="1358"/>
      <c r="B290" s="1388"/>
      <c r="C290" s="1388"/>
      <c r="D290" s="1349"/>
      <c r="E290" s="1389"/>
      <c r="F290" s="1389"/>
      <c r="G290" s="1351"/>
      <c r="H290" s="1352"/>
      <c r="I290" s="1353"/>
      <c r="J290" s="1481">
        <f t="shared" si="6"/>
        <v>0</v>
      </c>
      <c r="K290" s="1355"/>
      <c r="L290" s="1355"/>
      <c r="M290" s="1414"/>
    </row>
    <row r="291" spans="1:13">
      <c r="A291" s="1358"/>
      <c r="B291" s="1388"/>
      <c r="C291" s="1388"/>
      <c r="D291" s="1349"/>
      <c r="E291" s="1389"/>
      <c r="F291" s="1389"/>
      <c r="G291" s="1351"/>
      <c r="H291" s="1352"/>
      <c r="I291" s="1353"/>
      <c r="J291" s="1481">
        <f t="shared" si="6"/>
        <v>0</v>
      </c>
      <c r="K291" s="1355"/>
      <c r="L291" s="1355"/>
      <c r="M291" s="1414"/>
    </row>
    <row r="292" spans="1:13">
      <c r="A292" s="1358"/>
      <c r="B292" s="1388"/>
      <c r="C292" s="1388"/>
      <c r="D292" s="1349"/>
      <c r="E292" s="1389"/>
      <c r="F292" s="1389"/>
      <c r="G292" s="1351"/>
      <c r="H292" s="1352"/>
      <c r="I292" s="1353"/>
      <c r="J292" s="1481">
        <f t="shared" si="6"/>
        <v>0</v>
      </c>
      <c r="K292" s="1355"/>
      <c r="L292" s="1355"/>
      <c r="M292" s="1414"/>
    </row>
    <row r="293" spans="1:13">
      <c r="A293" s="1358"/>
      <c r="B293" s="1388"/>
      <c r="C293" s="1388"/>
      <c r="D293" s="1349"/>
      <c r="E293" s="1389"/>
      <c r="F293" s="1389"/>
      <c r="G293" s="1351"/>
      <c r="H293" s="1352"/>
      <c r="I293" s="1353"/>
      <c r="J293" s="1481">
        <f t="shared" si="6"/>
        <v>0</v>
      </c>
      <c r="K293" s="1355"/>
      <c r="L293" s="1355"/>
      <c r="M293" s="1414"/>
    </row>
    <row r="294" spans="1:13">
      <c r="A294" s="1358"/>
      <c r="B294" s="1388"/>
      <c r="C294" s="1388"/>
      <c r="D294" s="1349"/>
      <c r="E294" s="1389"/>
      <c r="F294" s="1389"/>
      <c r="G294" s="1351"/>
      <c r="H294" s="1352"/>
      <c r="I294" s="1353"/>
      <c r="J294" s="1481">
        <f t="shared" si="6"/>
        <v>0</v>
      </c>
      <c r="K294" s="1355"/>
      <c r="L294" s="1355"/>
      <c r="M294" s="1414"/>
    </row>
    <row r="295" spans="1:13">
      <c r="A295" s="1358"/>
      <c r="B295" s="1388"/>
      <c r="C295" s="1388"/>
      <c r="D295" s="1349"/>
      <c r="E295" s="1389"/>
      <c r="F295" s="1389"/>
      <c r="G295" s="1351"/>
      <c r="H295" s="1352"/>
      <c r="I295" s="1353"/>
      <c r="J295" s="1481">
        <f t="shared" si="6"/>
        <v>0</v>
      </c>
      <c r="K295" s="1355"/>
      <c r="L295" s="1355"/>
      <c r="M295" s="1414"/>
    </row>
    <row r="296" spans="1:13">
      <c r="A296" s="1358"/>
      <c r="B296" s="1388"/>
      <c r="C296" s="1388"/>
      <c r="D296" s="1349"/>
      <c r="E296" s="1389"/>
      <c r="F296" s="1389"/>
      <c r="G296" s="1351"/>
      <c r="H296" s="1352"/>
      <c r="I296" s="1353"/>
      <c r="J296" s="1481">
        <f t="shared" si="6"/>
        <v>0</v>
      </c>
      <c r="K296" s="1355"/>
      <c r="L296" s="1355"/>
      <c r="M296" s="1414"/>
    </row>
    <row r="297" spans="1:13">
      <c r="A297" s="1358"/>
      <c r="B297" s="1388"/>
      <c r="C297" s="1388"/>
      <c r="D297" s="1349"/>
      <c r="E297" s="1389"/>
      <c r="F297" s="1389"/>
      <c r="G297" s="1351"/>
      <c r="H297" s="1352"/>
      <c r="I297" s="1353"/>
      <c r="J297" s="1481">
        <f t="shared" si="6"/>
        <v>0</v>
      </c>
      <c r="K297" s="1355"/>
      <c r="L297" s="1355"/>
      <c r="M297" s="1414"/>
    </row>
    <row r="298" spans="1:13">
      <c r="A298" s="1358"/>
      <c r="B298" s="1388"/>
      <c r="C298" s="1388"/>
      <c r="D298" s="1349"/>
      <c r="E298" s="1389"/>
      <c r="F298" s="1389"/>
      <c r="G298" s="1351"/>
      <c r="H298" s="1352"/>
      <c r="I298" s="1353"/>
      <c r="J298" s="1481">
        <f t="shared" si="6"/>
        <v>0</v>
      </c>
      <c r="K298" s="1355"/>
      <c r="L298" s="1355"/>
      <c r="M298" s="1414"/>
    </row>
    <row r="299" spans="1:13">
      <c r="A299" s="1358"/>
      <c r="B299" s="1388"/>
      <c r="C299" s="1388"/>
      <c r="D299" s="1349"/>
      <c r="E299" s="1389"/>
      <c r="F299" s="1389"/>
      <c r="G299" s="1351"/>
      <c r="H299" s="1352"/>
      <c r="I299" s="1353"/>
      <c r="J299" s="1481">
        <f t="shared" si="6"/>
        <v>0</v>
      </c>
      <c r="K299" s="1355"/>
      <c r="L299" s="1355"/>
      <c r="M299" s="1414"/>
    </row>
    <row r="300" spans="1:13">
      <c r="A300" s="1358"/>
      <c r="B300" s="1388"/>
      <c r="C300" s="1388"/>
      <c r="D300" s="1349"/>
      <c r="E300" s="1389"/>
      <c r="F300" s="1389"/>
      <c r="G300" s="1351"/>
      <c r="H300" s="1352"/>
      <c r="I300" s="1353"/>
      <c r="J300" s="1481">
        <f t="shared" si="6"/>
        <v>0</v>
      </c>
      <c r="K300" s="1355"/>
      <c r="L300" s="1355"/>
      <c r="M300" s="1414"/>
    </row>
    <row r="301" spans="1:13">
      <c r="A301" s="1358"/>
      <c r="B301" s="1388"/>
      <c r="C301" s="1388"/>
      <c r="D301" s="1349"/>
      <c r="E301" s="1389"/>
      <c r="F301" s="1389"/>
      <c r="G301" s="1351"/>
      <c r="H301" s="1352"/>
      <c r="I301" s="1353"/>
      <c r="J301" s="1481">
        <f t="shared" si="6"/>
        <v>0</v>
      </c>
      <c r="K301" s="1355"/>
      <c r="L301" s="1355"/>
      <c r="M301" s="1414"/>
    </row>
    <row r="302" spans="1:13">
      <c r="A302" s="1358"/>
      <c r="B302" s="1388"/>
      <c r="C302" s="1388"/>
      <c r="D302" s="1349"/>
      <c r="E302" s="1389"/>
      <c r="F302" s="1389"/>
      <c r="G302" s="1351"/>
      <c r="H302" s="1352"/>
      <c r="I302" s="1353"/>
      <c r="J302" s="1481">
        <f t="shared" si="6"/>
        <v>0</v>
      </c>
      <c r="K302" s="1355"/>
      <c r="L302" s="1355"/>
      <c r="M302" s="1414"/>
    </row>
    <row r="303" spans="1:13">
      <c r="A303" s="1358"/>
      <c r="B303" s="1388"/>
      <c r="C303" s="1388"/>
      <c r="D303" s="1349"/>
      <c r="E303" s="1389"/>
      <c r="F303" s="1389"/>
      <c r="G303" s="1351"/>
      <c r="H303" s="1352"/>
      <c r="I303" s="1353"/>
      <c r="J303" s="1481">
        <f t="shared" si="6"/>
        <v>0</v>
      </c>
      <c r="K303" s="1355"/>
      <c r="L303" s="1355"/>
      <c r="M303" s="1414"/>
    </row>
    <row r="304" spans="1:13">
      <c r="A304" s="1358"/>
      <c r="B304" s="1388"/>
      <c r="C304" s="1388"/>
      <c r="D304" s="1349"/>
      <c r="E304" s="1389"/>
      <c r="F304" s="1389"/>
      <c r="G304" s="1351"/>
      <c r="H304" s="1352"/>
      <c r="I304" s="1353"/>
      <c r="J304" s="1481">
        <f t="shared" si="6"/>
        <v>0</v>
      </c>
      <c r="K304" s="1355"/>
      <c r="L304" s="1355"/>
      <c r="M304" s="1414"/>
    </row>
    <row r="305" spans="1:13">
      <c r="A305" s="1358"/>
      <c r="B305" s="1388"/>
      <c r="C305" s="1388"/>
      <c r="D305" s="1349"/>
      <c r="E305" s="1389"/>
      <c r="F305" s="1389"/>
      <c r="G305" s="1351"/>
      <c r="H305" s="1352"/>
      <c r="I305" s="1353"/>
      <c r="J305" s="1481">
        <f t="shared" si="6"/>
        <v>0</v>
      </c>
      <c r="K305" s="1355"/>
      <c r="L305" s="1355"/>
      <c r="M305" s="1414"/>
    </row>
    <row r="306" spans="1:13">
      <c r="A306" s="1358"/>
      <c r="B306" s="1388"/>
      <c r="C306" s="1388"/>
      <c r="D306" s="1349"/>
      <c r="E306" s="1389"/>
      <c r="F306" s="1389"/>
      <c r="G306" s="1351"/>
      <c r="H306" s="1352"/>
      <c r="I306" s="1353"/>
      <c r="J306" s="1481">
        <f t="shared" si="6"/>
        <v>0</v>
      </c>
      <c r="K306" s="1355"/>
      <c r="L306" s="1355"/>
      <c r="M306" s="1414"/>
    </row>
    <row r="307" spans="1:13">
      <c r="A307" s="1358"/>
      <c r="B307" s="1388"/>
      <c r="C307" s="1388"/>
      <c r="D307" s="1349"/>
      <c r="E307" s="1389"/>
      <c r="F307" s="1389"/>
      <c r="G307" s="1351"/>
      <c r="H307" s="1352"/>
      <c r="I307" s="1353"/>
      <c r="J307" s="1481">
        <f t="shared" si="6"/>
        <v>0</v>
      </c>
      <c r="K307" s="1355"/>
      <c r="L307" s="1355"/>
      <c r="M307" s="1414"/>
    </row>
    <row r="308" spans="1:13">
      <c r="A308" s="1358"/>
      <c r="B308" s="1388"/>
      <c r="C308" s="1388"/>
      <c r="D308" s="1349"/>
      <c r="E308" s="1389"/>
      <c r="F308" s="1389"/>
      <c r="G308" s="1351"/>
      <c r="H308" s="1352"/>
      <c r="I308" s="1353"/>
      <c r="J308" s="1481">
        <f t="shared" si="6"/>
        <v>0</v>
      </c>
      <c r="K308" s="1355"/>
      <c r="L308" s="1355"/>
      <c r="M308" s="1414"/>
    </row>
    <row r="309" spans="1:13">
      <c r="A309" s="1358"/>
      <c r="B309" s="1388"/>
      <c r="C309" s="1388"/>
      <c r="D309" s="1349"/>
      <c r="E309" s="1389"/>
      <c r="F309" s="1389"/>
      <c r="G309" s="1351"/>
      <c r="H309" s="1352"/>
      <c r="I309" s="1353"/>
      <c r="J309" s="1481">
        <f t="shared" si="6"/>
        <v>0</v>
      </c>
      <c r="K309" s="1355"/>
      <c r="L309" s="1355"/>
      <c r="M309" s="1414"/>
    </row>
    <row r="310" spans="1:13">
      <c r="A310" s="1358"/>
      <c r="B310" s="1388"/>
      <c r="C310" s="1388"/>
      <c r="D310" s="1349"/>
      <c r="E310" s="1389"/>
      <c r="F310" s="1389"/>
      <c r="G310" s="1351"/>
      <c r="H310" s="1352"/>
      <c r="I310" s="1353"/>
      <c r="J310" s="1481">
        <f t="shared" si="6"/>
        <v>0</v>
      </c>
      <c r="K310" s="1355"/>
      <c r="L310" s="1355"/>
      <c r="M310" s="1414"/>
    </row>
    <row r="311" spans="1:13">
      <c r="A311" s="1358"/>
      <c r="B311" s="1388"/>
      <c r="C311" s="1388"/>
      <c r="D311" s="1349"/>
      <c r="E311" s="1389"/>
      <c r="F311" s="1389"/>
      <c r="G311" s="1351"/>
      <c r="H311" s="1352"/>
      <c r="I311" s="1353"/>
      <c r="J311" s="1481">
        <f t="shared" si="6"/>
        <v>0</v>
      </c>
      <c r="K311" s="1355"/>
      <c r="L311" s="1355"/>
      <c r="M311" s="1414"/>
    </row>
    <row r="312" spans="1:13">
      <c r="A312" s="1358"/>
      <c r="B312" s="1388"/>
      <c r="C312" s="1388"/>
      <c r="D312" s="1349"/>
      <c r="E312" s="1389"/>
      <c r="F312" s="1389"/>
      <c r="G312" s="1351"/>
      <c r="H312" s="1352"/>
      <c r="I312" s="1353"/>
      <c r="J312" s="1481">
        <f t="shared" si="6"/>
        <v>0</v>
      </c>
      <c r="K312" s="1355"/>
      <c r="L312" s="1355"/>
      <c r="M312" s="1414"/>
    </row>
    <row r="313" spans="1:13">
      <c r="A313" s="1358"/>
      <c r="B313" s="1388"/>
      <c r="C313" s="1388"/>
      <c r="D313" s="1349"/>
      <c r="E313" s="1389"/>
      <c r="F313" s="1389"/>
      <c r="G313" s="1351"/>
      <c r="H313" s="1352"/>
      <c r="I313" s="1353"/>
      <c r="J313" s="1481">
        <f t="shared" si="6"/>
        <v>0</v>
      </c>
      <c r="K313" s="1355"/>
      <c r="L313" s="1355"/>
      <c r="M313" s="1414"/>
    </row>
    <row r="314" spans="1:13">
      <c r="A314" s="1358"/>
      <c r="B314" s="1388"/>
      <c r="C314" s="1388"/>
      <c r="D314" s="1349"/>
      <c r="E314" s="1389"/>
      <c r="F314" s="1389"/>
      <c r="G314" s="1351"/>
      <c r="H314" s="1352"/>
      <c r="I314" s="1353"/>
      <c r="J314" s="1481">
        <f t="shared" si="6"/>
        <v>0</v>
      </c>
      <c r="K314" s="1355"/>
      <c r="L314" s="1355"/>
      <c r="M314" s="1414"/>
    </row>
    <row r="315" spans="1:13">
      <c r="A315" s="1358"/>
      <c r="B315" s="1388"/>
      <c r="C315" s="1388"/>
      <c r="D315" s="1349"/>
      <c r="E315" s="1389"/>
      <c r="F315" s="1389"/>
      <c r="G315" s="1351"/>
      <c r="H315" s="1352"/>
      <c r="I315" s="1353"/>
      <c r="J315" s="1481">
        <f t="shared" si="6"/>
        <v>0</v>
      </c>
      <c r="K315" s="1355"/>
      <c r="L315" s="1355"/>
      <c r="M315" s="1414"/>
    </row>
    <row r="316" spans="1:13">
      <c r="A316" s="1358"/>
      <c r="B316" s="1388"/>
      <c r="C316" s="1388"/>
      <c r="D316" s="1349"/>
      <c r="E316" s="1389"/>
      <c r="F316" s="1389"/>
      <c r="G316" s="1351"/>
      <c r="H316" s="1352"/>
      <c r="I316" s="1353"/>
      <c r="J316" s="1481">
        <f t="shared" si="6"/>
        <v>0</v>
      </c>
      <c r="K316" s="1355"/>
      <c r="L316" s="1355"/>
      <c r="M316" s="1414"/>
    </row>
    <row r="317" spans="1:13">
      <c r="A317" s="1358"/>
      <c r="B317" s="1388"/>
      <c r="C317" s="1388"/>
      <c r="D317" s="1349"/>
      <c r="E317" s="1389"/>
      <c r="F317" s="1389"/>
      <c r="G317" s="1351"/>
      <c r="H317" s="1352"/>
      <c r="I317" s="1353"/>
      <c r="J317" s="1481">
        <f t="shared" si="6"/>
        <v>0</v>
      </c>
      <c r="K317" s="1355"/>
      <c r="L317" s="1355"/>
      <c r="M317" s="1414"/>
    </row>
    <row r="318" spans="1:13">
      <c r="A318" s="1358"/>
      <c r="B318" s="1388"/>
      <c r="C318" s="1388"/>
      <c r="D318" s="1349"/>
      <c r="E318" s="1389"/>
      <c r="F318" s="1389"/>
      <c r="G318" s="1351"/>
      <c r="H318" s="1352"/>
      <c r="I318" s="1353"/>
      <c r="J318" s="1481">
        <f t="shared" si="6"/>
        <v>0</v>
      </c>
      <c r="K318" s="1355"/>
      <c r="L318" s="1355"/>
      <c r="M318" s="1414"/>
    </row>
    <row r="319" spans="1:13">
      <c r="A319" s="1358"/>
      <c r="B319" s="1388"/>
      <c r="C319" s="1388"/>
      <c r="D319" s="1349"/>
      <c r="E319" s="1389"/>
      <c r="F319" s="1389"/>
      <c r="G319" s="1351"/>
      <c r="H319" s="1352"/>
      <c r="I319" s="1353"/>
      <c r="J319" s="1481">
        <f t="shared" si="6"/>
        <v>0</v>
      </c>
      <c r="K319" s="1355"/>
      <c r="L319" s="1355"/>
      <c r="M319" s="1414"/>
    </row>
    <row r="320" spans="1:13">
      <c r="A320" s="1358"/>
      <c r="B320" s="1388"/>
      <c r="C320" s="1388"/>
      <c r="D320" s="1349"/>
      <c r="E320" s="1389"/>
      <c r="F320" s="1389"/>
      <c r="G320" s="1351"/>
      <c r="H320" s="1352"/>
      <c r="I320" s="1353"/>
      <c r="J320" s="1481">
        <f t="shared" si="6"/>
        <v>0</v>
      </c>
      <c r="K320" s="1355"/>
      <c r="L320" s="1355"/>
      <c r="M320" s="1414"/>
    </row>
    <row r="321" spans="1:13">
      <c r="A321" s="1358"/>
      <c r="B321" s="1388"/>
      <c r="C321" s="1388"/>
      <c r="D321" s="1349"/>
      <c r="E321" s="1389"/>
      <c r="F321" s="1389"/>
      <c r="G321" s="1351"/>
      <c r="H321" s="1352"/>
      <c r="I321" s="1353"/>
      <c r="J321" s="1481">
        <f t="shared" si="6"/>
        <v>0</v>
      </c>
      <c r="K321" s="1355"/>
      <c r="L321" s="1355"/>
      <c r="M321" s="1414"/>
    </row>
    <row r="322" spans="1:13">
      <c r="A322" s="1358"/>
      <c r="B322" s="1388"/>
      <c r="C322" s="1388"/>
      <c r="D322" s="1349"/>
      <c r="E322" s="1389"/>
      <c r="F322" s="1389"/>
      <c r="G322" s="1351"/>
      <c r="H322" s="1352"/>
      <c r="I322" s="1353"/>
      <c r="J322" s="1481">
        <f t="shared" si="6"/>
        <v>0</v>
      </c>
      <c r="K322" s="1355"/>
      <c r="L322" s="1355"/>
      <c r="M322" s="1414"/>
    </row>
    <row r="323" spans="1:13">
      <c r="A323" s="1358"/>
      <c r="B323" s="1388"/>
      <c r="C323" s="1388"/>
      <c r="D323" s="1349"/>
      <c r="E323" s="1389"/>
      <c r="F323" s="1389"/>
      <c r="G323" s="1351"/>
      <c r="H323" s="1352"/>
      <c r="I323" s="1353"/>
      <c r="J323" s="1481">
        <f t="shared" ref="J323:J386" si="7">H323-I323</f>
        <v>0</v>
      </c>
      <c r="K323" s="1355"/>
      <c r="L323" s="1355"/>
      <c r="M323" s="1414"/>
    </row>
    <row r="324" spans="1:13">
      <c r="A324" s="1358"/>
      <c r="B324" s="1388"/>
      <c r="C324" s="1388"/>
      <c r="D324" s="1349"/>
      <c r="E324" s="1389"/>
      <c r="F324" s="1389"/>
      <c r="G324" s="1351"/>
      <c r="H324" s="1352"/>
      <c r="I324" s="1353"/>
      <c r="J324" s="1481">
        <f t="shared" si="7"/>
        <v>0</v>
      </c>
      <c r="K324" s="1355"/>
      <c r="L324" s="1355"/>
      <c r="M324" s="1414"/>
    </row>
    <row r="325" spans="1:13">
      <c r="A325" s="1358"/>
      <c r="B325" s="1388"/>
      <c r="C325" s="1388"/>
      <c r="D325" s="1349"/>
      <c r="E325" s="1389"/>
      <c r="F325" s="1389"/>
      <c r="G325" s="1351"/>
      <c r="H325" s="1352"/>
      <c r="I325" s="1353"/>
      <c r="J325" s="1481">
        <f t="shared" si="7"/>
        <v>0</v>
      </c>
      <c r="K325" s="1355"/>
      <c r="L325" s="1355"/>
      <c r="M325" s="1414"/>
    </row>
    <row r="326" spans="1:13">
      <c r="A326" s="1358"/>
      <c r="B326" s="1388"/>
      <c r="C326" s="1388"/>
      <c r="D326" s="1349"/>
      <c r="E326" s="1389"/>
      <c r="F326" s="1389"/>
      <c r="G326" s="1351"/>
      <c r="H326" s="1352"/>
      <c r="I326" s="1353"/>
      <c r="J326" s="1481">
        <f t="shared" si="7"/>
        <v>0</v>
      </c>
      <c r="K326" s="1355"/>
      <c r="L326" s="1355"/>
      <c r="M326" s="1414"/>
    </row>
    <row r="327" spans="1:13">
      <c r="A327" s="1358"/>
      <c r="B327" s="1388"/>
      <c r="C327" s="1388"/>
      <c r="D327" s="1349"/>
      <c r="E327" s="1389"/>
      <c r="F327" s="1389"/>
      <c r="G327" s="1351"/>
      <c r="H327" s="1352"/>
      <c r="I327" s="1353"/>
      <c r="J327" s="1481">
        <f t="shared" si="7"/>
        <v>0</v>
      </c>
      <c r="K327" s="1355"/>
      <c r="L327" s="1355"/>
      <c r="M327" s="1414"/>
    </row>
    <row r="328" spans="1:13">
      <c r="A328" s="1358"/>
      <c r="B328" s="1388"/>
      <c r="C328" s="1388"/>
      <c r="D328" s="1349"/>
      <c r="E328" s="1389"/>
      <c r="F328" s="1389"/>
      <c r="G328" s="1351"/>
      <c r="H328" s="1352"/>
      <c r="I328" s="1353"/>
      <c r="J328" s="1481">
        <f t="shared" si="7"/>
        <v>0</v>
      </c>
      <c r="K328" s="1355"/>
      <c r="L328" s="1355"/>
      <c r="M328" s="1414"/>
    </row>
    <row r="329" spans="1:13">
      <c r="A329" s="1358"/>
      <c r="B329" s="1388"/>
      <c r="C329" s="1388"/>
      <c r="D329" s="1349"/>
      <c r="E329" s="1389"/>
      <c r="F329" s="1389"/>
      <c r="G329" s="1351"/>
      <c r="H329" s="1352"/>
      <c r="I329" s="1353"/>
      <c r="J329" s="1481">
        <f t="shared" si="7"/>
        <v>0</v>
      </c>
      <c r="K329" s="1355"/>
      <c r="L329" s="1355"/>
      <c r="M329" s="1414"/>
    </row>
    <row r="330" spans="1:13">
      <c r="A330" s="1358"/>
      <c r="B330" s="1388"/>
      <c r="C330" s="1388"/>
      <c r="D330" s="1349"/>
      <c r="E330" s="1389"/>
      <c r="F330" s="1389"/>
      <c r="G330" s="1351"/>
      <c r="H330" s="1352"/>
      <c r="I330" s="1353"/>
      <c r="J330" s="1481">
        <f t="shared" si="7"/>
        <v>0</v>
      </c>
      <c r="K330" s="1355"/>
      <c r="L330" s="1355"/>
      <c r="M330" s="1414"/>
    </row>
    <row r="331" spans="1:13">
      <c r="A331" s="1358"/>
      <c r="B331" s="1388"/>
      <c r="C331" s="1388"/>
      <c r="D331" s="1349"/>
      <c r="E331" s="1389"/>
      <c r="F331" s="1389"/>
      <c r="G331" s="1351"/>
      <c r="H331" s="1352"/>
      <c r="I331" s="1353"/>
      <c r="J331" s="1481">
        <f t="shared" si="7"/>
        <v>0</v>
      </c>
      <c r="K331" s="1355"/>
      <c r="L331" s="1355"/>
      <c r="M331" s="1414"/>
    </row>
    <row r="332" spans="1:13">
      <c r="A332" s="1358"/>
      <c r="B332" s="1388"/>
      <c r="C332" s="1388"/>
      <c r="D332" s="1349"/>
      <c r="E332" s="1389"/>
      <c r="F332" s="1389"/>
      <c r="G332" s="1351"/>
      <c r="H332" s="1352"/>
      <c r="I332" s="1353"/>
      <c r="J332" s="1481">
        <f t="shared" si="7"/>
        <v>0</v>
      </c>
      <c r="K332" s="1355"/>
      <c r="L332" s="1355"/>
      <c r="M332" s="1414"/>
    </row>
    <row r="333" spans="1:13">
      <c r="A333" s="1358"/>
      <c r="B333" s="1388"/>
      <c r="C333" s="1388"/>
      <c r="D333" s="1349"/>
      <c r="E333" s="1389"/>
      <c r="F333" s="1389"/>
      <c r="G333" s="1351"/>
      <c r="H333" s="1352"/>
      <c r="I333" s="1353"/>
      <c r="J333" s="1481">
        <f t="shared" si="7"/>
        <v>0</v>
      </c>
      <c r="K333" s="1355"/>
      <c r="L333" s="1355"/>
      <c r="M333" s="1414"/>
    </row>
    <row r="334" spans="1:13">
      <c r="A334" s="1358"/>
      <c r="B334" s="1388"/>
      <c r="C334" s="1388"/>
      <c r="D334" s="1349"/>
      <c r="E334" s="1389"/>
      <c r="F334" s="1389"/>
      <c r="G334" s="1351"/>
      <c r="H334" s="1352"/>
      <c r="I334" s="1353"/>
      <c r="J334" s="1481">
        <f t="shared" si="7"/>
        <v>0</v>
      </c>
      <c r="K334" s="1355"/>
      <c r="L334" s="1355"/>
      <c r="M334" s="1414"/>
    </row>
    <row r="335" spans="1:13">
      <c r="A335" s="1358"/>
      <c r="B335" s="1388"/>
      <c r="C335" s="1388"/>
      <c r="D335" s="1349"/>
      <c r="E335" s="1389"/>
      <c r="F335" s="1389"/>
      <c r="G335" s="1351"/>
      <c r="H335" s="1352"/>
      <c r="I335" s="1353"/>
      <c r="J335" s="1481">
        <f t="shared" si="7"/>
        <v>0</v>
      </c>
      <c r="K335" s="1355"/>
      <c r="L335" s="1355"/>
      <c r="M335" s="1414"/>
    </row>
    <row r="336" spans="1:13">
      <c r="A336" s="1358"/>
      <c r="B336" s="1388"/>
      <c r="C336" s="1388"/>
      <c r="D336" s="1349"/>
      <c r="E336" s="1389"/>
      <c r="F336" s="1389"/>
      <c r="G336" s="1351"/>
      <c r="H336" s="1352"/>
      <c r="I336" s="1353"/>
      <c r="J336" s="1481">
        <f t="shared" si="7"/>
        <v>0</v>
      </c>
      <c r="K336" s="1355"/>
      <c r="L336" s="1355"/>
      <c r="M336" s="1414"/>
    </row>
    <row r="337" spans="1:13">
      <c r="A337" s="1358"/>
      <c r="B337" s="1388"/>
      <c r="C337" s="1388"/>
      <c r="D337" s="1349"/>
      <c r="E337" s="1389"/>
      <c r="F337" s="1389"/>
      <c r="G337" s="1351"/>
      <c r="H337" s="1352"/>
      <c r="I337" s="1353"/>
      <c r="J337" s="1481">
        <f t="shared" si="7"/>
        <v>0</v>
      </c>
      <c r="K337" s="1355"/>
      <c r="L337" s="1355"/>
      <c r="M337" s="1414"/>
    </row>
    <row r="338" spans="1:13">
      <c r="A338" s="1358"/>
      <c r="B338" s="1388"/>
      <c r="C338" s="1388"/>
      <c r="D338" s="1349"/>
      <c r="E338" s="1389"/>
      <c r="F338" s="1389"/>
      <c r="G338" s="1351"/>
      <c r="H338" s="1352"/>
      <c r="I338" s="1353"/>
      <c r="J338" s="1481">
        <f t="shared" si="7"/>
        <v>0</v>
      </c>
      <c r="K338" s="1355"/>
      <c r="L338" s="1355"/>
      <c r="M338" s="1414"/>
    </row>
    <row r="339" spans="1:13">
      <c r="A339" s="1358"/>
      <c r="B339" s="1388"/>
      <c r="C339" s="1388"/>
      <c r="D339" s="1349"/>
      <c r="E339" s="1389"/>
      <c r="F339" s="1389"/>
      <c r="G339" s="1351"/>
      <c r="H339" s="1352"/>
      <c r="I339" s="1353"/>
      <c r="J339" s="1481">
        <f t="shared" si="7"/>
        <v>0</v>
      </c>
      <c r="K339" s="1355"/>
      <c r="L339" s="1355"/>
      <c r="M339" s="1414"/>
    </row>
    <row r="340" spans="1:13">
      <c r="A340" s="1358"/>
      <c r="B340" s="1388"/>
      <c r="C340" s="1388"/>
      <c r="D340" s="1349"/>
      <c r="E340" s="1389"/>
      <c r="F340" s="1389"/>
      <c r="G340" s="1351"/>
      <c r="H340" s="1352"/>
      <c r="I340" s="1353"/>
      <c r="J340" s="1481">
        <f t="shared" si="7"/>
        <v>0</v>
      </c>
      <c r="K340" s="1355"/>
      <c r="L340" s="1355"/>
      <c r="M340" s="1414"/>
    </row>
    <row r="341" spans="1:13">
      <c r="A341" s="1358"/>
      <c r="B341" s="1388"/>
      <c r="C341" s="1388"/>
      <c r="D341" s="1349"/>
      <c r="E341" s="1389"/>
      <c r="F341" s="1389"/>
      <c r="G341" s="1351"/>
      <c r="H341" s="1352"/>
      <c r="I341" s="1353"/>
      <c r="J341" s="1481">
        <f t="shared" si="7"/>
        <v>0</v>
      </c>
      <c r="K341" s="1355"/>
      <c r="L341" s="1355"/>
      <c r="M341" s="1414"/>
    </row>
    <row r="342" spans="1:13">
      <c r="A342" s="1358"/>
      <c r="B342" s="1388"/>
      <c r="C342" s="1388"/>
      <c r="D342" s="1349"/>
      <c r="E342" s="1389"/>
      <c r="F342" s="1389"/>
      <c r="G342" s="1351"/>
      <c r="H342" s="1352"/>
      <c r="I342" s="1353"/>
      <c r="J342" s="1481">
        <f t="shared" si="7"/>
        <v>0</v>
      </c>
      <c r="K342" s="1355"/>
      <c r="L342" s="1355"/>
      <c r="M342" s="1414"/>
    </row>
    <row r="343" spans="1:13">
      <c r="A343" s="1358"/>
      <c r="B343" s="1388"/>
      <c r="C343" s="1388"/>
      <c r="D343" s="1349"/>
      <c r="E343" s="1389"/>
      <c r="F343" s="1389"/>
      <c r="G343" s="1351"/>
      <c r="H343" s="1352"/>
      <c r="I343" s="1353"/>
      <c r="J343" s="1481">
        <f t="shared" si="7"/>
        <v>0</v>
      </c>
      <c r="K343" s="1355"/>
      <c r="L343" s="1355"/>
      <c r="M343" s="1414"/>
    </row>
    <row r="344" spans="1:13">
      <c r="A344" s="1358"/>
      <c r="B344" s="1388"/>
      <c r="C344" s="1388"/>
      <c r="D344" s="1349"/>
      <c r="E344" s="1389"/>
      <c r="F344" s="1389"/>
      <c r="G344" s="1351"/>
      <c r="H344" s="1352"/>
      <c r="I344" s="1353"/>
      <c r="J344" s="1481">
        <f t="shared" si="7"/>
        <v>0</v>
      </c>
      <c r="K344" s="1355"/>
      <c r="L344" s="1355"/>
      <c r="M344" s="1414"/>
    </row>
    <row r="345" spans="1:13">
      <c r="A345" s="1358"/>
      <c r="B345" s="1388"/>
      <c r="C345" s="1388"/>
      <c r="D345" s="1349"/>
      <c r="E345" s="1389"/>
      <c r="F345" s="1389"/>
      <c r="G345" s="1351"/>
      <c r="H345" s="1352"/>
      <c r="I345" s="1353"/>
      <c r="J345" s="1481">
        <f t="shared" si="7"/>
        <v>0</v>
      </c>
      <c r="K345" s="1355"/>
      <c r="L345" s="1355"/>
      <c r="M345" s="1414"/>
    </row>
    <row r="346" spans="1:13">
      <c r="A346" s="1358"/>
      <c r="B346" s="1388"/>
      <c r="C346" s="1388"/>
      <c r="D346" s="1349"/>
      <c r="E346" s="1389"/>
      <c r="F346" s="1389"/>
      <c r="G346" s="1351"/>
      <c r="H346" s="1352"/>
      <c r="I346" s="1353"/>
      <c r="J346" s="1481">
        <f t="shared" si="7"/>
        <v>0</v>
      </c>
      <c r="K346" s="1355"/>
      <c r="L346" s="1355"/>
      <c r="M346" s="1414"/>
    </row>
    <row r="347" spans="1:13">
      <c r="A347" s="1358"/>
      <c r="B347" s="1388"/>
      <c r="C347" s="1388"/>
      <c r="D347" s="1349"/>
      <c r="E347" s="1389"/>
      <c r="F347" s="1389"/>
      <c r="G347" s="1351"/>
      <c r="H347" s="1352"/>
      <c r="I347" s="1353"/>
      <c r="J347" s="1481">
        <f t="shared" si="7"/>
        <v>0</v>
      </c>
      <c r="K347" s="1355"/>
      <c r="L347" s="1355"/>
      <c r="M347" s="1414"/>
    </row>
    <row r="348" spans="1:13">
      <c r="A348" s="1358"/>
      <c r="B348" s="1388"/>
      <c r="C348" s="1388"/>
      <c r="D348" s="1349"/>
      <c r="E348" s="1389"/>
      <c r="F348" s="1389"/>
      <c r="G348" s="1351"/>
      <c r="H348" s="1352"/>
      <c r="I348" s="1353"/>
      <c r="J348" s="1481">
        <f t="shared" si="7"/>
        <v>0</v>
      </c>
      <c r="K348" s="1355"/>
      <c r="L348" s="1355"/>
      <c r="M348" s="1414"/>
    </row>
    <row r="349" spans="1:13">
      <c r="A349" s="1358"/>
      <c r="B349" s="1388"/>
      <c r="C349" s="1388"/>
      <c r="D349" s="1349"/>
      <c r="E349" s="1389"/>
      <c r="F349" s="1389"/>
      <c r="G349" s="1351"/>
      <c r="H349" s="1352"/>
      <c r="I349" s="1353"/>
      <c r="J349" s="1481">
        <f t="shared" si="7"/>
        <v>0</v>
      </c>
      <c r="K349" s="1355"/>
      <c r="L349" s="1355"/>
      <c r="M349" s="1414"/>
    </row>
    <row r="350" spans="1:13">
      <c r="A350" s="1358"/>
      <c r="B350" s="1388"/>
      <c r="C350" s="1388"/>
      <c r="D350" s="1349"/>
      <c r="E350" s="1389"/>
      <c r="F350" s="1389"/>
      <c r="G350" s="1351"/>
      <c r="H350" s="1352"/>
      <c r="I350" s="1353"/>
      <c r="J350" s="1481">
        <f t="shared" si="7"/>
        <v>0</v>
      </c>
      <c r="K350" s="1355"/>
      <c r="L350" s="1355"/>
      <c r="M350" s="1414"/>
    </row>
    <row r="351" spans="1:13">
      <c r="A351" s="1358"/>
      <c r="B351" s="1388"/>
      <c r="C351" s="1388"/>
      <c r="D351" s="1349"/>
      <c r="E351" s="1389"/>
      <c r="F351" s="1389"/>
      <c r="G351" s="1351"/>
      <c r="H351" s="1352"/>
      <c r="I351" s="1353"/>
      <c r="J351" s="1481">
        <f t="shared" si="7"/>
        <v>0</v>
      </c>
      <c r="K351" s="1355"/>
      <c r="L351" s="1355"/>
      <c r="M351" s="1414"/>
    </row>
    <row r="352" spans="1:13">
      <c r="A352" s="1358"/>
      <c r="B352" s="1388"/>
      <c r="C352" s="1388"/>
      <c r="D352" s="1349"/>
      <c r="E352" s="1389"/>
      <c r="F352" s="1389"/>
      <c r="G352" s="1351"/>
      <c r="H352" s="1352"/>
      <c r="I352" s="1353"/>
      <c r="J352" s="1481">
        <f t="shared" si="7"/>
        <v>0</v>
      </c>
      <c r="K352" s="1355"/>
      <c r="L352" s="1355"/>
      <c r="M352" s="1414"/>
    </row>
    <row r="353" spans="1:13">
      <c r="A353" s="1358"/>
      <c r="B353" s="1388"/>
      <c r="C353" s="1388"/>
      <c r="D353" s="1349"/>
      <c r="E353" s="1389"/>
      <c r="F353" s="1389"/>
      <c r="G353" s="1351"/>
      <c r="H353" s="1352"/>
      <c r="I353" s="1353"/>
      <c r="J353" s="1481">
        <f t="shared" si="7"/>
        <v>0</v>
      </c>
      <c r="K353" s="1355"/>
      <c r="L353" s="1355"/>
      <c r="M353" s="1414"/>
    </row>
    <row r="354" spans="1:13">
      <c r="A354" s="1358"/>
      <c r="B354" s="1388"/>
      <c r="C354" s="1388"/>
      <c r="D354" s="1349"/>
      <c r="E354" s="1389"/>
      <c r="F354" s="1389"/>
      <c r="G354" s="1351"/>
      <c r="H354" s="1352"/>
      <c r="I354" s="1353"/>
      <c r="J354" s="1481">
        <f t="shared" si="7"/>
        <v>0</v>
      </c>
      <c r="K354" s="1355"/>
      <c r="L354" s="1355"/>
      <c r="M354" s="1414"/>
    </row>
    <row r="355" spans="1:13">
      <c r="A355" s="1358"/>
      <c r="B355" s="1388"/>
      <c r="C355" s="1388"/>
      <c r="D355" s="1349"/>
      <c r="E355" s="1389"/>
      <c r="F355" s="1389"/>
      <c r="G355" s="1351"/>
      <c r="H355" s="1352"/>
      <c r="I355" s="1353"/>
      <c r="J355" s="1481">
        <f t="shared" si="7"/>
        <v>0</v>
      </c>
      <c r="K355" s="1355"/>
      <c r="L355" s="1355"/>
      <c r="M355" s="1414"/>
    </row>
    <row r="356" spans="1:13">
      <c r="A356" s="1358"/>
      <c r="B356" s="1388"/>
      <c r="C356" s="1388"/>
      <c r="D356" s="1349"/>
      <c r="E356" s="1389"/>
      <c r="F356" s="1389"/>
      <c r="G356" s="1351"/>
      <c r="H356" s="1352"/>
      <c r="I356" s="1353"/>
      <c r="J356" s="1481">
        <f t="shared" si="7"/>
        <v>0</v>
      </c>
      <c r="K356" s="1355"/>
      <c r="L356" s="1355"/>
      <c r="M356" s="1414"/>
    </row>
    <row r="357" spans="1:13">
      <c r="A357" s="1358"/>
      <c r="B357" s="1388"/>
      <c r="C357" s="1388"/>
      <c r="D357" s="1349"/>
      <c r="E357" s="1389"/>
      <c r="F357" s="1389"/>
      <c r="G357" s="1351"/>
      <c r="H357" s="1352"/>
      <c r="I357" s="1353"/>
      <c r="J357" s="1481">
        <f t="shared" si="7"/>
        <v>0</v>
      </c>
      <c r="K357" s="1355"/>
      <c r="L357" s="1355"/>
      <c r="M357" s="1414"/>
    </row>
    <row r="358" spans="1:13">
      <c r="A358" s="1358"/>
      <c r="B358" s="1388"/>
      <c r="C358" s="1388"/>
      <c r="D358" s="1349"/>
      <c r="E358" s="1389"/>
      <c r="F358" s="1389"/>
      <c r="G358" s="1351"/>
      <c r="H358" s="1352"/>
      <c r="I358" s="1353"/>
      <c r="J358" s="1481">
        <f t="shared" si="7"/>
        <v>0</v>
      </c>
      <c r="K358" s="1355"/>
      <c r="L358" s="1355"/>
      <c r="M358" s="1414"/>
    </row>
    <row r="359" spans="1:13">
      <c r="A359" s="1358"/>
      <c r="B359" s="1388"/>
      <c r="C359" s="1388"/>
      <c r="D359" s="1349"/>
      <c r="E359" s="1389"/>
      <c r="F359" s="1389"/>
      <c r="G359" s="1351"/>
      <c r="H359" s="1352"/>
      <c r="I359" s="1353"/>
      <c r="J359" s="1481">
        <f t="shared" si="7"/>
        <v>0</v>
      </c>
      <c r="K359" s="1355"/>
      <c r="L359" s="1355"/>
      <c r="M359" s="1414"/>
    </row>
    <row r="360" spans="1:13">
      <c r="A360" s="1358"/>
      <c r="B360" s="1388"/>
      <c r="C360" s="1388"/>
      <c r="D360" s="1349"/>
      <c r="E360" s="1389"/>
      <c r="F360" s="1389"/>
      <c r="G360" s="1351"/>
      <c r="H360" s="1352"/>
      <c r="I360" s="1353"/>
      <c r="J360" s="1481">
        <f t="shared" si="7"/>
        <v>0</v>
      </c>
      <c r="K360" s="1355"/>
      <c r="L360" s="1355"/>
      <c r="M360" s="1414"/>
    </row>
    <row r="361" spans="1:13">
      <c r="A361" s="1358"/>
      <c r="B361" s="1388"/>
      <c r="C361" s="1388"/>
      <c r="D361" s="1349"/>
      <c r="E361" s="1389"/>
      <c r="F361" s="1389"/>
      <c r="G361" s="1351"/>
      <c r="H361" s="1352"/>
      <c r="I361" s="1353"/>
      <c r="J361" s="1481">
        <f t="shared" si="7"/>
        <v>0</v>
      </c>
      <c r="K361" s="1355"/>
      <c r="L361" s="1355"/>
      <c r="M361" s="1414"/>
    </row>
    <row r="362" spans="1:13">
      <c r="A362" s="1358"/>
      <c r="B362" s="1388"/>
      <c r="C362" s="1388"/>
      <c r="D362" s="1349"/>
      <c r="E362" s="1389"/>
      <c r="F362" s="1389"/>
      <c r="G362" s="1351"/>
      <c r="H362" s="1352"/>
      <c r="I362" s="1353"/>
      <c r="J362" s="1481">
        <f t="shared" si="7"/>
        <v>0</v>
      </c>
      <c r="K362" s="1355"/>
      <c r="L362" s="1355"/>
      <c r="M362" s="1414"/>
    </row>
    <row r="363" spans="1:13">
      <c r="A363" s="1358"/>
      <c r="B363" s="1388"/>
      <c r="C363" s="1388"/>
      <c r="D363" s="1349"/>
      <c r="E363" s="1389"/>
      <c r="F363" s="1389"/>
      <c r="G363" s="1351"/>
      <c r="H363" s="1352"/>
      <c r="I363" s="1353"/>
      <c r="J363" s="1481">
        <f t="shared" si="7"/>
        <v>0</v>
      </c>
      <c r="K363" s="1355"/>
      <c r="L363" s="1355"/>
      <c r="M363" s="1414"/>
    </row>
    <row r="364" spans="1:13">
      <c r="A364" s="1358"/>
      <c r="B364" s="1388"/>
      <c r="C364" s="1388"/>
      <c r="D364" s="1349"/>
      <c r="E364" s="1389"/>
      <c r="F364" s="1389"/>
      <c r="G364" s="1351"/>
      <c r="H364" s="1352"/>
      <c r="I364" s="1353"/>
      <c r="J364" s="1481">
        <f t="shared" si="7"/>
        <v>0</v>
      </c>
      <c r="K364" s="1355"/>
      <c r="L364" s="1355"/>
      <c r="M364" s="1414"/>
    </row>
    <row r="365" spans="1:13">
      <c r="A365" s="1358"/>
      <c r="B365" s="1388"/>
      <c r="C365" s="1388"/>
      <c r="D365" s="1349"/>
      <c r="E365" s="1389"/>
      <c r="F365" s="1389"/>
      <c r="G365" s="1351"/>
      <c r="H365" s="1352"/>
      <c r="I365" s="1353"/>
      <c r="J365" s="1481">
        <f t="shared" si="7"/>
        <v>0</v>
      </c>
      <c r="K365" s="1355"/>
      <c r="L365" s="1355"/>
      <c r="M365" s="1414"/>
    </row>
    <row r="366" spans="1:13">
      <c r="A366" s="1358"/>
      <c r="B366" s="1388"/>
      <c r="C366" s="1388"/>
      <c r="D366" s="1349"/>
      <c r="E366" s="1389"/>
      <c r="F366" s="1389"/>
      <c r="G366" s="1351"/>
      <c r="H366" s="1352"/>
      <c r="I366" s="1353"/>
      <c r="J366" s="1481">
        <f t="shared" si="7"/>
        <v>0</v>
      </c>
      <c r="K366" s="1355"/>
      <c r="L366" s="1355"/>
      <c r="M366" s="1414"/>
    </row>
    <row r="367" spans="1:13">
      <c r="A367" s="1358"/>
      <c r="B367" s="1388"/>
      <c r="C367" s="1388"/>
      <c r="D367" s="1349"/>
      <c r="E367" s="1389"/>
      <c r="F367" s="1389"/>
      <c r="G367" s="1351"/>
      <c r="H367" s="1352"/>
      <c r="I367" s="1353"/>
      <c r="J367" s="1481">
        <f t="shared" si="7"/>
        <v>0</v>
      </c>
      <c r="K367" s="1355"/>
      <c r="L367" s="1355"/>
      <c r="M367" s="1414"/>
    </row>
    <row r="368" spans="1:13">
      <c r="A368" s="1358"/>
      <c r="B368" s="1388"/>
      <c r="C368" s="1388"/>
      <c r="D368" s="1349"/>
      <c r="E368" s="1389"/>
      <c r="F368" s="1389"/>
      <c r="G368" s="1351"/>
      <c r="H368" s="1352"/>
      <c r="I368" s="1353"/>
      <c r="J368" s="1481">
        <f t="shared" si="7"/>
        <v>0</v>
      </c>
      <c r="K368" s="1355"/>
      <c r="L368" s="1355"/>
      <c r="M368" s="1414"/>
    </row>
    <row r="369" spans="1:13">
      <c r="A369" s="1358"/>
      <c r="B369" s="1388"/>
      <c r="C369" s="1388"/>
      <c r="D369" s="1349"/>
      <c r="E369" s="1389"/>
      <c r="F369" s="1389"/>
      <c r="G369" s="1351"/>
      <c r="H369" s="1352"/>
      <c r="I369" s="1353"/>
      <c r="J369" s="1481">
        <f t="shared" si="7"/>
        <v>0</v>
      </c>
      <c r="K369" s="1355"/>
      <c r="L369" s="1355"/>
      <c r="M369" s="1414"/>
    </row>
    <row r="370" spans="1:13">
      <c r="A370" s="1358"/>
      <c r="B370" s="1388"/>
      <c r="C370" s="1388"/>
      <c r="D370" s="1349"/>
      <c r="E370" s="1389"/>
      <c r="F370" s="1389"/>
      <c r="G370" s="1351"/>
      <c r="H370" s="1352"/>
      <c r="I370" s="1353"/>
      <c r="J370" s="1481">
        <f t="shared" si="7"/>
        <v>0</v>
      </c>
      <c r="K370" s="1355"/>
      <c r="L370" s="1355"/>
      <c r="M370" s="1414"/>
    </row>
    <row r="371" spans="1:13">
      <c r="A371" s="1358"/>
      <c r="B371" s="1388"/>
      <c r="C371" s="1388"/>
      <c r="D371" s="1349"/>
      <c r="E371" s="1389"/>
      <c r="F371" s="1389"/>
      <c r="G371" s="1351"/>
      <c r="H371" s="1352"/>
      <c r="I371" s="1353"/>
      <c r="J371" s="1481">
        <f t="shared" si="7"/>
        <v>0</v>
      </c>
      <c r="K371" s="1355"/>
      <c r="L371" s="1355"/>
      <c r="M371" s="1414"/>
    </row>
    <row r="372" spans="1:13">
      <c r="A372" s="1358"/>
      <c r="B372" s="1388"/>
      <c r="C372" s="1388"/>
      <c r="D372" s="1349"/>
      <c r="E372" s="1389"/>
      <c r="F372" s="1389"/>
      <c r="G372" s="1351"/>
      <c r="H372" s="1352"/>
      <c r="I372" s="1353"/>
      <c r="J372" s="1481">
        <f t="shared" si="7"/>
        <v>0</v>
      </c>
      <c r="K372" s="1355"/>
      <c r="L372" s="1355"/>
      <c r="M372" s="1414"/>
    </row>
    <row r="373" spans="1:13">
      <c r="A373" s="1358"/>
      <c r="B373" s="1388"/>
      <c r="C373" s="1388"/>
      <c r="D373" s="1349"/>
      <c r="E373" s="1389"/>
      <c r="F373" s="1389"/>
      <c r="G373" s="1351"/>
      <c r="H373" s="1352"/>
      <c r="I373" s="1353"/>
      <c r="J373" s="1481">
        <f t="shared" si="7"/>
        <v>0</v>
      </c>
      <c r="K373" s="1355"/>
      <c r="L373" s="1355"/>
      <c r="M373" s="1414"/>
    </row>
    <row r="374" spans="1:13">
      <c r="A374" s="1358"/>
      <c r="B374" s="1388"/>
      <c r="C374" s="1388"/>
      <c r="D374" s="1349"/>
      <c r="E374" s="1389"/>
      <c r="F374" s="1389"/>
      <c r="G374" s="1351"/>
      <c r="H374" s="1352"/>
      <c r="I374" s="1353"/>
      <c r="J374" s="1481">
        <f t="shared" si="7"/>
        <v>0</v>
      </c>
      <c r="K374" s="1355"/>
      <c r="L374" s="1355"/>
      <c r="M374" s="1414"/>
    </row>
    <row r="375" spans="1:13">
      <c r="A375" s="1358"/>
      <c r="B375" s="1388"/>
      <c r="C375" s="1388"/>
      <c r="D375" s="1349"/>
      <c r="E375" s="1389"/>
      <c r="F375" s="1389"/>
      <c r="G375" s="1351"/>
      <c r="H375" s="1352"/>
      <c r="I375" s="1353"/>
      <c r="J375" s="1481">
        <f t="shared" si="7"/>
        <v>0</v>
      </c>
      <c r="K375" s="1355"/>
      <c r="L375" s="1355"/>
      <c r="M375" s="1414"/>
    </row>
    <row r="376" spans="1:13">
      <c r="A376" s="1358"/>
      <c r="B376" s="1388"/>
      <c r="C376" s="1388"/>
      <c r="D376" s="1349"/>
      <c r="E376" s="1389"/>
      <c r="F376" s="1389"/>
      <c r="G376" s="1351"/>
      <c r="H376" s="1352"/>
      <c r="I376" s="1353"/>
      <c r="J376" s="1481">
        <f t="shared" si="7"/>
        <v>0</v>
      </c>
      <c r="K376" s="1355"/>
      <c r="L376" s="1355"/>
      <c r="M376" s="1414"/>
    </row>
    <row r="377" spans="1:13">
      <c r="A377" s="1358"/>
      <c r="B377" s="1388"/>
      <c r="C377" s="1388"/>
      <c r="D377" s="1349"/>
      <c r="E377" s="1389"/>
      <c r="F377" s="1389"/>
      <c r="G377" s="1351"/>
      <c r="H377" s="1352"/>
      <c r="I377" s="1353"/>
      <c r="J377" s="1481">
        <f t="shared" si="7"/>
        <v>0</v>
      </c>
      <c r="K377" s="1355"/>
      <c r="L377" s="1355"/>
      <c r="M377" s="1414"/>
    </row>
    <row r="378" spans="1:13">
      <c r="A378" s="1358"/>
      <c r="B378" s="1388"/>
      <c r="C378" s="1388"/>
      <c r="D378" s="1349"/>
      <c r="E378" s="1389"/>
      <c r="F378" s="1389"/>
      <c r="G378" s="1351"/>
      <c r="H378" s="1352"/>
      <c r="I378" s="1353"/>
      <c r="J378" s="1481">
        <f t="shared" si="7"/>
        <v>0</v>
      </c>
      <c r="K378" s="1355"/>
      <c r="L378" s="1355"/>
      <c r="M378" s="1414"/>
    </row>
    <row r="379" spans="1:13">
      <c r="A379" s="1358"/>
      <c r="B379" s="1388"/>
      <c r="C379" s="1388"/>
      <c r="D379" s="1349"/>
      <c r="E379" s="1389"/>
      <c r="F379" s="1389"/>
      <c r="G379" s="1351"/>
      <c r="H379" s="1352"/>
      <c r="I379" s="1353"/>
      <c r="J379" s="1481">
        <f t="shared" si="7"/>
        <v>0</v>
      </c>
      <c r="K379" s="1355"/>
      <c r="L379" s="1355"/>
      <c r="M379" s="1414"/>
    </row>
    <row r="380" spans="1:13">
      <c r="A380" s="1358"/>
      <c r="B380" s="1388"/>
      <c r="C380" s="1388"/>
      <c r="D380" s="1349"/>
      <c r="E380" s="1389"/>
      <c r="F380" s="1389"/>
      <c r="G380" s="1351"/>
      <c r="H380" s="1352"/>
      <c r="I380" s="1353"/>
      <c r="J380" s="1481">
        <f t="shared" si="7"/>
        <v>0</v>
      </c>
      <c r="K380" s="1355"/>
      <c r="L380" s="1355"/>
      <c r="M380" s="1414"/>
    </row>
    <row r="381" spans="1:13">
      <c r="A381" s="1358"/>
      <c r="B381" s="1388"/>
      <c r="C381" s="1388"/>
      <c r="D381" s="1349"/>
      <c r="E381" s="1389"/>
      <c r="F381" s="1389"/>
      <c r="G381" s="1351"/>
      <c r="H381" s="1352"/>
      <c r="I381" s="1353"/>
      <c r="J381" s="1481">
        <f t="shared" si="7"/>
        <v>0</v>
      </c>
      <c r="K381" s="1355"/>
      <c r="L381" s="1355"/>
      <c r="M381" s="1414"/>
    </row>
    <row r="382" spans="1:13">
      <c r="A382" s="1358"/>
      <c r="B382" s="1388"/>
      <c r="C382" s="1388"/>
      <c r="D382" s="1349"/>
      <c r="E382" s="1389"/>
      <c r="F382" s="1389"/>
      <c r="G382" s="1351"/>
      <c r="H382" s="1352"/>
      <c r="I382" s="1353"/>
      <c r="J382" s="1481">
        <f t="shared" si="7"/>
        <v>0</v>
      </c>
      <c r="K382" s="1355"/>
      <c r="L382" s="1355"/>
      <c r="M382" s="1414"/>
    </row>
    <row r="383" spans="1:13">
      <c r="A383" s="1358"/>
      <c r="B383" s="1388"/>
      <c r="C383" s="1388"/>
      <c r="D383" s="1349"/>
      <c r="E383" s="1389"/>
      <c r="F383" s="1389"/>
      <c r="G383" s="1351"/>
      <c r="H383" s="1352"/>
      <c r="I383" s="1353"/>
      <c r="J383" s="1481">
        <f t="shared" si="7"/>
        <v>0</v>
      </c>
      <c r="K383" s="1355"/>
      <c r="L383" s="1355"/>
      <c r="M383" s="1414"/>
    </row>
    <row r="384" spans="1:13">
      <c r="A384" s="1358"/>
      <c r="B384" s="1388"/>
      <c r="C384" s="1388"/>
      <c r="D384" s="1349"/>
      <c r="E384" s="1389"/>
      <c r="F384" s="1389"/>
      <c r="G384" s="1351"/>
      <c r="H384" s="1352"/>
      <c r="I384" s="1353"/>
      <c r="J384" s="1481">
        <f t="shared" si="7"/>
        <v>0</v>
      </c>
      <c r="K384" s="1355"/>
      <c r="L384" s="1355"/>
      <c r="M384" s="1414"/>
    </row>
    <row r="385" spans="1:13">
      <c r="A385" s="1358"/>
      <c r="B385" s="1388"/>
      <c r="C385" s="1388"/>
      <c r="D385" s="1349"/>
      <c r="E385" s="1389"/>
      <c r="F385" s="1389"/>
      <c r="G385" s="1351"/>
      <c r="H385" s="1352"/>
      <c r="I385" s="1353"/>
      <c r="J385" s="1481">
        <f t="shared" si="7"/>
        <v>0</v>
      </c>
      <c r="K385" s="1355"/>
      <c r="L385" s="1355"/>
      <c r="M385" s="1414"/>
    </row>
    <row r="386" spans="1:13">
      <c r="A386" s="1358"/>
      <c r="B386" s="1388"/>
      <c r="C386" s="1388"/>
      <c r="D386" s="1349"/>
      <c r="E386" s="1389"/>
      <c r="F386" s="1389"/>
      <c r="G386" s="1351"/>
      <c r="H386" s="1352"/>
      <c r="I386" s="1353"/>
      <c r="J386" s="1481">
        <f t="shared" si="7"/>
        <v>0</v>
      </c>
      <c r="K386" s="1355"/>
      <c r="L386" s="1355"/>
      <c r="M386" s="1414"/>
    </row>
    <row r="387" spans="1:13">
      <c r="A387" s="1358"/>
      <c r="B387" s="1388"/>
      <c r="C387" s="1388"/>
      <c r="D387" s="1349"/>
      <c r="E387" s="1389"/>
      <c r="F387" s="1389"/>
      <c r="G387" s="1351"/>
      <c r="H387" s="1352"/>
      <c r="I387" s="1353"/>
      <c r="J387" s="1481">
        <f t="shared" ref="J387:J450" si="8">H387-I387</f>
        <v>0</v>
      </c>
      <c r="K387" s="1355"/>
      <c r="L387" s="1355"/>
      <c r="M387" s="1414"/>
    </row>
    <row r="388" spans="1:13">
      <c r="A388" s="1358"/>
      <c r="B388" s="1388"/>
      <c r="C388" s="1388"/>
      <c r="D388" s="1349"/>
      <c r="E388" s="1389"/>
      <c r="F388" s="1389"/>
      <c r="G388" s="1351"/>
      <c r="H388" s="1352"/>
      <c r="I388" s="1353"/>
      <c r="J388" s="1481">
        <f t="shared" si="8"/>
        <v>0</v>
      </c>
      <c r="K388" s="1355"/>
      <c r="L388" s="1355"/>
      <c r="M388" s="1414"/>
    </row>
    <row r="389" spans="1:13">
      <c r="A389" s="1358"/>
      <c r="B389" s="1388"/>
      <c r="C389" s="1388"/>
      <c r="D389" s="1349"/>
      <c r="E389" s="1389"/>
      <c r="F389" s="1389"/>
      <c r="G389" s="1351"/>
      <c r="H389" s="1352"/>
      <c r="I389" s="1353"/>
      <c r="J389" s="1481">
        <f t="shared" si="8"/>
        <v>0</v>
      </c>
      <c r="K389" s="1355"/>
      <c r="L389" s="1355"/>
      <c r="M389" s="1414"/>
    </row>
    <row r="390" spans="1:13">
      <c r="A390" s="1358"/>
      <c r="B390" s="1388"/>
      <c r="C390" s="1388"/>
      <c r="D390" s="1349"/>
      <c r="E390" s="1389"/>
      <c r="F390" s="1389"/>
      <c r="G390" s="1351"/>
      <c r="H390" s="1352"/>
      <c r="I390" s="1353"/>
      <c r="J390" s="1481">
        <f t="shared" si="8"/>
        <v>0</v>
      </c>
      <c r="K390" s="1355"/>
      <c r="L390" s="1355"/>
      <c r="M390" s="1414"/>
    </row>
    <row r="391" spans="1:13">
      <c r="A391" s="1358"/>
      <c r="B391" s="1388"/>
      <c r="C391" s="1388"/>
      <c r="D391" s="1349"/>
      <c r="E391" s="1389"/>
      <c r="F391" s="1389"/>
      <c r="G391" s="1351"/>
      <c r="H391" s="1352"/>
      <c r="I391" s="1353"/>
      <c r="J391" s="1481">
        <f t="shared" si="8"/>
        <v>0</v>
      </c>
      <c r="K391" s="1355"/>
      <c r="L391" s="1355"/>
      <c r="M391" s="1414"/>
    </row>
    <row r="392" spans="1:13">
      <c r="A392" s="1358"/>
      <c r="B392" s="1388"/>
      <c r="C392" s="1388"/>
      <c r="D392" s="1349"/>
      <c r="E392" s="1389"/>
      <c r="F392" s="1389"/>
      <c r="G392" s="1351"/>
      <c r="H392" s="1352"/>
      <c r="I392" s="1353"/>
      <c r="J392" s="1481">
        <f t="shared" si="8"/>
        <v>0</v>
      </c>
      <c r="K392" s="1355"/>
      <c r="L392" s="1355"/>
      <c r="M392" s="1414"/>
    </row>
    <row r="393" spans="1:13">
      <c r="A393" s="1358"/>
      <c r="B393" s="1388"/>
      <c r="C393" s="1388"/>
      <c r="D393" s="1349"/>
      <c r="E393" s="1389"/>
      <c r="F393" s="1389"/>
      <c r="G393" s="1351"/>
      <c r="H393" s="1352"/>
      <c r="I393" s="1353"/>
      <c r="J393" s="1481">
        <f t="shared" si="8"/>
        <v>0</v>
      </c>
      <c r="K393" s="1355"/>
      <c r="L393" s="1355"/>
      <c r="M393" s="1414"/>
    </row>
    <row r="394" spans="1:13">
      <c r="A394" s="1358"/>
      <c r="B394" s="1388"/>
      <c r="C394" s="1388"/>
      <c r="D394" s="1349"/>
      <c r="E394" s="1389"/>
      <c r="F394" s="1389"/>
      <c r="G394" s="1351"/>
      <c r="H394" s="1352"/>
      <c r="I394" s="1353"/>
      <c r="J394" s="1481">
        <f t="shared" si="8"/>
        <v>0</v>
      </c>
      <c r="K394" s="1355"/>
      <c r="L394" s="1355"/>
      <c r="M394" s="1414"/>
    </row>
    <row r="395" spans="1:13">
      <c r="A395" s="1358"/>
      <c r="B395" s="1388"/>
      <c r="C395" s="1388"/>
      <c r="D395" s="1349"/>
      <c r="E395" s="1389"/>
      <c r="F395" s="1389"/>
      <c r="G395" s="1351"/>
      <c r="H395" s="1352"/>
      <c r="I395" s="1353"/>
      <c r="J395" s="1481">
        <f t="shared" si="8"/>
        <v>0</v>
      </c>
      <c r="K395" s="1355"/>
      <c r="L395" s="1355"/>
      <c r="M395" s="1414"/>
    </row>
    <row r="396" spans="1:13">
      <c r="A396" s="1358"/>
      <c r="B396" s="1388"/>
      <c r="C396" s="1388"/>
      <c r="D396" s="1349"/>
      <c r="E396" s="1389"/>
      <c r="F396" s="1389"/>
      <c r="G396" s="1351"/>
      <c r="H396" s="1352"/>
      <c r="I396" s="1353"/>
      <c r="J396" s="1481">
        <f t="shared" si="8"/>
        <v>0</v>
      </c>
      <c r="K396" s="1355"/>
      <c r="L396" s="1355"/>
      <c r="M396" s="1414"/>
    </row>
    <row r="397" spans="1:13">
      <c r="A397" s="1358"/>
      <c r="B397" s="1388"/>
      <c r="C397" s="1388"/>
      <c r="D397" s="1349"/>
      <c r="E397" s="1389"/>
      <c r="F397" s="1389"/>
      <c r="G397" s="1351"/>
      <c r="H397" s="1352"/>
      <c r="I397" s="1353"/>
      <c r="J397" s="1481">
        <f t="shared" si="8"/>
        <v>0</v>
      </c>
      <c r="K397" s="1355"/>
      <c r="L397" s="1355"/>
      <c r="M397" s="1414"/>
    </row>
    <row r="398" spans="1:13">
      <c r="A398" s="1358"/>
      <c r="B398" s="1388"/>
      <c r="C398" s="1388"/>
      <c r="D398" s="1349"/>
      <c r="E398" s="1389"/>
      <c r="F398" s="1389"/>
      <c r="G398" s="1351"/>
      <c r="H398" s="1352"/>
      <c r="I398" s="1353"/>
      <c r="J398" s="1481">
        <f t="shared" si="8"/>
        <v>0</v>
      </c>
      <c r="K398" s="1355"/>
      <c r="L398" s="1355"/>
      <c r="M398" s="1414"/>
    </row>
    <row r="399" spans="1:13">
      <c r="A399" s="1358"/>
      <c r="B399" s="1388"/>
      <c r="C399" s="1388"/>
      <c r="D399" s="1349"/>
      <c r="E399" s="1389"/>
      <c r="F399" s="1389"/>
      <c r="G399" s="1351"/>
      <c r="H399" s="1352"/>
      <c r="I399" s="1353"/>
      <c r="J399" s="1481">
        <f t="shared" si="8"/>
        <v>0</v>
      </c>
      <c r="K399" s="1355"/>
      <c r="L399" s="1355"/>
      <c r="M399" s="1414"/>
    </row>
    <row r="400" spans="1:13">
      <c r="A400" s="1358"/>
      <c r="B400" s="1388"/>
      <c r="C400" s="1388"/>
      <c r="D400" s="1349"/>
      <c r="E400" s="1389"/>
      <c r="F400" s="1389"/>
      <c r="G400" s="1351"/>
      <c r="H400" s="1352"/>
      <c r="I400" s="1353"/>
      <c r="J400" s="1481">
        <f t="shared" si="8"/>
        <v>0</v>
      </c>
      <c r="K400" s="1355"/>
      <c r="L400" s="1355"/>
      <c r="M400" s="1414"/>
    </row>
    <row r="401" spans="1:13">
      <c r="A401" s="1358"/>
      <c r="B401" s="1388"/>
      <c r="C401" s="1388"/>
      <c r="D401" s="1349"/>
      <c r="E401" s="1389"/>
      <c r="F401" s="1389"/>
      <c r="G401" s="1351"/>
      <c r="H401" s="1352"/>
      <c r="I401" s="1353"/>
      <c r="J401" s="1481">
        <f t="shared" si="8"/>
        <v>0</v>
      </c>
      <c r="K401" s="1355"/>
      <c r="L401" s="1355"/>
      <c r="M401" s="1414"/>
    </row>
    <row r="402" spans="1:13">
      <c r="A402" s="1358"/>
      <c r="B402" s="1388"/>
      <c r="C402" s="1388"/>
      <c r="D402" s="1349"/>
      <c r="E402" s="1389"/>
      <c r="F402" s="1389"/>
      <c r="G402" s="1351"/>
      <c r="H402" s="1352"/>
      <c r="I402" s="1353"/>
      <c r="J402" s="1481">
        <f t="shared" si="8"/>
        <v>0</v>
      </c>
      <c r="K402" s="1355"/>
      <c r="L402" s="1355"/>
      <c r="M402" s="1414"/>
    </row>
    <row r="403" spans="1:13">
      <c r="A403" s="1358"/>
      <c r="B403" s="1388"/>
      <c r="C403" s="1388"/>
      <c r="D403" s="1349"/>
      <c r="E403" s="1389"/>
      <c r="F403" s="1389"/>
      <c r="G403" s="1351"/>
      <c r="H403" s="1352"/>
      <c r="I403" s="1353"/>
      <c r="J403" s="1481">
        <f t="shared" si="8"/>
        <v>0</v>
      </c>
      <c r="K403" s="1355"/>
      <c r="L403" s="1355"/>
      <c r="M403" s="1414"/>
    </row>
    <row r="404" spans="1:13">
      <c r="A404" s="1358"/>
      <c r="B404" s="1388"/>
      <c r="C404" s="1388"/>
      <c r="D404" s="1349"/>
      <c r="E404" s="1389"/>
      <c r="F404" s="1389"/>
      <c r="G404" s="1351"/>
      <c r="H404" s="1352"/>
      <c r="I404" s="1353"/>
      <c r="J404" s="1481">
        <f t="shared" si="8"/>
        <v>0</v>
      </c>
      <c r="K404" s="1355"/>
      <c r="L404" s="1355"/>
      <c r="M404" s="1414"/>
    </row>
    <row r="405" spans="1:13">
      <c r="A405" s="1358"/>
      <c r="B405" s="1388"/>
      <c r="C405" s="1388"/>
      <c r="D405" s="1349"/>
      <c r="E405" s="1389"/>
      <c r="F405" s="1389"/>
      <c r="G405" s="1351"/>
      <c r="H405" s="1352"/>
      <c r="I405" s="1353"/>
      <c r="J405" s="1481">
        <f t="shared" si="8"/>
        <v>0</v>
      </c>
      <c r="K405" s="1355"/>
      <c r="L405" s="1355"/>
      <c r="M405" s="1414"/>
    </row>
    <row r="406" spans="1:13">
      <c r="A406" s="1358"/>
      <c r="B406" s="1388"/>
      <c r="C406" s="1388"/>
      <c r="D406" s="1349"/>
      <c r="E406" s="1389"/>
      <c r="F406" s="1389"/>
      <c r="G406" s="1351"/>
      <c r="H406" s="1352"/>
      <c r="I406" s="1353"/>
      <c r="J406" s="1481">
        <f t="shared" si="8"/>
        <v>0</v>
      </c>
      <c r="K406" s="1355"/>
      <c r="L406" s="1355"/>
      <c r="M406" s="1414"/>
    </row>
    <row r="407" spans="1:13">
      <c r="A407" s="1358"/>
      <c r="B407" s="1388"/>
      <c r="C407" s="1388"/>
      <c r="D407" s="1349"/>
      <c r="E407" s="1389"/>
      <c r="F407" s="1389"/>
      <c r="G407" s="1351"/>
      <c r="H407" s="1352"/>
      <c r="I407" s="1353"/>
      <c r="J407" s="1481">
        <f t="shared" si="8"/>
        <v>0</v>
      </c>
      <c r="K407" s="1355"/>
      <c r="L407" s="1355"/>
      <c r="M407" s="1414"/>
    </row>
    <row r="408" spans="1:13">
      <c r="A408" s="1358"/>
      <c r="B408" s="1388"/>
      <c r="C408" s="1388"/>
      <c r="D408" s="1349"/>
      <c r="E408" s="1389"/>
      <c r="F408" s="1389"/>
      <c r="G408" s="1351"/>
      <c r="H408" s="1352"/>
      <c r="I408" s="1353"/>
      <c r="J408" s="1481">
        <f t="shared" si="8"/>
        <v>0</v>
      </c>
      <c r="K408" s="1355"/>
      <c r="L408" s="1355"/>
      <c r="M408" s="1414"/>
    </row>
    <row r="409" spans="1:13">
      <c r="A409" s="1358"/>
      <c r="B409" s="1388"/>
      <c r="C409" s="1388"/>
      <c r="D409" s="1349"/>
      <c r="E409" s="1389"/>
      <c r="F409" s="1389"/>
      <c r="G409" s="1351"/>
      <c r="H409" s="1352"/>
      <c r="I409" s="1353"/>
      <c r="J409" s="1481">
        <f t="shared" si="8"/>
        <v>0</v>
      </c>
      <c r="K409" s="1355"/>
      <c r="L409" s="1355"/>
      <c r="M409" s="1414"/>
    </row>
    <row r="410" spans="1:13">
      <c r="A410" s="1358"/>
      <c r="B410" s="1388"/>
      <c r="C410" s="1388"/>
      <c r="D410" s="1349"/>
      <c r="E410" s="1389"/>
      <c r="F410" s="1389"/>
      <c r="G410" s="1351"/>
      <c r="H410" s="1352"/>
      <c r="I410" s="1353"/>
      <c r="J410" s="1481">
        <f t="shared" si="8"/>
        <v>0</v>
      </c>
      <c r="K410" s="1355"/>
      <c r="L410" s="1355"/>
      <c r="M410" s="1414"/>
    </row>
    <row r="411" spans="1:13">
      <c r="A411" s="1358"/>
      <c r="B411" s="1388"/>
      <c r="C411" s="1388"/>
      <c r="D411" s="1349"/>
      <c r="E411" s="1389"/>
      <c r="F411" s="1389"/>
      <c r="G411" s="1351"/>
      <c r="H411" s="1352"/>
      <c r="I411" s="1353"/>
      <c r="J411" s="1481">
        <f t="shared" si="8"/>
        <v>0</v>
      </c>
      <c r="K411" s="1355"/>
      <c r="L411" s="1355"/>
      <c r="M411" s="1414"/>
    </row>
    <row r="412" spans="1:13">
      <c r="A412" s="1358"/>
      <c r="B412" s="1388"/>
      <c r="C412" s="1388"/>
      <c r="D412" s="1349"/>
      <c r="E412" s="1389"/>
      <c r="F412" s="1389"/>
      <c r="G412" s="1351"/>
      <c r="H412" s="1352"/>
      <c r="I412" s="1353"/>
      <c r="J412" s="1481">
        <f t="shared" si="8"/>
        <v>0</v>
      </c>
      <c r="K412" s="1355"/>
      <c r="L412" s="1355"/>
      <c r="M412" s="1414"/>
    </row>
    <row r="413" spans="1:13">
      <c r="A413" s="1358"/>
      <c r="B413" s="1388"/>
      <c r="C413" s="1388"/>
      <c r="D413" s="1349"/>
      <c r="E413" s="1389"/>
      <c r="F413" s="1389"/>
      <c r="G413" s="1351"/>
      <c r="H413" s="1352"/>
      <c r="I413" s="1353"/>
      <c r="J413" s="1481">
        <f t="shared" si="8"/>
        <v>0</v>
      </c>
      <c r="K413" s="1355"/>
      <c r="L413" s="1355"/>
      <c r="M413" s="1414"/>
    </row>
    <row r="414" spans="1:13">
      <c r="A414" s="1358"/>
      <c r="B414" s="1388"/>
      <c r="C414" s="1388"/>
      <c r="D414" s="1349"/>
      <c r="E414" s="1389"/>
      <c r="F414" s="1389"/>
      <c r="G414" s="1351"/>
      <c r="H414" s="1352"/>
      <c r="I414" s="1353"/>
      <c r="J414" s="1481">
        <f t="shared" si="8"/>
        <v>0</v>
      </c>
      <c r="K414" s="1355"/>
      <c r="L414" s="1355"/>
      <c r="M414" s="1414"/>
    </row>
    <row r="415" spans="1:13">
      <c r="A415" s="1358"/>
      <c r="B415" s="1388"/>
      <c r="C415" s="1388"/>
      <c r="D415" s="1349"/>
      <c r="E415" s="1389"/>
      <c r="F415" s="1389"/>
      <c r="G415" s="1351"/>
      <c r="H415" s="1352"/>
      <c r="I415" s="1353"/>
      <c r="J415" s="1481">
        <f t="shared" si="8"/>
        <v>0</v>
      </c>
      <c r="K415" s="1355"/>
      <c r="L415" s="1355"/>
      <c r="M415" s="1414"/>
    </row>
    <row r="416" spans="1:13">
      <c r="A416" s="1358"/>
      <c r="B416" s="1388"/>
      <c r="C416" s="1388"/>
      <c r="D416" s="1349"/>
      <c r="E416" s="1389"/>
      <c r="F416" s="1389"/>
      <c r="G416" s="1351"/>
      <c r="H416" s="1352"/>
      <c r="I416" s="1353"/>
      <c r="J416" s="1481">
        <f t="shared" si="8"/>
        <v>0</v>
      </c>
      <c r="K416" s="1355"/>
      <c r="L416" s="1355"/>
      <c r="M416" s="1414"/>
    </row>
    <row r="417" spans="1:13">
      <c r="A417" s="1358"/>
      <c r="B417" s="1388"/>
      <c r="C417" s="1388"/>
      <c r="D417" s="1349"/>
      <c r="E417" s="1389"/>
      <c r="F417" s="1389"/>
      <c r="G417" s="1351"/>
      <c r="H417" s="1352"/>
      <c r="I417" s="1353"/>
      <c r="J417" s="1481">
        <f t="shared" si="8"/>
        <v>0</v>
      </c>
      <c r="K417" s="1355"/>
      <c r="L417" s="1355"/>
      <c r="M417" s="1414"/>
    </row>
    <row r="418" spans="1:13">
      <c r="A418" s="1358"/>
      <c r="B418" s="1388"/>
      <c r="C418" s="1388"/>
      <c r="D418" s="1349"/>
      <c r="E418" s="1389"/>
      <c r="F418" s="1389"/>
      <c r="G418" s="1351"/>
      <c r="H418" s="1352"/>
      <c r="I418" s="1353"/>
      <c r="J418" s="1481">
        <f t="shared" si="8"/>
        <v>0</v>
      </c>
      <c r="K418" s="1355"/>
      <c r="L418" s="1355"/>
      <c r="M418" s="1414"/>
    </row>
    <row r="419" spans="1:13">
      <c r="A419" s="1358"/>
      <c r="B419" s="1388"/>
      <c r="C419" s="1388"/>
      <c r="D419" s="1349"/>
      <c r="E419" s="1389"/>
      <c r="F419" s="1389"/>
      <c r="G419" s="1351"/>
      <c r="H419" s="1352"/>
      <c r="I419" s="1353"/>
      <c r="J419" s="1481">
        <f t="shared" si="8"/>
        <v>0</v>
      </c>
      <c r="K419" s="1355"/>
      <c r="L419" s="1355"/>
      <c r="M419" s="1414"/>
    </row>
    <row r="420" spans="1:13">
      <c r="A420" s="1358"/>
      <c r="B420" s="1388"/>
      <c r="C420" s="1388"/>
      <c r="D420" s="1349"/>
      <c r="E420" s="1389"/>
      <c r="F420" s="1389"/>
      <c r="G420" s="1351"/>
      <c r="H420" s="1352"/>
      <c r="I420" s="1353"/>
      <c r="J420" s="1481">
        <f t="shared" si="8"/>
        <v>0</v>
      </c>
      <c r="K420" s="1355"/>
      <c r="L420" s="1355"/>
      <c r="M420" s="1414"/>
    </row>
    <row r="421" spans="1:13">
      <c r="A421" s="1358"/>
      <c r="B421" s="1388"/>
      <c r="C421" s="1388"/>
      <c r="D421" s="1349"/>
      <c r="E421" s="1389"/>
      <c r="F421" s="1389"/>
      <c r="G421" s="1351"/>
      <c r="H421" s="1352"/>
      <c r="I421" s="1353"/>
      <c r="J421" s="1481">
        <f t="shared" si="8"/>
        <v>0</v>
      </c>
      <c r="K421" s="1355"/>
      <c r="L421" s="1355"/>
      <c r="M421" s="1414"/>
    </row>
    <row r="422" spans="1:13">
      <c r="A422" s="1358"/>
      <c r="B422" s="1388"/>
      <c r="C422" s="1388"/>
      <c r="D422" s="1349"/>
      <c r="E422" s="1389"/>
      <c r="F422" s="1389"/>
      <c r="G422" s="1351"/>
      <c r="H422" s="1352"/>
      <c r="I422" s="1353"/>
      <c r="J422" s="1481">
        <f t="shared" si="8"/>
        <v>0</v>
      </c>
      <c r="K422" s="1355"/>
      <c r="L422" s="1355"/>
      <c r="M422" s="1414"/>
    </row>
    <row r="423" spans="1:13">
      <c r="A423" s="1358"/>
      <c r="B423" s="1388"/>
      <c r="C423" s="1388"/>
      <c r="D423" s="1349"/>
      <c r="E423" s="1389"/>
      <c r="F423" s="1389"/>
      <c r="G423" s="1351"/>
      <c r="H423" s="1352"/>
      <c r="I423" s="1353"/>
      <c r="J423" s="1481">
        <f t="shared" si="8"/>
        <v>0</v>
      </c>
      <c r="K423" s="1355"/>
      <c r="L423" s="1355"/>
      <c r="M423" s="1414"/>
    </row>
    <row r="424" spans="1:13">
      <c r="A424" s="1358"/>
      <c r="B424" s="1388"/>
      <c r="C424" s="1388"/>
      <c r="D424" s="1349"/>
      <c r="E424" s="1389"/>
      <c r="F424" s="1389"/>
      <c r="G424" s="1351"/>
      <c r="H424" s="1352"/>
      <c r="I424" s="1353"/>
      <c r="J424" s="1481">
        <f t="shared" si="8"/>
        <v>0</v>
      </c>
      <c r="K424" s="1355"/>
      <c r="L424" s="1355"/>
      <c r="M424" s="1414"/>
    </row>
    <row r="425" spans="1:13">
      <c r="A425" s="1358"/>
      <c r="B425" s="1388"/>
      <c r="C425" s="1388"/>
      <c r="D425" s="1349"/>
      <c r="E425" s="1389"/>
      <c r="F425" s="1389"/>
      <c r="G425" s="1351"/>
      <c r="H425" s="1352"/>
      <c r="I425" s="1353"/>
      <c r="J425" s="1481">
        <f t="shared" si="8"/>
        <v>0</v>
      </c>
      <c r="K425" s="1355"/>
      <c r="L425" s="1355"/>
      <c r="M425" s="1414"/>
    </row>
    <row r="426" spans="1:13">
      <c r="A426" s="1358"/>
      <c r="B426" s="1388"/>
      <c r="C426" s="1388"/>
      <c r="D426" s="1349"/>
      <c r="E426" s="1389"/>
      <c r="F426" s="1389"/>
      <c r="G426" s="1351"/>
      <c r="H426" s="1352"/>
      <c r="I426" s="1353"/>
      <c r="J426" s="1481">
        <f t="shared" si="8"/>
        <v>0</v>
      </c>
      <c r="K426" s="1355"/>
      <c r="L426" s="1355"/>
      <c r="M426" s="1414"/>
    </row>
    <row r="427" spans="1:13">
      <c r="A427" s="1358"/>
      <c r="B427" s="1388"/>
      <c r="C427" s="1388"/>
      <c r="D427" s="1349"/>
      <c r="E427" s="1389"/>
      <c r="F427" s="1389"/>
      <c r="G427" s="1351"/>
      <c r="H427" s="1352"/>
      <c r="I427" s="1353"/>
      <c r="J427" s="1481">
        <f t="shared" si="8"/>
        <v>0</v>
      </c>
      <c r="K427" s="1355"/>
      <c r="L427" s="1355"/>
      <c r="M427" s="1414"/>
    </row>
    <row r="428" spans="1:13">
      <c r="A428" s="1358"/>
      <c r="B428" s="1388"/>
      <c r="C428" s="1388"/>
      <c r="D428" s="1349"/>
      <c r="E428" s="1389"/>
      <c r="F428" s="1389"/>
      <c r="G428" s="1351"/>
      <c r="H428" s="1352"/>
      <c r="I428" s="1353"/>
      <c r="J428" s="1481">
        <f t="shared" si="8"/>
        <v>0</v>
      </c>
      <c r="K428" s="1355"/>
      <c r="L428" s="1355"/>
      <c r="M428" s="1414"/>
    </row>
    <row r="429" spans="1:13">
      <c r="A429" s="1358"/>
      <c r="B429" s="1388"/>
      <c r="C429" s="1388"/>
      <c r="D429" s="1349"/>
      <c r="E429" s="1389"/>
      <c r="F429" s="1389"/>
      <c r="G429" s="1351"/>
      <c r="H429" s="1352"/>
      <c r="I429" s="1353"/>
      <c r="J429" s="1481">
        <f t="shared" si="8"/>
        <v>0</v>
      </c>
      <c r="K429" s="1355"/>
      <c r="L429" s="1355"/>
      <c r="M429" s="1414"/>
    </row>
    <row r="430" spans="1:13">
      <c r="A430" s="1358"/>
      <c r="B430" s="1388"/>
      <c r="C430" s="1388"/>
      <c r="D430" s="1349"/>
      <c r="E430" s="1389"/>
      <c r="F430" s="1389"/>
      <c r="G430" s="1351"/>
      <c r="H430" s="1352"/>
      <c r="I430" s="1353"/>
      <c r="J430" s="1481">
        <f t="shared" si="8"/>
        <v>0</v>
      </c>
      <c r="K430" s="1355"/>
      <c r="L430" s="1355"/>
      <c r="M430" s="1414"/>
    </row>
    <row r="431" spans="1:13">
      <c r="A431" s="1358"/>
      <c r="B431" s="1388"/>
      <c r="C431" s="1388"/>
      <c r="D431" s="1349"/>
      <c r="E431" s="1389"/>
      <c r="F431" s="1389"/>
      <c r="G431" s="1351"/>
      <c r="H431" s="1352"/>
      <c r="I431" s="1353"/>
      <c r="J431" s="1481">
        <f t="shared" si="8"/>
        <v>0</v>
      </c>
      <c r="K431" s="1355"/>
      <c r="L431" s="1355"/>
      <c r="M431" s="1414"/>
    </row>
    <row r="432" spans="1:13">
      <c r="A432" s="1358"/>
      <c r="B432" s="1388"/>
      <c r="C432" s="1388"/>
      <c r="D432" s="1349"/>
      <c r="E432" s="1389"/>
      <c r="F432" s="1389"/>
      <c r="G432" s="1351"/>
      <c r="H432" s="1352"/>
      <c r="I432" s="1353"/>
      <c r="J432" s="1481">
        <f t="shared" si="8"/>
        <v>0</v>
      </c>
      <c r="K432" s="1355"/>
      <c r="L432" s="1355"/>
      <c r="M432" s="1414"/>
    </row>
    <row r="433" spans="1:13">
      <c r="A433" s="1358"/>
      <c r="B433" s="1388"/>
      <c r="C433" s="1388"/>
      <c r="D433" s="1349"/>
      <c r="E433" s="1389"/>
      <c r="F433" s="1389"/>
      <c r="G433" s="1351"/>
      <c r="H433" s="1352"/>
      <c r="I433" s="1353"/>
      <c r="J433" s="1481">
        <f t="shared" si="8"/>
        <v>0</v>
      </c>
      <c r="K433" s="1355"/>
      <c r="L433" s="1355"/>
      <c r="M433" s="1414"/>
    </row>
    <row r="434" spans="1:13">
      <c r="A434" s="1358"/>
      <c r="B434" s="1388"/>
      <c r="C434" s="1388"/>
      <c r="D434" s="1349"/>
      <c r="E434" s="1389"/>
      <c r="F434" s="1389"/>
      <c r="G434" s="1351"/>
      <c r="H434" s="1352"/>
      <c r="I434" s="1353"/>
      <c r="J434" s="1481">
        <f t="shared" si="8"/>
        <v>0</v>
      </c>
      <c r="K434" s="1355"/>
      <c r="L434" s="1355"/>
      <c r="M434" s="1414"/>
    </row>
    <row r="435" spans="1:13">
      <c r="A435" s="1358"/>
      <c r="B435" s="1388"/>
      <c r="C435" s="1388"/>
      <c r="D435" s="1349"/>
      <c r="E435" s="1389"/>
      <c r="F435" s="1389"/>
      <c r="G435" s="1351"/>
      <c r="H435" s="1352"/>
      <c r="I435" s="1353"/>
      <c r="J435" s="1481">
        <f t="shared" si="8"/>
        <v>0</v>
      </c>
      <c r="K435" s="1355"/>
      <c r="L435" s="1355"/>
      <c r="M435" s="1414"/>
    </row>
    <row r="436" spans="1:13">
      <c r="A436" s="1358"/>
      <c r="B436" s="1388"/>
      <c r="C436" s="1388"/>
      <c r="D436" s="1349"/>
      <c r="E436" s="1389"/>
      <c r="F436" s="1389"/>
      <c r="G436" s="1351"/>
      <c r="H436" s="1352"/>
      <c r="I436" s="1353"/>
      <c r="J436" s="1481">
        <f t="shared" si="8"/>
        <v>0</v>
      </c>
      <c r="K436" s="1355"/>
      <c r="L436" s="1355"/>
      <c r="M436" s="1414"/>
    </row>
    <row r="437" spans="1:13">
      <c r="A437" s="1358"/>
      <c r="B437" s="1388"/>
      <c r="C437" s="1388"/>
      <c r="D437" s="1349"/>
      <c r="E437" s="1389"/>
      <c r="F437" s="1389"/>
      <c r="G437" s="1351"/>
      <c r="H437" s="1352"/>
      <c r="I437" s="1353"/>
      <c r="J437" s="1481">
        <f t="shared" si="8"/>
        <v>0</v>
      </c>
      <c r="K437" s="1355"/>
      <c r="L437" s="1355"/>
      <c r="M437" s="1414"/>
    </row>
    <row r="438" spans="1:13">
      <c r="A438" s="1358"/>
      <c r="B438" s="1388"/>
      <c r="C438" s="1388"/>
      <c r="D438" s="1349"/>
      <c r="E438" s="1389"/>
      <c r="F438" s="1389"/>
      <c r="G438" s="1351"/>
      <c r="H438" s="1352"/>
      <c r="I438" s="1353"/>
      <c r="J438" s="1481">
        <f t="shared" si="8"/>
        <v>0</v>
      </c>
      <c r="K438" s="1355"/>
      <c r="L438" s="1355"/>
      <c r="M438" s="1414"/>
    </row>
    <row r="439" spans="1:13">
      <c r="A439" s="1358"/>
      <c r="B439" s="1388"/>
      <c r="C439" s="1388"/>
      <c r="D439" s="1349"/>
      <c r="E439" s="1389"/>
      <c r="F439" s="1389"/>
      <c r="G439" s="1351"/>
      <c r="H439" s="1352"/>
      <c r="I439" s="1353"/>
      <c r="J439" s="1481">
        <f t="shared" si="8"/>
        <v>0</v>
      </c>
      <c r="K439" s="1355"/>
      <c r="L439" s="1355"/>
      <c r="M439" s="1414"/>
    </row>
    <row r="440" spans="1:13">
      <c r="A440" s="1358"/>
      <c r="B440" s="1388"/>
      <c r="C440" s="1388"/>
      <c r="D440" s="1349"/>
      <c r="E440" s="1389"/>
      <c r="F440" s="1389"/>
      <c r="G440" s="1351"/>
      <c r="H440" s="1352"/>
      <c r="I440" s="1353"/>
      <c r="J440" s="1481">
        <f t="shared" si="8"/>
        <v>0</v>
      </c>
      <c r="K440" s="1355"/>
      <c r="L440" s="1355"/>
      <c r="M440" s="1414"/>
    </row>
    <row r="441" spans="1:13">
      <c r="A441" s="1358"/>
      <c r="B441" s="1388"/>
      <c r="C441" s="1388"/>
      <c r="D441" s="1349"/>
      <c r="E441" s="1389"/>
      <c r="F441" s="1389"/>
      <c r="G441" s="1351"/>
      <c r="H441" s="1352"/>
      <c r="I441" s="1353"/>
      <c r="J441" s="1481">
        <f t="shared" si="8"/>
        <v>0</v>
      </c>
      <c r="K441" s="1355"/>
      <c r="L441" s="1355"/>
      <c r="M441" s="1414"/>
    </row>
    <row r="442" spans="1:13">
      <c r="A442" s="1358"/>
      <c r="B442" s="1388"/>
      <c r="C442" s="1388"/>
      <c r="D442" s="1349"/>
      <c r="E442" s="1389"/>
      <c r="F442" s="1389"/>
      <c r="G442" s="1351"/>
      <c r="H442" s="1352"/>
      <c r="I442" s="1353"/>
      <c r="J442" s="1481">
        <f t="shared" si="8"/>
        <v>0</v>
      </c>
      <c r="K442" s="1355"/>
      <c r="L442" s="1355"/>
      <c r="M442" s="1414"/>
    </row>
    <row r="443" spans="1:13">
      <c r="A443" s="1358"/>
      <c r="B443" s="1388"/>
      <c r="C443" s="1388"/>
      <c r="D443" s="1349"/>
      <c r="E443" s="1389"/>
      <c r="F443" s="1389"/>
      <c r="G443" s="1351"/>
      <c r="H443" s="1352"/>
      <c r="I443" s="1353"/>
      <c r="J443" s="1481">
        <f t="shared" si="8"/>
        <v>0</v>
      </c>
      <c r="K443" s="1355"/>
      <c r="L443" s="1355"/>
      <c r="M443" s="1414"/>
    </row>
    <row r="444" spans="1:13">
      <c r="A444" s="1358"/>
      <c r="B444" s="1388"/>
      <c r="C444" s="1388"/>
      <c r="D444" s="1349"/>
      <c r="E444" s="1389"/>
      <c r="F444" s="1389"/>
      <c r="G444" s="1351"/>
      <c r="H444" s="1352"/>
      <c r="I444" s="1353"/>
      <c r="J444" s="1481">
        <f t="shared" si="8"/>
        <v>0</v>
      </c>
      <c r="K444" s="1355"/>
      <c r="L444" s="1355"/>
      <c r="M444" s="1414"/>
    </row>
    <row r="445" spans="1:13">
      <c r="A445" s="1358"/>
      <c r="B445" s="1388"/>
      <c r="C445" s="1388"/>
      <c r="D445" s="1349"/>
      <c r="E445" s="1389"/>
      <c r="F445" s="1389"/>
      <c r="G445" s="1351"/>
      <c r="H445" s="1352"/>
      <c r="I445" s="1353"/>
      <c r="J445" s="1481">
        <f t="shared" si="8"/>
        <v>0</v>
      </c>
      <c r="K445" s="1355"/>
      <c r="L445" s="1355"/>
      <c r="M445" s="1414"/>
    </row>
    <row r="446" spans="1:13">
      <c r="A446" s="1358"/>
      <c r="B446" s="1388"/>
      <c r="C446" s="1388"/>
      <c r="D446" s="1349"/>
      <c r="E446" s="1389"/>
      <c r="F446" s="1389"/>
      <c r="G446" s="1351"/>
      <c r="H446" s="1352"/>
      <c r="I446" s="1353"/>
      <c r="J446" s="1481">
        <f t="shared" si="8"/>
        <v>0</v>
      </c>
      <c r="K446" s="1355"/>
      <c r="L446" s="1355"/>
      <c r="M446" s="1414"/>
    </row>
    <row r="447" spans="1:13">
      <c r="A447" s="1358"/>
      <c r="B447" s="1388"/>
      <c r="C447" s="1388"/>
      <c r="D447" s="1349"/>
      <c r="E447" s="1389"/>
      <c r="F447" s="1389"/>
      <c r="G447" s="1351"/>
      <c r="H447" s="1352"/>
      <c r="I447" s="1353"/>
      <c r="J447" s="1481">
        <f t="shared" si="8"/>
        <v>0</v>
      </c>
      <c r="K447" s="1355"/>
      <c r="L447" s="1355"/>
      <c r="M447" s="1414"/>
    </row>
    <row r="448" spans="1:13">
      <c r="A448" s="1358"/>
      <c r="B448" s="1388"/>
      <c r="C448" s="1388"/>
      <c r="D448" s="1349"/>
      <c r="E448" s="1389"/>
      <c r="F448" s="1389"/>
      <c r="G448" s="1351"/>
      <c r="H448" s="1352"/>
      <c r="I448" s="1353"/>
      <c r="J448" s="1481">
        <f t="shared" si="8"/>
        <v>0</v>
      </c>
      <c r="K448" s="1355"/>
      <c r="L448" s="1355"/>
      <c r="M448" s="1414"/>
    </row>
    <row r="449" spans="1:13">
      <c r="A449" s="1358"/>
      <c r="B449" s="1388"/>
      <c r="C449" s="1388"/>
      <c r="D449" s="1349"/>
      <c r="E449" s="1389"/>
      <c r="F449" s="1389"/>
      <c r="G449" s="1351"/>
      <c r="H449" s="1352"/>
      <c r="I449" s="1353"/>
      <c r="J449" s="1481">
        <f t="shared" si="8"/>
        <v>0</v>
      </c>
      <c r="K449" s="1355"/>
      <c r="L449" s="1355"/>
      <c r="M449" s="1414"/>
    </row>
    <row r="450" spans="1:13">
      <c r="A450" s="1358"/>
      <c r="B450" s="1388"/>
      <c r="C450" s="1388"/>
      <c r="D450" s="1349"/>
      <c r="E450" s="1389"/>
      <c r="F450" s="1389"/>
      <c r="G450" s="1351"/>
      <c r="H450" s="1352"/>
      <c r="I450" s="1353"/>
      <c r="J450" s="1481">
        <f t="shared" si="8"/>
        <v>0</v>
      </c>
      <c r="K450" s="1355"/>
      <c r="L450" s="1355"/>
      <c r="M450" s="1414"/>
    </row>
    <row r="451" spans="1:13">
      <c r="A451" s="1358"/>
      <c r="B451" s="1388"/>
      <c r="C451" s="1388"/>
      <c r="D451" s="1349"/>
      <c r="E451" s="1389"/>
      <c r="F451" s="1389"/>
      <c r="G451" s="1351"/>
      <c r="H451" s="1352"/>
      <c r="I451" s="1353"/>
      <c r="J451" s="1481">
        <f t="shared" ref="J451:J514" si="9">H451-I451</f>
        <v>0</v>
      </c>
      <c r="K451" s="1355"/>
      <c r="L451" s="1355"/>
      <c r="M451" s="1414"/>
    </row>
    <row r="452" spans="1:13">
      <c r="A452" s="1358"/>
      <c r="B452" s="1388"/>
      <c r="C452" s="1388"/>
      <c r="D452" s="1349"/>
      <c r="E452" s="1389"/>
      <c r="F452" s="1389"/>
      <c r="G452" s="1351"/>
      <c r="H452" s="1352"/>
      <c r="I452" s="1353"/>
      <c r="J452" s="1481">
        <f t="shared" si="9"/>
        <v>0</v>
      </c>
      <c r="K452" s="1355"/>
      <c r="L452" s="1355"/>
      <c r="M452" s="1414"/>
    </row>
    <row r="453" spans="1:13">
      <c r="A453" s="1358"/>
      <c r="B453" s="1388"/>
      <c r="C453" s="1388"/>
      <c r="D453" s="1349"/>
      <c r="E453" s="1389"/>
      <c r="F453" s="1389"/>
      <c r="G453" s="1351"/>
      <c r="H453" s="1352"/>
      <c r="I453" s="1353"/>
      <c r="J453" s="1481">
        <f t="shared" si="9"/>
        <v>0</v>
      </c>
      <c r="K453" s="1355"/>
      <c r="L453" s="1355"/>
      <c r="M453" s="1414"/>
    </row>
    <row r="454" spans="1:13">
      <c r="A454" s="1358"/>
      <c r="B454" s="1388"/>
      <c r="C454" s="1388"/>
      <c r="D454" s="1349"/>
      <c r="E454" s="1389"/>
      <c r="F454" s="1389"/>
      <c r="G454" s="1351"/>
      <c r="H454" s="1352"/>
      <c r="I454" s="1353"/>
      <c r="J454" s="1481">
        <f t="shared" si="9"/>
        <v>0</v>
      </c>
      <c r="K454" s="1355"/>
      <c r="L454" s="1355"/>
      <c r="M454" s="1414"/>
    </row>
    <row r="455" spans="1:13">
      <c r="A455" s="1358"/>
      <c r="B455" s="1388"/>
      <c r="C455" s="1388"/>
      <c r="D455" s="1349"/>
      <c r="E455" s="1389"/>
      <c r="F455" s="1389"/>
      <c r="G455" s="1351"/>
      <c r="H455" s="1352"/>
      <c r="I455" s="1353"/>
      <c r="J455" s="1481">
        <f t="shared" si="9"/>
        <v>0</v>
      </c>
      <c r="K455" s="1355"/>
      <c r="L455" s="1355"/>
      <c r="M455" s="1414"/>
    </row>
    <row r="456" spans="1:13">
      <c r="A456" s="1358"/>
      <c r="B456" s="1388"/>
      <c r="C456" s="1388"/>
      <c r="D456" s="1349"/>
      <c r="E456" s="1389"/>
      <c r="F456" s="1389"/>
      <c r="G456" s="1351"/>
      <c r="H456" s="1352"/>
      <c r="I456" s="1353"/>
      <c r="J456" s="1481">
        <f t="shared" si="9"/>
        <v>0</v>
      </c>
      <c r="K456" s="1355"/>
      <c r="L456" s="1355"/>
      <c r="M456" s="1414"/>
    </row>
    <row r="457" spans="1:13">
      <c r="A457" s="1358"/>
      <c r="B457" s="1388"/>
      <c r="C457" s="1388"/>
      <c r="D457" s="1349"/>
      <c r="E457" s="1389"/>
      <c r="F457" s="1389"/>
      <c r="G457" s="1351"/>
      <c r="H457" s="1352"/>
      <c r="I457" s="1353"/>
      <c r="J457" s="1481">
        <f t="shared" si="9"/>
        <v>0</v>
      </c>
      <c r="K457" s="1355"/>
      <c r="L457" s="1355"/>
      <c r="M457" s="1414"/>
    </row>
    <row r="458" spans="1:13">
      <c r="A458" s="1358"/>
      <c r="B458" s="1388"/>
      <c r="C458" s="1388"/>
      <c r="D458" s="1349"/>
      <c r="E458" s="1389"/>
      <c r="F458" s="1389"/>
      <c r="G458" s="1351"/>
      <c r="H458" s="1352"/>
      <c r="I458" s="1353"/>
      <c r="J458" s="1481">
        <f t="shared" si="9"/>
        <v>0</v>
      </c>
      <c r="K458" s="1355"/>
      <c r="L458" s="1355"/>
      <c r="M458" s="1414"/>
    </row>
    <row r="459" spans="1:13">
      <c r="A459" s="1358"/>
      <c r="B459" s="1388"/>
      <c r="C459" s="1388"/>
      <c r="D459" s="1349"/>
      <c r="E459" s="1389"/>
      <c r="F459" s="1389"/>
      <c r="G459" s="1351"/>
      <c r="H459" s="1352"/>
      <c r="I459" s="1353"/>
      <c r="J459" s="1481">
        <f t="shared" si="9"/>
        <v>0</v>
      </c>
      <c r="K459" s="1355"/>
      <c r="L459" s="1355"/>
      <c r="M459" s="1414"/>
    </row>
    <row r="460" spans="1:13">
      <c r="A460" s="1358"/>
      <c r="B460" s="1388"/>
      <c r="C460" s="1388"/>
      <c r="D460" s="1349"/>
      <c r="E460" s="1389"/>
      <c r="F460" s="1389"/>
      <c r="G460" s="1351"/>
      <c r="H460" s="1352"/>
      <c r="I460" s="1353"/>
      <c r="J460" s="1481">
        <f t="shared" si="9"/>
        <v>0</v>
      </c>
      <c r="K460" s="1355"/>
      <c r="L460" s="1355"/>
      <c r="M460" s="1414"/>
    </row>
    <row r="461" spans="1:13">
      <c r="A461" s="1358"/>
      <c r="B461" s="1388"/>
      <c r="C461" s="1388"/>
      <c r="D461" s="1349"/>
      <c r="E461" s="1389"/>
      <c r="F461" s="1389"/>
      <c r="G461" s="1351"/>
      <c r="H461" s="1352"/>
      <c r="I461" s="1353"/>
      <c r="J461" s="1481">
        <f t="shared" si="9"/>
        <v>0</v>
      </c>
      <c r="K461" s="1355"/>
      <c r="L461" s="1355"/>
      <c r="M461" s="1414"/>
    </row>
    <row r="462" spans="1:13">
      <c r="A462" s="1358"/>
      <c r="B462" s="1388"/>
      <c r="C462" s="1388"/>
      <c r="D462" s="1349"/>
      <c r="E462" s="1389"/>
      <c r="F462" s="1389"/>
      <c r="G462" s="1351"/>
      <c r="H462" s="1352"/>
      <c r="I462" s="1353"/>
      <c r="J462" s="1481">
        <f t="shared" si="9"/>
        <v>0</v>
      </c>
      <c r="K462" s="1355"/>
      <c r="L462" s="1355"/>
      <c r="M462" s="1414"/>
    </row>
    <row r="463" spans="1:13">
      <c r="A463" s="1358"/>
      <c r="B463" s="1388"/>
      <c r="C463" s="1388"/>
      <c r="D463" s="1349"/>
      <c r="E463" s="1389"/>
      <c r="F463" s="1389"/>
      <c r="G463" s="1351"/>
      <c r="H463" s="1352"/>
      <c r="I463" s="1353"/>
      <c r="J463" s="1481">
        <f t="shared" si="9"/>
        <v>0</v>
      </c>
      <c r="K463" s="1355"/>
      <c r="L463" s="1355"/>
      <c r="M463" s="1414"/>
    </row>
    <row r="464" spans="1:13">
      <c r="A464" s="1358"/>
      <c r="B464" s="1388"/>
      <c r="C464" s="1388"/>
      <c r="D464" s="1349"/>
      <c r="E464" s="1389"/>
      <c r="F464" s="1389"/>
      <c r="G464" s="1351"/>
      <c r="H464" s="1352"/>
      <c r="I464" s="1353"/>
      <c r="J464" s="1481">
        <f t="shared" si="9"/>
        <v>0</v>
      </c>
      <c r="K464" s="1355"/>
      <c r="L464" s="1355"/>
      <c r="M464" s="1414"/>
    </row>
    <row r="465" spans="1:13">
      <c r="A465" s="1358"/>
      <c r="B465" s="1388"/>
      <c r="C465" s="1388"/>
      <c r="D465" s="1349"/>
      <c r="E465" s="1389"/>
      <c r="F465" s="1389"/>
      <c r="G465" s="1351"/>
      <c r="H465" s="1352"/>
      <c r="I465" s="1353"/>
      <c r="J465" s="1481">
        <f t="shared" si="9"/>
        <v>0</v>
      </c>
      <c r="K465" s="1355"/>
      <c r="L465" s="1355"/>
      <c r="M465" s="1414"/>
    </row>
    <row r="466" spans="1:13">
      <c r="A466" s="1358"/>
      <c r="B466" s="1388"/>
      <c r="C466" s="1388"/>
      <c r="D466" s="1349"/>
      <c r="E466" s="1389"/>
      <c r="F466" s="1389"/>
      <c r="G466" s="1351"/>
      <c r="H466" s="1352"/>
      <c r="I466" s="1353"/>
      <c r="J466" s="1481">
        <f t="shared" si="9"/>
        <v>0</v>
      </c>
      <c r="K466" s="1355"/>
      <c r="L466" s="1355"/>
      <c r="M466" s="1414"/>
    </row>
    <row r="467" spans="1:13">
      <c r="A467" s="1358"/>
      <c r="B467" s="1388"/>
      <c r="C467" s="1388"/>
      <c r="D467" s="1349"/>
      <c r="E467" s="1389"/>
      <c r="F467" s="1389"/>
      <c r="G467" s="1351"/>
      <c r="H467" s="1352"/>
      <c r="I467" s="1353"/>
      <c r="J467" s="1481">
        <f t="shared" si="9"/>
        <v>0</v>
      </c>
      <c r="K467" s="1355"/>
      <c r="L467" s="1355"/>
      <c r="M467" s="1414"/>
    </row>
    <row r="468" spans="1:13">
      <c r="A468" s="1358"/>
      <c r="B468" s="1388"/>
      <c r="C468" s="1388"/>
      <c r="D468" s="1349"/>
      <c r="E468" s="1389"/>
      <c r="F468" s="1389"/>
      <c r="G468" s="1351"/>
      <c r="H468" s="1352"/>
      <c r="I468" s="1353"/>
      <c r="J468" s="1481">
        <f t="shared" si="9"/>
        <v>0</v>
      </c>
      <c r="K468" s="1355"/>
      <c r="L468" s="1355"/>
      <c r="M468" s="1414"/>
    </row>
    <row r="469" spans="1:13">
      <c r="A469" s="1358"/>
      <c r="B469" s="1388"/>
      <c r="C469" s="1388"/>
      <c r="D469" s="1349"/>
      <c r="E469" s="1389"/>
      <c r="F469" s="1389"/>
      <c r="G469" s="1351"/>
      <c r="H469" s="1352"/>
      <c r="I469" s="1353"/>
      <c r="J469" s="1481">
        <f t="shared" si="9"/>
        <v>0</v>
      </c>
      <c r="K469" s="1355"/>
      <c r="L469" s="1355"/>
      <c r="M469" s="1414"/>
    </row>
    <row r="470" spans="1:13">
      <c r="A470" s="1358"/>
      <c r="B470" s="1388"/>
      <c r="C470" s="1388"/>
      <c r="D470" s="1349"/>
      <c r="E470" s="1389"/>
      <c r="F470" s="1389"/>
      <c r="G470" s="1351"/>
      <c r="H470" s="1352"/>
      <c r="I470" s="1353"/>
      <c r="J470" s="1481">
        <f t="shared" si="9"/>
        <v>0</v>
      </c>
      <c r="K470" s="1355"/>
      <c r="L470" s="1355"/>
      <c r="M470" s="1414"/>
    </row>
    <row r="471" spans="1:13">
      <c r="A471" s="1358"/>
      <c r="B471" s="1388"/>
      <c r="C471" s="1388"/>
      <c r="D471" s="1349"/>
      <c r="E471" s="1389"/>
      <c r="F471" s="1389"/>
      <c r="G471" s="1351"/>
      <c r="H471" s="1352"/>
      <c r="I471" s="1353"/>
      <c r="J471" s="1481">
        <f t="shared" si="9"/>
        <v>0</v>
      </c>
      <c r="K471" s="1355"/>
      <c r="L471" s="1355"/>
      <c r="M471" s="1414"/>
    </row>
    <row r="472" spans="1:13">
      <c r="A472" s="1358"/>
      <c r="B472" s="1388"/>
      <c r="C472" s="1388"/>
      <c r="D472" s="1349"/>
      <c r="E472" s="1389"/>
      <c r="F472" s="1389"/>
      <c r="G472" s="1351"/>
      <c r="H472" s="1352"/>
      <c r="I472" s="1353"/>
      <c r="J472" s="1481">
        <f t="shared" si="9"/>
        <v>0</v>
      </c>
      <c r="K472" s="1355"/>
      <c r="L472" s="1355"/>
      <c r="M472" s="1414"/>
    </row>
    <row r="473" spans="1:13">
      <c r="A473" s="1358"/>
      <c r="B473" s="1388"/>
      <c r="C473" s="1388"/>
      <c r="D473" s="1349"/>
      <c r="E473" s="1389"/>
      <c r="F473" s="1389"/>
      <c r="G473" s="1351"/>
      <c r="H473" s="1352"/>
      <c r="I473" s="1353"/>
      <c r="J473" s="1481">
        <f t="shared" si="9"/>
        <v>0</v>
      </c>
      <c r="K473" s="1355"/>
      <c r="L473" s="1355"/>
      <c r="M473" s="1414"/>
    </row>
    <row r="474" spans="1:13">
      <c r="A474" s="1358"/>
      <c r="B474" s="1388"/>
      <c r="C474" s="1388"/>
      <c r="D474" s="1349"/>
      <c r="E474" s="1389"/>
      <c r="F474" s="1389"/>
      <c r="G474" s="1351"/>
      <c r="H474" s="1352"/>
      <c r="I474" s="1353"/>
      <c r="J474" s="1481">
        <f t="shared" si="9"/>
        <v>0</v>
      </c>
      <c r="K474" s="1355"/>
      <c r="L474" s="1355"/>
      <c r="M474" s="1414"/>
    </row>
    <row r="475" spans="1:13">
      <c r="A475" s="1358"/>
      <c r="B475" s="1388"/>
      <c r="C475" s="1388"/>
      <c r="D475" s="1349"/>
      <c r="E475" s="1389"/>
      <c r="F475" s="1389"/>
      <c r="G475" s="1351"/>
      <c r="H475" s="1352"/>
      <c r="I475" s="1353"/>
      <c r="J475" s="1481">
        <f t="shared" si="9"/>
        <v>0</v>
      </c>
      <c r="K475" s="1355"/>
      <c r="L475" s="1355"/>
      <c r="M475" s="1414"/>
    </row>
    <row r="476" spans="1:13">
      <c r="A476" s="1358"/>
      <c r="B476" s="1388"/>
      <c r="C476" s="1388"/>
      <c r="D476" s="1349"/>
      <c r="E476" s="1389"/>
      <c r="F476" s="1389"/>
      <c r="G476" s="1351"/>
      <c r="H476" s="1352"/>
      <c r="I476" s="1353"/>
      <c r="J476" s="1481">
        <f t="shared" si="9"/>
        <v>0</v>
      </c>
      <c r="K476" s="1355"/>
      <c r="L476" s="1355"/>
      <c r="M476" s="1414"/>
    </row>
    <row r="477" spans="1:13">
      <c r="A477" s="1358"/>
      <c r="B477" s="1388"/>
      <c r="C477" s="1388"/>
      <c r="D477" s="1349"/>
      <c r="E477" s="1389"/>
      <c r="F477" s="1389"/>
      <c r="G477" s="1351"/>
      <c r="H477" s="1352"/>
      <c r="I477" s="1353"/>
      <c r="J477" s="1481">
        <f t="shared" si="9"/>
        <v>0</v>
      </c>
      <c r="K477" s="1355"/>
      <c r="L477" s="1355"/>
      <c r="M477" s="1414"/>
    </row>
    <row r="478" spans="1:13">
      <c r="A478" s="1358"/>
      <c r="B478" s="1388"/>
      <c r="C478" s="1388"/>
      <c r="D478" s="1349"/>
      <c r="E478" s="1389"/>
      <c r="F478" s="1389"/>
      <c r="G478" s="1351"/>
      <c r="H478" s="1352"/>
      <c r="I478" s="1353"/>
      <c r="J478" s="1481">
        <f t="shared" si="9"/>
        <v>0</v>
      </c>
      <c r="K478" s="1355"/>
      <c r="L478" s="1355"/>
      <c r="M478" s="1414"/>
    </row>
    <row r="479" spans="1:13">
      <c r="A479" s="1358"/>
      <c r="B479" s="1388"/>
      <c r="C479" s="1388"/>
      <c r="D479" s="1349"/>
      <c r="E479" s="1389"/>
      <c r="F479" s="1389"/>
      <c r="G479" s="1351"/>
      <c r="H479" s="1352"/>
      <c r="I479" s="1353"/>
      <c r="J479" s="1481">
        <f t="shared" si="9"/>
        <v>0</v>
      </c>
      <c r="K479" s="1355"/>
      <c r="L479" s="1355"/>
      <c r="M479" s="1414"/>
    </row>
    <row r="480" spans="1:13">
      <c r="A480" s="1358"/>
      <c r="B480" s="1388"/>
      <c r="C480" s="1388"/>
      <c r="D480" s="1349"/>
      <c r="E480" s="1389"/>
      <c r="F480" s="1389"/>
      <c r="G480" s="1351"/>
      <c r="H480" s="1352"/>
      <c r="I480" s="1353"/>
      <c r="J480" s="1481">
        <f t="shared" si="9"/>
        <v>0</v>
      </c>
      <c r="K480" s="1355"/>
      <c r="L480" s="1355"/>
      <c r="M480" s="1414"/>
    </row>
    <row r="481" spans="1:13">
      <c r="A481" s="1358"/>
      <c r="B481" s="1388"/>
      <c r="C481" s="1388"/>
      <c r="D481" s="1349"/>
      <c r="E481" s="1389"/>
      <c r="F481" s="1389"/>
      <c r="G481" s="1351"/>
      <c r="H481" s="1352"/>
      <c r="I481" s="1353"/>
      <c r="J481" s="1481">
        <f t="shared" si="9"/>
        <v>0</v>
      </c>
      <c r="K481" s="1355"/>
      <c r="L481" s="1355"/>
      <c r="M481" s="1414"/>
    </row>
    <row r="482" spans="1:13">
      <c r="A482" s="1358"/>
      <c r="B482" s="1388"/>
      <c r="C482" s="1388"/>
      <c r="D482" s="1349"/>
      <c r="E482" s="1389"/>
      <c r="F482" s="1389"/>
      <c r="G482" s="1351"/>
      <c r="H482" s="1352"/>
      <c r="I482" s="1353"/>
      <c r="J482" s="1481">
        <f t="shared" si="9"/>
        <v>0</v>
      </c>
      <c r="K482" s="1355"/>
      <c r="L482" s="1355"/>
      <c r="M482" s="1414"/>
    </row>
    <row r="483" spans="1:13">
      <c r="A483" s="1358"/>
      <c r="B483" s="1388"/>
      <c r="C483" s="1388"/>
      <c r="D483" s="1349"/>
      <c r="E483" s="1389"/>
      <c r="F483" s="1389"/>
      <c r="G483" s="1351"/>
      <c r="H483" s="1352"/>
      <c r="I483" s="1353"/>
      <c r="J483" s="1481">
        <f t="shared" si="9"/>
        <v>0</v>
      </c>
      <c r="K483" s="1355"/>
      <c r="L483" s="1355"/>
      <c r="M483" s="1414"/>
    </row>
    <row r="484" spans="1:13">
      <c r="A484" s="1358"/>
      <c r="B484" s="1388"/>
      <c r="C484" s="1388"/>
      <c r="D484" s="1349"/>
      <c r="E484" s="1389"/>
      <c r="F484" s="1389"/>
      <c r="G484" s="1351"/>
      <c r="H484" s="1352"/>
      <c r="I484" s="1353"/>
      <c r="J484" s="1481">
        <f t="shared" si="9"/>
        <v>0</v>
      </c>
      <c r="K484" s="1355"/>
      <c r="L484" s="1355"/>
      <c r="M484" s="1414"/>
    </row>
    <row r="485" spans="1:13">
      <c r="A485" s="1358"/>
      <c r="B485" s="1388"/>
      <c r="C485" s="1388"/>
      <c r="D485" s="1349"/>
      <c r="E485" s="1389"/>
      <c r="F485" s="1389"/>
      <c r="G485" s="1351"/>
      <c r="H485" s="1352"/>
      <c r="I485" s="1353"/>
      <c r="J485" s="1481">
        <f t="shared" si="9"/>
        <v>0</v>
      </c>
      <c r="K485" s="1355"/>
      <c r="L485" s="1355"/>
      <c r="M485" s="1414"/>
    </row>
    <row r="486" spans="1:13">
      <c r="A486" s="1358"/>
      <c r="B486" s="1388"/>
      <c r="C486" s="1388"/>
      <c r="D486" s="1349"/>
      <c r="E486" s="1389"/>
      <c r="F486" s="1389"/>
      <c r="G486" s="1351"/>
      <c r="H486" s="1352"/>
      <c r="I486" s="1353"/>
      <c r="J486" s="1481">
        <f t="shared" si="9"/>
        <v>0</v>
      </c>
      <c r="K486" s="1355"/>
      <c r="L486" s="1355"/>
      <c r="M486" s="1414"/>
    </row>
    <row r="487" spans="1:13">
      <c r="A487" s="1358"/>
      <c r="B487" s="1388"/>
      <c r="C487" s="1388"/>
      <c r="D487" s="1349"/>
      <c r="E487" s="1389"/>
      <c r="F487" s="1389"/>
      <c r="G487" s="1351"/>
      <c r="H487" s="1352"/>
      <c r="I487" s="1353"/>
      <c r="J487" s="1481">
        <f t="shared" si="9"/>
        <v>0</v>
      </c>
      <c r="K487" s="1355"/>
      <c r="L487" s="1355"/>
      <c r="M487" s="1414"/>
    </row>
    <row r="488" spans="1:13">
      <c r="A488" s="1358"/>
      <c r="B488" s="1388"/>
      <c r="C488" s="1388"/>
      <c r="D488" s="1349"/>
      <c r="E488" s="1389"/>
      <c r="F488" s="1389"/>
      <c r="G488" s="1351"/>
      <c r="H488" s="1352"/>
      <c r="I488" s="1353"/>
      <c r="J488" s="1481">
        <f t="shared" si="9"/>
        <v>0</v>
      </c>
      <c r="K488" s="1355"/>
      <c r="L488" s="1355"/>
      <c r="M488" s="1414"/>
    </row>
    <row r="489" spans="1:13">
      <c r="A489" s="1358"/>
      <c r="B489" s="1388"/>
      <c r="C489" s="1388"/>
      <c r="D489" s="1349"/>
      <c r="E489" s="1389"/>
      <c r="F489" s="1389"/>
      <c r="G489" s="1351"/>
      <c r="H489" s="1352"/>
      <c r="I489" s="1353"/>
      <c r="J489" s="1481">
        <f t="shared" si="9"/>
        <v>0</v>
      </c>
      <c r="K489" s="1355"/>
      <c r="L489" s="1355"/>
      <c r="M489" s="1414"/>
    </row>
    <row r="490" spans="1:13">
      <c r="A490" s="1358"/>
      <c r="B490" s="1388"/>
      <c r="C490" s="1388"/>
      <c r="D490" s="1349"/>
      <c r="E490" s="1389"/>
      <c r="F490" s="1389"/>
      <c r="G490" s="1351"/>
      <c r="H490" s="1352"/>
      <c r="I490" s="1353"/>
      <c r="J490" s="1481">
        <f t="shared" si="9"/>
        <v>0</v>
      </c>
      <c r="K490" s="1355"/>
      <c r="L490" s="1355"/>
      <c r="M490" s="1414"/>
    </row>
    <row r="491" spans="1:13">
      <c r="A491" s="1358"/>
      <c r="B491" s="1388"/>
      <c r="C491" s="1388"/>
      <c r="D491" s="1349"/>
      <c r="E491" s="1389"/>
      <c r="F491" s="1389"/>
      <c r="G491" s="1351"/>
      <c r="H491" s="1352"/>
      <c r="I491" s="1353"/>
      <c r="J491" s="1481">
        <f t="shared" si="9"/>
        <v>0</v>
      </c>
      <c r="K491" s="1355"/>
      <c r="L491" s="1355"/>
      <c r="M491" s="1414"/>
    </row>
    <row r="492" spans="1:13">
      <c r="A492" s="1358"/>
      <c r="B492" s="1388"/>
      <c r="C492" s="1388"/>
      <c r="D492" s="1349"/>
      <c r="E492" s="1389"/>
      <c r="F492" s="1389"/>
      <c r="G492" s="1351"/>
      <c r="H492" s="1352"/>
      <c r="I492" s="1353"/>
      <c r="J492" s="1481">
        <f t="shared" si="9"/>
        <v>0</v>
      </c>
      <c r="K492" s="1355"/>
      <c r="L492" s="1355"/>
      <c r="M492" s="1414"/>
    </row>
    <row r="493" spans="1:13">
      <c r="A493" s="1358"/>
      <c r="B493" s="1388"/>
      <c r="C493" s="1388"/>
      <c r="D493" s="1349"/>
      <c r="E493" s="1389"/>
      <c r="F493" s="1389"/>
      <c r="G493" s="1351"/>
      <c r="H493" s="1352"/>
      <c r="I493" s="1353"/>
      <c r="J493" s="1481">
        <f t="shared" si="9"/>
        <v>0</v>
      </c>
      <c r="K493" s="1355"/>
      <c r="L493" s="1355"/>
      <c r="M493" s="1414"/>
    </row>
    <row r="494" spans="1:13">
      <c r="A494" s="1358"/>
      <c r="B494" s="1388"/>
      <c r="C494" s="1388"/>
      <c r="D494" s="1349"/>
      <c r="E494" s="1389"/>
      <c r="F494" s="1389"/>
      <c r="G494" s="1351"/>
      <c r="H494" s="1352"/>
      <c r="I494" s="1353"/>
      <c r="J494" s="1481">
        <f t="shared" si="9"/>
        <v>0</v>
      </c>
      <c r="K494" s="1355"/>
      <c r="L494" s="1355"/>
      <c r="M494" s="1414"/>
    </row>
    <row r="495" spans="1:13">
      <c r="A495" s="1358"/>
      <c r="B495" s="1388"/>
      <c r="C495" s="1388"/>
      <c r="D495" s="1349"/>
      <c r="E495" s="1389"/>
      <c r="F495" s="1389"/>
      <c r="G495" s="1351"/>
      <c r="H495" s="1352"/>
      <c r="I495" s="1353"/>
      <c r="J495" s="1481">
        <f t="shared" si="9"/>
        <v>0</v>
      </c>
      <c r="K495" s="1355"/>
      <c r="L495" s="1355"/>
      <c r="M495" s="1414"/>
    </row>
    <row r="496" spans="1:13">
      <c r="A496" s="1358"/>
      <c r="B496" s="1388"/>
      <c r="C496" s="1388"/>
      <c r="D496" s="1349"/>
      <c r="E496" s="1389"/>
      <c r="F496" s="1389"/>
      <c r="G496" s="1351"/>
      <c r="H496" s="1352"/>
      <c r="I496" s="1353"/>
      <c r="J496" s="1481">
        <f t="shared" si="9"/>
        <v>0</v>
      </c>
      <c r="K496" s="1355"/>
      <c r="L496" s="1355"/>
      <c r="M496" s="1414"/>
    </row>
    <row r="497" spans="1:13">
      <c r="A497" s="1358"/>
      <c r="B497" s="1388"/>
      <c r="C497" s="1388"/>
      <c r="D497" s="1349"/>
      <c r="E497" s="1389"/>
      <c r="F497" s="1389"/>
      <c r="G497" s="1351"/>
      <c r="H497" s="1352"/>
      <c r="I497" s="1353"/>
      <c r="J497" s="1481">
        <f t="shared" si="9"/>
        <v>0</v>
      </c>
      <c r="K497" s="1355"/>
      <c r="L497" s="1355"/>
      <c r="M497" s="1414"/>
    </row>
    <row r="498" spans="1:13">
      <c r="A498" s="1358"/>
      <c r="B498" s="1388"/>
      <c r="C498" s="1388"/>
      <c r="D498" s="1349"/>
      <c r="E498" s="1389"/>
      <c r="F498" s="1389"/>
      <c r="G498" s="1351"/>
      <c r="H498" s="1352"/>
      <c r="I498" s="1353"/>
      <c r="J498" s="1481">
        <f t="shared" si="9"/>
        <v>0</v>
      </c>
      <c r="K498" s="1355"/>
      <c r="L498" s="1355"/>
      <c r="M498" s="1414"/>
    </row>
    <row r="499" spans="1:13">
      <c r="A499" s="1358"/>
      <c r="B499" s="1388"/>
      <c r="C499" s="1388"/>
      <c r="D499" s="1349"/>
      <c r="E499" s="1389"/>
      <c r="F499" s="1389"/>
      <c r="G499" s="1351"/>
      <c r="H499" s="1352"/>
      <c r="I499" s="1353"/>
      <c r="J499" s="1481">
        <f t="shared" si="9"/>
        <v>0</v>
      </c>
      <c r="K499" s="1355"/>
      <c r="L499" s="1355"/>
      <c r="M499" s="1414"/>
    </row>
    <row r="500" spans="1:13">
      <c r="A500" s="1358"/>
      <c r="B500" s="1388"/>
      <c r="C500" s="1388"/>
      <c r="D500" s="1349"/>
      <c r="E500" s="1389"/>
      <c r="F500" s="1389"/>
      <c r="G500" s="1351"/>
      <c r="H500" s="1352"/>
      <c r="I500" s="1353"/>
      <c r="J500" s="1481">
        <f t="shared" si="9"/>
        <v>0</v>
      </c>
      <c r="K500" s="1355"/>
      <c r="L500" s="1355"/>
      <c r="M500" s="1414"/>
    </row>
    <row r="501" spans="1:13">
      <c r="A501" s="1358"/>
      <c r="B501" s="1388"/>
      <c r="C501" s="1388"/>
      <c r="D501" s="1349"/>
      <c r="E501" s="1389"/>
      <c r="F501" s="1389"/>
      <c r="G501" s="1351"/>
      <c r="H501" s="1352"/>
      <c r="I501" s="1353"/>
      <c r="J501" s="1481">
        <f t="shared" si="9"/>
        <v>0</v>
      </c>
      <c r="K501" s="1355"/>
      <c r="L501" s="1355"/>
      <c r="M501" s="1414"/>
    </row>
    <row r="502" spans="1:13">
      <c r="A502" s="1358"/>
      <c r="B502" s="1388"/>
      <c r="C502" s="1388"/>
      <c r="D502" s="1349"/>
      <c r="E502" s="1389"/>
      <c r="F502" s="1389"/>
      <c r="G502" s="1351"/>
      <c r="H502" s="1352"/>
      <c r="I502" s="1353"/>
      <c r="J502" s="1481">
        <f t="shared" si="9"/>
        <v>0</v>
      </c>
      <c r="K502" s="1355"/>
      <c r="L502" s="1355"/>
      <c r="M502" s="1414"/>
    </row>
    <row r="503" spans="1:13">
      <c r="A503" s="1358"/>
      <c r="B503" s="1388"/>
      <c r="C503" s="1388"/>
      <c r="D503" s="1349"/>
      <c r="E503" s="1389"/>
      <c r="F503" s="1389"/>
      <c r="G503" s="1351"/>
      <c r="H503" s="1352"/>
      <c r="I503" s="1353"/>
      <c r="J503" s="1481">
        <f t="shared" si="9"/>
        <v>0</v>
      </c>
      <c r="K503" s="1355"/>
      <c r="L503" s="1355"/>
      <c r="M503" s="1414"/>
    </row>
    <row r="504" spans="1:13">
      <c r="A504" s="1358"/>
      <c r="B504" s="1388"/>
      <c r="C504" s="1388"/>
      <c r="D504" s="1349"/>
      <c r="E504" s="1389"/>
      <c r="F504" s="1389"/>
      <c r="G504" s="1351"/>
      <c r="H504" s="1352"/>
      <c r="I504" s="1353"/>
      <c r="J504" s="1481">
        <f t="shared" si="9"/>
        <v>0</v>
      </c>
      <c r="K504" s="1355"/>
      <c r="L504" s="1355"/>
      <c r="M504" s="1414"/>
    </row>
    <row r="505" spans="1:13">
      <c r="A505" s="1358"/>
      <c r="B505" s="1388"/>
      <c r="C505" s="1388"/>
      <c r="D505" s="1349"/>
      <c r="E505" s="1389"/>
      <c r="F505" s="1389"/>
      <c r="G505" s="1351"/>
      <c r="H505" s="1352"/>
      <c r="I505" s="1353"/>
      <c r="J505" s="1481">
        <f t="shared" si="9"/>
        <v>0</v>
      </c>
      <c r="K505" s="1355"/>
      <c r="L505" s="1355"/>
      <c r="M505" s="1414"/>
    </row>
    <row r="506" spans="1:13">
      <c r="A506" s="1358"/>
      <c r="B506" s="1388"/>
      <c r="C506" s="1388"/>
      <c r="D506" s="1349"/>
      <c r="E506" s="1389"/>
      <c r="F506" s="1389"/>
      <c r="G506" s="1351"/>
      <c r="H506" s="1352"/>
      <c r="I506" s="1353"/>
      <c r="J506" s="1481">
        <f t="shared" si="9"/>
        <v>0</v>
      </c>
      <c r="K506" s="1355"/>
      <c r="L506" s="1355"/>
      <c r="M506" s="1414"/>
    </row>
    <row r="507" spans="1:13">
      <c r="A507" s="1358"/>
      <c r="B507" s="1388"/>
      <c r="C507" s="1388"/>
      <c r="D507" s="1349"/>
      <c r="E507" s="1389"/>
      <c r="F507" s="1389"/>
      <c r="G507" s="1351"/>
      <c r="H507" s="1352"/>
      <c r="I507" s="1353"/>
      <c r="J507" s="1481">
        <f t="shared" si="9"/>
        <v>0</v>
      </c>
      <c r="K507" s="1355"/>
      <c r="L507" s="1355"/>
      <c r="M507" s="1414"/>
    </row>
    <row r="508" spans="1:13">
      <c r="A508" s="1358"/>
      <c r="B508" s="1388"/>
      <c r="C508" s="1388"/>
      <c r="D508" s="1349"/>
      <c r="E508" s="1389"/>
      <c r="F508" s="1389"/>
      <c r="G508" s="1351"/>
      <c r="H508" s="1352"/>
      <c r="I508" s="1353"/>
      <c r="J508" s="1481">
        <f t="shared" si="9"/>
        <v>0</v>
      </c>
      <c r="K508" s="1355"/>
      <c r="L508" s="1355"/>
      <c r="M508" s="1414"/>
    </row>
    <row r="509" spans="1:13">
      <c r="A509" s="1358"/>
      <c r="B509" s="1388"/>
      <c r="C509" s="1388"/>
      <c r="D509" s="1349"/>
      <c r="E509" s="1389"/>
      <c r="F509" s="1389"/>
      <c r="G509" s="1351"/>
      <c r="H509" s="1352"/>
      <c r="I509" s="1353"/>
      <c r="J509" s="1481">
        <f t="shared" si="9"/>
        <v>0</v>
      </c>
      <c r="K509" s="1355"/>
      <c r="L509" s="1355"/>
      <c r="M509" s="1414"/>
    </row>
    <row r="510" spans="1:13">
      <c r="A510" s="1358"/>
      <c r="B510" s="1388"/>
      <c r="C510" s="1388"/>
      <c r="D510" s="1349"/>
      <c r="E510" s="1389"/>
      <c r="F510" s="1389"/>
      <c r="G510" s="1351"/>
      <c r="H510" s="1352"/>
      <c r="I510" s="1353"/>
      <c r="J510" s="1481">
        <f t="shared" si="9"/>
        <v>0</v>
      </c>
      <c r="K510" s="1355"/>
      <c r="L510" s="1355"/>
      <c r="M510" s="1414"/>
    </row>
    <row r="511" spans="1:13">
      <c r="A511" s="1358"/>
      <c r="B511" s="1388"/>
      <c r="C511" s="1388"/>
      <c r="D511" s="1349"/>
      <c r="E511" s="1389"/>
      <c r="F511" s="1389"/>
      <c r="G511" s="1351"/>
      <c r="H511" s="1352"/>
      <c r="I511" s="1353"/>
      <c r="J511" s="1481">
        <f t="shared" si="9"/>
        <v>0</v>
      </c>
      <c r="K511" s="1355"/>
      <c r="L511" s="1355"/>
      <c r="M511" s="1414"/>
    </row>
    <row r="512" spans="1:13">
      <c r="A512" s="1358"/>
      <c r="B512" s="1388"/>
      <c r="C512" s="1388"/>
      <c r="D512" s="1349"/>
      <c r="E512" s="1389"/>
      <c r="F512" s="1389"/>
      <c r="G512" s="1351"/>
      <c r="H512" s="1352"/>
      <c r="I512" s="1353"/>
      <c r="J512" s="1481">
        <f t="shared" si="9"/>
        <v>0</v>
      </c>
      <c r="K512" s="1355"/>
      <c r="L512" s="1355"/>
      <c r="M512" s="1414"/>
    </row>
    <row r="513" spans="1:13">
      <c r="A513" s="1358"/>
      <c r="B513" s="1388"/>
      <c r="C513" s="1388"/>
      <c r="D513" s="1349"/>
      <c r="E513" s="1389"/>
      <c r="F513" s="1389"/>
      <c r="G513" s="1351"/>
      <c r="H513" s="1352"/>
      <c r="I513" s="1353"/>
      <c r="J513" s="1481">
        <f t="shared" si="9"/>
        <v>0</v>
      </c>
      <c r="K513" s="1355"/>
      <c r="L513" s="1355"/>
      <c r="M513" s="1414"/>
    </row>
    <row r="514" spans="1:13">
      <c r="A514" s="1358"/>
      <c r="B514" s="1388"/>
      <c r="C514" s="1388"/>
      <c r="D514" s="1349"/>
      <c r="E514" s="1389"/>
      <c r="F514" s="1389"/>
      <c r="G514" s="1351"/>
      <c r="H514" s="1352"/>
      <c r="I514" s="1353"/>
      <c r="J514" s="1481">
        <f t="shared" si="9"/>
        <v>0</v>
      </c>
      <c r="K514" s="1355"/>
      <c r="L514" s="1355"/>
      <c r="M514" s="1414"/>
    </row>
    <row r="515" spans="1:13">
      <c r="A515" s="1358"/>
      <c r="B515" s="1388"/>
      <c r="C515" s="1388"/>
      <c r="D515" s="1349"/>
      <c r="E515" s="1389"/>
      <c r="F515" s="1389"/>
      <c r="G515" s="1351"/>
      <c r="H515" s="1352"/>
      <c r="I515" s="1353"/>
      <c r="J515" s="1481">
        <f t="shared" ref="J515:J578" si="10">H515-I515</f>
        <v>0</v>
      </c>
      <c r="K515" s="1355"/>
      <c r="L515" s="1355"/>
      <c r="M515" s="1414"/>
    </row>
    <row r="516" spans="1:13">
      <c r="A516" s="1358"/>
      <c r="B516" s="1388"/>
      <c r="C516" s="1388"/>
      <c r="D516" s="1349"/>
      <c r="E516" s="1389"/>
      <c r="F516" s="1389"/>
      <c r="G516" s="1351"/>
      <c r="H516" s="1352"/>
      <c r="I516" s="1353"/>
      <c r="J516" s="1481">
        <f t="shared" si="10"/>
        <v>0</v>
      </c>
      <c r="K516" s="1355"/>
      <c r="L516" s="1355"/>
      <c r="M516" s="1414"/>
    </row>
    <row r="517" spans="1:13">
      <c r="A517" s="1358"/>
      <c r="B517" s="1388"/>
      <c r="C517" s="1388"/>
      <c r="D517" s="1349"/>
      <c r="E517" s="1389"/>
      <c r="F517" s="1389"/>
      <c r="G517" s="1351"/>
      <c r="H517" s="1352"/>
      <c r="I517" s="1353"/>
      <c r="J517" s="1481">
        <f t="shared" si="10"/>
        <v>0</v>
      </c>
      <c r="K517" s="1355"/>
      <c r="L517" s="1355"/>
      <c r="M517" s="1414"/>
    </row>
    <row r="518" spans="1:13">
      <c r="A518" s="1358"/>
      <c r="B518" s="1388"/>
      <c r="C518" s="1388"/>
      <c r="D518" s="1349"/>
      <c r="E518" s="1389"/>
      <c r="F518" s="1389"/>
      <c r="G518" s="1351"/>
      <c r="H518" s="1352"/>
      <c r="I518" s="1353"/>
      <c r="J518" s="1481">
        <f t="shared" si="10"/>
        <v>0</v>
      </c>
      <c r="K518" s="1355"/>
      <c r="L518" s="1355"/>
      <c r="M518" s="1414"/>
    </row>
    <row r="519" spans="1:13">
      <c r="A519" s="1358"/>
      <c r="B519" s="1388"/>
      <c r="C519" s="1388"/>
      <c r="D519" s="1349"/>
      <c r="E519" s="1389"/>
      <c r="F519" s="1389"/>
      <c r="G519" s="1351"/>
      <c r="H519" s="1352"/>
      <c r="I519" s="1353"/>
      <c r="J519" s="1481">
        <f t="shared" si="10"/>
        <v>0</v>
      </c>
      <c r="K519" s="1355"/>
      <c r="L519" s="1355"/>
      <c r="M519" s="1414"/>
    </row>
    <row r="520" spans="1:13">
      <c r="A520" s="1358"/>
      <c r="B520" s="1388"/>
      <c r="C520" s="1388"/>
      <c r="D520" s="1349"/>
      <c r="E520" s="1389"/>
      <c r="F520" s="1389"/>
      <c r="G520" s="1351"/>
      <c r="H520" s="1352"/>
      <c r="I520" s="1353"/>
      <c r="J520" s="1481">
        <f t="shared" si="10"/>
        <v>0</v>
      </c>
      <c r="K520" s="1355"/>
      <c r="L520" s="1355"/>
      <c r="M520" s="1414"/>
    </row>
    <row r="521" spans="1:13">
      <c r="A521" s="1358"/>
      <c r="B521" s="1388"/>
      <c r="C521" s="1388"/>
      <c r="D521" s="1349"/>
      <c r="E521" s="1389"/>
      <c r="F521" s="1389"/>
      <c r="G521" s="1351"/>
      <c r="H521" s="1352"/>
      <c r="I521" s="1353"/>
      <c r="J521" s="1481">
        <f t="shared" si="10"/>
        <v>0</v>
      </c>
      <c r="K521" s="1355"/>
      <c r="L521" s="1355"/>
      <c r="M521" s="1414"/>
    </row>
    <row r="522" spans="1:13">
      <c r="A522" s="1358"/>
      <c r="B522" s="1388"/>
      <c r="C522" s="1388"/>
      <c r="D522" s="1349"/>
      <c r="E522" s="1389"/>
      <c r="F522" s="1389"/>
      <c r="G522" s="1351"/>
      <c r="H522" s="1352"/>
      <c r="I522" s="1353"/>
      <c r="J522" s="1481">
        <f t="shared" si="10"/>
        <v>0</v>
      </c>
      <c r="K522" s="1355"/>
      <c r="L522" s="1355"/>
      <c r="M522" s="1414"/>
    </row>
    <row r="523" spans="1:13">
      <c r="A523" s="1358"/>
      <c r="B523" s="1388"/>
      <c r="C523" s="1388"/>
      <c r="D523" s="1349"/>
      <c r="E523" s="1389"/>
      <c r="F523" s="1389"/>
      <c r="G523" s="1351"/>
      <c r="H523" s="1352"/>
      <c r="I523" s="1353"/>
      <c r="J523" s="1481">
        <f t="shared" si="10"/>
        <v>0</v>
      </c>
      <c r="K523" s="1355"/>
      <c r="L523" s="1355"/>
      <c r="M523" s="1414"/>
    </row>
    <row r="524" spans="1:13">
      <c r="A524" s="1358"/>
      <c r="B524" s="1388"/>
      <c r="C524" s="1388"/>
      <c r="D524" s="1349"/>
      <c r="E524" s="1389"/>
      <c r="F524" s="1389"/>
      <c r="G524" s="1351"/>
      <c r="H524" s="1352"/>
      <c r="I524" s="1353"/>
      <c r="J524" s="1481">
        <f t="shared" si="10"/>
        <v>0</v>
      </c>
      <c r="K524" s="1355"/>
      <c r="L524" s="1355"/>
      <c r="M524" s="1414"/>
    </row>
    <row r="525" spans="1:13">
      <c r="A525" s="1358"/>
      <c r="B525" s="1388"/>
      <c r="C525" s="1388"/>
      <c r="D525" s="1349"/>
      <c r="E525" s="1389"/>
      <c r="F525" s="1389"/>
      <c r="G525" s="1351"/>
      <c r="H525" s="1352"/>
      <c r="I525" s="1353"/>
      <c r="J525" s="1481">
        <f t="shared" si="10"/>
        <v>0</v>
      </c>
      <c r="K525" s="1355"/>
      <c r="L525" s="1355"/>
      <c r="M525" s="1414"/>
    </row>
    <row r="526" spans="1:13">
      <c r="A526" s="1358"/>
      <c r="B526" s="1388"/>
      <c r="C526" s="1388"/>
      <c r="D526" s="1349"/>
      <c r="E526" s="1389"/>
      <c r="F526" s="1389"/>
      <c r="G526" s="1351"/>
      <c r="H526" s="1352"/>
      <c r="I526" s="1353"/>
      <c r="J526" s="1481">
        <f t="shared" si="10"/>
        <v>0</v>
      </c>
      <c r="K526" s="1355"/>
      <c r="L526" s="1355"/>
      <c r="M526" s="1414"/>
    </row>
    <row r="527" spans="1:13">
      <c r="A527" s="1358"/>
      <c r="B527" s="1388"/>
      <c r="C527" s="1388"/>
      <c r="D527" s="1349"/>
      <c r="E527" s="1389"/>
      <c r="F527" s="1389"/>
      <c r="G527" s="1351"/>
      <c r="H527" s="1352"/>
      <c r="I527" s="1353"/>
      <c r="J527" s="1481">
        <f t="shared" si="10"/>
        <v>0</v>
      </c>
      <c r="K527" s="1355"/>
      <c r="L527" s="1355"/>
      <c r="M527" s="1414"/>
    </row>
    <row r="528" spans="1:13">
      <c r="A528" s="1358"/>
      <c r="B528" s="1388"/>
      <c r="C528" s="1388"/>
      <c r="D528" s="1349"/>
      <c r="E528" s="1389"/>
      <c r="F528" s="1389"/>
      <c r="G528" s="1351"/>
      <c r="H528" s="1352"/>
      <c r="I528" s="1353"/>
      <c r="J528" s="1481">
        <f t="shared" si="10"/>
        <v>0</v>
      </c>
      <c r="K528" s="1355"/>
      <c r="L528" s="1355"/>
      <c r="M528" s="1414"/>
    </row>
    <row r="529" spans="1:13">
      <c r="A529" s="1358"/>
      <c r="B529" s="1388"/>
      <c r="C529" s="1388"/>
      <c r="D529" s="1349"/>
      <c r="E529" s="1389"/>
      <c r="F529" s="1389"/>
      <c r="G529" s="1351"/>
      <c r="H529" s="1352"/>
      <c r="I529" s="1353"/>
      <c r="J529" s="1481">
        <f t="shared" si="10"/>
        <v>0</v>
      </c>
      <c r="K529" s="1355"/>
      <c r="L529" s="1355"/>
      <c r="M529" s="1414"/>
    </row>
    <row r="530" spans="1:13">
      <c r="A530" s="1358"/>
      <c r="B530" s="1388"/>
      <c r="C530" s="1388"/>
      <c r="D530" s="1349"/>
      <c r="E530" s="1389"/>
      <c r="F530" s="1389"/>
      <c r="G530" s="1351"/>
      <c r="H530" s="1352"/>
      <c r="I530" s="1353"/>
      <c r="J530" s="1481">
        <f t="shared" si="10"/>
        <v>0</v>
      </c>
      <c r="K530" s="1355"/>
      <c r="L530" s="1355"/>
      <c r="M530" s="1414"/>
    </row>
    <row r="531" spans="1:13">
      <c r="A531" s="1358"/>
      <c r="B531" s="1388"/>
      <c r="C531" s="1388"/>
      <c r="D531" s="1349"/>
      <c r="E531" s="1389"/>
      <c r="F531" s="1389"/>
      <c r="G531" s="1351"/>
      <c r="H531" s="1352"/>
      <c r="I531" s="1353"/>
      <c r="J531" s="1481">
        <f t="shared" si="10"/>
        <v>0</v>
      </c>
      <c r="K531" s="1355"/>
      <c r="L531" s="1355"/>
      <c r="M531" s="1414"/>
    </row>
    <row r="532" spans="1:13">
      <c r="A532" s="1358"/>
      <c r="B532" s="1388"/>
      <c r="C532" s="1388"/>
      <c r="D532" s="1349"/>
      <c r="E532" s="1389"/>
      <c r="F532" s="1389"/>
      <c r="G532" s="1351"/>
      <c r="H532" s="1352"/>
      <c r="I532" s="1353"/>
      <c r="J532" s="1481">
        <f t="shared" si="10"/>
        <v>0</v>
      </c>
      <c r="K532" s="1355"/>
      <c r="L532" s="1355"/>
      <c r="M532" s="1414"/>
    </row>
    <row r="533" spans="1:13">
      <c r="A533" s="1358"/>
      <c r="B533" s="1388"/>
      <c r="C533" s="1388"/>
      <c r="D533" s="1349"/>
      <c r="E533" s="1389"/>
      <c r="F533" s="1389"/>
      <c r="G533" s="1351"/>
      <c r="H533" s="1352"/>
      <c r="I533" s="1353"/>
      <c r="J533" s="1481">
        <f t="shared" si="10"/>
        <v>0</v>
      </c>
      <c r="K533" s="1355"/>
      <c r="L533" s="1355"/>
      <c r="M533" s="1414"/>
    </row>
    <row r="534" spans="1:13">
      <c r="A534" s="1358"/>
      <c r="B534" s="1388"/>
      <c r="C534" s="1388"/>
      <c r="D534" s="1349"/>
      <c r="E534" s="1389"/>
      <c r="F534" s="1389"/>
      <c r="G534" s="1351"/>
      <c r="H534" s="1352"/>
      <c r="I534" s="1353"/>
      <c r="J534" s="1481">
        <f t="shared" si="10"/>
        <v>0</v>
      </c>
      <c r="K534" s="1355"/>
      <c r="L534" s="1355"/>
      <c r="M534" s="1414"/>
    </row>
    <row r="535" spans="1:13">
      <c r="A535" s="1358"/>
      <c r="B535" s="1388"/>
      <c r="C535" s="1388"/>
      <c r="D535" s="1349"/>
      <c r="E535" s="1389"/>
      <c r="F535" s="1389"/>
      <c r="G535" s="1351"/>
      <c r="H535" s="1352"/>
      <c r="I535" s="1353"/>
      <c r="J535" s="1481">
        <f t="shared" si="10"/>
        <v>0</v>
      </c>
      <c r="K535" s="1355"/>
      <c r="L535" s="1355"/>
      <c r="M535" s="1414"/>
    </row>
    <row r="536" spans="1:13">
      <c r="A536" s="1358"/>
      <c r="B536" s="1388"/>
      <c r="C536" s="1388"/>
      <c r="D536" s="1349"/>
      <c r="E536" s="1389"/>
      <c r="F536" s="1389"/>
      <c r="G536" s="1351"/>
      <c r="H536" s="1352"/>
      <c r="I536" s="1353"/>
      <c r="J536" s="1481">
        <f t="shared" si="10"/>
        <v>0</v>
      </c>
      <c r="K536" s="1355"/>
      <c r="L536" s="1355"/>
      <c r="M536" s="1414"/>
    </row>
    <row r="537" spans="1:13">
      <c r="A537" s="1358"/>
      <c r="B537" s="1388"/>
      <c r="C537" s="1388"/>
      <c r="D537" s="1349"/>
      <c r="E537" s="1389"/>
      <c r="F537" s="1389"/>
      <c r="G537" s="1351"/>
      <c r="H537" s="1352"/>
      <c r="I537" s="1353"/>
      <c r="J537" s="1481">
        <f t="shared" si="10"/>
        <v>0</v>
      </c>
      <c r="K537" s="1355"/>
      <c r="L537" s="1355"/>
      <c r="M537" s="1414"/>
    </row>
    <row r="538" spans="1:13">
      <c r="A538" s="1358"/>
      <c r="B538" s="1388"/>
      <c r="C538" s="1388"/>
      <c r="D538" s="1349"/>
      <c r="E538" s="1389"/>
      <c r="F538" s="1389"/>
      <c r="G538" s="1351"/>
      <c r="H538" s="1352"/>
      <c r="I538" s="1353"/>
      <c r="J538" s="1481">
        <f t="shared" si="10"/>
        <v>0</v>
      </c>
      <c r="K538" s="1355"/>
      <c r="L538" s="1355"/>
      <c r="M538" s="1414"/>
    </row>
    <row r="539" spans="1:13">
      <c r="A539" s="1358"/>
      <c r="B539" s="1388"/>
      <c r="C539" s="1388"/>
      <c r="D539" s="1349"/>
      <c r="E539" s="1389"/>
      <c r="F539" s="1389"/>
      <c r="G539" s="1351"/>
      <c r="H539" s="1352"/>
      <c r="I539" s="1353"/>
      <c r="J539" s="1481">
        <f t="shared" si="10"/>
        <v>0</v>
      </c>
      <c r="K539" s="1355"/>
      <c r="L539" s="1355"/>
      <c r="M539" s="1414"/>
    </row>
    <row r="540" spans="1:13">
      <c r="A540" s="1358"/>
      <c r="B540" s="1388"/>
      <c r="C540" s="1388"/>
      <c r="D540" s="1349"/>
      <c r="E540" s="1389"/>
      <c r="F540" s="1389"/>
      <c r="G540" s="1351"/>
      <c r="H540" s="1352"/>
      <c r="I540" s="1353"/>
      <c r="J540" s="1481">
        <f t="shared" si="10"/>
        <v>0</v>
      </c>
      <c r="K540" s="1355"/>
      <c r="L540" s="1355"/>
      <c r="M540" s="1414"/>
    </row>
    <row r="541" spans="1:13">
      <c r="A541" s="1358"/>
      <c r="B541" s="1388"/>
      <c r="C541" s="1388"/>
      <c r="D541" s="1349"/>
      <c r="E541" s="1389"/>
      <c r="F541" s="1389"/>
      <c r="G541" s="1351"/>
      <c r="H541" s="1352"/>
      <c r="I541" s="1353"/>
      <c r="J541" s="1481">
        <f t="shared" si="10"/>
        <v>0</v>
      </c>
      <c r="K541" s="1355"/>
      <c r="L541" s="1355"/>
      <c r="M541" s="1414"/>
    </row>
    <row r="542" spans="1:13">
      <c r="A542" s="1358"/>
      <c r="B542" s="1388"/>
      <c r="C542" s="1388"/>
      <c r="D542" s="1349"/>
      <c r="E542" s="1389"/>
      <c r="F542" s="1389"/>
      <c r="G542" s="1351"/>
      <c r="H542" s="1352"/>
      <c r="I542" s="1353"/>
      <c r="J542" s="1481">
        <f t="shared" si="10"/>
        <v>0</v>
      </c>
      <c r="K542" s="1355"/>
      <c r="L542" s="1355"/>
      <c r="M542" s="1414"/>
    </row>
    <row r="543" spans="1:13">
      <c r="A543" s="1358"/>
      <c r="B543" s="1388"/>
      <c r="C543" s="1388"/>
      <c r="D543" s="1349"/>
      <c r="E543" s="1389"/>
      <c r="F543" s="1389"/>
      <c r="G543" s="1351"/>
      <c r="H543" s="1352"/>
      <c r="I543" s="1353"/>
      <c r="J543" s="1481">
        <f t="shared" si="10"/>
        <v>0</v>
      </c>
      <c r="K543" s="1355"/>
      <c r="L543" s="1355"/>
      <c r="M543" s="1414"/>
    </row>
    <row r="544" spans="1:13">
      <c r="A544" s="1358"/>
      <c r="B544" s="1388"/>
      <c r="C544" s="1388"/>
      <c r="D544" s="1349"/>
      <c r="E544" s="1389"/>
      <c r="F544" s="1389"/>
      <c r="G544" s="1351"/>
      <c r="H544" s="1352"/>
      <c r="I544" s="1353"/>
      <c r="J544" s="1481">
        <f t="shared" si="10"/>
        <v>0</v>
      </c>
      <c r="K544" s="1355"/>
      <c r="L544" s="1355"/>
      <c r="M544" s="1414"/>
    </row>
    <row r="545" spans="1:13">
      <c r="A545" s="1358"/>
      <c r="B545" s="1388"/>
      <c r="C545" s="1388"/>
      <c r="D545" s="1349"/>
      <c r="E545" s="1389"/>
      <c r="F545" s="1389"/>
      <c r="G545" s="1351"/>
      <c r="H545" s="1352"/>
      <c r="I545" s="1353"/>
      <c r="J545" s="1481">
        <f t="shared" si="10"/>
        <v>0</v>
      </c>
      <c r="K545" s="1355"/>
      <c r="L545" s="1355"/>
      <c r="M545" s="1414"/>
    </row>
    <row r="546" spans="1:13">
      <c r="A546" s="1358"/>
      <c r="B546" s="1388"/>
      <c r="C546" s="1388"/>
      <c r="D546" s="1349"/>
      <c r="E546" s="1389"/>
      <c r="F546" s="1389"/>
      <c r="G546" s="1351"/>
      <c r="H546" s="1352"/>
      <c r="I546" s="1353"/>
      <c r="J546" s="1481">
        <f t="shared" si="10"/>
        <v>0</v>
      </c>
      <c r="K546" s="1355"/>
      <c r="L546" s="1355"/>
      <c r="M546" s="1414"/>
    </row>
    <row r="547" spans="1:13">
      <c r="A547" s="1358"/>
      <c r="B547" s="1388"/>
      <c r="C547" s="1388"/>
      <c r="D547" s="1349"/>
      <c r="E547" s="1389"/>
      <c r="F547" s="1389"/>
      <c r="G547" s="1351"/>
      <c r="H547" s="1352"/>
      <c r="I547" s="1353"/>
      <c r="J547" s="1481">
        <f t="shared" si="10"/>
        <v>0</v>
      </c>
      <c r="K547" s="1355"/>
      <c r="L547" s="1355"/>
      <c r="M547" s="1414"/>
    </row>
    <row r="548" spans="1:13">
      <c r="A548" s="1358"/>
      <c r="B548" s="1388"/>
      <c r="C548" s="1388"/>
      <c r="D548" s="1349"/>
      <c r="E548" s="1389"/>
      <c r="F548" s="1389"/>
      <c r="G548" s="1351"/>
      <c r="H548" s="1352"/>
      <c r="I548" s="1353"/>
      <c r="J548" s="1481">
        <f t="shared" si="10"/>
        <v>0</v>
      </c>
      <c r="K548" s="1355"/>
      <c r="L548" s="1355"/>
      <c r="M548" s="1414"/>
    </row>
    <row r="549" spans="1:13">
      <c r="A549" s="1358"/>
      <c r="B549" s="1388"/>
      <c r="C549" s="1388"/>
      <c r="D549" s="1349"/>
      <c r="E549" s="1389"/>
      <c r="F549" s="1389"/>
      <c r="G549" s="1351"/>
      <c r="H549" s="1352"/>
      <c r="I549" s="1353"/>
      <c r="J549" s="1481">
        <f t="shared" si="10"/>
        <v>0</v>
      </c>
      <c r="K549" s="1355"/>
      <c r="L549" s="1355"/>
      <c r="M549" s="1414"/>
    </row>
    <row r="550" spans="1:13">
      <c r="A550" s="1358"/>
      <c r="B550" s="1388"/>
      <c r="C550" s="1388"/>
      <c r="D550" s="1349"/>
      <c r="E550" s="1389"/>
      <c r="F550" s="1389"/>
      <c r="G550" s="1351"/>
      <c r="H550" s="1352"/>
      <c r="I550" s="1353"/>
      <c r="J550" s="1481">
        <f t="shared" si="10"/>
        <v>0</v>
      </c>
      <c r="K550" s="1355"/>
      <c r="L550" s="1355"/>
      <c r="M550" s="1414"/>
    </row>
    <row r="551" spans="1:13">
      <c r="A551" s="1358"/>
      <c r="B551" s="1388"/>
      <c r="C551" s="1388"/>
      <c r="D551" s="1349"/>
      <c r="E551" s="1389"/>
      <c r="F551" s="1389"/>
      <c r="G551" s="1351"/>
      <c r="H551" s="1352"/>
      <c r="I551" s="1353"/>
      <c r="J551" s="1481">
        <f t="shared" si="10"/>
        <v>0</v>
      </c>
      <c r="K551" s="1355"/>
      <c r="L551" s="1355"/>
      <c r="M551" s="1414"/>
    </row>
    <row r="552" spans="1:13">
      <c r="A552" s="1358"/>
      <c r="B552" s="1388"/>
      <c r="C552" s="1388"/>
      <c r="D552" s="1349"/>
      <c r="E552" s="1389"/>
      <c r="F552" s="1389"/>
      <c r="G552" s="1351"/>
      <c r="H552" s="1352"/>
      <c r="I552" s="1353"/>
      <c r="J552" s="1481">
        <f t="shared" si="10"/>
        <v>0</v>
      </c>
      <c r="K552" s="1355"/>
      <c r="L552" s="1355"/>
      <c r="M552" s="1414"/>
    </row>
    <row r="553" spans="1:13">
      <c r="A553" s="1358"/>
      <c r="B553" s="1388"/>
      <c r="C553" s="1388"/>
      <c r="D553" s="1349"/>
      <c r="E553" s="1389"/>
      <c r="F553" s="1389"/>
      <c r="G553" s="1351"/>
      <c r="H553" s="1352"/>
      <c r="I553" s="1353"/>
      <c r="J553" s="1481">
        <f t="shared" si="10"/>
        <v>0</v>
      </c>
      <c r="K553" s="1355"/>
      <c r="L553" s="1355"/>
      <c r="M553" s="1414"/>
    </row>
    <row r="554" spans="1:13">
      <c r="A554" s="1358"/>
      <c r="B554" s="1388"/>
      <c r="C554" s="1388"/>
      <c r="D554" s="1349"/>
      <c r="E554" s="1389"/>
      <c r="F554" s="1389"/>
      <c r="G554" s="1351"/>
      <c r="H554" s="1352"/>
      <c r="I554" s="1353"/>
      <c r="J554" s="1481">
        <f t="shared" si="10"/>
        <v>0</v>
      </c>
      <c r="K554" s="1355"/>
      <c r="L554" s="1355"/>
      <c r="M554" s="1414"/>
    </row>
    <row r="555" spans="1:13">
      <c r="A555" s="1358"/>
      <c r="B555" s="1388"/>
      <c r="C555" s="1388"/>
      <c r="D555" s="1349"/>
      <c r="E555" s="1389"/>
      <c r="F555" s="1389"/>
      <c r="G555" s="1351"/>
      <c r="H555" s="1352"/>
      <c r="I555" s="1353"/>
      <c r="J555" s="1481">
        <f t="shared" si="10"/>
        <v>0</v>
      </c>
      <c r="K555" s="1355"/>
      <c r="L555" s="1355"/>
      <c r="M555" s="1414"/>
    </row>
    <row r="556" spans="1:13">
      <c r="A556" s="1358"/>
      <c r="B556" s="1388"/>
      <c r="C556" s="1388"/>
      <c r="D556" s="1349"/>
      <c r="E556" s="1389"/>
      <c r="F556" s="1389"/>
      <c r="G556" s="1351"/>
      <c r="H556" s="1352"/>
      <c r="I556" s="1353"/>
      <c r="J556" s="1481">
        <f t="shared" si="10"/>
        <v>0</v>
      </c>
      <c r="K556" s="1355"/>
      <c r="L556" s="1355"/>
      <c r="M556" s="1414"/>
    </row>
    <row r="557" spans="1:13">
      <c r="A557" s="1358"/>
      <c r="B557" s="1388"/>
      <c r="C557" s="1388"/>
      <c r="D557" s="1349"/>
      <c r="E557" s="1389"/>
      <c r="F557" s="1389"/>
      <c r="G557" s="1351"/>
      <c r="H557" s="1352"/>
      <c r="I557" s="1353"/>
      <c r="J557" s="1481">
        <f t="shared" si="10"/>
        <v>0</v>
      </c>
      <c r="K557" s="1355"/>
      <c r="L557" s="1355"/>
      <c r="M557" s="1414"/>
    </row>
    <row r="558" spans="1:13">
      <c r="A558" s="1358"/>
      <c r="B558" s="1388"/>
      <c r="C558" s="1388"/>
      <c r="D558" s="1349"/>
      <c r="E558" s="1389"/>
      <c r="F558" s="1389"/>
      <c r="G558" s="1351"/>
      <c r="H558" s="1352"/>
      <c r="I558" s="1353"/>
      <c r="J558" s="1481">
        <f t="shared" si="10"/>
        <v>0</v>
      </c>
      <c r="K558" s="1355"/>
      <c r="L558" s="1355"/>
      <c r="M558" s="1414"/>
    </row>
    <row r="559" spans="1:13">
      <c r="A559" s="1358"/>
      <c r="B559" s="1388"/>
      <c r="C559" s="1388"/>
      <c r="D559" s="1349"/>
      <c r="E559" s="1389"/>
      <c r="F559" s="1389"/>
      <c r="G559" s="1351"/>
      <c r="H559" s="1352"/>
      <c r="I559" s="1353"/>
      <c r="J559" s="1481">
        <f t="shared" si="10"/>
        <v>0</v>
      </c>
      <c r="K559" s="1355"/>
      <c r="L559" s="1355"/>
      <c r="M559" s="1414"/>
    </row>
    <row r="560" spans="1:13">
      <c r="A560" s="1358"/>
      <c r="B560" s="1388"/>
      <c r="C560" s="1388"/>
      <c r="D560" s="1349"/>
      <c r="E560" s="1389"/>
      <c r="F560" s="1389"/>
      <c r="G560" s="1351"/>
      <c r="H560" s="1352"/>
      <c r="I560" s="1353"/>
      <c r="J560" s="1481">
        <f t="shared" si="10"/>
        <v>0</v>
      </c>
      <c r="K560" s="1355"/>
      <c r="L560" s="1355"/>
      <c r="M560" s="1414"/>
    </row>
    <row r="561" spans="1:13">
      <c r="A561" s="1358"/>
      <c r="B561" s="1388"/>
      <c r="C561" s="1388"/>
      <c r="D561" s="1349"/>
      <c r="E561" s="1389"/>
      <c r="F561" s="1389"/>
      <c r="G561" s="1351"/>
      <c r="H561" s="1352"/>
      <c r="I561" s="1353"/>
      <c r="J561" s="1481">
        <f t="shared" si="10"/>
        <v>0</v>
      </c>
      <c r="K561" s="1355"/>
      <c r="L561" s="1355"/>
      <c r="M561" s="1414"/>
    </row>
    <row r="562" spans="1:13">
      <c r="A562" s="1358"/>
      <c r="B562" s="1388"/>
      <c r="C562" s="1388"/>
      <c r="D562" s="1349"/>
      <c r="E562" s="1389"/>
      <c r="F562" s="1389"/>
      <c r="G562" s="1351"/>
      <c r="H562" s="1352"/>
      <c r="I562" s="1353"/>
      <c r="J562" s="1481">
        <f t="shared" si="10"/>
        <v>0</v>
      </c>
      <c r="K562" s="1355"/>
      <c r="L562" s="1355"/>
      <c r="M562" s="1414"/>
    </row>
    <row r="563" spans="1:13">
      <c r="A563" s="1358"/>
      <c r="B563" s="1388"/>
      <c r="C563" s="1388"/>
      <c r="D563" s="1349"/>
      <c r="E563" s="1389"/>
      <c r="F563" s="1389"/>
      <c r="G563" s="1351"/>
      <c r="H563" s="1352"/>
      <c r="I563" s="1353"/>
      <c r="J563" s="1481">
        <f t="shared" si="10"/>
        <v>0</v>
      </c>
      <c r="K563" s="1355"/>
      <c r="L563" s="1355"/>
      <c r="M563" s="1414"/>
    </row>
    <row r="564" spans="1:13">
      <c r="A564" s="1358"/>
      <c r="B564" s="1388"/>
      <c r="C564" s="1388"/>
      <c r="D564" s="1349"/>
      <c r="E564" s="1389"/>
      <c r="F564" s="1389"/>
      <c r="G564" s="1351"/>
      <c r="H564" s="1352"/>
      <c r="I564" s="1353"/>
      <c r="J564" s="1481">
        <f t="shared" si="10"/>
        <v>0</v>
      </c>
      <c r="K564" s="1355"/>
      <c r="L564" s="1355"/>
      <c r="M564" s="1414"/>
    </row>
    <row r="565" spans="1:13">
      <c r="A565" s="1358"/>
      <c r="B565" s="1388"/>
      <c r="C565" s="1388"/>
      <c r="D565" s="1349"/>
      <c r="E565" s="1389"/>
      <c r="F565" s="1389"/>
      <c r="G565" s="1351"/>
      <c r="H565" s="1352"/>
      <c r="I565" s="1353"/>
      <c r="J565" s="1481">
        <f t="shared" si="10"/>
        <v>0</v>
      </c>
      <c r="K565" s="1355"/>
      <c r="L565" s="1355"/>
      <c r="M565" s="1414"/>
    </row>
    <row r="566" spans="1:13">
      <c r="A566" s="1358"/>
      <c r="B566" s="1388"/>
      <c r="C566" s="1388"/>
      <c r="D566" s="1349"/>
      <c r="E566" s="1389"/>
      <c r="F566" s="1389"/>
      <c r="G566" s="1351"/>
      <c r="H566" s="1352"/>
      <c r="I566" s="1353"/>
      <c r="J566" s="1481">
        <f t="shared" si="10"/>
        <v>0</v>
      </c>
      <c r="K566" s="1355"/>
      <c r="L566" s="1355"/>
      <c r="M566" s="1414"/>
    </row>
    <row r="567" spans="1:13">
      <c r="A567" s="1358"/>
      <c r="B567" s="1388"/>
      <c r="C567" s="1388"/>
      <c r="D567" s="1349"/>
      <c r="E567" s="1389"/>
      <c r="F567" s="1389"/>
      <c r="G567" s="1351"/>
      <c r="H567" s="1352"/>
      <c r="I567" s="1353"/>
      <c r="J567" s="1481">
        <f t="shared" si="10"/>
        <v>0</v>
      </c>
      <c r="K567" s="1355"/>
      <c r="L567" s="1355"/>
      <c r="M567" s="1414"/>
    </row>
    <row r="568" spans="1:13">
      <c r="A568" s="1358"/>
      <c r="B568" s="1388"/>
      <c r="C568" s="1388"/>
      <c r="D568" s="1349"/>
      <c r="E568" s="1389"/>
      <c r="F568" s="1389"/>
      <c r="G568" s="1351"/>
      <c r="H568" s="1352"/>
      <c r="I568" s="1353"/>
      <c r="J568" s="1481">
        <f t="shared" si="10"/>
        <v>0</v>
      </c>
      <c r="K568" s="1355"/>
      <c r="L568" s="1355"/>
      <c r="M568" s="1414"/>
    </row>
    <row r="569" spans="1:13">
      <c r="A569" s="1358"/>
      <c r="B569" s="1388"/>
      <c r="C569" s="1388"/>
      <c r="D569" s="1349"/>
      <c r="E569" s="1389"/>
      <c r="F569" s="1389"/>
      <c r="G569" s="1351"/>
      <c r="H569" s="1352"/>
      <c r="I569" s="1353"/>
      <c r="J569" s="1481">
        <f t="shared" si="10"/>
        <v>0</v>
      </c>
      <c r="K569" s="1355"/>
      <c r="L569" s="1355"/>
      <c r="M569" s="1414"/>
    </row>
    <row r="570" spans="1:13">
      <c r="A570" s="1358"/>
      <c r="B570" s="1388"/>
      <c r="C570" s="1388"/>
      <c r="D570" s="1349"/>
      <c r="E570" s="1389"/>
      <c r="F570" s="1389"/>
      <c r="G570" s="1351"/>
      <c r="H570" s="1352"/>
      <c r="I570" s="1353"/>
      <c r="J570" s="1481">
        <f t="shared" si="10"/>
        <v>0</v>
      </c>
      <c r="K570" s="1355"/>
      <c r="L570" s="1355"/>
      <c r="M570" s="1414"/>
    </row>
    <row r="571" spans="1:13">
      <c r="A571" s="1358"/>
      <c r="B571" s="1388"/>
      <c r="C571" s="1388"/>
      <c r="D571" s="1349"/>
      <c r="E571" s="1389"/>
      <c r="F571" s="1389"/>
      <c r="G571" s="1351"/>
      <c r="H571" s="1352"/>
      <c r="I571" s="1353"/>
      <c r="J571" s="1481">
        <f t="shared" si="10"/>
        <v>0</v>
      </c>
      <c r="K571" s="1355"/>
      <c r="L571" s="1355"/>
      <c r="M571" s="1414"/>
    </row>
    <row r="572" spans="1:13">
      <c r="A572" s="1358"/>
      <c r="B572" s="1388"/>
      <c r="C572" s="1388"/>
      <c r="D572" s="1349"/>
      <c r="E572" s="1389"/>
      <c r="F572" s="1389"/>
      <c r="G572" s="1351"/>
      <c r="H572" s="1352"/>
      <c r="I572" s="1353"/>
      <c r="J572" s="1481">
        <f t="shared" si="10"/>
        <v>0</v>
      </c>
      <c r="K572" s="1355"/>
      <c r="L572" s="1355"/>
      <c r="M572" s="1414"/>
    </row>
    <row r="573" spans="1:13">
      <c r="A573" s="1358"/>
      <c r="B573" s="1388"/>
      <c r="C573" s="1388"/>
      <c r="D573" s="1349"/>
      <c r="E573" s="1389"/>
      <c r="F573" s="1389"/>
      <c r="G573" s="1351"/>
      <c r="H573" s="1352"/>
      <c r="I573" s="1353"/>
      <c r="J573" s="1481">
        <f t="shared" si="10"/>
        <v>0</v>
      </c>
      <c r="K573" s="1355"/>
      <c r="L573" s="1355"/>
      <c r="M573" s="1414"/>
    </row>
    <row r="574" spans="1:13">
      <c r="A574" s="1358"/>
      <c r="B574" s="1388"/>
      <c r="C574" s="1388"/>
      <c r="D574" s="1349"/>
      <c r="E574" s="1389"/>
      <c r="F574" s="1389"/>
      <c r="G574" s="1351"/>
      <c r="H574" s="1352"/>
      <c r="I574" s="1353"/>
      <c r="J574" s="1481">
        <f t="shared" si="10"/>
        <v>0</v>
      </c>
      <c r="K574" s="1355"/>
      <c r="L574" s="1355"/>
      <c r="M574" s="1414"/>
    </row>
    <row r="575" spans="1:13">
      <c r="A575" s="1358"/>
      <c r="B575" s="1388"/>
      <c r="C575" s="1388"/>
      <c r="D575" s="1349"/>
      <c r="E575" s="1389"/>
      <c r="F575" s="1389"/>
      <c r="G575" s="1351"/>
      <c r="H575" s="1352"/>
      <c r="I575" s="1353"/>
      <c r="J575" s="1481">
        <f t="shared" si="10"/>
        <v>0</v>
      </c>
      <c r="K575" s="1355"/>
      <c r="L575" s="1355"/>
      <c r="M575" s="1414"/>
    </row>
    <row r="576" spans="1:13">
      <c r="A576" s="1358"/>
      <c r="B576" s="1388"/>
      <c r="C576" s="1388"/>
      <c r="D576" s="1349"/>
      <c r="E576" s="1389"/>
      <c r="F576" s="1389"/>
      <c r="G576" s="1351"/>
      <c r="H576" s="1352"/>
      <c r="I576" s="1353"/>
      <c r="J576" s="1481">
        <f t="shared" si="10"/>
        <v>0</v>
      </c>
      <c r="K576" s="1355"/>
      <c r="L576" s="1355"/>
      <c r="M576" s="1414"/>
    </row>
    <row r="577" spans="1:13">
      <c r="A577" s="1358"/>
      <c r="B577" s="1388"/>
      <c r="C577" s="1388"/>
      <c r="D577" s="1349"/>
      <c r="E577" s="1389"/>
      <c r="F577" s="1389"/>
      <c r="G577" s="1351"/>
      <c r="H577" s="1352"/>
      <c r="I577" s="1353"/>
      <c r="J577" s="1481">
        <f t="shared" si="10"/>
        <v>0</v>
      </c>
      <c r="K577" s="1355"/>
      <c r="L577" s="1355"/>
      <c r="M577" s="1414"/>
    </row>
    <row r="578" spans="1:13">
      <c r="A578" s="1358"/>
      <c r="B578" s="1388"/>
      <c r="C578" s="1388"/>
      <c r="D578" s="1349"/>
      <c r="E578" s="1389"/>
      <c r="F578" s="1389"/>
      <c r="G578" s="1351"/>
      <c r="H578" s="1352"/>
      <c r="I578" s="1353"/>
      <c r="J578" s="1481">
        <f t="shared" si="10"/>
        <v>0</v>
      </c>
      <c r="K578" s="1355"/>
      <c r="L578" s="1355"/>
      <c r="M578" s="1414"/>
    </row>
    <row r="579" spans="1:13">
      <c r="A579" s="1358"/>
      <c r="B579" s="1388"/>
      <c r="C579" s="1388"/>
      <c r="D579" s="1349"/>
      <c r="E579" s="1389"/>
      <c r="F579" s="1389"/>
      <c r="G579" s="1351"/>
      <c r="H579" s="1352"/>
      <c r="I579" s="1353"/>
      <c r="J579" s="1481">
        <f t="shared" ref="J579:J642" si="11">H579-I579</f>
        <v>0</v>
      </c>
      <c r="K579" s="1355"/>
      <c r="L579" s="1355"/>
      <c r="M579" s="1414"/>
    </row>
    <row r="580" spans="1:13">
      <c r="A580" s="1358"/>
      <c r="B580" s="1388"/>
      <c r="C580" s="1388"/>
      <c r="D580" s="1349"/>
      <c r="E580" s="1389"/>
      <c r="F580" s="1389"/>
      <c r="G580" s="1351"/>
      <c r="H580" s="1352"/>
      <c r="I580" s="1353"/>
      <c r="J580" s="1481">
        <f t="shared" si="11"/>
        <v>0</v>
      </c>
      <c r="K580" s="1355"/>
      <c r="L580" s="1355"/>
      <c r="M580" s="1414"/>
    </row>
    <row r="581" spans="1:13">
      <c r="A581" s="1358"/>
      <c r="B581" s="1388"/>
      <c r="C581" s="1388"/>
      <c r="D581" s="1349"/>
      <c r="E581" s="1389"/>
      <c r="F581" s="1389"/>
      <c r="G581" s="1351"/>
      <c r="H581" s="1352"/>
      <c r="I581" s="1353"/>
      <c r="J581" s="1481">
        <f t="shared" si="11"/>
        <v>0</v>
      </c>
      <c r="K581" s="1355"/>
      <c r="L581" s="1355"/>
      <c r="M581" s="1414"/>
    </row>
    <row r="582" spans="1:13">
      <c r="A582" s="1358"/>
      <c r="B582" s="1388"/>
      <c r="C582" s="1388"/>
      <c r="D582" s="1349"/>
      <c r="E582" s="1389"/>
      <c r="F582" s="1389"/>
      <c r="G582" s="1351"/>
      <c r="H582" s="1352"/>
      <c r="I582" s="1353"/>
      <c r="J582" s="1481">
        <f t="shared" si="11"/>
        <v>0</v>
      </c>
      <c r="K582" s="1355"/>
      <c r="L582" s="1355"/>
      <c r="M582" s="1414"/>
    </row>
    <row r="583" spans="1:13">
      <c r="A583" s="1358"/>
      <c r="B583" s="1388"/>
      <c r="C583" s="1388"/>
      <c r="D583" s="1349"/>
      <c r="E583" s="1389"/>
      <c r="F583" s="1389"/>
      <c r="G583" s="1351"/>
      <c r="H583" s="1352"/>
      <c r="I583" s="1353"/>
      <c r="J583" s="1481">
        <f t="shared" si="11"/>
        <v>0</v>
      </c>
      <c r="K583" s="1355"/>
      <c r="L583" s="1355"/>
      <c r="M583" s="1414"/>
    </row>
    <row r="584" spans="1:13">
      <c r="A584" s="1358"/>
      <c r="B584" s="1388"/>
      <c r="C584" s="1388"/>
      <c r="D584" s="1349"/>
      <c r="E584" s="1389"/>
      <c r="F584" s="1389"/>
      <c r="G584" s="1351"/>
      <c r="H584" s="1352"/>
      <c r="I584" s="1353"/>
      <c r="J584" s="1481">
        <f t="shared" si="11"/>
        <v>0</v>
      </c>
      <c r="K584" s="1355"/>
      <c r="L584" s="1355"/>
      <c r="M584" s="1414"/>
    </row>
    <row r="585" spans="1:13">
      <c r="A585" s="1358"/>
      <c r="B585" s="1388"/>
      <c r="C585" s="1388"/>
      <c r="D585" s="1349"/>
      <c r="E585" s="1389"/>
      <c r="F585" s="1389"/>
      <c r="G585" s="1351"/>
      <c r="H585" s="1352"/>
      <c r="I585" s="1353"/>
      <c r="J585" s="1481">
        <f t="shared" si="11"/>
        <v>0</v>
      </c>
      <c r="K585" s="1355"/>
      <c r="L585" s="1355"/>
      <c r="M585" s="1414"/>
    </row>
    <row r="586" spans="1:13">
      <c r="A586" s="1358"/>
      <c r="B586" s="1388"/>
      <c r="C586" s="1388"/>
      <c r="D586" s="1349"/>
      <c r="E586" s="1389"/>
      <c r="F586" s="1389"/>
      <c r="G586" s="1351"/>
      <c r="H586" s="1352"/>
      <c r="I586" s="1353"/>
      <c r="J586" s="1481">
        <f t="shared" si="11"/>
        <v>0</v>
      </c>
      <c r="K586" s="1355"/>
      <c r="L586" s="1355"/>
      <c r="M586" s="1414"/>
    </row>
    <row r="587" spans="1:13">
      <c r="A587" s="1358"/>
      <c r="B587" s="1388"/>
      <c r="C587" s="1388"/>
      <c r="D587" s="1349"/>
      <c r="E587" s="1389"/>
      <c r="F587" s="1389"/>
      <c r="G587" s="1351"/>
      <c r="H587" s="1352"/>
      <c r="I587" s="1353"/>
      <c r="J587" s="1481">
        <f t="shared" si="11"/>
        <v>0</v>
      </c>
      <c r="K587" s="1355"/>
      <c r="L587" s="1355"/>
      <c r="M587" s="1414"/>
    </row>
    <row r="588" spans="1:13">
      <c r="A588" s="1358"/>
      <c r="B588" s="1388"/>
      <c r="C588" s="1388"/>
      <c r="D588" s="1349"/>
      <c r="E588" s="1389"/>
      <c r="F588" s="1389"/>
      <c r="G588" s="1351"/>
      <c r="H588" s="1352"/>
      <c r="I588" s="1353"/>
      <c r="J588" s="1481">
        <f t="shared" si="11"/>
        <v>0</v>
      </c>
      <c r="K588" s="1355"/>
      <c r="L588" s="1355"/>
      <c r="M588" s="1414"/>
    </row>
    <row r="589" spans="1:13">
      <c r="A589" s="1358"/>
      <c r="B589" s="1388"/>
      <c r="C589" s="1388"/>
      <c r="D589" s="1349"/>
      <c r="E589" s="1389"/>
      <c r="F589" s="1389"/>
      <c r="G589" s="1351"/>
      <c r="H589" s="1352"/>
      <c r="I589" s="1353"/>
      <c r="J589" s="1481">
        <f t="shared" si="11"/>
        <v>0</v>
      </c>
      <c r="K589" s="1355"/>
      <c r="L589" s="1355"/>
      <c r="M589" s="1414"/>
    </row>
    <row r="590" spans="1:13">
      <c r="A590" s="1358"/>
      <c r="B590" s="1388"/>
      <c r="C590" s="1388"/>
      <c r="D590" s="1349"/>
      <c r="E590" s="1389"/>
      <c r="F590" s="1389"/>
      <c r="G590" s="1351"/>
      <c r="H590" s="1352"/>
      <c r="I590" s="1353"/>
      <c r="J590" s="1481">
        <f t="shared" si="11"/>
        <v>0</v>
      </c>
      <c r="K590" s="1355"/>
      <c r="L590" s="1355"/>
      <c r="M590" s="1414"/>
    </row>
    <row r="591" spans="1:13">
      <c r="A591" s="1358"/>
      <c r="B591" s="1388"/>
      <c r="C591" s="1388"/>
      <c r="D591" s="1349"/>
      <c r="E591" s="1389"/>
      <c r="F591" s="1389"/>
      <c r="G591" s="1351"/>
      <c r="H591" s="1352"/>
      <c r="I591" s="1353"/>
      <c r="J591" s="1481">
        <f t="shared" si="11"/>
        <v>0</v>
      </c>
      <c r="K591" s="1355"/>
      <c r="L591" s="1355"/>
      <c r="M591" s="1414"/>
    </row>
    <row r="592" spans="1:13">
      <c r="A592" s="1358"/>
      <c r="B592" s="1388"/>
      <c r="C592" s="1388"/>
      <c r="D592" s="1349"/>
      <c r="E592" s="1389"/>
      <c r="F592" s="1389"/>
      <c r="G592" s="1351"/>
      <c r="H592" s="1352"/>
      <c r="I592" s="1353"/>
      <c r="J592" s="1481">
        <f t="shared" si="11"/>
        <v>0</v>
      </c>
      <c r="K592" s="1355"/>
      <c r="L592" s="1355"/>
      <c r="M592" s="1414"/>
    </row>
    <row r="593" spans="1:13">
      <c r="A593" s="1358"/>
      <c r="B593" s="1388"/>
      <c r="C593" s="1388"/>
      <c r="D593" s="1349"/>
      <c r="E593" s="1389"/>
      <c r="F593" s="1389"/>
      <c r="G593" s="1351"/>
      <c r="H593" s="1352"/>
      <c r="I593" s="1353"/>
      <c r="J593" s="1481">
        <f t="shared" si="11"/>
        <v>0</v>
      </c>
      <c r="K593" s="1355"/>
      <c r="L593" s="1355"/>
      <c r="M593" s="1414"/>
    </row>
    <row r="594" spans="1:13">
      <c r="A594" s="1358"/>
      <c r="B594" s="1388"/>
      <c r="C594" s="1388"/>
      <c r="D594" s="1349"/>
      <c r="E594" s="1389"/>
      <c r="F594" s="1389"/>
      <c r="G594" s="1351"/>
      <c r="H594" s="1352"/>
      <c r="I594" s="1353"/>
      <c r="J594" s="1481">
        <f t="shared" si="11"/>
        <v>0</v>
      </c>
      <c r="K594" s="1355"/>
      <c r="L594" s="1355"/>
      <c r="M594" s="1414"/>
    </row>
    <row r="595" spans="1:13">
      <c r="A595" s="1358"/>
      <c r="B595" s="1388"/>
      <c r="C595" s="1388"/>
      <c r="D595" s="1349"/>
      <c r="E595" s="1389"/>
      <c r="F595" s="1389"/>
      <c r="G595" s="1351"/>
      <c r="H595" s="1352"/>
      <c r="I595" s="1353"/>
      <c r="J595" s="1481">
        <f t="shared" si="11"/>
        <v>0</v>
      </c>
      <c r="K595" s="1355"/>
      <c r="L595" s="1355"/>
      <c r="M595" s="1414"/>
    </row>
    <row r="596" spans="1:13">
      <c r="A596" s="1358"/>
      <c r="B596" s="1388"/>
      <c r="C596" s="1388"/>
      <c r="D596" s="1349"/>
      <c r="E596" s="1389"/>
      <c r="F596" s="1389"/>
      <c r="G596" s="1351"/>
      <c r="H596" s="1352"/>
      <c r="I596" s="1353"/>
      <c r="J596" s="1481">
        <f t="shared" si="11"/>
        <v>0</v>
      </c>
      <c r="K596" s="1355"/>
      <c r="L596" s="1355"/>
      <c r="M596" s="1414"/>
    </row>
    <row r="597" spans="1:13">
      <c r="A597" s="1358"/>
      <c r="B597" s="1388"/>
      <c r="C597" s="1388"/>
      <c r="D597" s="1349"/>
      <c r="E597" s="1389"/>
      <c r="F597" s="1389"/>
      <c r="G597" s="1351"/>
      <c r="H597" s="1352"/>
      <c r="I597" s="1353"/>
      <c r="J597" s="1481">
        <f t="shared" si="11"/>
        <v>0</v>
      </c>
      <c r="K597" s="1355"/>
      <c r="L597" s="1355"/>
      <c r="M597" s="1414"/>
    </row>
    <row r="598" spans="1:13">
      <c r="A598" s="1358"/>
      <c r="B598" s="1388"/>
      <c r="C598" s="1388"/>
      <c r="D598" s="1349"/>
      <c r="E598" s="1389"/>
      <c r="F598" s="1389"/>
      <c r="G598" s="1351"/>
      <c r="H598" s="1352"/>
      <c r="I598" s="1353"/>
      <c r="J598" s="1481">
        <f t="shared" si="11"/>
        <v>0</v>
      </c>
      <c r="K598" s="1355"/>
      <c r="L598" s="1355"/>
      <c r="M598" s="1414"/>
    </row>
    <row r="599" spans="1:13">
      <c r="A599" s="1358"/>
      <c r="B599" s="1388"/>
      <c r="C599" s="1388"/>
      <c r="D599" s="1349"/>
      <c r="E599" s="1389"/>
      <c r="F599" s="1389"/>
      <c r="G599" s="1351"/>
      <c r="H599" s="1352"/>
      <c r="I599" s="1353"/>
      <c r="J599" s="1481">
        <f t="shared" si="11"/>
        <v>0</v>
      </c>
      <c r="K599" s="1355"/>
      <c r="L599" s="1355"/>
      <c r="M599" s="1414"/>
    </row>
    <row r="600" spans="1:13">
      <c r="A600" s="1358"/>
      <c r="B600" s="1388"/>
      <c r="C600" s="1388"/>
      <c r="D600" s="1349"/>
      <c r="E600" s="1389"/>
      <c r="F600" s="1389"/>
      <c r="G600" s="1351"/>
      <c r="H600" s="1352"/>
      <c r="I600" s="1353"/>
      <c r="J600" s="1481">
        <f t="shared" si="11"/>
        <v>0</v>
      </c>
      <c r="K600" s="1355"/>
      <c r="L600" s="1355"/>
      <c r="M600" s="1414"/>
    </row>
    <row r="601" spans="1:13">
      <c r="A601" s="1358"/>
      <c r="B601" s="1388"/>
      <c r="C601" s="1388"/>
      <c r="D601" s="1349"/>
      <c r="E601" s="1389"/>
      <c r="F601" s="1389"/>
      <c r="G601" s="1351"/>
      <c r="H601" s="1352"/>
      <c r="I601" s="1353"/>
      <c r="J601" s="1481">
        <f t="shared" si="11"/>
        <v>0</v>
      </c>
      <c r="K601" s="1355"/>
      <c r="L601" s="1355"/>
      <c r="M601" s="1414"/>
    </row>
    <row r="602" spans="1:13">
      <c r="A602" s="1358"/>
      <c r="B602" s="1388"/>
      <c r="C602" s="1388"/>
      <c r="D602" s="1349"/>
      <c r="E602" s="1389"/>
      <c r="F602" s="1389"/>
      <c r="G602" s="1351"/>
      <c r="H602" s="1352"/>
      <c r="I602" s="1353"/>
      <c r="J602" s="1481">
        <f t="shared" si="11"/>
        <v>0</v>
      </c>
      <c r="K602" s="1355"/>
      <c r="L602" s="1355"/>
      <c r="M602" s="1414"/>
    </row>
    <row r="603" spans="1:13">
      <c r="A603" s="1358"/>
      <c r="B603" s="1388"/>
      <c r="C603" s="1388"/>
      <c r="D603" s="1349"/>
      <c r="E603" s="1389"/>
      <c r="F603" s="1389"/>
      <c r="G603" s="1351"/>
      <c r="H603" s="1352"/>
      <c r="I603" s="1353"/>
      <c r="J603" s="1481">
        <f t="shared" si="11"/>
        <v>0</v>
      </c>
      <c r="K603" s="1355"/>
      <c r="L603" s="1355"/>
      <c r="M603" s="1414"/>
    </row>
    <row r="604" spans="1:13">
      <c r="A604" s="1358"/>
      <c r="B604" s="1388"/>
      <c r="C604" s="1388"/>
      <c r="D604" s="1349"/>
      <c r="E604" s="1389"/>
      <c r="F604" s="1389"/>
      <c r="G604" s="1351"/>
      <c r="H604" s="1352"/>
      <c r="I604" s="1353"/>
      <c r="J604" s="1481">
        <f t="shared" si="11"/>
        <v>0</v>
      </c>
      <c r="K604" s="1355"/>
      <c r="L604" s="1355"/>
      <c r="M604" s="1414"/>
    </row>
    <row r="605" spans="1:13">
      <c r="A605" s="1358"/>
      <c r="B605" s="1388"/>
      <c r="C605" s="1388"/>
      <c r="D605" s="1349"/>
      <c r="E605" s="1389"/>
      <c r="F605" s="1389"/>
      <c r="G605" s="1351"/>
      <c r="H605" s="1352"/>
      <c r="I605" s="1353"/>
      <c r="J605" s="1481">
        <f t="shared" si="11"/>
        <v>0</v>
      </c>
      <c r="K605" s="1355"/>
      <c r="L605" s="1355"/>
      <c r="M605" s="1414"/>
    </row>
    <row r="606" spans="1:13">
      <c r="A606" s="1358"/>
      <c r="B606" s="1388"/>
      <c r="C606" s="1388"/>
      <c r="D606" s="1349"/>
      <c r="E606" s="1389"/>
      <c r="F606" s="1389"/>
      <c r="G606" s="1351"/>
      <c r="H606" s="1352"/>
      <c r="I606" s="1353"/>
      <c r="J606" s="1481">
        <f t="shared" si="11"/>
        <v>0</v>
      </c>
      <c r="K606" s="1355"/>
      <c r="L606" s="1355"/>
      <c r="M606" s="1414"/>
    </row>
    <row r="607" spans="1:13">
      <c r="A607" s="1358"/>
      <c r="B607" s="1388"/>
      <c r="C607" s="1388"/>
      <c r="D607" s="1349"/>
      <c r="E607" s="1389"/>
      <c r="F607" s="1389"/>
      <c r="G607" s="1351"/>
      <c r="H607" s="1352"/>
      <c r="I607" s="1353"/>
      <c r="J607" s="1481">
        <f t="shared" si="11"/>
        <v>0</v>
      </c>
      <c r="K607" s="1355"/>
      <c r="L607" s="1355"/>
      <c r="M607" s="1414"/>
    </row>
    <row r="608" spans="1:13">
      <c r="A608" s="1358"/>
      <c r="B608" s="1388"/>
      <c r="C608" s="1388"/>
      <c r="D608" s="1349"/>
      <c r="E608" s="1389"/>
      <c r="F608" s="1389"/>
      <c r="G608" s="1351"/>
      <c r="H608" s="1352"/>
      <c r="I608" s="1353"/>
      <c r="J608" s="1481">
        <f t="shared" si="11"/>
        <v>0</v>
      </c>
      <c r="K608" s="1355"/>
      <c r="L608" s="1355"/>
      <c r="M608" s="1414"/>
    </row>
    <row r="609" spans="1:13">
      <c r="A609" s="1358"/>
      <c r="B609" s="1388"/>
      <c r="C609" s="1388"/>
      <c r="D609" s="1349"/>
      <c r="E609" s="1389"/>
      <c r="F609" s="1389"/>
      <c r="G609" s="1351"/>
      <c r="H609" s="1352"/>
      <c r="I609" s="1353"/>
      <c r="J609" s="1481">
        <f t="shared" si="11"/>
        <v>0</v>
      </c>
      <c r="K609" s="1355"/>
      <c r="L609" s="1355"/>
      <c r="M609" s="1414"/>
    </row>
    <row r="610" spans="1:13">
      <c r="A610" s="1358"/>
      <c r="B610" s="1388"/>
      <c r="C610" s="1388"/>
      <c r="D610" s="1349"/>
      <c r="E610" s="1389"/>
      <c r="F610" s="1389"/>
      <c r="G610" s="1351"/>
      <c r="H610" s="1352"/>
      <c r="I610" s="1353"/>
      <c r="J610" s="1481">
        <f t="shared" si="11"/>
        <v>0</v>
      </c>
      <c r="K610" s="1355"/>
      <c r="L610" s="1355"/>
      <c r="M610" s="1414"/>
    </row>
    <row r="611" spans="1:13">
      <c r="A611" s="1358"/>
      <c r="B611" s="1388"/>
      <c r="C611" s="1388"/>
      <c r="D611" s="1349"/>
      <c r="E611" s="1389"/>
      <c r="F611" s="1389"/>
      <c r="G611" s="1351"/>
      <c r="H611" s="1352"/>
      <c r="I611" s="1353"/>
      <c r="J611" s="1481">
        <f t="shared" si="11"/>
        <v>0</v>
      </c>
      <c r="K611" s="1355"/>
      <c r="L611" s="1355"/>
      <c r="M611" s="1414"/>
    </row>
    <row r="612" spans="1:13">
      <c r="A612" s="1358"/>
      <c r="B612" s="1388"/>
      <c r="C612" s="1388"/>
      <c r="D612" s="1349"/>
      <c r="E612" s="1389"/>
      <c r="F612" s="1389"/>
      <c r="G612" s="1351"/>
      <c r="H612" s="1352"/>
      <c r="I612" s="1353"/>
      <c r="J612" s="1481">
        <f t="shared" si="11"/>
        <v>0</v>
      </c>
      <c r="K612" s="1355"/>
      <c r="L612" s="1355"/>
      <c r="M612" s="1414"/>
    </row>
    <row r="613" spans="1:13">
      <c r="A613" s="1358"/>
      <c r="B613" s="1388"/>
      <c r="C613" s="1388"/>
      <c r="D613" s="1349"/>
      <c r="E613" s="1389"/>
      <c r="F613" s="1389"/>
      <c r="G613" s="1351"/>
      <c r="H613" s="1352"/>
      <c r="I613" s="1353"/>
      <c r="J613" s="1481">
        <f t="shared" si="11"/>
        <v>0</v>
      </c>
      <c r="K613" s="1355"/>
      <c r="L613" s="1355"/>
      <c r="M613" s="1414"/>
    </row>
    <row r="614" spans="1:13">
      <c r="A614" s="1358"/>
      <c r="B614" s="1388"/>
      <c r="C614" s="1388"/>
      <c r="D614" s="1349"/>
      <c r="E614" s="1389"/>
      <c r="F614" s="1389"/>
      <c r="G614" s="1351"/>
      <c r="H614" s="1352"/>
      <c r="I614" s="1353"/>
      <c r="J614" s="1481">
        <f t="shared" si="11"/>
        <v>0</v>
      </c>
      <c r="K614" s="1355"/>
      <c r="L614" s="1355"/>
      <c r="M614" s="1414"/>
    </row>
    <row r="615" spans="1:13">
      <c r="A615" s="1358"/>
      <c r="B615" s="1388"/>
      <c r="C615" s="1388"/>
      <c r="D615" s="1349"/>
      <c r="E615" s="1389"/>
      <c r="F615" s="1389"/>
      <c r="G615" s="1351"/>
      <c r="H615" s="1352"/>
      <c r="I615" s="1353"/>
      <c r="J615" s="1481">
        <f t="shared" si="11"/>
        <v>0</v>
      </c>
      <c r="K615" s="1355"/>
      <c r="L615" s="1355"/>
      <c r="M615" s="1414"/>
    </row>
    <row r="616" spans="1:13">
      <c r="A616" s="1358"/>
      <c r="B616" s="1388"/>
      <c r="C616" s="1388"/>
      <c r="D616" s="1349"/>
      <c r="E616" s="1389"/>
      <c r="F616" s="1389"/>
      <c r="G616" s="1351"/>
      <c r="H616" s="1352"/>
      <c r="I616" s="1353"/>
      <c r="J616" s="1481">
        <f t="shared" si="11"/>
        <v>0</v>
      </c>
      <c r="K616" s="1355"/>
      <c r="L616" s="1355"/>
      <c r="M616" s="1414"/>
    </row>
    <row r="617" spans="1:13">
      <c r="A617" s="1358"/>
      <c r="B617" s="1388"/>
      <c r="C617" s="1388"/>
      <c r="D617" s="1349"/>
      <c r="E617" s="1389"/>
      <c r="F617" s="1389"/>
      <c r="G617" s="1351"/>
      <c r="H617" s="1352"/>
      <c r="I617" s="1353"/>
      <c r="J617" s="1481">
        <f t="shared" si="11"/>
        <v>0</v>
      </c>
      <c r="K617" s="1355"/>
      <c r="L617" s="1355"/>
      <c r="M617" s="1414"/>
    </row>
    <row r="618" spans="1:13">
      <c r="A618" s="1358"/>
      <c r="B618" s="1388"/>
      <c r="C618" s="1388"/>
      <c r="D618" s="1349"/>
      <c r="E618" s="1389"/>
      <c r="F618" s="1389"/>
      <c r="G618" s="1351"/>
      <c r="H618" s="1352"/>
      <c r="I618" s="1353"/>
      <c r="J618" s="1481">
        <f t="shared" si="11"/>
        <v>0</v>
      </c>
      <c r="K618" s="1355"/>
      <c r="L618" s="1355"/>
      <c r="M618" s="1414"/>
    </row>
    <row r="619" spans="1:13">
      <c r="A619" s="1358"/>
      <c r="B619" s="1388"/>
      <c r="C619" s="1388"/>
      <c r="D619" s="1349"/>
      <c r="E619" s="1389"/>
      <c r="F619" s="1389"/>
      <c r="G619" s="1351"/>
      <c r="H619" s="1352"/>
      <c r="I619" s="1353"/>
      <c r="J619" s="1481">
        <f t="shared" si="11"/>
        <v>0</v>
      </c>
      <c r="K619" s="1355"/>
      <c r="L619" s="1355"/>
      <c r="M619" s="1414"/>
    </row>
    <row r="620" spans="1:13">
      <c r="A620" s="1358"/>
      <c r="B620" s="1388"/>
      <c r="C620" s="1388"/>
      <c r="D620" s="1349"/>
      <c r="E620" s="1389"/>
      <c r="F620" s="1389"/>
      <c r="G620" s="1351"/>
      <c r="H620" s="1352"/>
      <c r="I620" s="1353"/>
      <c r="J620" s="1481">
        <f t="shared" si="11"/>
        <v>0</v>
      </c>
      <c r="K620" s="1355"/>
      <c r="L620" s="1355"/>
      <c r="M620" s="1414"/>
    </row>
    <row r="621" spans="1:13">
      <c r="A621" s="1358"/>
      <c r="B621" s="1388"/>
      <c r="C621" s="1388"/>
      <c r="D621" s="1349"/>
      <c r="E621" s="1389"/>
      <c r="F621" s="1389"/>
      <c r="G621" s="1351"/>
      <c r="H621" s="1352"/>
      <c r="I621" s="1353"/>
      <c r="J621" s="1481">
        <f t="shared" si="11"/>
        <v>0</v>
      </c>
      <c r="K621" s="1355"/>
      <c r="L621" s="1355"/>
      <c r="M621" s="1414"/>
    </row>
    <row r="622" spans="1:13">
      <c r="A622" s="1358"/>
      <c r="B622" s="1388"/>
      <c r="C622" s="1388"/>
      <c r="D622" s="1349"/>
      <c r="E622" s="1389"/>
      <c r="F622" s="1389"/>
      <c r="G622" s="1351"/>
      <c r="H622" s="1352"/>
      <c r="I622" s="1353"/>
      <c r="J622" s="1481">
        <f t="shared" si="11"/>
        <v>0</v>
      </c>
      <c r="K622" s="1355"/>
      <c r="L622" s="1355"/>
      <c r="M622" s="1414"/>
    </row>
    <row r="623" spans="1:13">
      <c r="A623" s="1358"/>
      <c r="B623" s="1388"/>
      <c r="C623" s="1388"/>
      <c r="D623" s="1349"/>
      <c r="E623" s="1389"/>
      <c r="F623" s="1389"/>
      <c r="G623" s="1351"/>
      <c r="H623" s="1352"/>
      <c r="I623" s="1353"/>
      <c r="J623" s="1481">
        <f t="shared" si="11"/>
        <v>0</v>
      </c>
      <c r="K623" s="1355"/>
      <c r="L623" s="1355"/>
      <c r="M623" s="1414"/>
    </row>
    <row r="624" spans="1:13">
      <c r="A624" s="1358"/>
      <c r="B624" s="1388"/>
      <c r="C624" s="1388"/>
      <c r="D624" s="1349"/>
      <c r="E624" s="1389"/>
      <c r="F624" s="1389"/>
      <c r="G624" s="1351"/>
      <c r="H624" s="1352"/>
      <c r="I624" s="1353"/>
      <c r="J624" s="1481">
        <f t="shared" si="11"/>
        <v>0</v>
      </c>
      <c r="K624" s="1355"/>
      <c r="L624" s="1355"/>
      <c r="M624" s="1414"/>
    </row>
    <row r="625" spans="1:13">
      <c r="A625" s="1358"/>
      <c r="B625" s="1388"/>
      <c r="C625" s="1388"/>
      <c r="D625" s="1349"/>
      <c r="E625" s="1389"/>
      <c r="F625" s="1389"/>
      <c r="G625" s="1351"/>
      <c r="H625" s="1352"/>
      <c r="I625" s="1353"/>
      <c r="J625" s="1481">
        <f t="shared" si="11"/>
        <v>0</v>
      </c>
      <c r="K625" s="1355"/>
      <c r="L625" s="1355"/>
      <c r="M625" s="1414"/>
    </row>
    <row r="626" spans="1:13">
      <c r="A626" s="1358"/>
      <c r="B626" s="1388"/>
      <c r="C626" s="1388"/>
      <c r="D626" s="1349"/>
      <c r="E626" s="1389"/>
      <c r="F626" s="1389"/>
      <c r="G626" s="1351"/>
      <c r="H626" s="1352"/>
      <c r="I626" s="1353"/>
      <c r="J626" s="1481">
        <f t="shared" si="11"/>
        <v>0</v>
      </c>
      <c r="K626" s="1355"/>
      <c r="L626" s="1355"/>
      <c r="M626" s="1414"/>
    </row>
    <row r="627" spans="1:13">
      <c r="A627" s="1358"/>
      <c r="B627" s="1388"/>
      <c r="C627" s="1388"/>
      <c r="D627" s="1349"/>
      <c r="E627" s="1389"/>
      <c r="F627" s="1389"/>
      <c r="G627" s="1351"/>
      <c r="H627" s="1352"/>
      <c r="I627" s="1353"/>
      <c r="J627" s="1481">
        <f t="shared" si="11"/>
        <v>0</v>
      </c>
      <c r="K627" s="1355"/>
      <c r="L627" s="1355"/>
      <c r="M627" s="1414"/>
    </row>
    <row r="628" spans="1:13">
      <c r="A628" s="1358"/>
      <c r="B628" s="1388"/>
      <c r="C628" s="1388"/>
      <c r="D628" s="1349"/>
      <c r="E628" s="1389"/>
      <c r="F628" s="1389"/>
      <c r="G628" s="1351"/>
      <c r="H628" s="1352"/>
      <c r="I628" s="1353"/>
      <c r="J628" s="1481">
        <f t="shared" si="11"/>
        <v>0</v>
      </c>
      <c r="K628" s="1355"/>
      <c r="L628" s="1355"/>
      <c r="M628" s="1414"/>
    </row>
    <row r="629" spans="1:13">
      <c r="A629" s="1358"/>
      <c r="B629" s="1388"/>
      <c r="C629" s="1388"/>
      <c r="D629" s="1349"/>
      <c r="E629" s="1389"/>
      <c r="F629" s="1389"/>
      <c r="G629" s="1351"/>
      <c r="H629" s="1352"/>
      <c r="I629" s="1353"/>
      <c r="J629" s="1481">
        <f t="shared" si="11"/>
        <v>0</v>
      </c>
      <c r="K629" s="1355"/>
      <c r="L629" s="1355"/>
      <c r="M629" s="1414"/>
    </row>
    <row r="630" spans="1:13">
      <c r="A630" s="1358"/>
      <c r="B630" s="1388"/>
      <c r="C630" s="1388"/>
      <c r="D630" s="1349"/>
      <c r="E630" s="1389"/>
      <c r="F630" s="1389"/>
      <c r="G630" s="1351"/>
      <c r="H630" s="1352"/>
      <c r="I630" s="1353"/>
      <c r="J630" s="1481">
        <f t="shared" si="11"/>
        <v>0</v>
      </c>
      <c r="K630" s="1355"/>
      <c r="L630" s="1355"/>
      <c r="M630" s="1414"/>
    </row>
    <row r="631" spans="1:13">
      <c r="A631" s="1358"/>
      <c r="B631" s="1388"/>
      <c r="C631" s="1388"/>
      <c r="D631" s="1349"/>
      <c r="E631" s="1389"/>
      <c r="F631" s="1389"/>
      <c r="G631" s="1351"/>
      <c r="H631" s="1352"/>
      <c r="I631" s="1353"/>
      <c r="J631" s="1481">
        <f t="shared" si="11"/>
        <v>0</v>
      </c>
      <c r="K631" s="1355"/>
      <c r="L631" s="1355"/>
      <c r="M631" s="1414"/>
    </row>
    <row r="632" spans="1:13">
      <c r="A632" s="1358"/>
      <c r="B632" s="1388"/>
      <c r="C632" s="1388"/>
      <c r="D632" s="1349"/>
      <c r="E632" s="1389"/>
      <c r="F632" s="1389"/>
      <c r="G632" s="1351"/>
      <c r="H632" s="1352"/>
      <c r="I632" s="1353"/>
      <c r="J632" s="1481">
        <f t="shared" si="11"/>
        <v>0</v>
      </c>
      <c r="K632" s="1355"/>
      <c r="L632" s="1355"/>
      <c r="M632" s="1414"/>
    </row>
    <row r="633" spans="1:13">
      <c r="A633" s="1358"/>
      <c r="B633" s="1388"/>
      <c r="C633" s="1388"/>
      <c r="D633" s="1349"/>
      <c r="E633" s="1389"/>
      <c r="F633" s="1389"/>
      <c r="G633" s="1351"/>
      <c r="H633" s="1352"/>
      <c r="I633" s="1353"/>
      <c r="J633" s="1481">
        <f t="shared" si="11"/>
        <v>0</v>
      </c>
      <c r="K633" s="1355"/>
      <c r="L633" s="1355"/>
      <c r="M633" s="1414"/>
    </row>
    <row r="634" spans="1:13">
      <c r="A634" s="1358"/>
      <c r="B634" s="1388"/>
      <c r="C634" s="1388"/>
      <c r="D634" s="1349"/>
      <c r="E634" s="1389"/>
      <c r="F634" s="1389"/>
      <c r="G634" s="1351"/>
      <c r="H634" s="1352"/>
      <c r="I634" s="1353"/>
      <c r="J634" s="1481">
        <f t="shared" si="11"/>
        <v>0</v>
      </c>
      <c r="K634" s="1355"/>
      <c r="L634" s="1355"/>
      <c r="M634" s="1414"/>
    </row>
    <row r="635" spans="1:13">
      <c r="A635" s="1358"/>
      <c r="B635" s="1388"/>
      <c r="C635" s="1388"/>
      <c r="D635" s="1349"/>
      <c r="E635" s="1389"/>
      <c r="F635" s="1389"/>
      <c r="G635" s="1351"/>
      <c r="H635" s="1352"/>
      <c r="I635" s="1353"/>
      <c r="J635" s="1481">
        <f t="shared" si="11"/>
        <v>0</v>
      </c>
      <c r="K635" s="1355"/>
      <c r="L635" s="1355"/>
      <c r="M635" s="1414"/>
    </row>
    <row r="636" spans="1:13">
      <c r="A636" s="1358"/>
      <c r="B636" s="1388"/>
      <c r="C636" s="1388"/>
      <c r="D636" s="1349"/>
      <c r="E636" s="1389"/>
      <c r="F636" s="1389"/>
      <c r="G636" s="1351"/>
      <c r="H636" s="1352"/>
      <c r="I636" s="1353"/>
      <c r="J636" s="1481">
        <f t="shared" si="11"/>
        <v>0</v>
      </c>
      <c r="K636" s="1355"/>
      <c r="L636" s="1355"/>
      <c r="M636" s="1414"/>
    </row>
    <row r="637" spans="1:13">
      <c r="A637" s="1358"/>
      <c r="B637" s="1388"/>
      <c r="C637" s="1388"/>
      <c r="D637" s="1349"/>
      <c r="E637" s="1389"/>
      <c r="F637" s="1389"/>
      <c r="G637" s="1351"/>
      <c r="H637" s="1352"/>
      <c r="I637" s="1353"/>
      <c r="J637" s="1481">
        <f t="shared" si="11"/>
        <v>0</v>
      </c>
      <c r="K637" s="1355"/>
      <c r="L637" s="1355"/>
      <c r="M637" s="1414"/>
    </row>
    <row r="638" spans="1:13">
      <c r="A638" s="1358"/>
      <c r="B638" s="1388"/>
      <c r="C638" s="1388"/>
      <c r="D638" s="1349"/>
      <c r="E638" s="1389"/>
      <c r="F638" s="1389"/>
      <c r="G638" s="1351"/>
      <c r="H638" s="1352"/>
      <c r="I638" s="1353"/>
      <c r="J638" s="1481">
        <f t="shared" si="11"/>
        <v>0</v>
      </c>
      <c r="K638" s="1355"/>
      <c r="L638" s="1355"/>
      <c r="M638" s="1414"/>
    </row>
    <row r="639" spans="1:13">
      <c r="A639" s="1358"/>
      <c r="B639" s="1388"/>
      <c r="C639" s="1388"/>
      <c r="D639" s="1349"/>
      <c r="E639" s="1389"/>
      <c r="F639" s="1389"/>
      <c r="G639" s="1351"/>
      <c r="H639" s="1352"/>
      <c r="I639" s="1353"/>
      <c r="J639" s="1481">
        <f t="shared" si="11"/>
        <v>0</v>
      </c>
      <c r="K639" s="1355"/>
      <c r="L639" s="1355"/>
      <c r="M639" s="1414"/>
    </row>
    <row r="640" spans="1:13">
      <c r="A640" s="1358"/>
      <c r="B640" s="1388"/>
      <c r="C640" s="1388"/>
      <c r="D640" s="1349"/>
      <c r="E640" s="1389"/>
      <c r="F640" s="1389"/>
      <c r="G640" s="1351"/>
      <c r="H640" s="1352"/>
      <c r="I640" s="1353"/>
      <c r="J640" s="1481">
        <f t="shared" si="11"/>
        <v>0</v>
      </c>
      <c r="K640" s="1355"/>
      <c r="L640" s="1355"/>
      <c r="M640" s="1414"/>
    </row>
    <row r="641" spans="1:13">
      <c r="A641" s="1358"/>
      <c r="B641" s="1388"/>
      <c r="C641" s="1388"/>
      <c r="D641" s="1349"/>
      <c r="E641" s="1389"/>
      <c r="F641" s="1389"/>
      <c r="G641" s="1351"/>
      <c r="H641" s="1352"/>
      <c r="I641" s="1353"/>
      <c r="J641" s="1481">
        <f t="shared" si="11"/>
        <v>0</v>
      </c>
      <c r="K641" s="1355"/>
      <c r="L641" s="1355"/>
      <c r="M641" s="1414"/>
    </row>
    <row r="642" spans="1:13">
      <c r="A642" s="1358"/>
      <c r="B642" s="1388"/>
      <c r="C642" s="1388"/>
      <c r="D642" s="1349"/>
      <c r="E642" s="1389"/>
      <c r="F642" s="1389"/>
      <c r="G642" s="1351"/>
      <c r="H642" s="1352"/>
      <c r="I642" s="1353"/>
      <c r="J642" s="1481">
        <f t="shared" si="11"/>
        <v>0</v>
      </c>
      <c r="K642" s="1355"/>
      <c r="L642" s="1355"/>
      <c r="M642" s="1414"/>
    </row>
    <row r="643" spans="1:13">
      <c r="A643" s="1358"/>
      <c r="B643" s="1388"/>
      <c r="C643" s="1388"/>
      <c r="D643" s="1349"/>
      <c r="E643" s="1389"/>
      <c r="F643" s="1389"/>
      <c r="G643" s="1351"/>
      <c r="H643" s="1352"/>
      <c r="I643" s="1353"/>
      <c r="J643" s="1481">
        <f t="shared" ref="J643:J681" si="12">H643-I643</f>
        <v>0</v>
      </c>
      <c r="K643" s="1355"/>
      <c r="L643" s="1355"/>
      <c r="M643" s="1414"/>
    </row>
    <row r="644" spans="1:13">
      <c r="A644" s="1358"/>
      <c r="B644" s="1388"/>
      <c r="C644" s="1388"/>
      <c r="D644" s="1349"/>
      <c r="E644" s="1389"/>
      <c r="F644" s="1389"/>
      <c r="G644" s="1351"/>
      <c r="H644" s="1352"/>
      <c r="I644" s="1353"/>
      <c r="J644" s="1481">
        <f t="shared" si="12"/>
        <v>0</v>
      </c>
      <c r="K644" s="1355"/>
      <c r="L644" s="1355"/>
      <c r="M644" s="1414"/>
    </row>
    <row r="645" spans="1:13">
      <c r="A645" s="1358"/>
      <c r="B645" s="1388"/>
      <c r="C645" s="1388"/>
      <c r="D645" s="1349"/>
      <c r="E645" s="1389"/>
      <c r="F645" s="1389"/>
      <c r="G645" s="1351"/>
      <c r="H645" s="1352"/>
      <c r="I645" s="1353"/>
      <c r="J645" s="1481">
        <f t="shared" si="12"/>
        <v>0</v>
      </c>
      <c r="K645" s="1355"/>
      <c r="L645" s="1355"/>
      <c r="M645" s="1414"/>
    </row>
    <row r="646" spans="1:13">
      <c r="A646" s="1358"/>
      <c r="B646" s="1388"/>
      <c r="C646" s="1388"/>
      <c r="D646" s="1349"/>
      <c r="E646" s="1389"/>
      <c r="F646" s="1389"/>
      <c r="G646" s="1351"/>
      <c r="H646" s="1352"/>
      <c r="I646" s="1353"/>
      <c r="J646" s="1481">
        <f t="shared" si="12"/>
        <v>0</v>
      </c>
      <c r="K646" s="1355"/>
      <c r="L646" s="1355"/>
      <c r="M646" s="1414"/>
    </row>
    <row r="647" spans="1:13">
      <c r="A647" s="1358"/>
      <c r="B647" s="1388"/>
      <c r="C647" s="1388"/>
      <c r="D647" s="1349"/>
      <c r="E647" s="1389"/>
      <c r="F647" s="1389"/>
      <c r="G647" s="1351"/>
      <c r="H647" s="1352"/>
      <c r="I647" s="1353"/>
      <c r="J647" s="1481">
        <f t="shared" si="12"/>
        <v>0</v>
      </c>
      <c r="K647" s="1355"/>
      <c r="L647" s="1355"/>
      <c r="M647" s="1414"/>
    </row>
    <row r="648" spans="1:13">
      <c r="A648" s="1358"/>
      <c r="B648" s="1388"/>
      <c r="C648" s="1388"/>
      <c r="D648" s="1349"/>
      <c r="E648" s="1389"/>
      <c r="F648" s="1389"/>
      <c r="G648" s="1351"/>
      <c r="H648" s="1352"/>
      <c r="I648" s="1353"/>
      <c r="J648" s="1481">
        <f t="shared" si="12"/>
        <v>0</v>
      </c>
      <c r="K648" s="1355"/>
      <c r="L648" s="1355"/>
      <c r="M648" s="1414"/>
    </row>
    <row r="649" spans="1:13">
      <c r="A649" s="1358"/>
      <c r="B649" s="1388"/>
      <c r="C649" s="1388"/>
      <c r="D649" s="1349"/>
      <c r="E649" s="1389"/>
      <c r="F649" s="1389"/>
      <c r="G649" s="1351"/>
      <c r="H649" s="1352"/>
      <c r="I649" s="1353"/>
      <c r="J649" s="1481">
        <f t="shared" si="12"/>
        <v>0</v>
      </c>
      <c r="K649" s="1355"/>
      <c r="L649" s="1355"/>
      <c r="M649" s="1414"/>
    </row>
    <row r="650" spans="1:13">
      <c r="A650" s="1358"/>
      <c r="B650" s="1388"/>
      <c r="C650" s="1388"/>
      <c r="D650" s="1349"/>
      <c r="E650" s="1389"/>
      <c r="F650" s="1389"/>
      <c r="G650" s="1351"/>
      <c r="H650" s="1352"/>
      <c r="I650" s="1353"/>
      <c r="J650" s="1481">
        <f t="shared" si="12"/>
        <v>0</v>
      </c>
      <c r="K650" s="1355"/>
      <c r="L650" s="1355"/>
      <c r="M650" s="1414"/>
    </row>
    <row r="651" spans="1:13">
      <c r="A651" s="1358"/>
      <c r="B651" s="1388"/>
      <c r="C651" s="1388"/>
      <c r="D651" s="1349"/>
      <c r="E651" s="1389"/>
      <c r="F651" s="1389"/>
      <c r="G651" s="1351"/>
      <c r="H651" s="1352"/>
      <c r="I651" s="1353"/>
      <c r="J651" s="1481">
        <f t="shared" si="12"/>
        <v>0</v>
      </c>
      <c r="K651" s="1355"/>
      <c r="L651" s="1355"/>
      <c r="M651" s="1414"/>
    </row>
    <row r="652" spans="1:13">
      <c r="A652" s="1358"/>
      <c r="B652" s="1388"/>
      <c r="C652" s="1388"/>
      <c r="D652" s="1349"/>
      <c r="E652" s="1389"/>
      <c r="F652" s="1389"/>
      <c r="G652" s="1351"/>
      <c r="H652" s="1352"/>
      <c r="I652" s="1353"/>
      <c r="J652" s="1481">
        <f t="shared" si="12"/>
        <v>0</v>
      </c>
      <c r="K652" s="1355"/>
      <c r="L652" s="1355"/>
      <c r="M652" s="1414"/>
    </row>
    <row r="653" spans="1:13">
      <c r="A653" s="1358"/>
      <c r="B653" s="1388"/>
      <c r="C653" s="1388"/>
      <c r="D653" s="1349"/>
      <c r="E653" s="1389"/>
      <c r="F653" s="1389"/>
      <c r="G653" s="1351"/>
      <c r="H653" s="1352"/>
      <c r="I653" s="1353"/>
      <c r="J653" s="1481">
        <f t="shared" si="12"/>
        <v>0</v>
      </c>
      <c r="K653" s="1355"/>
      <c r="L653" s="1355"/>
      <c r="M653" s="1414"/>
    </row>
    <row r="654" spans="1:13">
      <c r="A654" s="1358"/>
      <c r="B654" s="1388"/>
      <c r="C654" s="1388"/>
      <c r="D654" s="1349"/>
      <c r="E654" s="1389"/>
      <c r="F654" s="1389"/>
      <c r="G654" s="1351"/>
      <c r="H654" s="1352"/>
      <c r="I654" s="1353"/>
      <c r="J654" s="1481">
        <f t="shared" si="12"/>
        <v>0</v>
      </c>
      <c r="K654" s="1355"/>
      <c r="L654" s="1355"/>
      <c r="M654" s="1414"/>
    </row>
    <row r="655" spans="1:13">
      <c r="A655" s="1358"/>
      <c r="B655" s="1388"/>
      <c r="C655" s="1388"/>
      <c r="D655" s="1349"/>
      <c r="E655" s="1389"/>
      <c r="F655" s="1389"/>
      <c r="G655" s="1351"/>
      <c r="H655" s="1352"/>
      <c r="I655" s="1353"/>
      <c r="J655" s="1481">
        <f t="shared" si="12"/>
        <v>0</v>
      </c>
      <c r="K655" s="1355"/>
      <c r="L655" s="1355"/>
      <c r="M655" s="1414"/>
    </row>
    <row r="656" spans="1:13">
      <c r="A656" s="1358"/>
      <c r="B656" s="1388"/>
      <c r="C656" s="1388"/>
      <c r="D656" s="1349"/>
      <c r="E656" s="1389"/>
      <c r="F656" s="1389"/>
      <c r="G656" s="1351"/>
      <c r="H656" s="1352"/>
      <c r="I656" s="1353"/>
      <c r="J656" s="1481">
        <f t="shared" si="12"/>
        <v>0</v>
      </c>
      <c r="K656" s="1355"/>
      <c r="L656" s="1355"/>
      <c r="M656" s="1414"/>
    </row>
    <row r="657" spans="1:13">
      <c r="A657" s="1358"/>
      <c r="B657" s="1388"/>
      <c r="C657" s="1388"/>
      <c r="D657" s="1349"/>
      <c r="E657" s="1389"/>
      <c r="F657" s="1389"/>
      <c r="G657" s="1351"/>
      <c r="H657" s="1352"/>
      <c r="I657" s="1353"/>
      <c r="J657" s="1481">
        <f t="shared" si="12"/>
        <v>0</v>
      </c>
      <c r="K657" s="1355"/>
      <c r="L657" s="1355"/>
      <c r="M657" s="1414"/>
    </row>
    <row r="658" spans="1:13">
      <c r="A658" s="1358"/>
      <c r="B658" s="1388"/>
      <c r="C658" s="1388"/>
      <c r="D658" s="1349"/>
      <c r="E658" s="1389"/>
      <c r="F658" s="1389"/>
      <c r="G658" s="1351"/>
      <c r="H658" s="1352"/>
      <c r="I658" s="1353"/>
      <c r="J658" s="1481">
        <f t="shared" si="12"/>
        <v>0</v>
      </c>
      <c r="K658" s="1355"/>
      <c r="L658" s="1355"/>
      <c r="M658" s="1414"/>
    </row>
    <row r="659" spans="1:13">
      <c r="A659" s="1358"/>
      <c r="B659" s="1388"/>
      <c r="C659" s="1388"/>
      <c r="D659" s="1349"/>
      <c r="E659" s="1389"/>
      <c r="F659" s="1389"/>
      <c r="G659" s="1351"/>
      <c r="H659" s="1352"/>
      <c r="I659" s="1353"/>
      <c r="J659" s="1481">
        <f t="shared" si="12"/>
        <v>0</v>
      </c>
      <c r="K659" s="1355"/>
      <c r="L659" s="1355"/>
      <c r="M659" s="1414"/>
    </row>
    <row r="660" spans="1:13">
      <c r="A660" s="1358"/>
      <c r="B660" s="1388"/>
      <c r="C660" s="1388"/>
      <c r="D660" s="1349"/>
      <c r="E660" s="1389"/>
      <c r="F660" s="1389"/>
      <c r="G660" s="1351"/>
      <c r="H660" s="1352"/>
      <c r="I660" s="1353"/>
      <c r="J660" s="1481">
        <f t="shared" si="12"/>
        <v>0</v>
      </c>
      <c r="K660" s="1355"/>
      <c r="L660" s="1355"/>
      <c r="M660" s="1414"/>
    </row>
    <row r="661" spans="1:13">
      <c r="A661" s="1358"/>
      <c r="B661" s="1388"/>
      <c r="C661" s="1388"/>
      <c r="D661" s="1349"/>
      <c r="E661" s="1389"/>
      <c r="F661" s="1389"/>
      <c r="G661" s="1351"/>
      <c r="H661" s="1352"/>
      <c r="I661" s="1353"/>
      <c r="J661" s="1481">
        <f t="shared" si="12"/>
        <v>0</v>
      </c>
      <c r="K661" s="1355"/>
      <c r="L661" s="1355"/>
      <c r="M661" s="1414"/>
    </row>
    <row r="662" spans="1:13">
      <c r="A662" s="1358"/>
      <c r="B662" s="1388"/>
      <c r="C662" s="1388"/>
      <c r="D662" s="1349"/>
      <c r="E662" s="1389"/>
      <c r="F662" s="1389"/>
      <c r="G662" s="1351"/>
      <c r="H662" s="1352"/>
      <c r="I662" s="1353"/>
      <c r="J662" s="1481">
        <f t="shared" si="12"/>
        <v>0</v>
      </c>
      <c r="K662" s="1355"/>
      <c r="L662" s="1355"/>
      <c r="M662" s="1414"/>
    </row>
    <row r="663" spans="1:13">
      <c r="A663" s="1358"/>
      <c r="B663" s="1388"/>
      <c r="C663" s="1388"/>
      <c r="D663" s="1349"/>
      <c r="E663" s="1389"/>
      <c r="F663" s="1389"/>
      <c r="G663" s="1351"/>
      <c r="H663" s="1352"/>
      <c r="I663" s="1353"/>
      <c r="J663" s="1481">
        <f t="shared" si="12"/>
        <v>0</v>
      </c>
      <c r="K663" s="1355"/>
      <c r="L663" s="1355"/>
      <c r="M663" s="1414"/>
    </row>
    <row r="664" spans="1:13">
      <c r="A664" s="1358"/>
      <c r="B664" s="1388"/>
      <c r="C664" s="1388"/>
      <c r="D664" s="1349"/>
      <c r="E664" s="1389"/>
      <c r="F664" s="1389"/>
      <c r="G664" s="1351"/>
      <c r="H664" s="1352"/>
      <c r="I664" s="1353"/>
      <c r="J664" s="1481">
        <f t="shared" si="12"/>
        <v>0</v>
      </c>
      <c r="K664" s="1355"/>
      <c r="L664" s="1355"/>
      <c r="M664" s="1414"/>
    </row>
    <row r="665" spans="1:13">
      <c r="A665" s="1358"/>
      <c r="B665" s="1388"/>
      <c r="C665" s="1388"/>
      <c r="D665" s="1349"/>
      <c r="E665" s="1389"/>
      <c r="F665" s="1389"/>
      <c r="G665" s="1351"/>
      <c r="H665" s="1352"/>
      <c r="I665" s="1353"/>
      <c r="J665" s="1481">
        <f t="shared" si="12"/>
        <v>0</v>
      </c>
      <c r="K665" s="1355"/>
      <c r="L665" s="1355"/>
      <c r="M665" s="1414"/>
    </row>
    <row r="666" spans="1:13">
      <c r="A666" s="1358"/>
      <c r="B666" s="1388"/>
      <c r="C666" s="1388"/>
      <c r="D666" s="1349"/>
      <c r="E666" s="1389"/>
      <c r="F666" s="1389"/>
      <c r="G666" s="1351"/>
      <c r="H666" s="1352"/>
      <c r="I666" s="1353"/>
      <c r="J666" s="1481">
        <f t="shared" si="12"/>
        <v>0</v>
      </c>
      <c r="K666" s="1355"/>
      <c r="L666" s="1355"/>
      <c r="M666" s="1414"/>
    </row>
    <row r="667" spans="1:13">
      <c r="A667" s="1358"/>
      <c r="B667" s="1388"/>
      <c r="C667" s="1388"/>
      <c r="D667" s="1349"/>
      <c r="E667" s="1389"/>
      <c r="F667" s="1389"/>
      <c r="G667" s="1351"/>
      <c r="H667" s="1352"/>
      <c r="I667" s="1353"/>
      <c r="J667" s="1481">
        <f t="shared" si="12"/>
        <v>0</v>
      </c>
      <c r="K667" s="1355"/>
      <c r="L667" s="1355"/>
      <c r="M667" s="1414"/>
    </row>
    <row r="668" spans="1:13">
      <c r="A668" s="1358"/>
      <c r="B668" s="1388"/>
      <c r="C668" s="1388"/>
      <c r="D668" s="1349"/>
      <c r="E668" s="1389"/>
      <c r="F668" s="1389"/>
      <c r="G668" s="1351"/>
      <c r="H668" s="1352"/>
      <c r="I668" s="1353"/>
      <c r="J668" s="1481">
        <f t="shared" si="12"/>
        <v>0</v>
      </c>
      <c r="K668" s="1355"/>
      <c r="L668" s="1355"/>
      <c r="M668" s="1414"/>
    </row>
    <row r="669" spans="1:13">
      <c r="A669" s="1358"/>
      <c r="B669" s="1388"/>
      <c r="C669" s="1388"/>
      <c r="D669" s="1349"/>
      <c r="E669" s="1389"/>
      <c r="F669" s="1389"/>
      <c r="G669" s="1351"/>
      <c r="H669" s="1352"/>
      <c r="I669" s="1353"/>
      <c r="J669" s="1481">
        <f t="shared" si="12"/>
        <v>0</v>
      </c>
      <c r="K669" s="1355"/>
      <c r="L669" s="1355"/>
      <c r="M669" s="1414"/>
    </row>
    <row r="670" spans="1:13">
      <c r="A670" s="1358"/>
      <c r="B670" s="1388"/>
      <c r="C670" s="1388"/>
      <c r="D670" s="1349"/>
      <c r="E670" s="1389"/>
      <c r="F670" s="1389"/>
      <c r="G670" s="1351"/>
      <c r="H670" s="1352"/>
      <c r="I670" s="1353"/>
      <c r="J670" s="1481">
        <f t="shared" si="12"/>
        <v>0</v>
      </c>
      <c r="K670" s="1355"/>
      <c r="L670" s="1355"/>
      <c r="M670" s="1414"/>
    </row>
    <row r="671" spans="1:13">
      <c r="A671" s="1358"/>
      <c r="B671" s="1388"/>
      <c r="C671" s="1388"/>
      <c r="D671" s="1349"/>
      <c r="E671" s="1389"/>
      <c r="F671" s="1389"/>
      <c r="G671" s="1351"/>
      <c r="H671" s="1352"/>
      <c r="I671" s="1353"/>
      <c r="J671" s="1481">
        <f t="shared" si="12"/>
        <v>0</v>
      </c>
      <c r="K671" s="1355"/>
      <c r="L671" s="1355"/>
      <c r="M671" s="1414"/>
    </row>
    <row r="672" spans="1:13">
      <c r="A672" s="1358"/>
      <c r="B672" s="1388"/>
      <c r="C672" s="1388"/>
      <c r="D672" s="1349"/>
      <c r="E672" s="1389"/>
      <c r="F672" s="1389"/>
      <c r="G672" s="1351"/>
      <c r="H672" s="1352"/>
      <c r="I672" s="1353"/>
      <c r="J672" s="1481">
        <f t="shared" si="12"/>
        <v>0</v>
      </c>
      <c r="K672" s="1355"/>
      <c r="L672" s="1355"/>
      <c r="M672" s="1414"/>
    </row>
    <row r="673" spans="1:13">
      <c r="A673" s="1358"/>
      <c r="B673" s="1388"/>
      <c r="C673" s="1388"/>
      <c r="D673" s="1349"/>
      <c r="E673" s="1389"/>
      <c r="F673" s="1389"/>
      <c r="G673" s="1351"/>
      <c r="H673" s="1352"/>
      <c r="I673" s="1353"/>
      <c r="J673" s="1481">
        <f t="shared" si="12"/>
        <v>0</v>
      </c>
      <c r="K673" s="1355"/>
      <c r="L673" s="1355"/>
      <c r="M673" s="1414"/>
    </row>
    <row r="674" spans="1:13">
      <c r="A674" s="1358"/>
      <c r="B674" s="1388"/>
      <c r="C674" s="1388"/>
      <c r="D674" s="1349"/>
      <c r="E674" s="1389"/>
      <c r="F674" s="1389"/>
      <c r="G674" s="1351"/>
      <c r="H674" s="1352"/>
      <c r="I674" s="1353"/>
      <c r="J674" s="1481">
        <f t="shared" si="12"/>
        <v>0</v>
      </c>
      <c r="K674" s="1355"/>
      <c r="L674" s="1355"/>
      <c r="M674" s="1414"/>
    </row>
    <row r="675" spans="1:13">
      <c r="A675" s="1358"/>
      <c r="B675" s="1388"/>
      <c r="C675" s="1388"/>
      <c r="D675" s="1349"/>
      <c r="E675" s="1389"/>
      <c r="F675" s="1389"/>
      <c r="G675" s="1351"/>
      <c r="H675" s="1352"/>
      <c r="I675" s="1353"/>
      <c r="J675" s="1481">
        <f t="shared" si="12"/>
        <v>0</v>
      </c>
      <c r="K675" s="1355"/>
      <c r="L675" s="1355"/>
      <c r="M675" s="1414"/>
    </row>
    <row r="676" spans="1:13">
      <c r="A676" s="1358"/>
      <c r="B676" s="1388"/>
      <c r="C676" s="1388"/>
      <c r="D676" s="1349"/>
      <c r="E676" s="1389"/>
      <c r="F676" s="1389"/>
      <c r="G676" s="1351"/>
      <c r="H676" s="1352"/>
      <c r="I676" s="1353"/>
      <c r="J676" s="1481">
        <f t="shared" si="12"/>
        <v>0</v>
      </c>
      <c r="K676" s="1355"/>
      <c r="L676" s="1355"/>
      <c r="M676" s="1414"/>
    </row>
    <row r="677" spans="1:13">
      <c r="A677" s="1358"/>
      <c r="B677" s="1388"/>
      <c r="C677" s="1388"/>
      <c r="D677" s="1349"/>
      <c r="E677" s="1389"/>
      <c r="F677" s="1389"/>
      <c r="G677" s="1351"/>
      <c r="H677" s="1352"/>
      <c r="I677" s="1353"/>
      <c r="J677" s="1481">
        <f t="shared" si="12"/>
        <v>0</v>
      </c>
      <c r="K677" s="1355"/>
      <c r="L677" s="1355"/>
      <c r="M677" s="1414"/>
    </row>
    <row r="678" spans="1:13">
      <c r="A678" s="1358"/>
      <c r="B678" s="1388"/>
      <c r="C678" s="1388"/>
      <c r="D678" s="1349"/>
      <c r="E678" s="1389"/>
      <c r="F678" s="1389"/>
      <c r="G678" s="1351"/>
      <c r="H678" s="1352"/>
      <c r="I678" s="1353"/>
      <c r="J678" s="1481">
        <f t="shared" si="12"/>
        <v>0</v>
      </c>
      <c r="K678" s="1355"/>
      <c r="L678" s="1355"/>
      <c r="M678" s="1414"/>
    </row>
    <row r="679" spans="1:13">
      <c r="A679" s="1358"/>
      <c r="B679" s="1388"/>
      <c r="C679" s="1388"/>
      <c r="D679" s="1349"/>
      <c r="E679" s="1389"/>
      <c r="F679" s="1389"/>
      <c r="G679" s="1351"/>
      <c r="H679" s="1352"/>
      <c r="I679" s="1353"/>
      <c r="J679" s="1481">
        <f t="shared" si="12"/>
        <v>0</v>
      </c>
      <c r="K679" s="1355"/>
      <c r="L679" s="1355"/>
      <c r="M679" s="1414"/>
    </row>
    <row r="680" spans="1:13">
      <c r="A680" s="1358"/>
      <c r="B680" s="1388"/>
      <c r="C680" s="1388"/>
      <c r="D680" s="1349"/>
      <c r="E680" s="1389"/>
      <c r="F680" s="1389"/>
      <c r="G680" s="1351"/>
      <c r="H680" s="1352"/>
      <c r="I680" s="1353"/>
      <c r="J680" s="1481">
        <f t="shared" si="12"/>
        <v>0</v>
      </c>
      <c r="K680" s="1355"/>
      <c r="L680" s="1355"/>
      <c r="M680" s="1414"/>
    </row>
    <row r="681" spans="1:13">
      <c r="A681" s="1463"/>
      <c r="B681" s="1475"/>
      <c r="C681" s="1475"/>
      <c r="D681" s="1476"/>
      <c r="E681" s="1477"/>
      <c r="F681" s="1477"/>
      <c r="G681" s="1478"/>
      <c r="H681" s="1466"/>
      <c r="I681" s="1467"/>
      <c r="J681" s="1482">
        <f t="shared" si="12"/>
        <v>0</v>
      </c>
      <c r="K681" s="1355"/>
      <c r="L681" s="1355"/>
      <c r="M681" s="1427"/>
    </row>
    <row r="682" spans="1:13">
      <c r="A682" s="1479"/>
      <c r="B682" s="1479"/>
      <c r="C682" s="1479"/>
      <c r="D682" s="1479"/>
      <c r="E682" s="1479"/>
      <c r="F682" s="1479"/>
      <c r="G682" s="1479"/>
      <c r="H682" s="1479"/>
      <c r="I682" s="1479"/>
    </row>
    <row r="683" spans="1:13">
      <c r="A683" s="1479"/>
      <c r="B683" s="1479"/>
      <c r="C683" s="1479"/>
      <c r="D683" s="1479"/>
      <c r="E683" s="1479"/>
      <c r="F683" s="1479"/>
      <c r="G683" s="1479"/>
      <c r="H683" s="1479"/>
      <c r="I683" s="1479"/>
    </row>
  </sheetData>
  <sheetProtection algorithmName="SHA-512" hashValue="bt94Mn4lsy4ikWF10KFx3Dgn84VY5MLm7gn9PNA2b8yF2jtE1aIJkoWw/BJ0pwokojmxD6Vkov4tdfPbubcKLg==" saltValue="xOQdOITB48L8R6lCX9FPEQ==" spinCount="100000" sheet="1" sort="0" autoFilter="0" pivotTables="0"/>
  <mergeCells count="13">
    <mergeCell ref="N7:P7"/>
    <mergeCell ref="A1:J1"/>
    <mergeCell ref="N4:P4"/>
    <mergeCell ref="Q4:S4"/>
    <mergeCell ref="N5:P5"/>
    <mergeCell ref="Q5:S5"/>
    <mergeCell ref="Q24:R24"/>
    <mergeCell ref="N8:P8"/>
    <mergeCell ref="N11:P11"/>
    <mergeCell ref="N12:P12"/>
    <mergeCell ref="Q13:R13"/>
    <mergeCell ref="Q14:S14"/>
    <mergeCell ref="Q23:R23"/>
  </mergeCells>
  <conditionalFormatting sqref="A2:I12 A13 C13:I13 A14:I9918">
    <cfRule type="expression" dxfId="9" priority="4">
      <formula>$C2="Website"</formula>
    </cfRule>
  </conditionalFormatting>
  <conditionalFormatting sqref="B13">
    <cfRule type="expression" dxfId="8" priority="1">
      <formula>$C13="Website"</formula>
    </cfRule>
  </conditionalFormatting>
  <conditionalFormatting sqref="C1 C100:C1048576">
    <cfRule type="expression" dxfId="7" priority="5">
      <formula>$A:I ="Website"</formula>
    </cfRule>
  </conditionalFormatting>
  <conditionalFormatting sqref="L1:L1048576">
    <cfRule type="cellIs" dxfId="6" priority="2" operator="equal">
      <formula>"Não"</formula>
    </cfRule>
    <cfRule type="cellIs" dxfId="5" priority="3" operator="equal">
      <formula>"Sim "</formula>
    </cfRule>
  </conditionalFormatting>
  <dataValidations count="2">
    <dataValidation type="list" allowBlank="1" showInputMessage="1" showErrorMessage="1" sqref="L1:L1048576" xr:uid="{56B3F73A-0888-47B1-B618-9E67D9A57CF6}">
      <formula1 xml:space="preserve"> $X$4:$X$5</formula1>
    </dataValidation>
    <dataValidation type="list" allowBlank="1" showInputMessage="1" showErrorMessage="1" sqref="C1:C1048576" xr:uid="{77D5B1F9-E3C4-4877-951E-60E22F3A2735}">
      <formula1 xml:space="preserve"> $X$2:$X$3</formula1>
    </dataValidation>
  </dataValidations>
  <pageMargins left="0.7" right="0.7" top="0.75" bottom="0.75" header="0.3" footer="0.3"/>
  <pageSetup paperSize="9" scale="18" fitToWidth="0" orientation="landscape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7A9B8-82B0-46A0-BFBD-1CC363E1A370}">
  <dimension ref="B1:I42"/>
  <sheetViews>
    <sheetView zoomScale="80" zoomScaleNormal="85" workbookViewId="0">
      <selection activeCell="G31" sqref="G31"/>
    </sheetView>
  </sheetViews>
  <sheetFormatPr defaultColWidth="9" defaultRowHeight="15"/>
  <cols>
    <col min="1" max="1" width="3.42578125" customWidth="1"/>
    <col min="2" max="2" width="18.7109375" style="1" customWidth="1"/>
    <col min="3" max="3" width="30.7109375" style="1" bestFit="1" customWidth="1"/>
    <col min="4" max="4" width="19.85546875" style="1255" customWidth="1"/>
    <col min="5" max="5" width="18.5703125" style="1" customWidth="1"/>
    <col min="6" max="6" width="26.85546875" customWidth="1"/>
    <col min="7" max="7" width="48" customWidth="1"/>
    <col min="8" max="8" width="68.42578125" customWidth="1"/>
    <col min="9" max="9" width="64.5703125" customWidth="1"/>
  </cols>
  <sheetData>
    <row r="1" spans="2:9" ht="15.75" thickBot="1"/>
    <row r="2" spans="2:9" ht="16.5" thickBot="1">
      <c r="B2" s="979" t="s">
        <v>12</v>
      </c>
      <c r="C2" s="980" t="s">
        <v>2914</v>
      </c>
      <c r="D2" s="1263" t="s">
        <v>14</v>
      </c>
      <c r="E2" s="982" t="s">
        <v>203</v>
      </c>
      <c r="F2" s="345"/>
      <c r="G2" s="1739" t="s">
        <v>844</v>
      </c>
      <c r="H2" s="1740"/>
      <c r="I2" s="1740"/>
    </row>
    <row r="3" spans="2:9" ht="16.5" thickBot="1">
      <c r="B3" s="701">
        <v>46000</v>
      </c>
      <c r="C3" t="s">
        <v>3112</v>
      </c>
      <c r="D3" s="1260">
        <v>99</v>
      </c>
      <c r="E3" s="1257">
        <f>D3*25%</f>
        <v>24.75</v>
      </c>
      <c r="F3" s="502"/>
      <c r="G3" s="753"/>
      <c r="H3" s="753"/>
      <c r="I3" s="753"/>
    </row>
    <row r="4" spans="2:9" ht="16.5" thickBot="1">
      <c r="B4" s="701">
        <v>46000</v>
      </c>
      <c r="C4" s="1273" t="s">
        <v>3113</v>
      </c>
      <c r="D4" s="1260">
        <v>33</v>
      </c>
      <c r="E4" s="1257">
        <f>D4*25%</f>
        <v>8.25</v>
      </c>
      <c r="F4" s="502"/>
      <c r="G4" s="985" t="s">
        <v>1087</v>
      </c>
      <c r="H4" s="985"/>
      <c r="I4" s="985" t="s">
        <v>845</v>
      </c>
    </row>
    <row r="5" spans="2:9" ht="15.75" thickBot="1">
      <c r="B5" s="701"/>
      <c r="C5" s="1273"/>
      <c r="D5" s="1260"/>
      <c r="E5" s="1257">
        <f t="shared" ref="E5:E20" si="0">D5*25%</f>
        <v>0</v>
      </c>
      <c r="F5" s="345"/>
      <c r="G5" s="345"/>
      <c r="H5" s="345"/>
      <c r="I5" s="345"/>
    </row>
    <row r="6" spans="2:9" ht="16.5" thickBot="1">
      <c r="B6" s="701"/>
      <c r="C6" s="1273"/>
      <c r="D6" s="1260"/>
      <c r="E6" s="1257">
        <f>D6*25%</f>
        <v>0</v>
      </c>
      <c r="F6" s="345"/>
      <c r="G6" s="985" t="s">
        <v>846</v>
      </c>
      <c r="H6" s="985" t="s">
        <v>848</v>
      </c>
      <c r="I6" s="985" t="s">
        <v>847</v>
      </c>
    </row>
    <row r="7" spans="2:9" ht="16.5" thickBot="1">
      <c r="B7" s="701"/>
      <c r="C7" s="1273"/>
      <c r="D7" s="1260"/>
      <c r="E7" s="1257">
        <f t="shared" si="0"/>
        <v>0</v>
      </c>
      <c r="F7" s="345"/>
      <c r="G7" s="1262">
        <v>32</v>
      </c>
      <c r="H7" s="1262">
        <v>10</v>
      </c>
      <c r="I7" s="782" t="s">
        <v>1904</v>
      </c>
    </row>
    <row r="8" spans="2:9" ht="16.5" thickBot="1">
      <c r="B8" s="701"/>
      <c r="C8" s="1273"/>
      <c r="D8" s="1260"/>
      <c r="E8" s="1257">
        <f t="shared" si="0"/>
        <v>0</v>
      </c>
      <c r="F8" s="345"/>
      <c r="G8" s="783" t="s">
        <v>849</v>
      </c>
      <c r="H8" s="784"/>
      <c r="I8" s="785" t="s">
        <v>850</v>
      </c>
    </row>
    <row r="9" spans="2:9" ht="15.75" thickBot="1">
      <c r="B9" s="701"/>
      <c r="C9" s="1273"/>
      <c r="D9" s="1260"/>
      <c r="E9" s="1257">
        <f t="shared" si="0"/>
        <v>0</v>
      </c>
      <c r="F9" s="502"/>
      <c r="G9" s="1261"/>
      <c r="H9" s="1261"/>
      <c r="I9" s="360"/>
    </row>
    <row r="10" spans="2:9" ht="16.5" thickBot="1">
      <c r="B10" s="701"/>
      <c r="C10" s="1273"/>
      <c r="D10" s="1260"/>
      <c r="E10" s="1257">
        <f t="shared" si="0"/>
        <v>0</v>
      </c>
      <c r="F10" s="345"/>
      <c r="G10" s="985" t="s">
        <v>1905</v>
      </c>
      <c r="H10" s="985" t="s">
        <v>1906</v>
      </c>
      <c r="I10" s="985" t="s">
        <v>851</v>
      </c>
    </row>
    <row r="11" spans="2:9" ht="15.75">
      <c r="B11" s="701"/>
      <c r="C11" s="1273"/>
      <c r="D11" s="1260"/>
      <c r="E11" s="1257">
        <f t="shared" si="0"/>
        <v>0</v>
      </c>
      <c r="F11" s="345"/>
      <c r="G11" s="403" t="s">
        <v>1907</v>
      </c>
      <c r="H11" s="688" t="s">
        <v>1908</v>
      </c>
      <c r="I11" s="401" t="s">
        <v>1913</v>
      </c>
    </row>
    <row r="12" spans="2:9" ht="15.75">
      <c r="B12" s="701"/>
      <c r="C12" s="1273"/>
      <c r="D12" s="1260"/>
      <c r="E12" s="1257">
        <f t="shared" si="0"/>
        <v>0</v>
      </c>
      <c r="F12" s="345"/>
      <c r="G12" s="986" t="s">
        <v>1911</v>
      </c>
      <c r="H12" s="987" t="s">
        <v>1912</v>
      </c>
      <c r="I12" s="401" t="s">
        <v>1913</v>
      </c>
    </row>
    <row r="13" spans="2:9" ht="16.5" thickBot="1">
      <c r="B13" s="701"/>
      <c r="C13" s="1273"/>
      <c r="D13" s="1260"/>
      <c r="E13" s="1257">
        <f t="shared" si="0"/>
        <v>0</v>
      </c>
      <c r="F13" s="345"/>
      <c r="G13" s="778" t="s">
        <v>1909</v>
      </c>
      <c r="H13" s="779" t="s">
        <v>1910</v>
      </c>
      <c r="I13" s="402" t="s">
        <v>1914</v>
      </c>
    </row>
    <row r="14" spans="2:9" ht="16.5" thickBot="1">
      <c r="B14" s="701"/>
      <c r="C14" s="1273"/>
      <c r="D14" s="1260"/>
      <c r="E14" s="1257">
        <f t="shared" si="0"/>
        <v>0</v>
      </c>
      <c r="F14" s="345"/>
      <c r="G14" s="690"/>
      <c r="H14" s="690"/>
      <c r="I14" s="691"/>
    </row>
    <row r="15" spans="2:9" ht="15.75">
      <c r="B15" s="701"/>
      <c r="C15" s="1273"/>
      <c r="D15" s="1260"/>
      <c r="E15" s="1257">
        <f t="shared" si="0"/>
        <v>0</v>
      </c>
      <c r="F15" s="345"/>
      <c r="G15" s="1732" t="s">
        <v>1230</v>
      </c>
      <c r="H15" s="786" t="s">
        <v>852</v>
      </c>
      <c r="I15" s="360"/>
    </row>
    <row r="16" spans="2:9" ht="16.5" thickBot="1">
      <c r="B16" s="701"/>
      <c r="C16" s="1273"/>
      <c r="D16" s="1260"/>
      <c r="E16" s="1257">
        <f t="shared" si="0"/>
        <v>0</v>
      </c>
      <c r="F16" s="345"/>
      <c r="G16" s="1733"/>
      <c r="H16" s="787" t="s">
        <v>853</v>
      </c>
      <c r="I16" s="360"/>
    </row>
    <row r="17" spans="2:9" ht="16.5" thickBot="1">
      <c r="B17" s="701"/>
      <c r="C17" s="1273"/>
      <c r="D17" s="1260"/>
      <c r="E17" s="1257">
        <f t="shared" si="0"/>
        <v>0</v>
      </c>
      <c r="F17" s="345"/>
      <c r="G17" s="686"/>
      <c r="H17" s="686"/>
      <c r="I17" s="687"/>
    </row>
    <row r="18" spans="2:9" ht="15.75">
      <c r="B18" s="701"/>
      <c r="C18" s="1273"/>
      <c r="D18" s="1260"/>
      <c r="E18" s="1257">
        <f t="shared" si="0"/>
        <v>0</v>
      </c>
      <c r="F18" s="345"/>
      <c r="G18" s="1732" t="s">
        <v>1231</v>
      </c>
      <c r="H18" s="1735" t="s">
        <v>3080</v>
      </c>
      <c r="I18" s="687"/>
    </row>
    <row r="19" spans="2:9">
      <c r="B19" s="701"/>
      <c r="C19" s="1273"/>
      <c r="D19" s="1260"/>
      <c r="E19" s="1257">
        <f t="shared" si="0"/>
        <v>0</v>
      </c>
      <c r="F19" s="345"/>
      <c r="G19" s="1734"/>
      <c r="H19" s="1736"/>
      <c r="I19" s="345"/>
    </row>
    <row r="20" spans="2:9">
      <c r="B20" s="701"/>
      <c r="C20" s="1273"/>
      <c r="D20" s="1260"/>
      <c r="E20" s="1257">
        <f t="shared" si="0"/>
        <v>0</v>
      </c>
      <c r="F20" s="345"/>
      <c r="G20" s="1734"/>
      <c r="H20" s="1736"/>
      <c r="I20" s="360"/>
    </row>
    <row r="21" spans="2:9" ht="15.75" thickBot="1">
      <c r="B21" s="701"/>
      <c r="C21" s="1273"/>
      <c r="D21" s="1260"/>
      <c r="E21" s="1257">
        <f t="shared" ref="E21:E37" si="1">D21*25%</f>
        <v>0</v>
      </c>
      <c r="F21" s="365"/>
      <c r="G21" s="1733"/>
      <c r="H21" s="1668"/>
      <c r="I21" s="360"/>
    </row>
    <row r="22" spans="2:9" ht="16.5" thickBot="1">
      <c r="B22" s="701"/>
      <c r="C22" s="1273"/>
      <c r="D22" s="1260"/>
      <c r="E22" s="1257">
        <f t="shared" si="1"/>
        <v>0</v>
      </c>
      <c r="F22" s="345"/>
      <c r="G22" s="692"/>
      <c r="H22" s="693"/>
      <c r="I22" s="360"/>
    </row>
    <row r="23" spans="2:9">
      <c r="B23" s="702"/>
      <c r="C23" s="1273"/>
      <c r="D23" s="1259"/>
      <c r="E23" s="1257">
        <f t="shared" si="1"/>
        <v>0</v>
      </c>
      <c r="F23" s="471"/>
      <c r="G23" s="1737" t="s">
        <v>1090</v>
      </c>
      <c r="H23" s="406" t="s">
        <v>1091</v>
      </c>
      <c r="I23" s="360"/>
    </row>
    <row r="24" spans="2:9" ht="15.75" thickBot="1">
      <c r="B24" s="702"/>
      <c r="C24" s="1273"/>
      <c r="D24" s="1259"/>
      <c r="E24" s="1257">
        <f t="shared" si="1"/>
        <v>0</v>
      </c>
      <c r="F24" s="471"/>
      <c r="G24" s="1738"/>
      <c r="H24" s="780" t="s">
        <v>1092</v>
      </c>
    </row>
    <row r="25" spans="2:9" ht="15.75">
      <c r="B25" s="702"/>
      <c r="C25" s="1273"/>
      <c r="D25" s="1259"/>
      <c r="E25" s="1257">
        <f t="shared" si="1"/>
        <v>0</v>
      </c>
      <c r="F25" s="471"/>
      <c r="G25" s="693"/>
      <c r="H25" s="345"/>
    </row>
    <row r="26" spans="2:9" ht="15.75" customHeight="1">
      <c r="B26" s="702"/>
      <c r="C26" s="1273"/>
      <c r="D26" s="1259"/>
      <c r="E26" s="1257">
        <f t="shared" si="1"/>
        <v>0</v>
      </c>
      <c r="F26" s="471"/>
      <c r="G26" s="693"/>
      <c r="H26" s="345"/>
    </row>
    <row r="27" spans="2:9" ht="15" customHeight="1">
      <c r="B27" s="702"/>
      <c r="C27" s="1273"/>
      <c r="D27" s="1259"/>
      <c r="E27" s="1257">
        <f t="shared" si="1"/>
        <v>0</v>
      </c>
      <c r="F27" s="471"/>
      <c r="G27" s="693"/>
      <c r="H27" s="345"/>
    </row>
    <row r="28" spans="2:9" ht="15" customHeight="1">
      <c r="B28" s="702"/>
      <c r="C28" s="1273"/>
      <c r="D28" s="1259"/>
      <c r="E28" s="1257">
        <f t="shared" si="1"/>
        <v>0</v>
      </c>
      <c r="F28" s="471"/>
      <c r="G28" s="693"/>
      <c r="H28" s="345"/>
    </row>
    <row r="29" spans="2:9" ht="15" customHeight="1">
      <c r="B29" s="702"/>
      <c r="C29" s="1273"/>
      <c r="D29" s="1259"/>
      <c r="E29" s="1257">
        <f t="shared" si="1"/>
        <v>0</v>
      </c>
      <c r="F29" s="471"/>
      <c r="G29" s="345"/>
      <c r="H29" s="345"/>
      <c r="I29" s="365"/>
    </row>
    <row r="30" spans="2:9">
      <c r="B30" s="702"/>
      <c r="C30" s="1273"/>
      <c r="D30" s="1259"/>
      <c r="E30" s="1257">
        <f t="shared" si="1"/>
        <v>0</v>
      </c>
      <c r="F30" s="345"/>
      <c r="G30" s="345"/>
    </row>
    <row r="31" spans="2:9">
      <c r="B31" s="702"/>
      <c r="C31" s="1273"/>
      <c r="D31" s="1259"/>
      <c r="E31" s="1257">
        <f t="shared" si="1"/>
        <v>0</v>
      </c>
      <c r="F31" s="345"/>
      <c r="G31" s="345"/>
    </row>
    <row r="32" spans="2:9" ht="15" customHeight="1">
      <c r="B32" s="702"/>
      <c r="C32" s="484"/>
      <c r="D32" s="1259"/>
      <c r="E32" s="1257">
        <f t="shared" si="1"/>
        <v>0</v>
      </c>
      <c r="G32" s="345"/>
    </row>
    <row r="33" spans="2:9" ht="15" customHeight="1">
      <c r="B33" s="702"/>
      <c r="C33" s="484"/>
      <c r="D33" s="1259"/>
      <c r="E33" s="1257">
        <f t="shared" si="1"/>
        <v>0</v>
      </c>
      <c r="F33" s="345"/>
      <c r="G33" s="345"/>
      <c r="H33" s="345"/>
      <c r="I33" s="345"/>
    </row>
    <row r="34" spans="2:9" ht="15" customHeight="1">
      <c r="B34" s="702"/>
      <c r="C34" s="362"/>
      <c r="D34" s="1259"/>
      <c r="E34" s="1257">
        <f t="shared" si="1"/>
        <v>0</v>
      </c>
      <c r="F34" s="345"/>
      <c r="G34" s="345"/>
      <c r="H34" s="345"/>
      <c r="I34" s="345"/>
    </row>
    <row r="35" spans="2:9">
      <c r="B35" s="702"/>
      <c r="C35" s="362"/>
      <c r="D35" s="1259"/>
      <c r="E35" s="1257">
        <f t="shared" si="1"/>
        <v>0</v>
      </c>
      <c r="F35" s="345"/>
      <c r="G35" s="502"/>
      <c r="H35" s="345"/>
      <c r="I35" s="345"/>
    </row>
    <row r="36" spans="2:9">
      <c r="B36" s="702"/>
      <c r="C36" s="801"/>
      <c r="D36" s="1259"/>
      <c r="E36" s="1257">
        <f t="shared" si="1"/>
        <v>0</v>
      </c>
      <c r="F36" s="345"/>
      <c r="G36" s="502"/>
      <c r="H36" s="345"/>
      <c r="I36" s="345"/>
    </row>
    <row r="37" spans="2:9" ht="15.75" thickBot="1">
      <c r="B37" s="707"/>
      <c r="C37" s="373"/>
      <c r="D37" s="1258"/>
      <c r="E37" s="1257">
        <f t="shared" si="1"/>
        <v>0</v>
      </c>
      <c r="G37" s="345"/>
      <c r="H37" s="345"/>
      <c r="I37" s="345"/>
    </row>
    <row r="38" spans="2:9" ht="16.5" thickBot="1">
      <c r="B38" s="365"/>
      <c r="C38" s="1256" t="s">
        <v>1576</v>
      </c>
      <c r="D38" s="1256">
        <f>SUM(D3:D37)</f>
        <v>132</v>
      </c>
      <c r="E38" s="983">
        <f>SUM(E3:E37)</f>
        <v>33</v>
      </c>
      <c r="F38" s="984" t="s">
        <v>1330</v>
      </c>
      <c r="G38" s="345"/>
      <c r="H38" s="345"/>
      <c r="I38" s="345"/>
    </row>
    <row r="39" spans="2:9" ht="16.5" thickBot="1">
      <c r="C39" s="1256" t="s">
        <v>2902</v>
      </c>
      <c r="D39" s="1256">
        <f>D38-E38</f>
        <v>99</v>
      </c>
      <c r="F39" s="345"/>
    </row>
    <row r="40" spans="2:9" ht="21" customHeight="1">
      <c r="F40" s="345"/>
    </row>
    <row r="41" spans="2:9" ht="15" customHeight="1">
      <c r="F41" s="345"/>
    </row>
    <row r="42" spans="2:9" ht="15.75" customHeight="1"/>
  </sheetData>
  <sheetProtection algorithmName="SHA-512" hashValue="QbjFXQO3ER3eFYaPd3kl19bsIdjKtUQuBt+QxWeQNcgBqlSOfJbcNydGfc1oDaGbBv7ivajJBb+cI89EMFAPrw==" saltValue="omYcmaY/qlMTk7tNHy0S7g==" spinCount="100000" sheet="1" autoFilter="0" pivotTables="0"/>
  <mergeCells count="5">
    <mergeCell ref="G23:G24"/>
    <mergeCell ref="G2:I2"/>
    <mergeCell ref="G15:G16"/>
    <mergeCell ref="G18:G21"/>
    <mergeCell ref="H18:H21"/>
  </mergeCells>
  <pageMargins left="0.25" right="0.25" top="0.75" bottom="0.75" header="0.3" footer="0.3"/>
  <pageSetup paperSize="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9DA3-3F91-4FCF-BC03-2025614B9397}">
  <sheetPr codeName="Folha16"/>
  <dimension ref="B1:V50"/>
  <sheetViews>
    <sheetView zoomScale="85" zoomScaleNormal="85" workbookViewId="0">
      <selection activeCell="E22" sqref="E22"/>
    </sheetView>
  </sheetViews>
  <sheetFormatPr defaultRowHeight="15"/>
  <cols>
    <col min="1" max="1" width="1.42578125" customWidth="1"/>
    <col min="2" max="2" width="8.140625" customWidth="1"/>
    <col min="3" max="3" width="7.85546875" bestFit="1" customWidth="1"/>
    <col min="4" max="4" width="21.85546875" customWidth="1"/>
    <col min="5" max="5" width="10.5703125" bestFit="1" customWidth="1"/>
    <col min="6" max="6" width="10" customWidth="1"/>
    <col min="7" max="7" width="17.85546875" customWidth="1"/>
    <col min="8" max="8" width="12" bestFit="1" customWidth="1"/>
    <col min="9" max="9" width="17.42578125" customWidth="1"/>
    <col min="10" max="10" width="1.140625" customWidth="1"/>
    <col min="11" max="11" width="9" customWidth="1"/>
    <col min="12" max="12" width="9.140625" customWidth="1"/>
    <col min="13" max="13" width="19.5703125" customWidth="1"/>
    <col min="14" max="14" width="20.28515625" customWidth="1"/>
    <col min="15" max="15" width="14.7109375" customWidth="1"/>
    <col min="16" max="16" width="13" customWidth="1"/>
    <col min="17" max="17" width="14.28515625" style="538" customWidth="1"/>
    <col min="18" max="18" width="12.28515625" bestFit="1" customWidth="1"/>
    <col min="19" max="19" width="17.140625" customWidth="1"/>
    <col min="20" max="20" width="3.7109375" customWidth="1"/>
    <col min="21" max="21" width="16.140625" customWidth="1"/>
    <col min="22" max="22" width="14.7109375" customWidth="1"/>
  </cols>
  <sheetData>
    <row r="1" spans="2:21" ht="15.75" thickBot="1"/>
    <row r="2" spans="2:21" ht="15" customHeight="1">
      <c r="B2" s="1826" t="s">
        <v>2100</v>
      </c>
      <c r="C2" s="1827"/>
      <c r="D2" s="1827"/>
      <c r="E2" s="1827"/>
      <c r="F2" s="1827"/>
      <c r="G2" s="1827"/>
      <c r="H2" s="1827"/>
      <c r="I2" s="1828"/>
      <c r="J2" s="694"/>
      <c r="K2" s="1801" t="s">
        <v>2706</v>
      </c>
      <c r="L2" s="1802"/>
      <c r="M2" s="1802"/>
      <c r="N2" s="1802"/>
      <c r="O2" s="1802"/>
      <c r="P2" s="1802"/>
      <c r="Q2" s="1802"/>
      <c r="R2" s="1802"/>
      <c r="S2" s="1803"/>
    </row>
    <row r="3" spans="2:21" ht="15.75" customHeight="1" thickBot="1">
      <c r="B3" s="1829"/>
      <c r="C3" s="1830"/>
      <c r="D3" s="1830"/>
      <c r="E3" s="1830"/>
      <c r="F3" s="1830"/>
      <c r="G3" s="1830"/>
      <c r="H3" s="1830"/>
      <c r="I3" s="1831"/>
      <c r="J3" s="694"/>
      <c r="K3" s="1804"/>
      <c r="L3" s="1805"/>
      <c r="M3" s="1805"/>
      <c r="N3" s="1805"/>
      <c r="O3" s="1805"/>
      <c r="P3" s="1805"/>
      <c r="Q3" s="1805"/>
      <c r="R3" s="1805"/>
      <c r="S3" s="1806"/>
    </row>
    <row r="4" spans="2:21" ht="16.5" customHeight="1" thickBot="1">
      <c r="B4" s="1187" t="s">
        <v>12</v>
      </c>
      <c r="C4" s="1188" t="s">
        <v>199</v>
      </c>
      <c r="D4" s="1188" t="s">
        <v>152</v>
      </c>
      <c r="E4" s="1188" t="s">
        <v>1846</v>
      </c>
      <c r="F4" s="1188" t="s">
        <v>201</v>
      </c>
      <c r="G4" s="1188" t="s">
        <v>14</v>
      </c>
      <c r="H4" s="1188" t="s">
        <v>203</v>
      </c>
      <c r="I4" s="1189" t="s">
        <v>1918</v>
      </c>
      <c r="J4" s="695"/>
      <c r="K4" s="774" t="s">
        <v>12</v>
      </c>
      <c r="L4" s="775" t="s">
        <v>199</v>
      </c>
      <c r="M4" s="775" t="s">
        <v>152</v>
      </c>
      <c r="N4" s="775" t="s">
        <v>2784</v>
      </c>
      <c r="O4" s="775" t="s">
        <v>1846</v>
      </c>
      <c r="P4" s="775" t="s">
        <v>201</v>
      </c>
      <c r="Q4" s="776" t="s">
        <v>14</v>
      </c>
      <c r="R4" s="1587" t="s">
        <v>203</v>
      </c>
      <c r="S4" s="1588" t="s">
        <v>1918</v>
      </c>
    </row>
    <row r="5" spans="2:21" ht="15" customHeight="1">
      <c r="B5" s="730">
        <v>45992</v>
      </c>
      <c r="C5" s="486" t="s">
        <v>372</v>
      </c>
      <c r="D5" s="486" t="s">
        <v>3086</v>
      </c>
      <c r="E5" s="486" t="s">
        <v>3087</v>
      </c>
      <c r="F5" s="709" t="s">
        <v>2785</v>
      </c>
      <c r="G5" s="792">
        <v>237</v>
      </c>
      <c r="H5" s="792">
        <f>G5*0.3</f>
        <v>71.099999999999994</v>
      </c>
      <c r="I5" s="793">
        <f>G5-H5</f>
        <v>165.9</v>
      </c>
      <c r="J5" s="250"/>
      <c r="K5" s="475"/>
      <c r="L5" s="1239"/>
      <c r="M5" s="477"/>
      <c r="N5" s="477"/>
      <c r="O5" s="477"/>
      <c r="P5" s="1239"/>
      <c r="Q5" s="1240"/>
      <c r="R5" s="792">
        <f t="shared" ref="R5:R20" si="0">IF(P5="Sintra",19,(IF(P5="Fátima",20)))*N5</f>
        <v>0</v>
      </c>
      <c r="S5" s="792">
        <f t="shared" ref="S5:S7" si="1">Q5-R5</f>
        <v>0</v>
      </c>
    </row>
    <row r="6" spans="2:21" ht="15" customHeight="1">
      <c r="B6" s="730">
        <v>45994</v>
      </c>
      <c r="C6" s="486" t="s">
        <v>533</v>
      </c>
      <c r="D6" s="709" t="s">
        <v>3093</v>
      </c>
      <c r="E6" s="486">
        <v>215</v>
      </c>
      <c r="F6" s="486" t="s">
        <v>3092</v>
      </c>
      <c r="G6" s="792">
        <v>140</v>
      </c>
      <c r="H6" s="792">
        <f t="shared" ref="H6:H8" si="2">G6*0.3</f>
        <v>42</v>
      </c>
      <c r="I6" s="793">
        <f t="shared" ref="I6:I21" si="3">G6-H6</f>
        <v>98</v>
      </c>
      <c r="J6" s="250"/>
      <c r="K6" s="730"/>
      <c r="L6" s="1241"/>
      <c r="M6" s="486"/>
      <c r="N6" s="486"/>
      <c r="O6" s="486"/>
      <c r="P6" s="1242"/>
      <c r="Q6" s="792"/>
      <c r="R6" s="792">
        <f t="shared" si="0"/>
        <v>0</v>
      </c>
      <c r="S6" s="792">
        <f t="shared" si="1"/>
        <v>0</v>
      </c>
    </row>
    <row r="7" spans="2:21">
      <c r="B7" s="730">
        <v>45995</v>
      </c>
      <c r="C7" s="486" t="s">
        <v>533</v>
      </c>
      <c r="D7" s="486" t="s">
        <v>3094</v>
      </c>
      <c r="E7" s="486">
        <v>215</v>
      </c>
      <c r="F7" s="486" t="s">
        <v>3092</v>
      </c>
      <c r="G7" s="792">
        <v>140</v>
      </c>
      <c r="H7" s="792">
        <f t="shared" si="2"/>
        <v>42</v>
      </c>
      <c r="I7" s="793">
        <f t="shared" si="3"/>
        <v>98</v>
      </c>
      <c r="J7" s="250"/>
      <c r="K7" s="730"/>
      <c r="L7" s="486"/>
      <c r="M7" s="709"/>
      <c r="N7" s="709"/>
      <c r="O7" s="709"/>
      <c r="P7" s="1242"/>
      <c r="Q7" s="792"/>
      <c r="R7" s="792">
        <f t="shared" si="0"/>
        <v>0</v>
      </c>
      <c r="S7" s="792">
        <f t="shared" si="1"/>
        <v>0</v>
      </c>
    </row>
    <row r="8" spans="2:21">
      <c r="B8" s="730">
        <v>45995</v>
      </c>
      <c r="C8" s="486" t="s">
        <v>533</v>
      </c>
      <c r="D8" s="486" t="s">
        <v>3097</v>
      </c>
      <c r="E8" s="486">
        <v>606</v>
      </c>
      <c r="F8" s="486" t="s">
        <v>1919</v>
      </c>
      <c r="G8" s="792">
        <v>138</v>
      </c>
      <c r="H8" s="792">
        <f t="shared" si="2"/>
        <v>41.4</v>
      </c>
      <c r="I8" s="793">
        <f t="shared" si="3"/>
        <v>96.6</v>
      </c>
      <c r="J8" s="250"/>
      <c r="K8" s="730"/>
      <c r="L8" s="1242"/>
      <c r="M8" s="1242"/>
      <c r="N8" s="709"/>
      <c r="O8" s="486"/>
      <c r="P8" s="1242"/>
      <c r="Q8" s="792"/>
      <c r="R8" s="792">
        <f t="shared" si="0"/>
        <v>0</v>
      </c>
      <c r="S8" s="792">
        <f>Q8-R8</f>
        <v>0</v>
      </c>
    </row>
    <row r="9" spans="2:21">
      <c r="B9" s="730">
        <v>46009</v>
      </c>
      <c r="C9" s="486" t="s">
        <v>533</v>
      </c>
      <c r="D9" s="486" t="s">
        <v>3141</v>
      </c>
      <c r="E9" s="486">
        <v>410</v>
      </c>
      <c r="F9" s="486" t="s">
        <v>2785</v>
      </c>
      <c r="G9" s="792">
        <v>84</v>
      </c>
      <c r="H9" s="792">
        <f t="shared" ref="H9:H25" si="4">G9*0.35</f>
        <v>29.4</v>
      </c>
      <c r="I9" s="793">
        <f t="shared" si="3"/>
        <v>54.6</v>
      </c>
      <c r="J9" s="250"/>
      <c r="K9" s="730"/>
      <c r="L9" s="486"/>
      <c r="M9" s="486"/>
      <c r="N9" s="486"/>
      <c r="O9" s="486"/>
      <c r="P9" s="1242"/>
      <c r="Q9" s="792"/>
      <c r="R9" s="792">
        <f t="shared" si="0"/>
        <v>0</v>
      </c>
      <c r="S9" s="792">
        <f t="shared" ref="S9:S15" si="5">Q9-R9</f>
        <v>0</v>
      </c>
      <c r="U9" s="28" t="s">
        <v>1919</v>
      </c>
    </row>
    <row r="10" spans="2:21">
      <c r="B10" s="730">
        <v>46010</v>
      </c>
      <c r="C10" s="486" t="s">
        <v>533</v>
      </c>
      <c r="D10" s="486" t="s">
        <v>3148</v>
      </c>
      <c r="E10" s="486">
        <v>317</v>
      </c>
      <c r="F10" s="486" t="s">
        <v>1919</v>
      </c>
      <c r="G10" s="792">
        <v>128</v>
      </c>
      <c r="H10" s="792">
        <f t="shared" si="4"/>
        <v>44.8</v>
      </c>
      <c r="I10" s="793">
        <f t="shared" si="3"/>
        <v>83.2</v>
      </c>
      <c r="J10" s="250"/>
      <c r="K10" s="730"/>
      <c r="L10" s="486"/>
      <c r="M10" s="486"/>
      <c r="N10" s="486"/>
      <c r="O10" s="486"/>
      <c r="P10" s="1242"/>
      <c r="Q10" s="792"/>
      <c r="R10" s="792">
        <f t="shared" si="0"/>
        <v>0</v>
      </c>
      <c r="S10" s="792">
        <f t="shared" si="5"/>
        <v>0</v>
      </c>
      <c r="U10" s="28" t="s">
        <v>2785</v>
      </c>
    </row>
    <row r="11" spans="2:21">
      <c r="B11" s="730">
        <v>46014</v>
      </c>
      <c r="C11" s="486" t="s">
        <v>533</v>
      </c>
      <c r="D11" s="486" t="s">
        <v>3155</v>
      </c>
      <c r="E11" s="486">
        <v>508</v>
      </c>
      <c r="F11" s="486" t="s">
        <v>2785</v>
      </c>
      <c r="G11" s="792">
        <v>168</v>
      </c>
      <c r="H11" s="792">
        <f t="shared" si="4"/>
        <v>58.8</v>
      </c>
      <c r="I11" s="793">
        <f t="shared" si="3"/>
        <v>109.2</v>
      </c>
      <c r="J11" s="250"/>
      <c r="K11" s="730"/>
      <c r="L11" s="486"/>
      <c r="M11" s="486"/>
      <c r="N11" s="486"/>
      <c r="O11" s="486"/>
      <c r="P11" s="1242"/>
      <c r="Q11" s="792"/>
      <c r="R11" s="792">
        <f t="shared" si="0"/>
        <v>0</v>
      </c>
      <c r="S11" s="792">
        <f t="shared" si="5"/>
        <v>0</v>
      </c>
      <c r="U11" s="28"/>
    </row>
    <row r="12" spans="2:21">
      <c r="B12" s="730"/>
      <c r="C12" s="486"/>
      <c r="D12" s="486"/>
      <c r="E12" s="486"/>
      <c r="F12" s="486"/>
      <c r="G12" s="792"/>
      <c r="H12" s="792">
        <f t="shared" si="4"/>
        <v>0</v>
      </c>
      <c r="I12" s="793">
        <f t="shared" si="3"/>
        <v>0</v>
      </c>
      <c r="J12" s="250"/>
      <c r="K12" s="730"/>
      <c r="L12" s="486"/>
      <c r="M12" s="486"/>
      <c r="N12" s="486"/>
      <c r="O12" s="486"/>
      <c r="P12" s="1242"/>
      <c r="Q12" s="792"/>
      <c r="R12" s="792">
        <f t="shared" si="0"/>
        <v>0</v>
      </c>
      <c r="S12" s="767">
        <f t="shared" si="5"/>
        <v>0</v>
      </c>
    </row>
    <row r="13" spans="2:21" ht="15" customHeight="1">
      <c r="B13" s="730"/>
      <c r="C13" s="486"/>
      <c r="D13" s="486"/>
      <c r="E13" s="486"/>
      <c r="F13" s="709"/>
      <c r="G13" s="792"/>
      <c r="H13" s="792">
        <f t="shared" si="4"/>
        <v>0</v>
      </c>
      <c r="I13" s="793">
        <f t="shared" si="3"/>
        <v>0</v>
      </c>
      <c r="J13" s="250"/>
      <c r="K13" s="730"/>
      <c r="L13" s="486"/>
      <c r="M13" s="486"/>
      <c r="N13" s="486"/>
      <c r="O13" s="486"/>
      <c r="P13" s="1242"/>
      <c r="Q13" s="792"/>
      <c r="R13" s="792">
        <f t="shared" si="0"/>
        <v>0</v>
      </c>
      <c r="S13" s="792">
        <f t="shared" si="5"/>
        <v>0</v>
      </c>
    </row>
    <row r="14" spans="2:21">
      <c r="B14" s="730"/>
      <c r="C14" s="796"/>
      <c r="D14" s="796"/>
      <c r="E14" s="796"/>
      <c r="F14" s="1238"/>
      <c r="G14" s="792"/>
      <c r="H14" s="792">
        <f t="shared" si="4"/>
        <v>0</v>
      </c>
      <c r="I14" s="793">
        <f t="shared" si="3"/>
        <v>0</v>
      </c>
      <c r="J14" s="250"/>
      <c r="K14" s="730"/>
      <c r="L14" s="486"/>
      <c r="M14" s="486"/>
      <c r="N14" s="486"/>
      <c r="O14" s="486"/>
      <c r="P14" s="1239"/>
      <c r="Q14" s="792"/>
      <c r="R14" s="792">
        <f t="shared" si="0"/>
        <v>0</v>
      </c>
      <c r="S14" s="792">
        <f t="shared" si="5"/>
        <v>0</v>
      </c>
    </row>
    <row r="15" spans="2:21">
      <c r="B15" s="730"/>
      <c r="C15" s="486"/>
      <c r="D15" s="486"/>
      <c r="E15" s="486"/>
      <c r="F15" s="709"/>
      <c r="G15" s="792"/>
      <c r="H15" s="792">
        <f t="shared" si="4"/>
        <v>0</v>
      </c>
      <c r="I15" s="793">
        <f t="shared" si="3"/>
        <v>0</v>
      </c>
      <c r="J15" s="250"/>
      <c r="K15" s="730"/>
      <c r="L15" s="486"/>
      <c r="M15" s="486"/>
      <c r="N15" s="486"/>
      <c r="O15" s="486"/>
      <c r="P15" s="1239"/>
      <c r="Q15" s="792"/>
      <c r="R15" s="792">
        <f t="shared" si="0"/>
        <v>0</v>
      </c>
      <c r="S15" s="792">
        <f t="shared" si="5"/>
        <v>0</v>
      </c>
    </row>
    <row r="16" spans="2:21">
      <c r="B16" s="730"/>
      <c r="C16" s="486"/>
      <c r="D16" s="486"/>
      <c r="E16" s="486"/>
      <c r="F16" s="486"/>
      <c r="G16" s="792"/>
      <c r="H16" s="792">
        <f t="shared" si="4"/>
        <v>0</v>
      </c>
      <c r="I16" s="793">
        <f t="shared" si="3"/>
        <v>0</v>
      </c>
      <c r="J16" s="250"/>
      <c r="K16" s="730"/>
      <c r="L16" s="486"/>
      <c r="M16" s="486"/>
      <c r="N16" s="486"/>
      <c r="O16" s="486"/>
      <c r="P16" s="1239"/>
      <c r="Q16" s="792"/>
      <c r="R16" s="792">
        <f t="shared" si="0"/>
        <v>0</v>
      </c>
      <c r="S16" s="792">
        <f>Q16-R16</f>
        <v>0</v>
      </c>
    </row>
    <row r="17" spans="2:22">
      <c r="B17" s="730"/>
      <c r="C17" s="486"/>
      <c r="D17" s="486"/>
      <c r="E17" s="486"/>
      <c r="F17" s="486"/>
      <c r="G17" s="792"/>
      <c r="H17" s="792">
        <f t="shared" si="4"/>
        <v>0</v>
      </c>
      <c r="I17" s="793">
        <f t="shared" si="3"/>
        <v>0</v>
      </c>
      <c r="J17" s="250"/>
      <c r="K17" s="730"/>
      <c r="L17" s="486"/>
      <c r="M17" s="486"/>
      <c r="N17" s="486"/>
      <c r="O17" s="486"/>
      <c r="P17" s="1239"/>
      <c r="Q17" s="792"/>
      <c r="R17" s="792">
        <f t="shared" si="0"/>
        <v>0</v>
      </c>
      <c r="S17" s="792">
        <f t="shared" ref="S17:S20" si="6">Q17-R17</f>
        <v>0</v>
      </c>
    </row>
    <row r="18" spans="2:22">
      <c r="B18" s="730"/>
      <c r="C18" s="486"/>
      <c r="D18" s="486"/>
      <c r="E18" s="486"/>
      <c r="F18" s="486"/>
      <c r="G18" s="792"/>
      <c r="H18" s="792">
        <f t="shared" si="4"/>
        <v>0</v>
      </c>
      <c r="I18" s="793">
        <f t="shared" si="3"/>
        <v>0</v>
      </c>
      <c r="J18" s="250"/>
      <c r="K18" s="730"/>
      <c r="L18" s="486"/>
      <c r="M18" s="486"/>
      <c r="N18" s="486"/>
      <c r="O18" s="486"/>
      <c r="P18" s="1239"/>
      <c r="Q18" s="792"/>
      <c r="R18" s="792">
        <f t="shared" si="0"/>
        <v>0</v>
      </c>
      <c r="S18" s="792">
        <f t="shared" si="6"/>
        <v>0</v>
      </c>
    </row>
    <row r="19" spans="2:22" ht="15.75" thickBot="1">
      <c r="B19" s="730"/>
      <c r="C19" s="486"/>
      <c r="D19" s="486"/>
      <c r="E19" s="486"/>
      <c r="F19" s="486"/>
      <c r="G19" s="792"/>
      <c r="H19" s="792">
        <f t="shared" si="4"/>
        <v>0</v>
      </c>
      <c r="I19" s="793">
        <f t="shared" si="3"/>
        <v>0</v>
      </c>
      <c r="J19" s="250"/>
      <c r="K19" s="730"/>
      <c r="L19" s="486"/>
      <c r="M19" s="486"/>
      <c r="N19" s="486"/>
      <c r="O19" s="486"/>
      <c r="P19" s="1239"/>
      <c r="Q19" s="792"/>
      <c r="R19" s="792">
        <f t="shared" si="0"/>
        <v>0</v>
      </c>
      <c r="S19" s="792">
        <f t="shared" si="6"/>
        <v>0</v>
      </c>
    </row>
    <row r="20" spans="2:22" ht="15.75" thickBot="1">
      <c r="B20" s="730"/>
      <c r="C20" s="486"/>
      <c r="D20" s="486"/>
      <c r="E20" s="486"/>
      <c r="F20" s="486"/>
      <c r="G20" s="792"/>
      <c r="H20" s="792">
        <f t="shared" si="4"/>
        <v>0</v>
      </c>
      <c r="I20" s="793">
        <f t="shared" si="3"/>
        <v>0</v>
      </c>
      <c r="J20" s="250"/>
      <c r="K20" s="730"/>
      <c r="L20" s="486"/>
      <c r="M20" s="486"/>
      <c r="N20" s="486"/>
      <c r="O20" s="486"/>
      <c r="P20" s="1239"/>
      <c r="Q20" s="792"/>
      <c r="R20" s="792">
        <f t="shared" si="0"/>
        <v>0</v>
      </c>
      <c r="S20" s="767">
        <f t="shared" si="6"/>
        <v>0</v>
      </c>
      <c r="U20" s="1322" t="s">
        <v>2999</v>
      </c>
      <c r="V20" s="1321">
        <f>SUM(H5:H25)</f>
        <v>329.5</v>
      </c>
    </row>
    <row r="21" spans="2:22" ht="15.75" thickBot="1">
      <c r="B21" s="730"/>
      <c r="C21" s="486"/>
      <c r="D21" s="486"/>
      <c r="E21" s="486"/>
      <c r="F21" s="486"/>
      <c r="G21" s="792"/>
      <c r="H21" s="792">
        <f t="shared" si="4"/>
        <v>0</v>
      </c>
      <c r="I21" s="793">
        <f t="shared" si="3"/>
        <v>0</v>
      </c>
      <c r="J21" s="250"/>
      <c r="K21" s="730"/>
      <c r="L21" s="486"/>
      <c r="M21" s="486"/>
      <c r="N21" s="486"/>
      <c r="O21" s="486"/>
      <c r="P21" s="1239"/>
      <c r="Q21" s="792"/>
      <c r="R21" s="792">
        <f t="shared" ref="R21:R25" si="7">IF(P21="Sintra",19,(IF(P21="Fátima",20)))*N21</f>
        <v>0</v>
      </c>
      <c r="S21" s="792">
        <f>Q21-R21</f>
        <v>0</v>
      </c>
      <c r="U21" s="1322" t="s">
        <v>3000</v>
      </c>
      <c r="V21" s="1321">
        <f>SUM(I30:I49)</f>
        <v>0</v>
      </c>
    </row>
    <row r="22" spans="2:22" ht="15.75" thickBot="1">
      <c r="B22" s="730"/>
      <c r="C22" s="486"/>
      <c r="D22" s="486"/>
      <c r="E22" s="486"/>
      <c r="F22" s="486"/>
      <c r="G22" s="792"/>
      <c r="H22" s="792">
        <f t="shared" si="4"/>
        <v>0</v>
      </c>
      <c r="I22" s="793">
        <f>G22-H22</f>
        <v>0</v>
      </c>
      <c r="J22" s="250"/>
      <c r="K22" s="730"/>
      <c r="L22" s="486"/>
      <c r="M22" s="486"/>
      <c r="N22" s="486"/>
      <c r="O22" s="486"/>
      <c r="P22" s="1185"/>
      <c r="Q22" s="792"/>
      <c r="R22" s="792">
        <f t="shared" si="7"/>
        <v>0</v>
      </c>
      <c r="S22" s="792">
        <f t="shared" ref="S22:S25" si="8">Q22-R22</f>
        <v>0</v>
      </c>
      <c r="U22" s="1499" t="s">
        <v>3078</v>
      </c>
      <c r="V22" s="1321">
        <f>SUM(Q30:Q50)</f>
        <v>50.4</v>
      </c>
    </row>
    <row r="23" spans="2:22">
      <c r="B23" s="730"/>
      <c r="C23" s="486"/>
      <c r="D23" s="486"/>
      <c r="E23" s="486"/>
      <c r="F23" s="486"/>
      <c r="G23" s="792"/>
      <c r="H23" s="792">
        <f t="shared" si="4"/>
        <v>0</v>
      </c>
      <c r="I23" s="793">
        <f>G23-H23</f>
        <v>0</v>
      </c>
      <c r="J23" s="250"/>
      <c r="K23" s="730"/>
      <c r="L23" s="486"/>
      <c r="M23" s="486"/>
      <c r="N23" s="486"/>
      <c r="O23" s="486"/>
      <c r="P23" s="1185"/>
      <c r="Q23" s="792"/>
      <c r="R23" s="792">
        <f t="shared" si="7"/>
        <v>0</v>
      </c>
      <c r="S23" s="792">
        <f t="shared" si="8"/>
        <v>0</v>
      </c>
    </row>
    <row r="24" spans="2:22">
      <c r="B24" s="730"/>
      <c r="C24" s="486"/>
      <c r="D24" s="486"/>
      <c r="E24" s="486"/>
      <c r="F24" s="486"/>
      <c r="G24" s="792"/>
      <c r="H24" s="792">
        <f t="shared" si="4"/>
        <v>0</v>
      </c>
      <c r="I24" s="793">
        <f>G24-H24</f>
        <v>0</v>
      </c>
      <c r="J24" s="250"/>
      <c r="K24" s="1140"/>
      <c r="L24" s="1141"/>
      <c r="M24" s="1141"/>
      <c r="N24" s="1141"/>
      <c r="O24" s="1141"/>
      <c r="P24" s="1185"/>
      <c r="Q24" s="1142"/>
      <c r="R24" s="792">
        <f t="shared" si="7"/>
        <v>0</v>
      </c>
      <c r="S24" s="792">
        <f t="shared" si="8"/>
        <v>0</v>
      </c>
    </row>
    <row r="25" spans="2:22" ht="15.75" thickBot="1">
      <c r="B25" s="1145"/>
      <c r="C25" s="805"/>
      <c r="D25" s="805"/>
      <c r="E25" s="805"/>
      <c r="F25" s="805"/>
      <c r="G25" s="805"/>
      <c r="H25" s="794">
        <f t="shared" si="4"/>
        <v>0</v>
      </c>
      <c r="I25" s="795">
        <f>G25-H25</f>
        <v>0</v>
      </c>
      <c r="J25" s="250"/>
      <c r="K25" s="770"/>
      <c r="L25" s="771"/>
      <c r="M25" s="771"/>
      <c r="N25" s="771"/>
      <c r="O25" s="771"/>
      <c r="P25" s="1186"/>
      <c r="Q25" s="772"/>
      <c r="R25" s="794">
        <f t="shared" si="7"/>
        <v>0</v>
      </c>
      <c r="S25" s="772">
        <f t="shared" si="8"/>
        <v>0</v>
      </c>
    </row>
    <row r="26" spans="2:22" ht="15.75" thickBot="1"/>
    <row r="27" spans="2:22" ht="15" customHeight="1">
      <c r="B27" s="1818" t="s">
        <v>2990</v>
      </c>
      <c r="C27" s="1819"/>
      <c r="D27" s="1819"/>
      <c r="E27" s="1819"/>
      <c r="F27" s="1819"/>
      <c r="G27" s="1819"/>
      <c r="H27" s="1819"/>
      <c r="I27" s="1820"/>
      <c r="K27" s="1810" t="s">
        <v>3077</v>
      </c>
      <c r="L27" s="1811"/>
      <c r="M27" s="1811"/>
      <c r="N27" s="1811"/>
      <c r="O27" s="1811"/>
      <c r="P27" s="1811"/>
      <c r="Q27" s="1811"/>
      <c r="R27" s="1812"/>
    </row>
    <row r="28" spans="2:22" ht="15.75" customHeight="1" thickBot="1">
      <c r="B28" s="1821"/>
      <c r="C28" s="1822"/>
      <c r="D28" s="1822"/>
      <c r="E28" s="1822"/>
      <c r="F28" s="1822"/>
      <c r="G28" s="1822"/>
      <c r="H28" s="1822"/>
      <c r="I28" s="1823"/>
      <c r="K28" s="1813"/>
      <c r="L28" s="1814"/>
      <c r="M28" s="1814"/>
      <c r="N28" s="1814"/>
      <c r="O28" s="1814"/>
      <c r="P28" s="1814"/>
      <c r="Q28" s="1814"/>
      <c r="R28" s="1815"/>
    </row>
    <row r="29" spans="2:22" ht="15.75" customHeight="1" thickBot="1">
      <c r="B29" s="1191" t="s">
        <v>12</v>
      </c>
      <c r="C29" s="1192" t="s">
        <v>199</v>
      </c>
      <c r="D29" s="1192" t="s">
        <v>152</v>
      </c>
      <c r="E29" s="1192" t="s">
        <v>1846</v>
      </c>
      <c r="F29" s="1824" t="s">
        <v>201</v>
      </c>
      <c r="G29" s="1825"/>
      <c r="H29" s="1192" t="s">
        <v>14</v>
      </c>
      <c r="I29" s="1193" t="s">
        <v>203</v>
      </c>
      <c r="K29" s="1187" t="s">
        <v>12</v>
      </c>
      <c r="L29" s="1188" t="s">
        <v>199</v>
      </c>
      <c r="M29" s="1188" t="s">
        <v>152</v>
      </c>
      <c r="N29" s="1188" t="s">
        <v>1846</v>
      </c>
      <c r="O29" s="1188" t="s">
        <v>201</v>
      </c>
      <c r="P29" s="1188" t="s">
        <v>14</v>
      </c>
      <c r="Q29" s="1188" t="s">
        <v>203</v>
      </c>
      <c r="R29" s="1189" t="s">
        <v>1918</v>
      </c>
    </row>
    <row r="30" spans="2:22" ht="15" customHeight="1" thickBot="1">
      <c r="B30" s="617"/>
      <c r="C30" s="1236"/>
      <c r="D30" s="619"/>
      <c r="E30" s="619"/>
      <c r="F30" s="1832"/>
      <c r="G30" s="1833"/>
      <c r="H30" s="1237"/>
      <c r="I30" s="1144">
        <f>H30*0.15</f>
        <v>0</v>
      </c>
      <c r="K30" s="1298">
        <v>45996</v>
      </c>
      <c r="L30" s="1299" t="s">
        <v>414</v>
      </c>
      <c r="M30" s="1300" t="s">
        <v>3106</v>
      </c>
      <c r="N30" s="1300">
        <v>319</v>
      </c>
      <c r="O30" s="1300" t="s">
        <v>2785</v>
      </c>
      <c r="P30" s="1301">
        <v>79</v>
      </c>
      <c r="Q30" s="792">
        <f t="shared" ref="Q30:Q50" si="9">P30*0.35</f>
        <v>27.65</v>
      </c>
      <c r="R30" s="793">
        <f>P30-Q30</f>
        <v>51.35</v>
      </c>
    </row>
    <row r="31" spans="2:22" ht="15" customHeight="1">
      <c r="B31" s="730"/>
      <c r="C31" s="486"/>
      <c r="D31" s="486"/>
      <c r="E31" s="486"/>
      <c r="F31" s="1809"/>
      <c r="G31" s="1809"/>
      <c r="H31" s="792"/>
      <c r="I31" s="793">
        <f>H31*0.2</f>
        <v>0</v>
      </c>
      <c r="K31" s="1298">
        <v>45997</v>
      </c>
      <c r="L31" s="1299" t="s">
        <v>225</v>
      </c>
      <c r="M31" s="1300" t="s">
        <v>3106</v>
      </c>
      <c r="N31" s="1300">
        <v>319</v>
      </c>
      <c r="O31" s="486" t="s">
        <v>1919</v>
      </c>
      <c r="P31" s="792">
        <v>65</v>
      </c>
      <c r="Q31" s="792">
        <f t="shared" si="9"/>
        <v>22.75</v>
      </c>
      <c r="R31" s="793">
        <f t="shared" ref="R31:R46" si="10">P31-Q31</f>
        <v>42.25</v>
      </c>
    </row>
    <row r="32" spans="2:22" ht="15" customHeight="1">
      <c r="B32" s="730"/>
      <c r="C32" s="486"/>
      <c r="D32" s="486"/>
      <c r="E32" s="486"/>
      <c r="F32" s="1809"/>
      <c r="G32" s="1809"/>
      <c r="H32" s="792"/>
      <c r="I32" s="793">
        <f>H32*0.2</f>
        <v>0</v>
      </c>
      <c r="K32" s="730"/>
      <c r="L32" s="486"/>
      <c r="M32" s="486"/>
      <c r="N32" s="486"/>
      <c r="O32" s="486"/>
      <c r="P32" s="792"/>
      <c r="Q32" s="792">
        <f t="shared" si="9"/>
        <v>0</v>
      </c>
      <c r="R32" s="793">
        <f t="shared" si="10"/>
        <v>0</v>
      </c>
    </row>
    <row r="33" spans="2:18" ht="15" customHeight="1">
      <c r="B33" s="730"/>
      <c r="C33" s="486"/>
      <c r="D33" s="486"/>
      <c r="E33" s="486"/>
      <c r="F33" s="1809"/>
      <c r="G33" s="1809"/>
      <c r="H33" s="792"/>
      <c r="I33" s="793">
        <f>H33*0.2</f>
        <v>0</v>
      </c>
      <c r="K33" s="730"/>
      <c r="L33" s="486"/>
      <c r="M33" s="486"/>
      <c r="N33" s="486"/>
      <c r="O33" s="486"/>
      <c r="P33" s="792"/>
      <c r="Q33" s="792">
        <f t="shared" si="9"/>
        <v>0</v>
      </c>
      <c r="R33" s="793">
        <f t="shared" si="10"/>
        <v>0</v>
      </c>
    </row>
    <row r="34" spans="2:18" ht="15" customHeight="1">
      <c r="B34" s="730"/>
      <c r="C34" s="796"/>
      <c r="D34" s="486"/>
      <c r="E34" s="486"/>
      <c r="F34" s="1807"/>
      <c r="G34" s="1808"/>
      <c r="H34" s="797"/>
      <c r="I34" s="768">
        <f>H34*0.2</f>
        <v>0</v>
      </c>
      <c r="K34" s="730"/>
      <c r="L34" s="486"/>
      <c r="M34" s="486"/>
      <c r="N34" s="486"/>
      <c r="O34" s="486"/>
      <c r="P34" s="792"/>
      <c r="Q34" s="792">
        <f t="shared" si="9"/>
        <v>0</v>
      </c>
      <c r="R34" s="793">
        <f t="shared" si="10"/>
        <v>0</v>
      </c>
    </row>
    <row r="35" spans="2:18" ht="15" customHeight="1">
      <c r="B35" s="730"/>
      <c r="C35" s="796"/>
      <c r="D35" s="796"/>
      <c r="E35" s="486"/>
      <c r="F35" s="1807"/>
      <c r="G35" s="1808"/>
      <c r="H35" s="797"/>
      <c r="I35" s="768">
        <f t="shared" ref="I35:I46" si="11">H35*0.2</f>
        <v>0</v>
      </c>
      <c r="K35" s="730"/>
      <c r="L35" s="486"/>
      <c r="M35" s="486"/>
      <c r="N35" s="486"/>
      <c r="O35" s="486"/>
      <c r="P35" s="792"/>
      <c r="Q35" s="792">
        <f t="shared" si="9"/>
        <v>0</v>
      </c>
      <c r="R35" s="793">
        <f t="shared" si="10"/>
        <v>0</v>
      </c>
    </row>
    <row r="36" spans="2:18" ht="15" customHeight="1">
      <c r="B36" s="764"/>
      <c r="C36" s="765"/>
      <c r="D36" s="766"/>
      <c r="E36" s="765"/>
      <c r="F36" s="1807"/>
      <c r="G36" s="1808"/>
      <c r="H36" s="767"/>
      <c r="I36" s="768">
        <f t="shared" si="11"/>
        <v>0</v>
      </c>
      <c r="K36" s="730"/>
      <c r="L36" s="486"/>
      <c r="M36" s="486"/>
      <c r="N36" s="486"/>
      <c r="O36" s="486"/>
      <c r="P36" s="792"/>
      <c r="Q36" s="792">
        <f t="shared" si="9"/>
        <v>0</v>
      </c>
      <c r="R36" s="793">
        <f t="shared" si="10"/>
        <v>0</v>
      </c>
    </row>
    <row r="37" spans="2:18" ht="15" customHeight="1">
      <c r="B37" s="769"/>
      <c r="C37" s="765"/>
      <c r="D37" s="765"/>
      <c r="E37" s="765"/>
      <c r="F37" s="1807"/>
      <c r="G37" s="1808"/>
      <c r="H37" s="767"/>
      <c r="I37" s="768">
        <f t="shared" si="11"/>
        <v>0</v>
      </c>
      <c r="K37" s="730"/>
      <c r="L37" s="486"/>
      <c r="M37" s="486"/>
      <c r="N37" s="486"/>
      <c r="O37" s="486"/>
      <c r="P37" s="792"/>
      <c r="Q37" s="792">
        <f t="shared" si="9"/>
        <v>0</v>
      </c>
      <c r="R37" s="793">
        <f t="shared" si="10"/>
        <v>0</v>
      </c>
    </row>
    <row r="38" spans="2:18" ht="15" customHeight="1">
      <c r="B38" s="769"/>
      <c r="C38" s="765"/>
      <c r="D38" s="765"/>
      <c r="E38" s="765"/>
      <c r="F38" s="1807"/>
      <c r="G38" s="1808"/>
      <c r="H38" s="767"/>
      <c r="I38" s="768">
        <f t="shared" si="11"/>
        <v>0</v>
      </c>
      <c r="K38" s="730"/>
      <c r="L38" s="796"/>
      <c r="M38" s="796"/>
      <c r="N38" s="796"/>
      <c r="O38" s="1238"/>
      <c r="P38" s="792"/>
      <c r="Q38" s="792">
        <f t="shared" si="9"/>
        <v>0</v>
      </c>
      <c r="R38" s="793">
        <f t="shared" si="10"/>
        <v>0</v>
      </c>
    </row>
    <row r="39" spans="2:18" ht="15" customHeight="1">
      <c r="B39" s="769"/>
      <c r="C39" s="765"/>
      <c r="D39" s="765"/>
      <c r="E39" s="765"/>
      <c r="F39" s="1807"/>
      <c r="G39" s="1808"/>
      <c r="H39" s="767"/>
      <c r="I39" s="768">
        <f t="shared" si="11"/>
        <v>0</v>
      </c>
      <c r="K39" s="730"/>
      <c r="L39" s="796"/>
      <c r="M39" s="796"/>
      <c r="N39" s="796"/>
      <c r="O39" s="1238"/>
      <c r="P39" s="792"/>
      <c r="Q39" s="792">
        <f t="shared" si="9"/>
        <v>0</v>
      </c>
      <c r="R39" s="793">
        <f t="shared" si="10"/>
        <v>0</v>
      </c>
    </row>
    <row r="40" spans="2:18" ht="15" customHeight="1">
      <c r="B40" s="769"/>
      <c r="C40" s="765"/>
      <c r="D40" s="765"/>
      <c r="E40" s="765"/>
      <c r="F40" s="1807"/>
      <c r="G40" s="1808"/>
      <c r="H40" s="767"/>
      <c r="I40" s="768">
        <f t="shared" si="11"/>
        <v>0</v>
      </c>
      <c r="K40" s="730"/>
      <c r="L40" s="486"/>
      <c r="M40" s="486"/>
      <c r="N40" s="486"/>
      <c r="O40" s="709"/>
      <c r="P40" s="792"/>
      <c r="Q40" s="792">
        <f t="shared" si="9"/>
        <v>0</v>
      </c>
      <c r="R40" s="793">
        <f t="shared" si="10"/>
        <v>0</v>
      </c>
    </row>
    <row r="41" spans="2:18" ht="15" customHeight="1">
      <c r="B41" s="769"/>
      <c r="C41" s="765"/>
      <c r="D41" s="765"/>
      <c r="E41" s="765"/>
      <c r="F41" s="1807"/>
      <c r="G41" s="1808"/>
      <c r="H41" s="767"/>
      <c r="I41" s="768">
        <f t="shared" si="11"/>
        <v>0</v>
      </c>
      <c r="K41" s="730"/>
      <c r="L41" s="486"/>
      <c r="M41" s="486"/>
      <c r="N41" s="486"/>
      <c r="O41" s="486"/>
      <c r="P41" s="792"/>
      <c r="Q41" s="792">
        <f t="shared" si="9"/>
        <v>0</v>
      </c>
      <c r="R41" s="793">
        <f t="shared" si="10"/>
        <v>0</v>
      </c>
    </row>
    <row r="42" spans="2:18">
      <c r="B42" s="769"/>
      <c r="C42" s="765"/>
      <c r="D42" s="765"/>
      <c r="E42" s="765"/>
      <c r="F42" s="1807"/>
      <c r="G42" s="1808"/>
      <c r="H42" s="767"/>
      <c r="I42" s="768">
        <f t="shared" si="11"/>
        <v>0</v>
      </c>
      <c r="K42" s="730"/>
      <c r="L42" s="486"/>
      <c r="M42" s="486"/>
      <c r="N42" s="486"/>
      <c r="O42" s="486"/>
      <c r="P42" s="792"/>
      <c r="Q42" s="792">
        <f t="shared" si="9"/>
        <v>0</v>
      </c>
      <c r="R42" s="793">
        <f t="shared" si="10"/>
        <v>0</v>
      </c>
    </row>
    <row r="43" spans="2:18">
      <c r="B43" s="769"/>
      <c r="C43" s="765"/>
      <c r="D43" s="765"/>
      <c r="E43" s="765"/>
      <c r="F43" s="1807"/>
      <c r="G43" s="1808"/>
      <c r="H43" s="767"/>
      <c r="I43" s="768">
        <f t="shared" si="11"/>
        <v>0</v>
      </c>
      <c r="K43" s="730"/>
      <c r="L43" s="486"/>
      <c r="M43" s="486"/>
      <c r="N43" s="486"/>
      <c r="O43" s="486"/>
      <c r="P43" s="792"/>
      <c r="Q43" s="792">
        <f t="shared" si="9"/>
        <v>0</v>
      </c>
      <c r="R43" s="793">
        <f t="shared" si="10"/>
        <v>0</v>
      </c>
    </row>
    <row r="44" spans="2:18">
      <c r="B44" s="769"/>
      <c r="C44" s="765"/>
      <c r="D44" s="765"/>
      <c r="E44" s="765"/>
      <c r="F44" s="1807"/>
      <c r="G44" s="1808"/>
      <c r="H44" s="767"/>
      <c r="I44" s="768">
        <f t="shared" si="11"/>
        <v>0</v>
      </c>
      <c r="K44" s="730"/>
      <c r="L44" s="486"/>
      <c r="M44" s="486"/>
      <c r="N44" s="486"/>
      <c r="O44" s="486"/>
      <c r="P44" s="792"/>
      <c r="Q44" s="792">
        <f t="shared" si="9"/>
        <v>0</v>
      </c>
      <c r="R44" s="793">
        <f t="shared" si="10"/>
        <v>0</v>
      </c>
    </row>
    <row r="45" spans="2:18">
      <c r="B45" s="769"/>
      <c r="C45" s="765"/>
      <c r="D45" s="765"/>
      <c r="E45" s="765"/>
      <c r="F45" s="1807"/>
      <c r="G45" s="1808"/>
      <c r="H45" s="767"/>
      <c r="I45" s="768">
        <f t="shared" si="11"/>
        <v>0</v>
      </c>
      <c r="K45" s="730"/>
      <c r="L45" s="486"/>
      <c r="M45" s="486"/>
      <c r="N45" s="486"/>
      <c r="O45" s="486"/>
      <c r="P45" s="792"/>
      <c r="Q45" s="792">
        <f t="shared" si="9"/>
        <v>0</v>
      </c>
      <c r="R45" s="793">
        <f t="shared" si="10"/>
        <v>0</v>
      </c>
    </row>
    <row r="46" spans="2:18" ht="15" customHeight="1">
      <c r="B46" s="769"/>
      <c r="C46" s="765"/>
      <c r="D46" s="765"/>
      <c r="E46" s="765"/>
      <c r="F46" s="1807"/>
      <c r="G46" s="1808"/>
      <c r="H46" s="767"/>
      <c r="I46" s="768">
        <f t="shared" si="11"/>
        <v>0</v>
      </c>
      <c r="K46" s="730"/>
      <c r="L46" s="486"/>
      <c r="M46" s="486"/>
      <c r="N46" s="486"/>
      <c r="O46" s="486"/>
      <c r="P46" s="792"/>
      <c r="Q46" s="792">
        <f t="shared" si="9"/>
        <v>0</v>
      </c>
      <c r="R46" s="793">
        <f t="shared" si="10"/>
        <v>0</v>
      </c>
    </row>
    <row r="47" spans="2:18" ht="15.75" customHeight="1">
      <c r="B47" s="769"/>
      <c r="C47" s="765"/>
      <c r="D47" s="765"/>
      <c r="E47" s="765"/>
      <c r="F47" s="1807"/>
      <c r="G47" s="1808"/>
      <c r="H47" s="28"/>
      <c r="I47" s="768">
        <f>H47*0.2</f>
        <v>0</v>
      </c>
      <c r="K47" s="730"/>
      <c r="L47" s="486"/>
      <c r="M47" s="486"/>
      <c r="N47" s="486"/>
      <c r="O47" s="486"/>
      <c r="P47" s="792"/>
      <c r="Q47" s="792">
        <f t="shared" si="9"/>
        <v>0</v>
      </c>
      <c r="R47" s="793">
        <f>P47-Q47</f>
        <v>0</v>
      </c>
    </row>
    <row r="48" spans="2:18" ht="15.75" customHeight="1">
      <c r="B48" s="139"/>
      <c r="C48" s="28"/>
      <c r="D48" s="28"/>
      <c r="E48" s="28"/>
      <c r="F48" s="1807"/>
      <c r="G48" s="1808"/>
      <c r="H48" s="28"/>
      <c r="I48" s="768">
        <f>H48*0.2</f>
        <v>0</v>
      </c>
      <c r="K48" s="730"/>
      <c r="L48" s="486"/>
      <c r="M48" s="486"/>
      <c r="N48" s="486"/>
      <c r="O48" s="486"/>
      <c r="P48" s="792"/>
      <c r="Q48" s="792">
        <f t="shared" si="9"/>
        <v>0</v>
      </c>
      <c r="R48" s="793">
        <f>P48-Q48</f>
        <v>0</v>
      </c>
    </row>
    <row r="49" spans="2:18" ht="15.75" thickBot="1">
      <c r="B49" s="1145"/>
      <c r="C49" s="805"/>
      <c r="D49" s="805"/>
      <c r="E49" s="805"/>
      <c r="F49" s="1816"/>
      <c r="G49" s="1817"/>
      <c r="H49" s="805"/>
      <c r="I49" s="773">
        <f>H49*0.2</f>
        <v>0</v>
      </c>
      <c r="K49" s="730"/>
      <c r="L49" s="486"/>
      <c r="M49" s="486"/>
      <c r="N49" s="486"/>
      <c r="O49" s="486"/>
      <c r="P49" s="792"/>
      <c r="Q49" s="792">
        <f t="shared" si="9"/>
        <v>0</v>
      </c>
      <c r="R49" s="793">
        <f>P49-Q49</f>
        <v>0</v>
      </c>
    </row>
    <row r="50" spans="2:18" ht="15.75" thickBot="1">
      <c r="F50" s="1180"/>
      <c r="G50" s="1180"/>
      <c r="K50" s="1145"/>
      <c r="L50" s="805"/>
      <c r="M50" s="805"/>
      <c r="N50" s="805"/>
      <c r="O50" s="805"/>
      <c r="P50" s="805"/>
      <c r="Q50" s="794">
        <f t="shared" si="9"/>
        <v>0</v>
      </c>
      <c r="R50" s="795">
        <f>P50-Q50</f>
        <v>0</v>
      </c>
    </row>
  </sheetData>
  <sheetProtection formatCells="0" autoFilter="0" pivotTables="0"/>
  <mergeCells count="25">
    <mergeCell ref="F48:G48"/>
    <mergeCell ref="F49:G49"/>
    <mergeCell ref="B27:I28"/>
    <mergeCell ref="F29:G29"/>
    <mergeCell ref="B2:I3"/>
    <mergeCell ref="F34:G34"/>
    <mergeCell ref="F35:G35"/>
    <mergeCell ref="F36:G36"/>
    <mergeCell ref="F37:G37"/>
    <mergeCell ref="F38:G38"/>
    <mergeCell ref="F39:G39"/>
    <mergeCell ref="F40:G40"/>
    <mergeCell ref="F41:G41"/>
    <mergeCell ref="F44:G44"/>
    <mergeCell ref="F30:G30"/>
    <mergeCell ref="K2:S3"/>
    <mergeCell ref="F45:G45"/>
    <mergeCell ref="F46:G46"/>
    <mergeCell ref="F47:G47"/>
    <mergeCell ref="F31:G31"/>
    <mergeCell ref="F32:G32"/>
    <mergeCell ref="F33:G33"/>
    <mergeCell ref="F42:G42"/>
    <mergeCell ref="F43:G43"/>
    <mergeCell ref="K27:R28"/>
  </mergeCells>
  <phoneticPr fontId="206" type="noConversion"/>
  <dataValidations count="2">
    <dataValidation type="list" allowBlank="1" showInputMessage="1" showErrorMessage="1" sqref="P5" xr:uid="{10A4849A-86E0-4DB7-BC5E-7D51BC3B2EFB}">
      <formula1>$U$9:$U$10</formula1>
    </dataValidation>
    <dataValidation type="list" allowBlank="1" showInputMessage="1" showErrorMessage="1" sqref="P6:P25" xr:uid="{E2B53C1A-779F-4712-90A9-7C68A209DF7C}">
      <formula1>$U$9:$U$11</formula1>
    </dataValidation>
  </dataValidations>
  <pageMargins left="0.7" right="0.7" top="0.75" bottom="0.75" header="0.3" footer="0.3"/>
  <pageSetup paperSize="9" orientation="portrait" r:id="rId1"/>
  <ignoredErrors>
    <ignoredError sqref="H9" formula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C4CE-812B-49D0-9E60-E6A2217DF470}">
  <sheetPr codeName="Folha15"/>
  <dimension ref="B1:AJ78"/>
  <sheetViews>
    <sheetView zoomScale="75" zoomScaleNormal="75" workbookViewId="0">
      <selection activeCell="W18" sqref="W18"/>
    </sheetView>
  </sheetViews>
  <sheetFormatPr defaultRowHeight="15"/>
  <cols>
    <col min="3" max="3" width="22.42578125" customWidth="1"/>
    <col min="4" max="4" width="11" customWidth="1"/>
    <col min="5" max="5" width="12.85546875" customWidth="1"/>
    <col min="6" max="6" width="15" customWidth="1"/>
    <col min="7" max="7" width="9.85546875" bestFit="1" customWidth="1"/>
    <col min="9" max="9" width="19.5703125" customWidth="1"/>
    <col min="10" max="10" width="11" customWidth="1"/>
    <col min="12" max="12" width="14.42578125" customWidth="1"/>
    <col min="15" max="15" width="21.5703125" customWidth="1"/>
    <col min="16" max="16" width="12.5703125" customWidth="1"/>
    <col min="17" max="17" width="12.42578125" customWidth="1"/>
    <col min="18" max="18" width="13.42578125" customWidth="1"/>
    <col min="21" max="21" width="17.5703125" customWidth="1"/>
    <col min="22" max="22" width="11.85546875" bestFit="1" customWidth="1"/>
    <col min="24" max="24" width="12.5703125" bestFit="1" customWidth="1"/>
    <col min="27" max="27" width="14.140625" customWidth="1"/>
    <col min="28" max="28" width="9.140625" customWidth="1"/>
    <col min="30" max="30" width="9.7109375" bestFit="1" customWidth="1"/>
    <col min="33" max="33" width="14.42578125" customWidth="1"/>
  </cols>
  <sheetData>
    <row r="1" spans="2:36" ht="15.75" thickBot="1"/>
    <row r="2" spans="2:36" ht="15" customHeight="1">
      <c r="B2" s="1885" t="s">
        <v>93</v>
      </c>
      <c r="C2" s="1886"/>
      <c r="D2" s="1886"/>
      <c r="E2" s="1886"/>
      <c r="F2" s="1887"/>
      <c r="G2" s="734"/>
      <c r="H2" s="1870" t="s">
        <v>2096</v>
      </c>
      <c r="I2" s="1871"/>
      <c r="J2" s="1871"/>
      <c r="K2" s="1871"/>
      <c r="L2" s="1872"/>
      <c r="M2" s="734"/>
      <c r="N2" s="1861" t="s">
        <v>1866</v>
      </c>
      <c r="O2" s="1862"/>
      <c r="P2" s="1862"/>
      <c r="Q2" s="1862"/>
      <c r="R2" s="1863"/>
      <c r="S2" s="734"/>
      <c r="T2" s="2014" t="s">
        <v>2905</v>
      </c>
      <c r="U2" s="2015"/>
      <c r="V2" s="2015"/>
      <c r="W2" s="2015"/>
      <c r="X2" s="2016"/>
      <c r="Y2" s="734"/>
      <c r="Z2" s="2005" t="s">
        <v>2797</v>
      </c>
      <c r="AA2" s="2006"/>
      <c r="AB2" s="2006"/>
      <c r="AC2" s="2006"/>
      <c r="AD2" s="2007"/>
      <c r="AF2" s="1843" t="s">
        <v>3143</v>
      </c>
      <c r="AG2" s="1844"/>
      <c r="AH2" s="1844"/>
      <c r="AI2" s="1844"/>
      <c r="AJ2" s="1845"/>
    </row>
    <row r="3" spans="2:36" ht="15" customHeight="1">
      <c r="B3" s="1888"/>
      <c r="C3" s="1889"/>
      <c r="D3" s="1889"/>
      <c r="E3" s="1889"/>
      <c r="F3" s="1890"/>
      <c r="G3" s="734"/>
      <c r="H3" s="1873"/>
      <c r="I3" s="1874"/>
      <c r="J3" s="1874"/>
      <c r="K3" s="1874"/>
      <c r="L3" s="1875"/>
      <c r="M3" s="734"/>
      <c r="N3" s="1864"/>
      <c r="O3" s="1865"/>
      <c r="P3" s="1865"/>
      <c r="Q3" s="1865"/>
      <c r="R3" s="1866"/>
      <c r="S3" s="734"/>
      <c r="T3" s="2017"/>
      <c r="U3" s="2018"/>
      <c r="V3" s="2018"/>
      <c r="W3" s="2018"/>
      <c r="X3" s="2019"/>
      <c r="Y3" s="734"/>
      <c r="Z3" s="2008"/>
      <c r="AA3" s="2009"/>
      <c r="AB3" s="2009"/>
      <c r="AC3" s="2009"/>
      <c r="AD3" s="2010"/>
      <c r="AF3" s="1846"/>
      <c r="AG3" s="1847"/>
      <c r="AH3" s="1847"/>
      <c r="AI3" s="1847"/>
      <c r="AJ3" s="1848"/>
    </row>
    <row r="4" spans="2:36" ht="15.75" customHeight="1" thickBot="1">
      <c r="B4" s="1891"/>
      <c r="C4" s="1892"/>
      <c r="D4" s="1892"/>
      <c r="E4" s="1892"/>
      <c r="F4" s="1893"/>
      <c r="G4" s="734"/>
      <c r="H4" s="1876"/>
      <c r="I4" s="1877"/>
      <c r="J4" s="1877"/>
      <c r="K4" s="1877"/>
      <c r="L4" s="1878"/>
      <c r="M4" s="734"/>
      <c r="N4" s="1867"/>
      <c r="O4" s="1868"/>
      <c r="P4" s="1868"/>
      <c r="Q4" s="1868"/>
      <c r="R4" s="1869"/>
      <c r="S4" s="734"/>
      <c r="T4" s="2020"/>
      <c r="U4" s="2021"/>
      <c r="V4" s="2021"/>
      <c r="W4" s="2021"/>
      <c r="X4" s="2022"/>
      <c r="Y4" s="734"/>
      <c r="Z4" s="2011"/>
      <c r="AA4" s="2012"/>
      <c r="AB4" s="2012"/>
      <c r="AC4" s="2012"/>
      <c r="AD4" s="2013"/>
      <c r="AF4" s="1849"/>
      <c r="AG4" s="1850"/>
      <c r="AH4" s="1850"/>
      <c r="AI4" s="1850"/>
      <c r="AJ4" s="1851"/>
    </row>
    <row r="5" spans="2:36" ht="21.75" customHeight="1" thickBot="1">
      <c r="B5" s="1894" t="s">
        <v>1848</v>
      </c>
      <c r="C5" s="1895"/>
      <c r="D5" s="1895"/>
      <c r="E5" s="1895"/>
      <c r="F5" s="1896"/>
      <c r="G5" s="503"/>
      <c r="H5" s="1879" t="s">
        <v>1851</v>
      </c>
      <c r="I5" s="1880"/>
      <c r="J5" s="1880"/>
      <c r="K5" s="1880"/>
      <c r="L5" s="1881"/>
      <c r="M5" s="503"/>
      <c r="N5" s="1858" t="s">
        <v>1854</v>
      </c>
      <c r="O5" s="1859"/>
      <c r="P5" s="1859"/>
      <c r="Q5" s="1859"/>
      <c r="R5" s="1860"/>
      <c r="S5" s="503"/>
      <c r="T5" s="2023" t="s">
        <v>2906</v>
      </c>
      <c r="U5" s="2024"/>
      <c r="V5" s="2024"/>
      <c r="W5" s="2024"/>
      <c r="X5" s="2025"/>
      <c r="Y5" s="503"/>
      <c r="Z5" s="2002" t="s">
        <v>1848</v>
      </c>
      <c r="AA5" s="2003"/>
      <c r="AB5" s="2003"/>
      <c r="AC5" s="2003"/>
      <c r="AD5" s="2004"/>
      <c r="AF5" s="1852" t="s">
        <v>1848</v>
      </c>
      <c r="AG5" s="1853"/>
      <c r="AH5" s="1853"/>
      <c r="AI5" s="1853"/>
      <c r="AJ5" s="1854"/>
    </row>
    <row r="6" spans="2:36" ht="15" customHeight="1" thickBot="1">
      <c r="B6" s="746" t="s">
        <v>12</v>
      </c>
      <c r="C6" s="747" t="s">
        <v>162</v>
      </c>
      <c r="D6" s="747" t="s">
        <v>1846</v>
      </c>
      <c r="E6" s="747" t="s">
        <v>164</v>
      </c>
      <c r="F6" s="748" t="s">
        <v>165</v>
      </c>
      <c r="H6" s="746" t="s">
        <v>12</v>
      </c>
      <c r="I6" s="747" t="s">
        <v>162</v>
      </c>
      <c r="J6" s="747" t="s">
        <v>1846</v>
      </c>
      <c r="K6" s="747" t="s">
        <v>164</v>
      </c>
      <c r="L6" s="748" t="s">
        <v>165</v>
      </c>
      <c r="N6" s="746" t="s">
        <v>12</v>
      </c>
      <c r="O6" s="747" t="s">
        <v>162</v>
      </c>
      <c r="P6" s="747" t="s">
        <v>1846</v>
      </c>
      <c r="Q6" s="747" t="s">
        <v>164</v>
      </c>
      <c r="R6" s="748" t="s">
        <v>165</v>
      </c>
      <c r="T6" s="746" t="s">
        <v>12</v>
      </c>
      <c r="U6" s="747" t="s">
        <v>162</v>
      </c>
      <c r="V6" s="747" t="s">
        <v>1846</v>
      </c>
      <c r="W6" s="747" t="s">
        <v>164</v>
      </c>
      <c r="X6" s="748" t="s">
        <v>165</v>
      </c>
      <c r="Z6" s="746" t="s">
        <v>12</v>
      </c>
      <c r="AA6" s="747" t="s">
        <v>162</v>
      </c>
      <c r="AB6" s="747" t="s">
        <v>1846</v>
      </c>
      <c r="AC6" s="747" t="s">
        <v>164</v>
      </c>
      <c r="AD6" s="748" t="s">
        <v>165</v>
      </c>
      <c r="AF6" s="746" t="s">
        <v>12</v>
      </c>
      <c r="AG6" s="747" t="s">
        <v>162</v>
      </c>
      <c r="AH6" s="747" t="s">
        <v>1846</v>
      </c>
      <c r="AI6" s="747" t="s">
        <v>164</v>
      </c>
      <c r="AJ6" s="748" t="s">
        <v>165</v>
      </c>
    </row>
    <row r="7" spans="2:36" ht="15.75" customHeight="1">
      <c r="B7" s="744">
        <v>46008</v>
      </c>
      <c r="C7" s="362" t="s">
        <v>3140</v>
      </c>
      <c r="D7" s="362">
        <v>219</v>
      </c>
      <c r="E7" s="488" t="s">
        <v>3127</v>
      </c>
      <c r="F7" s="745">
        <v>2</v>
      </c>
      <c r="G7" s="1181"/>
      <c r="H7" s="356"/>
      <c r="I7" s="362"/>
      <c r="J7" s="362"/>
      <c r="K7" s="362"/>
      <c r="L7" s="359"/>
      <c r="N7" s="356"/>
      <c r="O7" s="1"/>
      <c r="P7" s="362"/>
      <c r="Q7" s="362"/>
      <c r="R7" s="359"/>
      <c r="T7" s="356">
        <v>46002</v>
      </c>
      <c r="U7" s="362" t="s">
        <v>3126</v>
      </c>
      <c r="V7" s="362">
        <v>509</v>
      </c>
      <c r="W7" s="362" t="s">
        <v>3127</v>
      </c>
      <c r="X7" s="359">
        <v>5</v>
      </c>
      <c r="Z7" s="356"/>
      <c r="AA7" s="362"/>
      <c r="AB7" s="362"/>
      <c r="AC7" s="362"/>
      <c r="AD7" s="359"/>
      <c r="AF7" s="356"/>
      <c r="AG7" s="362"/>
      <c r="AH7" s="362"/>
      <c r="AI7" s="362"/>
      <c r="AJ7" s="359"/>
    </row>
    <row r="8" spans="2:36" ht="15" customHeight="1">
      <c r="B8" s="356"/>
      <c r="C8" s="362"/>
      <c r="D8" s="362"/>
      <c r="E8" s="363"/>
      <c r="F8" s="359"/>
      <c r="H8" s="356"/>
      <c r="I8" s="362"/>
      <c r="J8" s="362"/>
      <c r="K8" s="362"/>
      <c r="L8" s="359"/>
      <c r="N8" s="356"/>
      <c r="O8" s="362"/>
      <c r="P8" s="362"/>
      <c r="Q8" s="362"/>
      <c r="R8" s="359"/>
      <c r="T8" s="356">
        <v>46007</v>
      </c>
      <c r="U8" s="362" t="s">
        <v>3140</v>
      </c>
      <c r="V8" s="362">
        <v>219</v>
      </c>
      <c r="W8" s="362" t="s">
        <v>1176</v>
      </c>
      <c r="X8" s="359">
        <v>2</v>
      </c>
      <c r="Z8" s="356"/>
      <c r="AA8" s="362"/>
      <c r="AB8" s="362"/>
      <c r="AC8" s="362"/>
      <c r="AD8" s="359"/>
      <c r="AF8" s="356"/>
      <c r="AG8" s="362"/>
      <c r="AH8" s="362"/>
      <c r="AI8" s="362"/>
      <c r="AJ8" s="359"/>
    </row>
    <row r="9" spans="2:36">
      <c r="B9" s="744"/>
      <c r="C9" s="362"/>
      <c r="D9" s="362"/>
      <c r="E9" s="488"/>
      <c r="F9" s="745"/>
      <c r="H9" s="356"/>
      <c r="I9" s="362"/>
      <c r="J9" s="362"/>
      <c r="K9" s="362"/>
      <c r="L9" s="359"/>
      <c r="N9" s="356"/>
      <c r="O9" s="362"/>
      <c r="P9" s="362"/>
      <c r="Q9" s="362"/>
      <c r="R9" s="359"/>
      <c r="T9" s="356">
        <v>46015</v>
      </c>
      <c r="U9" s="362" t="s">
        <v>3163</v>
      </c>
      <c r="V9" s="362">
        <v>329</v>
      </c>
      <c r="W9" s="362" t="s">
        <v>3164</v>
      </c>
      <c r="X9" s="359">
        <v>2</v>
      </c>
      <c r="Z9" s="356"/>
      <c r="AA9" s="362"/>
      <c r="AB9" s="362"/>
      <c r="AC9" s="362"/>
      <c r="AD9" s="359"/>
      <c r="AF9" s="356"/>
      <c r="AG9" s="362"/>
      <c r="AH9" s="362"/>
      <c r="AI9" s="362"/>
      <c r="AJ9" s="359"/>
    </row>
    <row r="10" spans="2:36">
      <c r="B10" s="356"/>
      <c r="C10" s="362"/>
      <c r="D10" s="362"/>
      <c r="E10" s="362"/>
      <c r="F10" s="359"/>
      <c r="H10" s="356"/>
      <c r="I10" s="362"/>
      <c r="J10" s="362"/>
      <c r="K10" s="362"/>
      <c r="L10" s="359"/>
      <c r="N10" s="356"/>
      <c r="O10" s="362"/>
      <c r="P10" s="362"/>
      <c r="Q10" s="362"/>
      <c r="R10" s="359"/>
      <c r="T10" s="356">
        <v>46013</v>
      </c>
      <c r="U10" s="362" t="s">
        <v>3168</v>
      </c>
      <c r="V10" s="362" t="s">
        <v>3169</v>
      </c>
      <c r="W10" s="362" t="s">
        <v>166</v>
      </c>
      <c r="X10" s="359">
        <v>8</v>
      </c>
      <c r="Z10" s="356"/>
      <c r="AA10" s="362"/>
      <c r="AB10" s="362"/>
      <c r="AC10" s="362"/>
      <c r="AD10" s="359"/>
      <c r="AF10" s="356"/>
      <c r="AG10" s="362"/>
      <c r="AH10" s="362"/>
      <c r="AI10" s="362"/>
      <c r="AJ10" s="359"/>
    </row>
    <row r="11" spans="2:36">
      <c r="B11" s="356"/>
      <c r="C11" s="362"/>
      <c r="D11" s="362"/>
      <c r="E11" s="363"/>
      <c r="F11" s="359"/>
      <c r="G11" s="55"/>
      <c r="H11" s="356"/>
      <c r="I11" s="362"/>
      <c r="J11" s="362"/>
      <c r="K11" s="362"/>
      <c r="L11" s="359"/>
      <c r="N11" s="356"/>
      <c r="O11" s="362"/>
      <c r="P11" s="362"/>
      <c r="Q11" s="362"/>
      <c r="R11" s="359"/>
      <c r="T11" s="356"/>
      <c r="U11" s="362"/>
      <c r="V11" s="362"/>
      <c r="W11" s="362"/>
      <c r="X11" s="359"/>
      <c r="Z11" s="356"/>
      <c r="AA11" s="362"/>
      <c r="AB11" s="362"/>
      <c r="AC11" s="362"/>
      <c r="AD11" s="359"/>
      <c r="AF11" s="356"/>
      <c r="AG11" s="362"/>
      <c r="AH11" s="362"/>
      <c r="AI11" s="362"/>
      <c r="AJ11" s="359"/>
    </row>
    <row r="12" spans="2:36">
      <c r="B12" s="356"/>
      <c r="C12" s="362"/>
      <c r="D12" s="362"/>
      <c r="E12" s="362"/>
      <c r="F12" s="359"/>
      <c r="H12" s="356"/>
      <c r="I12" s="362"/>
      <c r="J12" s="362"/>
      <c r="K12" s="362"/>
      <c r="L12" s="359"/>
      <c r="N12" s="356"/>
      <c r="O12" s="362"/>
      <c r="P12" s="362"/>
      <c r="Q12" s="362"/>
      <c r="R12" s="359"/>
      <c r="T12" s="356"/>
      <c r="U12" s="362"/>
      <c r="V12" s="362"/>
      <c r="W12" s="362"/>
      <c r="X12" s="359"/>
      <c r="Z12" s="356"/>
      <c r="AA12" s="362"/>
      <c r="AB12" s="362"/>
      <c r="AC12" s="362"/>
      <c r="AD12" s="359"/>
      <c r="AF12" s="356"/>
      <c r="AG12" s="362"/>
      <c r="AH12" s="362"/>
      <c r="AI12" s="362"/>
      <c r="AJ12" s="359"/>
    </row>
    <row r="13" spans="2:36">
      <c r="B13" s="744"/>
      <c r="C13" s="362"/>
      <c r="D13" s="488"/>
      <c r="E13" s="488"/>
      <c r="F13" s="745"/>
      <c r="H13" s="356"/>
      <c r="I13" s="362"/>
      <c r="J13" s="362"/>
      <c r="K13" s="362"/>
      <c r="L13" s="359"/>
      <c r="N13" s="356"/>
      <c r="O13" s="362"/>
      <c r="P13" s="362"/>
      <c r="Q13" s="362"/>
      <c r="R13" s="359"/>
      <c r="T13" s="356"/>
      <c r="U13" s="362"/>
      <c r="V13" s="362"/>
      <c r="W13" s="362"/>
      <c r="X13" s="359"/>
      <c r="Z13" s="356"/>
      <c r="AA13" s="362"/>
      <c r="AB13" s="362"/>
      <c r="AC13" s="362"/>
      <c r="AD13" s="359"/>
      <c r="AF13" s="356"/>
      <c r="AG13" s="362"/>
      <c r="AH13" s="362"/>
      <c r="AI13" s="362"/>
      <c r="AJ13" s="359"/>
    </row>
    <row r="14" spans="2:36">
      <c r="B14" s="744"/>
      <c r="C14" s="362"/>
      <c r="D14" s="488"/>
      <c r="E14" s="488"/>
      <c r="F14" s="745"/>
      <c r="H14" s="356"/>
      <c r="I14" s="362"/>
      <c r="J14" s="362"/>
      <c r="K14" s="362"/>
      <c r="L14" s="359"/>
      <c r="N14" s="356"/>
      <c r="O14" s="362"/>
      <c r="P14" s="362"/>
      <c r="Q14" s="362"/>
      <c r="R14" s="359"/>
      <c r="T14" s="356"/>
      <c r="U14" s="362"/>
      <c r="V14" s="362"/>
      <c r="W14" s="362"/>
      <c r="X14" s="359"/>
      <c r="Z14" s="356"/>
      <c r="AA14" s="362"/>
      <c r="AB14" s="362"/>
      <c r="AC14" s="362"/>
      <c r="AD14" s="359"/>
      <c r="AF14" s="356"/>
      <c r="AG14" s="362"/>
      <c r="AH14" s="362"/>
      <c r="AI14" s="362"/>
      <c r="AJ14" s="359"/>
    </row>
    <row r="15" spans="2:36">
      <c r="B15" s="356"/>
      <c r="C15" s="362"/>
      <c r="D15" s="362"/>
      <c r="E15" s="362"/>
      <c r="F15" s="359"/>
      <c r="H15" s="356"/>
      <c r="I15" s="362"/>
      <c r="J15" s="362"/>
      <c r="K15" s="362"/>
      <c r="L15" s="359"/>
      <c r="N15" s="356"/>
      <c r="O15" s="362"/>
      <c r="P15" s="362"/>
      <c r="Q15" s="362"/>
      <c r="R15" s="359"/>
      <c r="T15" s="356"/>
      <c r="U15" s="362"/>
      <c r="V15" s="362"/>
      <c r="W15" s="362"/>
      <c r="X15" s="359"/>
      <c r="Z15" s="356"/>
      <c r="AA15" s="362"/>
      <c r="AB15" s="362"/>
      <c r="AC15" s="362"/>
      <c r="AD15" s="359"/>
      <c r="AF15" s="356"/>
      <c r="AG15" s="362"/>
      <c r="AH15" s="362"/>
      <c r="AI15" s="362"/>
      <c r="AJ15" s="359"/>
    </row>
    <row r="16" spans="2:36">
      <c r="B16" s="356"/>
      <c r="C16" s="362"/>
      <c r="D16" s="362"/>
      <c r="E16" s="362"/>
      <c r="F16" s="359"/>
      <c r="H16" s="356"/>
      <c r="I16" s="362"/>
      <c r="J16" s="362"/>
      <c r="K16" s="362"/>
      <c r="L16" s="359"/>
      <c r="N16" s="356"/>
      <c r="O16" s="362"/>
      <c r="P16" s="362"/>
      <c r="Q16" s="362"/>
      <c r="R16" s="359"/>
      <c r="T16" s="356"/>
      <c r="U16" s="362"/>
      <c r="V16" s="362"/>
      <c r="W16" s="362"/>
      <c r="X16" s="359"/>
      <c r="Z16" s="356"/>
      <c r="AA16" s="362"/>
      <c r="AB16" s="362"/>
      <c r="AC16" s="362"/>
      <c r="AD16" s="359"/>
      <c r="AF16" s="356"/>
      <c r="AG16" s="362"/>
      <c r="AH16" s="362"/>
      <c r="AI16" s="362"/>
      <c r="AJ16" s="359"/>
    </row>
    <row r="17" spans="2:36">
      <c r="B17" s="356"/>
      <c r="C17" s="362"/>
      <c r="D17" s="362"/>
      <c r="E17" s="362"/>
      <c r="F17" s="359"/>
      <c r="H17" s="356"/>
      <c r="I17" s="362"/>
      <c r="J17" s="362"/>
      <c r="K17" s="362"/>
      <c r="L17" s="359"/>
      <c r="N17" s="356"/>
      <c r="O17" s="362"/>
      <c r="P17" s="362"/>
      <c r="Q17" s="362"/>
      <c r="R17" s="359"/>
      <c r="T17" s="356"/>
      <c r="U17" s="362"/>
      <c r="V17" s="362"/>
      <c r="W17" s="362"/>
      <c r="X17" s="359"/>
      <c r="Z17" s="356"/>
      <c r="AA17" s="362"/>
      <c r="AB17" s="362"/>
      <c r="AC17" s="362"/>
      <c r="AD17" s="359"/>
      <c r="AF17" s="356"/>
      <c r="AG17" s="362"/>
      <c r="AH17" s="362"/>
      <c r="AI17" s="362"/>
      <c r="AJ17" s="359"/>
    </row>
    <row r="18" spans="2:36">
      <c r="B18" s="356"/>
      <c r="C18" s="362"/>
      <c r="D18" s="362"/>
      <c r="E18" s="362"/>
      <c r="F18" s="359"/>
      <c r="H18" s="356"/>
      <c r="I18" s="362"/>
      <c r="J18" s="362"/>
      <c r="K18" s="362"/>
      <c r="L18" s="359"/>
      <c r="N18" s="356"/>
      <c r="O18" s="362"/>
      <c r="P18" s="362"/>
      <c r="Q18" s="362"/>
      <c r="R18" s="359"/>
      <c r="T18" s="356"/>
      <c r="U18" s="362"/>
      <c r="V18" s="362"/>
      <c r="W18" s="362"/>
      <c r="X18" s="359"/>
      <c r="Z18" s="356"/>
      <c r="AA18" s="362"/>
      <c r="AB18" s="362"/>
      <c r="AC18" s="362"/>
      <c r="AD18" s="359"/>
      <c r="AF18" s="356"/>
      <c r="AG18" s="362"/>
      <c r="AH18" s="362"/>
      <c r="AI18" s="362"/>
      <c r="AJ18" s="359"/>
    </row>
    <row r="19" spans="2:36">
      <c r="B19" s="356"/>
      <c r="C19" s="362"/>
      <c r="D19" s="362"/>
      <c r="E19" s="362"/>
      <c r="F19" s="359"/>
      <c r="H19" s="356"/>
      <c r="I19" s="362"/>
      <c r="J19" s="362"/>
      <c r="K19" s="362"/>
      <c r="L19" s="359"/>
      <c r="N19" s="356"/>
      <c r="O19" s="362"/>
      <c r="P19" s="362"/>
      <c r="Q19" s="362"/>
      <c r="R19" s="359"/>
      <c r="T19" s="356"/>
      <c r="U19" s="362"/>
      <c r="V19" s="362"/>
      <c r="W19" s="362"/>
      <c r="X19" s="359"/>
      <c r="Z19" s="356"/>
      <c r="AA19" s="362"/>
      <c r="AB19" s="362"/>
      <c r="AC19" s="362"/>
      <c r="AD19" s="359"/>
      <c r="AF19" s="356"/>
      <c r="AG19" s="362"/>
      <c r="AH19" s="362"/>
      <c r="AI19" s="362"/>
      <c r="AJ19" s="359"/>
    </row>
    <row r="20" spans="2:36">
      <c r="B20" s="356"/>
      <c r="C20" s="362"/>
      <c r="D20" s="362"/>
      <c r="E20" s="362"/>
      <c r="F20" s="359"/>
      <c r="H20" s="356"/>
      <c r="I20" s="362"/>
      <c r="J20" s="362"/>
      <c r="K20" s="362"/>
      <c r="L20" s="359"/>
      <c r="N20" s="356"/>
      <c r="O20" s="362"/>
      <c r="P20" s="362"/>
      <c r="Q20" s="362"/>
      <c r="R20" s="359"/>
      <c r="T20" s="356"/>
      <c r="U20" s="362"/>
      <c r="V20" s="362"/>
      <c r="W20" s="362"/>
      <c r="X20" s="359"/>
      <c r="Z20" s="356"/>
      <c r="AA20" s="362"/>
      <c r="AB20" s="362"/>
      <c r="AC20" s="362"/>
      <c r="AD20" s="359"/>
      <c r="AF20" s="356"/>
      <c r="AG20" s="362"/>
      <c r="AH20" s="362"/>
      <c r="AI20" s="362"/>
      <c r="AJ20" s="359"/>
    </row>
    <row r="21" spans="2:36">
      <c r="B21" s="356"/>
      <c r="C21" s="362"/>
      <c r="D21" s="362"/>
      <c r="E21" s="362"/>
      <c r="F21" s="359"/>
      <c r="H21" s="356"/>
      <c r="I21" s="362"/>
      <c r="J21" s="362"/>
      <c r="K21" s="362"/>
      <c r="L21" s="359"/>
      <c r="N21" s="356"/>
      <c r="O21" s="362"/>
      <c r="P21" s="362"/>
      <c r="Q21" s="362"/>
      <c r="R21" s="359"/>
      <c r="T21" s="356"/>
      <c r="U21" s="362"/>
      <c r="V21" s="362"/>
      <c r="W21" s="362"/>
      <c r="X21" s="359"/>
      <c r="Z21" s="356"/>
      <c r="AA21" s="362"/>
      <c r="AB21" s="362"/>
      <c r="AC21" s="362"/>
      <c r="AD21" s="359"/>
      <c r="AF21" s="356"/>
      <c r="AG21" s="362"/>
      <c r="AH21" s="362"/>
      <c r="AI21" s="362"/>
      <c r="AJ21" s="359"/>
    </row>
    <row r="22" spans="2:36">
      <c r="B22" s="356"/>
      <c r="C22" s="362"/>
      <c r="D22" s="362"/>
      <c r="E22" s="362"/>
      <c r="F22" s="359"/>
      <c r="H22" s="356"/>
      <c r="I22" s="362"/>
      <c r="J22" s="362"/>
      <c r="K22" s="362"/>
      <c r="L22" s="359"/>
      <c r="N22" s="356"/>
      <c r="O22" s="362"/>
      <c r="P22" s="362"/>
      <c r="Q22" s="362"/>
      <c r="R22" s="359"/>
      <c r="T22" s="356"/>
      <c r="U22" s="362"/>
      <c r="V22" s="362"/>
      <c r="W22" s="362"/>
      <c r="X22" s="359"/>
      <c r="Z22" s="356"/>
      <c r="AA22" s="362"/>
      <c r="AB22" s="362"/>
      <c r="AC22" s="362"/>
      <c r="AD22" s="359"/>
      <c r="AF22" s="356"/>
      <c r="AG22" s="362"/>
      <c r="AH22" s="362"/>
      <c r="AI22" s="362"/>
      <c r="AJ22" s="359"/>
    </row>
    <row r="23" spans="2:36">
      <c r="B23" s="356"/>
      <c r="C23" s="362"/>
      <c r="D23" s="362"/>
      <c r="E23" s="362"/>
      <c r="F23" s="359"/>
      <c r="H23" s="356"/>
      <c r="I23" s="362"/>
      <c r="J23" s="362"/>
      <c r="K23" s="362"/>
      <c r="L23" s="359"/>
      <c r="N23" s="356"/>
      <c r="O23" s="362"/>
      <c r="P23" s="362"/>
      <c r="Q23" s="362"/>
      <c r="R23" s="359"/>
      <c r="T23" s="356"/>
      <c r="U23" s="362"/>
      <c r="V23" s="362"/>
      <c r="W23" s="362"/>
      <c r="X23" s="359"/>
      <c r="Z23" s="356"/>
      <c r="AA23" s="362"/>
      <c r="AB23" s="362"/>
      <c r="AC23" s="362"/>
      <c r="AD23" s="359"/>
      <c r="AF23" s="356"/>
      <c r="AG23" s="362"/>
      <c r="AH23" s="362"/>
      <c r="AI23" s="362"/>
      <c r="AJ23" s="359"/>
    </row>
    <row r="24" spans="2:36">
      <c r="B24" s="356"/>
      <c r="C24" s="362"/>
      <c r="D24" s="362"/>
      <c r="E24" s="362"/>
      <c r="F24" s="359"/>
      <c r="H24" s="356"/>
      <c r="I24" s="362"/>
      <c r="J24" s="362"/>
      <c r="K24" s="362"/>
      <c r="L24" s="359"/>
      <c r="N24" s="356"/>
      <c r="O24" s="362"/>
      <c r="P24" s="362"/>
      <c r="Q24" s="362"/>
      <c r="R24" s="359"/>
      <c r="T24" s="356"/>
      <c r="U24" s="362"/>
      <c r="V24" s="362"/>
      <c r="W24" s="362"/>
      <c r="X24" s="359"/>
      <c r="Z24" s="356"/>
      <c r="AA24" s="362"/>
      <c r="AB24" s="362"/>
      <c r="AC24" s="362"/>
      <c r="AD24" s="359"/>
      <c r="AF24" s="356"/>
      <c r="AG24" s="362"/>
      <c r="AH24" s="362"/>
      <c r="AI24" s="362"/>
      <c r="AJ24" s="359"/>
    </row>
    <row r="25" spans="2:36">
      <c r="B25" s="356"/>
      <c r="C25" s="362"/>
      <c r="D25" s="362"/>
      <c r="E25" s="362"/>
      <c r="F25" s="359"/>
      <c r="H25" s="356"/>
      <c r="I25" s="362"/>
      <c r="J25" s="362"/>
      <c r="K25" s="362"/>
      <c r="L25" s="359"/>
      <c r="N25" s="356"/>
      <c r="O25" s="362"/>
      <c r="P25" s="362"/>
      <c r="Q25" s="362"/>
      <c r="R25" s="359"/>
      <c r="T25" s="356"/>
      <c r="U25" s="362"/>
      <c r="V25" s="362"/>
      <c r="W25" s="362"/>
      <c r="X25" s="359"/>
      <c r="Z25" s="356"/>
      <c r="AA25" s="362"/>
      <c r="AB25" s="362"/>
      <c r="AC25" s="362"/>
      <c r="AD25" s="359"/>
      <c r="AF25" s="356"/>
      <c r="AG25" s="362"/>
      <c r="AH25" s="362"/>
      <c r="AI25" s="362"/>
      <c r="AJ25" s="359"/>
    </row>
    <row r="26" spans="2:36">
      <c r="B26" s="356"/>
      <c r="C26" s="362"/>
      <c r="D26" s="362"/>
      <c r="E26" s="362"/>
      <c r="F26" s="359"/>
      <c r="H26" s="356"/>
      <c r="I26" s="362"/>
      <c r="J26" s="362"/>
      <c r="K26" s="362"/>
      <c r="L26" s="359"/>
      <c r="N26" s="356"/>
      <c r="O26" s="362"/>
      <c r="P26" s="362"/>
      <c r="Q26" s="362"/>
      <c r="R26" s="359"/>
      <c r="T26" s="356"/>
      <c r="U26" s="362"/>
      <c r="V26" s="362"/>
      <c r="W26" s="362"/>
      <c r="X26" s="359"/>
      <c r="Z26" s="356"/>
      <c r="AA26" s="362"/>
      <c r="AB26" s="362"/>
      <c r="AC26" s="362"/>
      <c r="AD26" s="359"/>
      <c r="AF26" s="356"/>
      <c r="AG26" s="362"/>
      <c r="AH26" s="362"/>
      <c r="AI26" s="362"/>
      <c r="AJ26" s="359"/>
    </row>
    <row r="27" spans="2:36">
      <c r="B27" s="356"/>
      <c r="C27" s="362"/>
      <c r="D27" s="362"/>
      <c r="E27" s="362"/>
      <c r="F27" s="359"/>
      <c r="H27" s="356"/>
      <c r="I27" s="362"/>
      <c r="J27" s="362"/>
      <c r="K27" s="362"/>
      <c r="L27" s="359"/>
      <c r="N27" s="356"/>
      <c r="O27" s="362"/>
      <c r="P27" s="362"/>
      <c r="Q27" s="362"/>
      <c r="R27" s="359"/>
      <c r="T27" s="356"/>
      <c r="U27" s="362"/>
      <c r="V27" s="362"/>
      <c r="W27" s="362"/>
      <c r="X27" s="359"/>
      <c r="Z27" s="356"/>
      <c r="AA27" s="362"/>
      <c r="AB27" s="362"/>
      <c r="AC27" s="362"/>
      <c r="AD27" s="359"/>
      <c r="AF27" s="356"/>
      <c r="AG27" s="362"/>
      <c r="AH27" s="362"/>
      <c r="AI27" s="362"/>
      <c r="AJ27" s="359"/>
    </row>
    <row r="28" spans="2:36">
      <c r="B28" s="356"/>
      <c r="C28" s="362"/>
      <c r="D28" s="362"/>
      <c r="E28" s="362"/>
      <c r="F28" s="359"/>
      <c r="H28" s="356"/>
      <c r="I28" s="362"/>
      <c r="J28" s="362"/>
      <c r="K28" s="362"/>
      <c r="L28" s="359"/>
      <c r="N28" s="356"/>
      <c r="O28" s="362"/>
      <c r="P28" s="362"/>
      <c r="Q28" s="362"/>
      <c r="R28" s="359"/>
      <c r="T28" s="356"/>
      <c r="U28" s="362"/>
      <c r="V28" s="362"/>
      <c r="W28" s="362"/>
      <c r="X28" s="359"/>
      <c r="Z28" s="356"/>
      <c r="AA28" s="362"/>
      <c r="AB28" s="362"/>
      <c r="AC28" s="362"/>
      <c r="AD28" s="359"/>
      <c r="AF28" s="356"/>
      <c r="AG28" s="362"/>
      <c r="AH28" s="362"/>
      <c r="AI28" s="362"/>
      <c r="AJ28" s="359"/>
    </row>
    <row r="29" spans="2:36">
      <c r="B29" s="356"/>
      <c r="C29" s="362"/>
      <c r="D29" s="362"/>
      <c r="E29" s="362"/>
      <c r="F29" s="359"/>
      <c r="H29" s="356"/>
      <c r="I29" s="362"/>
      <c r="J29" s="362"/>
      <c r="K29" s="362"/>
      <c r="L29" s="359"/>
      <c r="N29" s="356"/>
      <c r="O29" s="362"/>
      <c r="P29" s="362"/>
      <c r="Q29" s="362"/>
      <c r="R29" s="359"/>
      <c r="T29" s="356"/>
      <c r="U29" s="362"/>
      <c r="V29" s="362"/>
      <c r="W29" s="362"/>
      <c r="X29" s="359"/>
      <c r="Z29" s="356"/>
      <c r="AA29" s="362"/>
      <c r="AB29" s="362"/>
      <c r="AC29" s="362"/>
      <c r="AD29" s="359"/>
      <c r="AF29" s="356"/>
      <c r="AG29" s="362"/>
      <c r="AH29" s="362"/>
      <c r="AI29" s="362"/>
      <c r="AJ29" s="359"/>
    </row>
    <row r="30" spans="2:36">
      <c r="B30" s="356"/>
      <c r="C30" s="362"/>
      <c r="D30" s="362"/>
      <c r="E30" s="362"/>
      <c r="F30" s="359"/>
      <c r="H30" s="356"/>
      <c r="I30" s="362"/>
      <c r="J30" s="362"/>
      <c r="K30" s="362"/>
      <c r="L30" s="359"/>
      <c r="N30" s="356"/>
      <c r="O30" s="362"/>
      <c r="P30" s="362"/>
      <c r="Q30" s="362"/>
      <c r="R30" s="359"/>
      <c r="T30" s="356"/>
      <c r="U30" s="362"/>
      <c r="V30" s="362"/>
      <c r="W30" s="362"/>
      <c r="X30" s="359"/>
      <c r="Z30" s="356"/>
      <c r="AA30" s="362"/>
      <c r="AB30" s="362"/>
      <c r="AC30" s="362"/>
      <c r="AD30" s="359"/>
      <c r="AF30" s="356"/>
      <c r="AG30" s="362"/>
      <c r="AH30" s="362"/>
      <c r="AI30" s="362"/>
      <c r="AJ30" s="359"/>
    </row>
    <row r="31" spans="2:36">
      <c r="B31" s="356"/>
      <c r="C31" s="362"/>
      <c r="D31" s="362"/>
      <c r="E31" s="362"/>
      <c r="F31" s="359"/>
      <c r="H31" s="356"/>
      <c r="I31" s="362"/>
      <c r="J31" s="362"/>
      <c r="K31" s="362"/>
      <c r="L31" s="359"/>
      <c r="N31" s="356"/>
      <c r="O31" s="362"/>
      <c r="P31" s="362"/>
      <c r="Q31" s="362"/>
      <c r="R31" s="359"/>
      <c r="T31" s="356"/>
      <c r="U31" s="362"/>
      <c r="V31" s="362"/>
      <c r="W31" s="362"/>
      <c r="X31" s="359"/>
      <c r="Z31" s="356"/>
      <c r="AA31" s="362"/>
      <c r="AB31" s="362"/>
      <c r="AC31" s="362"/>
      <c r="AD31" s="359"/>
      <c r="AF31" s="356"/>
      <c r="AG31" s="362"/>
      <c r="AH31" s="362"/>
      <c r="AI31" s="362"/>
      <c r="AJ31" s="359"/>
    </row>
    <row r="32" spans="2:36" ht="15.75" thickBot="1">
      <c r="B32" s="735"/>
      <c r="C32" s="578"/>
      <c r="D32" s="578"/>
      <c r="E32" s="578"/>
      <c r="F32" s="736"/>
      <c r="H32" s="735"/>
      <c r="I32" s="578"/>
      <c r="J32" s="578"/>
      <c r="K32" s="578"/>
      <c r="L32" s="736"/>
      <c r="N32" s="735"/>
      <c r="O32" s="578"/>
      <c r="P32" s="578"/>
      <c r="Q32" s="578"/>
      <c r="R32" s="736"/>
      <c r="T32" s="735"/>
      <c r="U32" s="578"/>
      <c r="V32" s="578"/>
      <c r="W32" s="578"/>
      <c r="X32" s="736"/>
      <c r="Z32" s="735"/>
      <c r="AA32" s="578"/>
      <c r="AB32" s="578"/>
      <c r="AC32" s="578"/>
      <c r="AD32" s="736"/>
      <c r="AF32" s="735"/>
      <c r="AG32" s="578"/>
      <c r="AH32" s="578"/>
      <c r="AI32" s="578"/>
      <c r="AJ32" s="736"/>
    </row>
    <row r="33" spans="2:36" ht="28.5" customHeight="1" thickBot="1">
      <c r="B33" s="1897" t="s">
        <v>1850</v>
      </c>
      <c r="C33" s="1898"/>
      <c r="D33" s="1899"/>
      <c r="E33" s="760" t="s">
        <v>1847</v>
      </c>
      <c r="F33" s="761">
        <f>SUM(F7:F32)*5</f>
        <v>10</v>
      </c>
      <c r="H33" s="1882" t="s">
        <v>1852</v>
      </c>
      <c r="I33" s="1883"/>
      <c r="J33" s="1884"/>
      <c r="K33" s="749" t="s">
        <v>1847</v>
      </c>
      <c r="L33" s="750">
        <f>SUM(L7:L32)*3</f>
        <v>0</v>
      </c>
      <c r="M33" s="734"/>
      <c r="N33" s="1909" t="s">
        <v>1850</v>
      </c>
      <c r="O33" s="1910"/>
      <c r="P33" s="1911"/>
      <c r="Q33" s="751" t="s">
        <v>1847</v>
      </c>
      <c r="R33" s="752">
        <f>SUM(R7:R32)*5</f>
        <v>0</v>
      </c>
      <c r="S33" s="734"/>
      <c r="T33" s="2026" t="s">
        <v>1865</v>
      </c>
      <c r="U33" s="2027"/>
      <c r="V33" s="2028"/>
      <c r="W33" s="995" t="s">
        <v>1847</v>
      </c>
      <c r="X33" s="996">
        <f>SUM(X7:X32)*2</f>
        <v>34</v>
      </c>
      <c r="Y33" s="734"/>
      <c r="Z33" s="1903" t="s">
        <v>1850</v>
      </c>
      <c r="AA33" s="1904"/>
      <c r="AB33" s="1905"/>
      <c r="AC33" s="1215" t="s">
        <v>1847</v>
      </c>
      <c r="AD33" s="1216">
        <v>0</v>
      </c>
      <c r="AF33" s="1855" t="s">
        <v>3142</v>
      </c>
      <c r="AG33" s="1856"/>
      <c r="AH33" s="1857"/>
      <c r="AI33" s="1594" t="s">
        <v>1847</v>
      </c>
      <c r="AJ33" s="1595">
        <v>0</v>
      </c>
    </row>
    <row r="34" spans="2:36" ht="15.75" thickBot="1"/>
    <row r="35" spans="2:36" ht="16.5" customHeight="1" thickBot="1">
      <c r="B35" s="1915" t="s">
        <v>170</v>
      </c>
      <c r="C35" s="1916"/>
      <c r="D35" s="1916"/>
      <c r="E35" s="1916"/>
      <c r="F35" s="1917"/>
      <c r="G35" s="345"/>
      <c r="H35" s="1918" t="s">
        <v>173</v>
      </c>
      <c r="I35" s="1919"/>
      <c r="J35" s="1919"/>
      <c r="K35" s="1919"/>
      <c r="L35" s="1920"/>
      <c r="M35" s="345"/>
      <c r="N35" s="1912" t="s">
        <v>1697</v>
      </c>
      <c r="O35" s="1913"/>
      <c r="P35" s="1913"/>
      <c r="Q35" s="1913"/>
      <c r="R35" s="1914"/>
      <c r="S35" s="345"/>
      <c r="T35" s="2029" t="s">
        <v>190</v>
      </c>
      <c r="U35" s="2030"/>
      <c r="V35" s="2030"/>
      <c r="W35" s="2030"/>
      <c r="X35" s="2031"/>
      <c r="Y35" s="345"/>
      <c r="Z35" s="1906" t="s">
        <v>2798</v>
      </c>
      <c r="AA35" s="1907"/>
      <c r="AB35" s="1907"/>
      <c r="AC35" s="1907"/>
      <c r="AD35" s="1908"/>
      <c r="AF35" s="1852" t="s">
        <v>190</v>
      </c>
      <c r="AG35" s="1853"/>
      <c r="AH35" s="1853"/>
      <c r="AI35" s="1853"/>
      <c r="AJ35" s="1854"/>
    </row>
    <row r="36" spans="2:36" ht="15" customHeight="1">
      <c r="B36" s="1834" t="s">
        <v>1849</v>
      </c>
      <c r="C36" s="1835"/>
      <c r="D36" s="1835"/>
      <c r="E36" s="1835"/>
      <c r="F36" s="1836"/>
      <c r="H36" s="1834" t="s">
        <v>1853</v>
      </c>
      <c r="I36" s="1835"/>
      <c r="J36" s="1835"/>
      <c r="K36" s="1835"/>
      <c r="L36" s="1836"/>
      <c r="N36" s="1834" t="s">
        <v>1855</v>
      </c>
      <c r="O36" s="1835"/>
      <c r="P36" s="1835"/>
      <c r="Q36" s="1835"/>
      <c r="R36" s="1836"/>
      <c r="T36" s="1834" t="s">
        <v>1856</v>
      </c>
      <c r="U36" s="1835"/>
      <c r="V36" s="1835"/>
      <c r="W36" s="1835"/>
      <c r="X36" s="1836"/>
      <c r="Z36" s="1834" t="s">
        <v>2799</v>
      </c>
      <c r="AA36" s="1835"/>
      <c r="AB36" s="1835"/>
      <c r="AC36" s="1835"/>
      <c r="AD36" s="1836"/>
      <c r="AF36" s="1834" t="s">
        <v>3144</v>
      </c>
      <c r="AG36" s="1835"/>
      <c r="AH36" s="1835"/>
      <c r="AI36" s="1835"/>
      <c r="AJ36" s="1836"/>
    </row>
    <row r="37" spans="2:36">
      <c r="B37" s="1837"/>
      <c r="C37" s="1838"/>
      <c r="D37" s="1838"/>
      <c r="E37" s="1838"/>
      <c r="F37" s="1839"/>
      <c r="H37" s="1837"/>
      <c r="I37" s="1838"/>
      <c r="J37" s="1838"/>
      <c r="K37" s="1838"/>
      <c r="L37" s="1839"/>
      <c r="N37" s="1837"/>
      <c r="O37" s="1838"/>
      <c r="P37" s="1838"/>
      <c r="Q37" s="1838"/>
      <c r="R37" s="1839"/>
      <c r="T37" s="1837"/>
      <c r="U37" s="1838"/>
      <c r="V37" s="1838"/>
      <c r="W37" s="1838"/>
      <c r="X37" s="1839"/>
      <c r="Z37" s="1837"/>
      <c r="AA37" s="1838"/>
      <c r="AB37" s="1838"/>
      <c r="AC37" s="1838"/>
      <c r="AD37" s="1839"/>
      <c r="AF37" s="1837"/>
      <c r="AG37" s="1838"/>
      <c r="AH37" s="1838"/>
      <c r="AI37" s="1838"/>
      <c r="AJ37" s="1839"/>
    </row>
    <row r="38" spans="2:36">
      <c r="B38" s="1837"/>
      <c r="C38" s="1838"/>
      <c r="D38" s="1838"/>
      <c r="E38" s="1838"/>
      <c r="F38" s="1839"/>
      <c r="H38" s="1837"/>
      <c r="I38" s="1838"/>
      <c r="J38" s="1838"/>
      <c r="K38" s="1838"/>
      <c r="L38" s="1839"/>
      <c r="N38" s="1837"/>
      <c r="O38" s="1838"/>
      <c r="P38" s="1838"/>
      <c r="Q38" s="1838"/>
      <c r="R38" s="1839"/>
      <c r="T38" s="1837"/>
      <c r="U38" s="1838"/>
      <c r="V38" s="1838"/>
      <c r="W38" s="1838"/>
      <c r="X38" s="1839"/>
      <c r="Z38" s="1837"/>
      <c r="AA38" s="1838"/>
      <c r="AB38" s="1838"/>
      <c r="AC38" s="1838"/>
      <c r="AD38" s="1839"/>
      <c r="AF38" s="1837"/>
      <c r="AG38" s="1838"/>
      <c r="AH38" s="1838"/>
      <c r="AI38" s="1838"/>
      <c r="AJ38" s="1839"/>
    </row>
    <row r="39" spans="2:36" ht="26.25" customHeight="1" thickBot="1">
      <c r="B39" s="1840"/>
      <c r="C39" s="1841"/>
      <c r="D39" s="1841"/>
      <c r="E39" s="1841"/>
      <c r="F39" s="1842"/>
      <c r="H39" s="1840"/>
      <c r="I39" s="1841"/>
      <c r="J39" s="1841"/>
      <c r="K39" s="1841"/>
      <c r="L39" s="1842"/>
      <c r="N39" s="1840"/>
      <c r="O39" s="1841"/>
      <c r="P39" s="1841"/>
      <c r="Q39" s="1841"/>
      <c r="R39" s="1842"/>
      <c r="T39" s="1840"/>
      <c r="U39" s="1841"/>
      <c r="V39" s="1841"/>
      <c r="W39" s="1841"/>
      <c r="X39" s="1842"/>
      <c r="Z39" s="1840"/>
      <c r="AA39" s="1841"/>
      <c r="AB39" s="1841"/>
      <c r="AC39" s="1841"/>
      <c r="AD39" s="1842"/>
      <c r="AF39" s="1840"/>
      <c r="AG39" s="1841"/>
      <c r="AH39" s="1841"/>
      <c r="AI39" s="1841"/>
      <c r="AJ39" s="1842"/>
    </row>
    <row r="41" spans="2:36" ht="15.75" thickBot="1"/>
    <row r="42" spans="2:36">
      <c r="B42" s="1933" t="s">
        <v>2099</v>
      </c>
      <c r="C42" s="1934"/>
      <c r="D42" s="1934"/>
      <c r="E42" s="1934"/>
      <c r="F42" s="1935"/>
      <c r="G42" s="734"/>
      <c r="H42" s="1924" t="s">
        <v>1861</v>
      </c>
      <c r="I42" s="1925"/>
      <c r="J42" s="1925"/>
      <c r="K42" s="1925"/>
      <c r="L42" s="1926"/>
      <c r="M42" s="734"/>
      <c r="N42" s="1969" t="s">
        <v>1862</v>
      </c>
      <c r="O42" s="1970"/>
      <c r="P42" s="1970"/>
      <c r="Q42" s="1970"/>
      <c r="R42" s="1971"/>
      <c r="S42" s="734"/>
      <c r="T42" s="1948" t="s">
        <v>1863</v>
      </c>
      <c r="U42" s="1949"/>
      <c r="V42" s="1949"/>
      <c r="W42" s="1949"/>
      <c r="X42" s="1950"/>
      <c r="Z42" s="1984" t="s">
        <v>1895</v>
      </c>
      <c r="AA42" s="1985"/>
      <c r="AB42" s="1985"/>
      <c r="AC42" s="1985"/>
      <c r="AD42" s="1986"/>
    </row>
    <row r="43" spans="2:36">
      <c r="B43" s="1936"/>
      <c r="C43" s="1937"/>
      <c r="D43" s="1937"/>
      <c r="E43" s="1937"/>
      <c r="F43" s="1938"/>
      <c r="G43" s="734"/>
      <c r="H43" s="1927"/>
      <c r="I43" s="1928"/>
      <c r="J43" s="1928"/>
      <c r="K43" s="1928"/>
      <c r="L43" s="1929"/>
      <c r="M43" s="734"/>
      <c r="N43" s="1972"/>
      <c r="O43" s="1973"/>
      <c r="P43" s="1973"/>
      <c r="Q43" s="1973"/>
      <c r="R43" s="1974"/>
      <c r="S43" s="734"/>
      <c r="T43" s="1951"/>
      <c r="U43" s="1952"/>
      <c r="V43" s="1952"/>
      <c r="W43" s="1952"/>
      <c r="X43" s="1953"/>
      <c r="Z43" s="1987"/>
      <c r="AA43" s="1988"/>
      <c r="AB43" s="1988"/>
      <c r="AC43" s="1988"/>
      <c r="AD43" s="1989"/>
    </row>
    <row r="44" spans="2:36" ht="15.75" thickBot="1">
      <c r="B44" s="1939"/>
      <c r="C44" s="1940"/>
      <c r="D44" s="1940"/>
      <c r="E44" s="1940"/>
      <c r="F44" s="1941"/>
      <c r="G44" s="734"/>
      <c r="H44" s="1930"/>
      <c r="I44" s="1931"/>
      <c r="J44" s="1931"/>
      <c r="K44" s="1931"/>
      <c r="L44" s="1932"/>
      <c r="M44" s="734"/>
      <c r="N44" s="1975"/>
      <c r="O44" s="1976"/>
      <c r="P44" s="1976"/>
      <c r="Q44" s="1976"/>
      <c r="R44" s="1977"/>
      <c r="S44" s="734"/>
      <c r="T44" s="1954"/>
      <c r="U44" s="1955"/>
      <c r="V44" s="1955"/>
      <c r="W44" s="1955"/>
      <c r="X44" s="1956"/>
      <c r="Z44" s="1987"/>
      <c r="AA44" s="1988"/>
      <c r="AB44" s="1988"/>
      <c r="AC44" s="1988"/>
      <c r="AD44" s="1989"/>
    </row>
    <row r="45" spans="2:36" ht="20.25" customHeight="1" thickBot="1">
      <c r="B45" s="1942" t="s">
        <v>2728</v>
      </c>
      <c r="C45" s="1943"/>
      <c r="D45" s="1943"/>
      <c r="E45" s="1943"/>
      <c r="F45" s="1944"/>
      <c r="G45" s="759"/>
      <c r="H45" s="1963" t="s">
        <v>2728</v>
      </c>
      <c r="I45" s="1964"/>
      <c r="J45" s="1964"/>
      <c r="K45" s="1964"/>
      <c r="L45" s="1965"/>
      <c r="M45" s="759"/>
      <c r="N45" s="1978" t="s">
        <v>1699</v>
      </c>
      <c r="O45" s="1979"/>
      <c r="P45" s="1979"/>
      <c r="Q45" s="1979"/>
      <c r="R45" s="1980"/>
      <c r="S45" s="759"/>
      <c r="T45" s="1957" t="s">
        <v>2729</v>
      </c>
      <c r="U45" s="1958"/>
      <c r="V45" s="1958"/>
      <c r="W45" s="1958"/>
      <c r="X45" s="1959"/>
      <c r="Z45" s="1990"/>
      <c r="AA45" s="1991"/>
      <c r="AB45" s="1991"/>
      <c r="AC45" s="1991"/>
      <c r="AD45" s="1992"/>
    </row>
    <row r="46" spans="2:36" ht="15.75" thickBot="1">
      <c r="B46" s="737" t="s">
        <v>12</v>
      </c>
      <c r="C46" s="738" t="s">
        <v>162</v>
      </c>
      <c r="D46" s="738" t="s">
        <v>1846</v>
      </c>
      <c r="E46" s="738" t="s">
        <v>164</v>
      </c>
      <c r="F46" s="739" t="s">
        <v>165</v>
      </c>
      <c r="H46" s="737" t="s">
        <v>12</v>
      </c>
      <c r="I46" s="738" t="s">
        <v>162</v>
      </c>
      <c r="J46" s="738" t="s">
        <v>1846</v>
      </c>
      <c r="K46" s="738" t="s">
        <v>164</v>
      </c>
      <c r="L46" s="739" t="s">
        <v>165</v>
      </c>
      <c r="N46" s="737" t="s">
        <v>12</v>
      </c>
      <c r="O46" s="738" t="s">
        <v>162</v>
      </c>
      <c r="P46" s="738" t="s">
        <v>1846</v>
      </c>
      <c r="Q46" s="738" t="s">
        <v>164</v>
      </c>
      <c r="R46" s="739" t="s">
        <v>165</v>
      </c>
      <c r="T46" s="737" t="s">
        <v>12</v>
      </c>
      <c r="U46" s="738" t="s">
        <v>162</v>
      </c>
      <c r="V46" s="738" t="s">
        <v>1846</v>
      </c>
      <c r="W46" s="738" t="s">
        <v>164</v>
      </c>
      <c r="X46" s="739" t="s">
        <v>165</v>
      </c>
      <c r="Z46" s="1993">
        <f>SUM(F33+L33+R33+X33+AD33+AJ33+F72+L72+R72+X72)</f>
        <v>44</v>
      </c>
      <c r="AA46" s="1994"/>
      <c r="AB46" s="1994"/>
      <c r="AC46" s="1994"/>
      <c r="AD46" s="1995"/>
    </row>
    <row r="47" spans="2:36">
      <c r="B47" s="368"/>
      <c r="C47" s="488"/>
      <c r="D47" s="488"/>
      <c r="E47" s="732"/>
      <c r="F47" s="492"/>
      <c r="H47" s="740"/>
      <c r="I47" s="741"/>
      <c r="J47" s="741"/>
      <c r="K47" s="742"/>
      <c r="L47" s="743"/>
      <c r="N47" s="740"/>
      <c r="O47" s="741"/>
      <c r="P47" s="741"/>
      <c r="Q47" s="742"/>
      <c r="R47" s="743"/>
      <c r="T47" s="368"/>
      <c r="U47" s="488"/>
      <c r="V47" s="488"/>
      <c r="W47" s="732"/>
      <c r="X47" s="492"/>
      <c r="Z47" s="1996"/>
      <c r="AA47" s="1997"/>
      <c r="AB47" s="1997"/>
      <c r="AC47" s="1997"/>
      <c r="AD47" s="1998"/>
    </row>
    <row r="48" spans="2:36" ht="15.75" thickBot="1">
      <c r="B48" s="361"/>
      <c r="C48" s="362"/>
      <c r="D48" s="362"/>
      <c r="E48" s="363"/>
      <c r="F48" s="364"/>
      <c r="H48" s="676"/>
      <c r="I48" s="677"/>
      <c r="J48" s="677"/>
      <c r="K48" s="678"/>
      <c r="L48" s="679"/>
      <c r="N48" s="676"/>
      <c r="O48" s="677"/>
      <c r="P48" s="677"/>
      <c r="Q48" s="678"/>
      <c r="R48" s="679"/>
      <c r="T48" s="361"/>
      <c r="U48" s="362"/>
      <c r="V48" s="362"/>
      <c r="W48" s="363"/>
      <c r="X48" s="364"/>
      <c r="Z48" s="1999"/>
      <c r="AA48" s="2000"/>
      <c r="AB48" s="2000"/>
      <c r="AC48" s="2000"/>
      <c r="AD48" s="2001"/>
    </row>
    <row r="49" spans="2:24">
      <c r="B49" s="361"/>
      <c r="C49" s="362"/>
      <c r="D49" s="362"/>
      <c r="E49" s="363"/>
      <c r="F49" s="364"/>
      <c r="H49" s="676"/>
      <c r="I49" s="677"/>
      <c r="J49" s="677"/>
      <c r="K49" s="678"/>
      <c r="L49" s="679"/>
      <c r="N49" s="676"/>
      <c r="O49" s="677"/>
      <c r="P49" s="677"/>
      <c r="Q49" s="678"/>
      <c r="R49" s="679"/>
      <c r="T49" s="361"/>
      <c r="U49" s="362"/>
      <c r="V49" s="362"/>
      <c r="W49" s="363"/>
      <c r="X49" s="364"/>
    </row>
    <row r="50" spans="2:24">
      <c r="B50" s="361"/>
      <c r="C50" s="362"/>
      <c r="D50" s="362"/>
      <c r="E50" s="363"/>
      <c r="F50" s="364"/>
      <c r="H50" s="676"/>
      <c r="I50" s="677"/>
      <c r="J50" s="677"/>
      <c r="K50" s="678"/>
      <c r="L50" s="679"/>
      <c r="N50" s="676"/>
      <c r="O50" s="677"/>
      <c r="P50" s="677"/>
      <c r="Q50" s="678"/>
      <c r="R50" s="679"/>
      <c r="T50" s="361"/>
      <c r="U50" s="362"/>
      <c r="V50" s="362"/>
      <c r="W50" s="363"/>
      <c r="X50" s="364"/>
    </row>
    <row r="51" spans="2:24">
      <c r="B51" s="361"/>
      <c r="C51" s="362"/>
      <c r="D51" s="362"/>
      <c r="E51" s="363"/>
      <c r="F51" s="364"/>
      <c r="H51" s="676"/>
      <c r="I51" s="677"/>
      <c r="J51" s="677"/>
      <c r="K51" s="678"/>
      <c r="L51" s="679"/>
      <c r="N51" s="676"/>
      <c r="O51" s="677"/>
      <c r="P51" s="677"/>
      <c r="Q51" s="678"/>
      <c r="R51" s="679"/>
      <c r="T51" s="361"/>
      <c r="U51" s="362"/>
      <c r="V51" s="362"/>
      <c r="W51" s="363"/>
      <c r="X51" s="364"/>
    </row>
    <row r="52" spans="2:24" ht="21.75" customHeight="1">
      <c r="B52" s="361"/>
      <c r="C52" s="484"/>
      <c r="D52" s="362"/>
      <c r="E52" s="363"/>
      <c r="F52" s="364"/>
      <c r="H52" s="676"/>
      <c r="I52" s="677"/>
      <c r="J52" s="677"/>
      <c r="K52" s="678"/>
      <c r="L52" s="679"/>
      <c r="N52" s="676"/>
      <c r="O52" s="677"/>
      <c r="P52" s="677"/>
      <c r="Q52" s="678"/>
      <c r="R52" s="679"/>
      <c r="T52" s="361"/>
      <c r="U52" s="362"/>
      <c r="V52" s="362"/>
      <c r="W52" s="363"/>
      <c r="X52" s="364"/>
    </row>
    <row r="53" spans="2:24">
      <c r="B53" s="361"/>
      <c r="C53" s="362"/>
      <c r="D53" s="362"/>
      <c r="E53" s="363"/>
      <c r="F53" s="364"/>
      <c r="H53" s="676"/>
      <c r="I53" s="677"/>
      <c r="J53" s="677"/>
      <c r="K53" s="678"/>
      <c r="L53" s="679"/>
      <c r="N53" s="676"/>
      <c r="O53" s="677"/>
      <c r="P53" s="677"/>
      <c r="Q53" s="678"/>
      <c r="R53" s="679"/>
      <c r="T53" s="361"/>
      <c r="U53" s="362"/>
      <c r="V53" s="362"/>
      <c r="W53" s="363"/>
      <c r="X53" s="364"/>
    </row>
    <row r="54" spans="2:24" ht="14.25" customHeight="1">
      <c r="B54" s="361"/>
      <c r="C54" s="362"/>
      <c r="D54" s="362"/>
      <c r="E54" s="363"/>
      <c r="F54" s="364"/>
      <c r="H54" s="676"/>
      <c r="I54" s="677"/>
      <c r="J54" s="677"/>
      <c r="K54" s="678"/>
      <c r="L54" s="679"/>
      <c r="N54" s="676"/>
      <c r="O54" s="677"/>
      <c r="P54" s="677"/>
      <c r="Q54" s="678"/>
      <c r="R54" s="679"/>
      <c r="T54" s="361"/>
      <c r="U54" s="362"/>
      <c r="V54" s="362"/>
      <c r="W54" s="363"/>
      <c r="X54" s="364"/>
    </row>
    <row r="55" spans="2:24">
      <c r="B55" s="361"/>
      <c r="C55" s="362"/>
      <c r="D55" s="362"/>
      <c r="E55" s="363"/>
      <c r="F55" s="364"/>
      <c r="H55" s="676"/>
      <c r="I55" s="677"/>
      <c r="J55" s="677"/>
      <c r="K55" s="678"/>
      <c r="L55" s="679"/>
      <c r="N55" s="676"/>
      <c r="O55" s="677"/>
      <c r="P55" s="677"/>
      <c r="Q55" s="678"/>
      <c r="R55" s="679"/>
      <c r="T55" s="361"/>
      <c r="U55" s="362"/>
      <c r="V55" s="362"/>
      <c r="W55" s="363"/>
      <c r="X55" s="364"/>
    </row>
    <row r="56" spans="2:24">
      <c r="B56" s="361"/>
      <c r="C56" s="362"/>
      <c r="D56" s="362"/>
      <c r="E56" s="363"/>
      <c r="F56" s="364"/>
      <c r="H56" s="676"/>
      <c r="I56" s="677"/>
      <c r="J56" s="677"/>
      <c r="K56" s="678"/>
      <c r="L56" s="679"/>
      <c r="N56" s="676"/>
      <c r="O56" s="677"/>
      <c r="P56" s="677"/>
      <c r="Q56" s="678"/>
      <c r="R56" s="679"/>
      <c r="T56" s="361"/>
      <c r="U56" s="362"/>
      <c r="V56" s="362"/>
      <c r="W56" s="363"/>
      <c r="X56" s="364"/>
    </row>
    <row r="57" spans="2:24">
      <c r="B57" s="361"/>
      <c r="C57" s="362"/>
      <c r="D57" s="362"/>
      <c r="E57" s="363"/>
      <c r="F57" s="364"/>
      <c r="H57" s="676"/>
      <c r="I57" s="677"/>
      <c r="J57" s="677"/>
      <c r="K57" s="678"/>
      <c r="L57" s="679"/>
      <c r="N57" s="676"/>
      <c r="O57" s="677"/>
      <c r="P57" s="677"/>
      <c r="Q57" s="678"/>
      <c r="R57" s="679"/>
      <c r="T57" s="361"/>
      <c r="U57" s="362"/>
      <c r="V57" s="362"/>
      <c r="W57" s="363"/>
      <c r="X57" s="364"/>
    </row>
    <row r="58" spans="2:24">
      <c r="B58" s="361"/>
      <c r="C58" s="362"/>
      <c r="D58" s="362"/>
      <c r="E58" s="363"/>
      <c r="F58" s="364"/>
      <c r="H58" s="676"/>
      <c r="I58" s="677"/>
      <c r="J58" s="677"/>
      <c r="K58" s="678"/>
      <c r="L58" s="679"/>
      <c r="N58" s="676"/>
      <c r="O58" s="677"/>
      <c r="P58" s="677"/>
      <c r="Q58" s="678"/>
      <c r="R58" s="679"/>
      <c r="T58" s="361"/>
      <c r="U58" s="362"/>
      <c r="V58" s="362"/>
      <c r="W58" s="363"/>
      <c r="X58" s="364"/>
    </row>
    <row r="59" spans="2:24">
      <c r="B59" s="361"/>
      <c r="C59" s="362"/>
      <c r="D59" s="362"/>
      <c r="E59" s="363"/>
      <c r="F59" s="364"/>
      <c r="H59" s="676"/>
      <c r="I59" s="677"/>
      <c r="J59" s="677"/>
      <c r="K59" s="678"/>
      <c r="L59" s="679"/>
      <c r="N59" s="676"/>
      <c r="O59" s="677"/>
      <c r="P59" s="677"/>
      <c r="Q59" s="678"/>
      <c r="R59" s="679"/>
      <c r="T59" s="361"/>
      <c r="U59" s="362"/>
      <c r="V59" s="362"/>
      <c r="W59" s="363"/>
      <c r="X59" s="364"/>
    </row>
    <row r="60" spans="2:24">
      <c r="B60" s="361"/>
      <c r="C60" s="362"/>
      <c r="D60" s="362"/>
      <c r="E60" s="363"/>
      <c r="F60" s="364"/>
      <c r="H60" s="676"/>
      <c r="I60" s="677"/>
      <c r="J60" s="677"/>
      <c r="K60" s="678"/>
      <c r="L60" s="679"/>
      <c r="N60" s="676"/>
      <c r="O60" s="677"/>
      <c r="P60" s="677"/>
      <c r="Q60" s="678"/>
      <c r="R60" s="679"/>
      <c r="T60" s="361"/>
      <c r="U60" s="362"/>
      <c r="V60" s="362"/>
      <c r="W60" s="363"/>
      <c r="X60" s="364"/>
    </row>
    <row r="61" spans="2:24">
      <c r="B61" s="361"/>
      <c r="C61" s="362"/>
      <c r="D61" s="362"/>
      <c r="E61" s="363"/>
      <c r="F61" s="364"/>
      <c r="H61" s="676"/>
      <c r="I61" s="677"/>
      <c r="J61" s="677"/>
      <c r="K61" s="678"/>
      <c r="L61" s="679"/>
      <c r="N61" s="676"/>
      <c r="O61" s="677"/>
      <c r="P61" s="677"/>
      <c r="Q61" s="678"/>
      <c r="R61" s="679"/>
      <c r="T61" s="361"/>
      <c r="U61" s="362"/>
      <c r="V61" s="362"/>
      <c r="W61" s="363"/>
      <c r="X61" s="364"/>
    </row>
    <row r="62" spans="2:24">
      <c r="B62" s="361"/>
      <c r="C62" s="362"/>
      <c r="D62" s="362"/>
      <c r="E62" s="363"/>
      <c r="F62" s="364"/>
      <c r="H62" s="676"/>
      <c r="I62" s="677"/>
      <c r="J62" s="677"/>
      <c r="K62" s="678"/>
      <c r="L62" s="679"/>
      <c r="N62" s="676"/>
      <c r="O62" s="677"/>
      <c r="P62" s="677"/>
      <c r="Q62" s="678"/>
      <c r="R62" s="679"/>
      <c r="T62" s="361"/>
      <c r="U62" s="362"/>
      <c r="V62" s="362"/>
      <c r="W62" s="363"/>
      <c r="X62" s="364"/>
    </row>
    <row r="63" spans="2:24">
      <c r="B63" s="361"/>
      <c r="C63" s="362"/>
      <c r="D63" s="362"/>
      <c r="E63" s="363"/>
      <c r="F63" s="364"/>
      <c r="H63" s="676"/>
      <c r="I63" s="677"/>
      <c r="J63" s="677"/>
      <c r="K63" s="678"/>
      <c r="L63" s="679"/>
      <c r="N63" s="676"/>
      <c r="O63" s="677"/>
      <c r="P63" s="677"/>
      <c r="Q63" s="678"/>
      <c r="R63" s="679"/>
      <c r="T63" s="361"/>
      <c r="U63" s="362"/>
      <c r="V63" s="362"/>
      <c r="W63" s="363"/>
      <c r="X63" s="364"/>
    </row>
    <row r="64" spans="2:24">
      <c r="B64" s="361"/>
      <c r="C64" s="362"/>
      <c r="D64" s="362"/>
      <c r="E64" s="363"/>
      <c r="F64" s="364"/>
      <c r="H64" s="676"/>
      <c r="I64" s="677"/>
      <c r="J64" s="677"/>
      <c r="K64" s="678"/>
      <c r="L64" s="679"/>
      <c r="N64" s="676"/>
      <c r="O64" s="677"/>
      <c r="P64" s="677"/>
      <c r="Q64" s="678"/>
      <c r="R64" s="679"/>
      <c r="T64" s="361"/>
      <c r="U64" s="362"/>
      <c r="V64" s="362"/>
      <c r="W64" s="363"/>
      <c r="X64" s="364"/>
    </row>
    <row r="65" spans="2:24">
      <c r="B65" s="361"/>
      <c r="C65" s="362"/>
      <c r="D65" s="362"/>
      <c r="E65" s="363"/>
      <c r="F65" s="364"/>
      <c r="H65" s="676"/>
      <c r="I65" s="677"/>
      <c r="J65" s="677"/>
      <c r="K65" s="678"/>
      <c r="L65" s="679"/>
      <c r="N65" s="676"/>
      <c r="O65" s="677"/>
      <c r="P65" s="677"/>
      <c r="Q65" s="678"/>
      <c r="R65" s="679"/>
      <c r="T65" s="361"/>
      <c r="U65" s="362"/>
      <c r="V65" s="362"/>
      <c r="W65" s="363"/>
      <c r="X65" s="364"/>
    </row>
    <row r="66" spans="2:24">
      <c r="B66" s="361"/>
      <c r="C66" s="362"/>
      <c r="D66" s="362"/>
      <c r="E66" s="363"/>
      <c r="F66" s="364"/>
      <c r="H66" s="676"/>
      <c r="I66" s="677"/>
      <c r="J66" s="677"/>
      <c r="K66" s="678"/>
      <c r="L66" s="679"/>
      <c r="N66" s="676"/>
      <c r="O66" s="677"/>
      <c r="P66" s="677"/>
      <c r="Q66" s="678"/>
      <c r="R66" s="679"/>
      <c r="T66" s="361"/>
      <c r="U66" s="362"/>
      <c r="V66" s="362"/>
      <c r="W66" s="363"/>
      <c r="X66" s="364"/>
    </row>
    <row r="67" spans="2:24">
      <c r="B67" s="361"/>
      <c r="C67" s="362"/>
      <c r="D67" s="362"/>
      <c r="E67" s="363"/>
      <c r="F67" s="364"/>
      <c r="H67" s="676"/>
      <c r="I67" s="677"/>
      <c r="J67" s="677"/>
      <c r="K67" s="678"/>
      <c r="L67" s="679"/>
      <c r="N67" s="676"/>
      <c r="O67" s="677"/>
      <c r="P67" s="677"/>
      <c r="Q67" s="678"/>
      <c r="R67" s="679"/>
      <c r="T67" s="361"/>
      <c r="U67" s="362"/>
      <c r="V67" s="362"/>
      <c r="W67" s="363"/>
      <c r="X67" s="364"/>
    </row>
    <row r="68" spans="2:24">
      <c r="B68" s="361"/>
      <c r="C68" s="362"/>
      <c r="D68" s="362"/>
      <c r="E68" s="363"/>
      <c r="F68" s="364"/>
      <c r="H68" s="676"/>
      <c r="I68" s="677"/>
      <c r="J68" s="677"/>
      <c r="K68" s="678"/>
      <c r="L68" s="679"/>
      <c r="N68" s="676"/>
      <c r="O68" s="677"/>
      <c r="P68" s="677"/>
      <c r="Q68" s="678"/>
      <c r="R68" s="679"/>
      <c r="T68" s="361"/>
      <c r="U68" s="362"/>
      <c r="V68" s="362"/>
      <c r="W68" s="363"/>
      <c r="X68" s="364"/>
    </row>
    <row r="69" spans="2:24">
      <c r="B69" s="361"/>
      <c r="C69" s="362"/>
      <c r="D69" s="362"/>
      <c r="E69" s="363"/>
      <c r="F69" s="364"/>
      <c r="H69" s="676"/>
      <c r="I69" s="677"/>
      <c r="J69" s="677"/>
      <c r="K69" s="678"/>
      <c r="L69" s="679"/>
      <c r="N69" s="676"/>
      <c r="O69" s="677"/>
      <c r="P69" s="677"/>
      <c r="Q69" s="678"/>
      <c r="R69" s="679"/>
      <c r="T69" s="361"/>
      <c r="U69" s="362"/>
      <c r="V69" s="362"/>
      <c r="W69" s="363"/>
      <c r="X69" s="364"/>
    </row>
    <row r="70" spans="2:24">
      <c r="B70" s="361"/>
      <c r="C70" s="362"/>
      <c r="D70" s="362"/>
      <c r="E70" s="363"/>
      <c r="F70" s="364"/>
      <c r="H70" s="676"/>
      <c r="I70" s="677"/>
      <c r="J70" s="677"/>
      <c r="K70" s="678"/>
      <c r="L70" s="679"/>
      <c r="N70" s="676"/>
      <c r="O70" s="677"/>
      <c r="P70" s="677"/>
      <c r="Q70" s="678"/>
      <c r="R70" s="679"/>
      <c r="T70" s="361"/>
      <c r="U70" s="362"/>
      <c r="V70" s="362"/>
      <c r="W70" s="363"/>
      <c r="X70" s="364"/>
    </row>
    <row r="71" spans="2:24" ht="15.75" thickBot="1">
      <c r="B71" s="754"/>
      <c r="C71" s="578"/>
      <c r="D71" s="578"/>
      <c r="E71" s="731"/>
      <c r="F71" s="683"/>
      <c r="H71" s="755"/>
      <c r="I71" s="756"/>
      <c r="J71" s="756"/>
      <c r="K71" s="757"/>
      <c r="L71" s="758"/>
      <c r="N71" s="755"/>
      <c r="O71" s="756"/>
      <c r="P71" s="756"/>
      <c r="Q71" s="757"/>
      <c r="R71" s="758"/>
      <c r="T71" s="754"/>
      <c r="U71" s="578"/>
      <c r="V71" s="578"/>
      <c r="W71" s="731"/>
      <c r="X71" s="683"/>
    </row>
    <row r="72" spans="2:24" ht="16.5" thickBot="1">
      <c r="B72" s="1945" t="s">
        <v>1852</v>
      </c>
      <c r="C72" s="1946"/>
      <c r="D72" s="1947"/>
      <c r="E72" s="1507" t="s">
        <v>1847</v>
      </c>
      <c r="F72" s="1508">
        <f>SUM(F47:F71)*3</f>
        <v>0</v>
      </c>
      <c r="H72" s="1966" t="s">
        <v>1865</v>
      </c>
      <c r="I72" s="1967"/>
      <c r="J72" s="1968"/>
      <c r="K72" s="762" t="s">
        <v>1847</v>
      </c>
      <c r="L72" s="763">
        <f>SUM(L47:L71)*2</f>
        <v>0</v>
      </c>
      <c r="N72" s="1981" t="s">
        <v>1865</v>
      </c>
      <c r="O72" s="1982"/>
      <c r="P72" s="1983"/>
      <c r="Q72" s="1509" t="s">
        <v>1847</v>
      </c>
      <c r="R72" s="1510">
        <f>SUM(R47:R71)*2</f>
        <v>0</v>
      </c>
      <c r="T72" s="1960" t="s">
        <v>1865</v>
      </c>
      <c r="U72" s="1961"/>
      <c r="V72" s="1962"/>
      <c r="W72" s="1511" t="s">
        <v>1847</v>
      </c>
      <c r="X72" s="1512">
        <f>SUM(X47:X71)*2</f>
        <v>0</v>
      </c>
    </row>
    <row r="73" spans="2:24" ht="15.75" thickBot="1">
      <c r="B73" s="680"/>
      <c r="C73" s="680"/>
      <c r="D73" s="680"/>
      <c r="E73" s="680"/>
      <c r="F73" s="680"/>
    </row>
    <row r="74" spans="2:24" ht="21.75" customHeight="1" thickBot="1">
      <c r="B74" s="1921" t="s">
        <v>2098</v>
      </c>
      <c r="C74" s="1922"/>
      <c r="D74" s="1922"/>
      <c r="E74" s="1922"/>
      <c r="F74" s="1922"/>
      <c r="G74" s="1922"/>
      <c r="H74" s="1922"/>
      <c r="I74" s="1922"/>
      <c r="J74" s="1922"/>
      <c r="K74" s="1922"/>
      <c r="L74" s="1922"/>
      <c r="M74" s="1922"/>
      <c r="N74" s="1922"/>
      <c r="O74" s="1922"/>
      <c r="P74" s="1922"/>
      <c r="Q74" s="1922"/>
      <c r="R74" s="1922"/>
      <c r="S74" s="1922"/>
      <c r="T74" s="1922"/>
      <c r="U74" s="1922"/>
      <c r="V74" s="1922"/>
      <c r="W74" s="1922"/>
      <c r="X74" s="1923"/>
    </row>
    <row r="75" spans="2:24" ht="15" customHeight="1">
      <c r="B75" s="1900" t="s">
        <v>1864</v>
      </c>
      <c r="C75" s="1901"/>
      <c r="D75" s="1901"/>
      <c r="E75" s="1901"/>
      <c r="F75" s="1901"/>
      <c r="G75" s="1901"/>
      <c r="H75" s="1901"/>
      <c r="I75" s="1901"/>
      <c r="J75" s="1901"/>
      <c r="K75" s="1901"/>
      <c r="L75" s="1901"/>
      <c r="M75" s="1901"/>
      <c r="N75" s="1901"/>
      <c r="O75" s="1901"/>
      <c r="P75" s="1901"/>
      <c r="Q75" s="1901"/>
      <c r="R75" s="1901"/>
      <c r="S75" s="1901"/>
      <c r="T75" s="1901"/>
      <c r="U75" s="1901"/>
      <c r="V75" s="1901"/>
      <c r="W75" s="1901"/>
      <c r="X75" s="1735"/>
    </row>
    <row r="76" spans="2:24">
      <c r="B76" s="1902"/>
      <c r="C76" s="1766"/>
      <c r="D76" s="1766"/>
      <c r="E76" s="1766"/>
      <c r="F76" s="1766"/>
      <c r="G76" s="1766"/>
      <c r="H76" s="1766"/>
      <c r="I76" s="1766"/>
      <c r="J76" s="1766"/>
      <c r="K76" s="1766"/>
      <c r="L76" s="1766"/>
      <c r="M76" s="1766"/>
      <c r="N76" s="1766"/>
      <c r="O76" s="1766"/>
      <c r="P76" s="1766"/>
      <c r="Q76" s="1766"/>
      <c r="R76" s="1766"/>
      <c r="S76" s="1766"/>
      <c r="T76" s="1766"/>
      <c r="U76" s="1766"/>
      <c r="V76" s="1766"/>
      <c r="W76" s="1766"/>
      <c r="X76" s="1736"/>
    </row>
    <row r="77" spans="2:24">
      <c r="B77" s="1902"/>
      <c r="C77" s="1766"/>
      <c r="D77" s="1766"/>
      <c r="E77" s="1766"/>
      <c r="F77" s="1766"/>
      <c r="G77" s="1766"/>
      <c r="H77" s="1766"/>
      <c r="I77" s="1766"/>
      <c r="J77" s="1766"/>
      <c r="K77" s="1766"/>
      <c r="L77" s="1766"/>
      <c r="M77" s="1766"/>
      <c r="N77" s="1766"/>
      <c r="O77" s="1766"/>
      <c r="P77" s="1766"/>
      <c r="Q77" s="1766"/>
      <c r="R77" s="1766"/>
      <c r="S77" s="1766"/>
      <c r="T77" s="1766"/>
      <c r="U77" s="1766"/>
      <c r="V77" s="1766"/>
      <c r="W77" s="1766"/>
      <c r="X77" s="1736"/>
    </row>
    <row r="78" spans="2:24" ht="15.75" thickBot="1">
      <c r="B78" s="1666"/>
      <c r="C78" s="1667"/>
      <c r="D78" s="1667"/>
      <c r="E78" s="1667"/>
      <c r="F78" s="1667"/>
      <c r="G78" s="1667"/>
      <c r="H78" s="1667"/>
      <c r="I78" s="1667"/>
      <c r="J78" s="1667"/>
      <c r="K78" s="1667"/>
      <c r="L78" s="1667"/>
      <c r="M78" s="1667"/>
      <c r="N78" s="1667"/>
      <c r="O78" s="1667"/>
      <c r="P78" s="1667"/>
      <c r="Q78" s="1667"/>
      <c r="R78" s="1667"/>
      <c r="S78" s="1667"/>
      <c r="T78" s="1667"/>
      <c r="U78" s="1667"/>
      <c r="V78" s="1667"/>
      <c r="W78" s="1667"/>
      <c r="X78" s="1668"/>
    </row>
  </sheetData>
  <mergeCells count="46">
    <mergeCell ref="Z42:AD45"/>
    <mergeCell ref="Z46:AD48"/>
    <mergeCell ref="Z5:AD5"/>
    <mergeCell ref="Z2:AD4"/>
    <mergeCell ref="T2:X4"/>
    <mergeCell ref="T5:X5"/>
    <mergeCell ref="T33:V33"/>
    <mergeCell ref="T35:X35"/>
    <mergeCell ref="T36:X39"/>
    <mergeCell ref="B42:F44"/>
    <mergeCell ref="B45:F45"/>
    <mergeCell ref="B72:D72"/>
    <mergeCell ref="T42:X44"/>
    <mergeCell ref="T45:X45"/>
    <mergeCell ref="T72:V72"/>
    <mergeCell ref="H45:L45"/>
    <mergeCell ref="H72:J72"/>
    <mergeCell ref="N42:R44"/>
    <mergeCell ref="N45:R45"/>
    <mergeCell ref="N72:P72"/>
    <mergeCell ref="B2:F4"/>
    <mergeCell ref="B5:F5"/>
    <mergeCell ref="B33:D33"/>
    <mergeCell ref="B75:X78"/>
    <mergeCell ref="Z33:AB33"/>
    <mergeCell ref="Z35:AD35"/>
    <mergeCell ref="Z36:AD39"/>
    <mergeCell ref="B36:F39"/>
    <mergeCell ref="H36:L39"/>
    <mergeCell ref="N33:P33"/>
    <mergeCell ref="N35:R35"/>
    <mergeCell ref="N36:R39"/>
    <mergeCell ref="B35:F35"/>
    <mergeCell ref="H35:L35"/>
    <mergeCell ref="B74:X74"/>
    <mergeCell ref="H42:L44"/>
    <mergeCell ref="N5:R5"/>
    <mergeCell ref="N2:R4"/>
    <mergeCell ref="H2:L4"/>
    <mergeCell ref="H5:L5"/>
    <mergeCell ref="H33:J33"/>
    <mergeCell ref="AF36:AJ39"/>
    <mergeCell ref="AF2:AJ4"/>
    <mergeCell ref="AF5:AJ5"/>
    <mergeCell ref="AF33:AH33"/>
    <mergeCell ref="AF35:AJ35"/>
  </mergeCells>
  <phoneticPr fontId="187" type="noConversion"/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B0420-C16D-4945-B159-57333E7D114E}">
  <sheetPr>
    <pageSetUpPr fitToPage="1"/>
  </sheetPr>
  <dimension ref="A1:Y764"/>
  <sheetViews>
    <sheetView zoomScale="80" zoomScaleNormal="80" workbookViewId="0">
      <selection activeCell="D22" sqref="D22"/>
    </sheetView>
  </sheetViews>
  <sheetFormatPr defaultColWidth="9.140625" defaultRowHeight="15"/>
  <cols>
    <col min="1" max="1" width="11.7109375" style="1336" customWidth="1"/>
    <col min="2" max="2" width="33.85546875" style="1336" customWidth="1"/>
    <col min="3" max="3" width="18.28515625" style="1336" customWidth="1"/>
    <col min="4" max="4" width="22.42578125" style="1336" customWidth="1"/>
    <col min="5" max="5" width="15.5703125" style="1336" customWidth="1"/>
    <col min="6" max="6" width="32.140625" style="1336" customWidth="1"/>
    <col min="7" max="7" width="10.85546875" style="1336" customWidth="1"/>
    <col min="8" max="9" width="14" style="1336" customWidth="1"/>
    <col min="10" max="10" width="13.5703125" style="1336" customWidth="1"/>
    <col min="11" max="11" width="20.85546875" style="1336" customWidth="1"/>
    <col min="12" max="12" width="12.5703125" style="1336" customWidth="1"/>
    <col min="13" max="13" width="12.85546875" style="1336" customWidth="1"/>
    <col min="14" max="15" width="9.140625" style="1336"/>
    <col min="16" max="16" width="14.7109375" style="1336" customWidth="1"/>
    <col min="17" max="17" width="12" style="1336" bestFit="1" customWidth="1"/>
    <col min="18" max="18" width="10" style="1336" bestFit="1" customWidth="1"/>
    <col min="19" max="19" width="15.140625" style="1336" bestFit="1" customWidth="1"/>
    <col min="20" max="23" width="9.140625" style="1336"/>
    <col min="24" max="25" width="11.7109375" style="1336" bestFit="1" customWidth="1"/>
    <col min="26" max="16384" width="9.140625" style="1336"/>
  </cols>
  <sheetData>
    <row r="1" spans="1:25" ht="37.5" customHeight="1">
      <c r="A1" s="1787" t="s">
        <v>2909</v>
      </c>
      <c r="B1" s="1788"/>
      <c r="C1" s="1788"/>
      <c r="D1" s="1788"/>
      <c r="E1" s="1788"/>
      <c r="F1" s="1788"/>
      <c r="G1" s="1788"/>
      <c r="H1" s="1788"/>
      <c r="I1" s="1788"/>
      <c r="J1" s="1789"/>
    </row>
    <row r="2" spans="1:25" ht="15.75">
      <c r="A2" s="1337" t="s">
        <v>12</v>
      </c>
      <c r="B2" s="1338" t="s">
        <v>2910</v>
      </c>
      <c r="C2" s="1338" t="s">
        <v>202</v>
      </c>
      <c r="D2" s="1338" t="s">
        <v>2911</v>
      </c>
      <c r="E2" s="1339" t="s">
        <v>164</v>
      </c>
      <c r="F2" s="1340" t="s">
        <v>2912</v>
      </c>
      <c r="G2" s="1340" t="s">
        <v>204</v>
      </c>
      <c r="H2" s="1339" t="s">
        <v>14</v>
      </c>
      <c r="I2" s="1341" t="s">
        <v>2913</v>
      </c>
      <c r="J2" s="1342" t="s">
        <v>203</v>
      </c>
      <c r="K2" s="1343" t="s">
        <v>2915</v>
      </c>
      <c r="L2" s="1344" t="s">
        <v>3003</v>
      </c>
      <c r="M2" s="1343" t="s">
        <v>2966</v>
      </c>
      <c r="X2" s="1345" t="s">
        <v>1110</v>
      </c>
    </row>
    <row r="3" spans="1:25" ht="15.75" thickBot="1">
      <c r="A3" s="1346">
        <v>45962</v>
      </c>
      <c r="B3" s="1347">
        <v>510</v>
      </c>
      <c r="C3" s="1348" t="s">
        <v>1110</v>
      </c>
      <c r="D3" s="1349">
        <v>2581</v>
      </c>
      <c r="E3" s="1350" t="s">
        <v>271</v>
      </c>
      <c r="F3" s="1350" t="s">
        <v>2916</v>
      </c>
      <c r="G3" s="1351">
        <v>2</v>
      </c>
      <c r="H3" s="1352">
        <v>25</v>
      </c>
      <c r="I3" s="1353">
        <v>17</v>
      </c>
      <c r="J3" s="1480">
        <f t="shared" ref="J3:J38" si="0">H3-I3</f>
        <v>8</v>
      </c>
      <c r="K3" s="1354" t="s">
        <v>2917</v>
      </c>
      <c r="L3" s="1355" t="s">
        <v>2967</v>
      </c>
      <c r="M3" s="1356"/>
      <c r="X3" s="1357" t="s">
        <v>2921</v>
      </c>
    </row>
    <row r="4" spans="1:25" ht="16.5" thickBot="1">
      <c r="A4" s="1358">
        <v>45962</v>
      </c>
      <c r="B4" s="1348" t="s">
        <v>2918</v>
      </c>
      <c r="C4" s="1348" t="s">
        <v>1110</v>
      </c>
      <c r="D4" s="1349">
        <v>2583</v>
      </c>
      <c r="E4" s="1350" t="s">
        <v>2919</v>
      </c>
      <c r="F4" s="1350" t="s">
        <v>2916</v>
      </c>
      <c r="G4" s="1351">
        <v>4</v>
      </c>
      <c r="H4" s="1352">
        <v>45</v>
      </c>
      <c r="I4" s="1353">
        <v>33</v>
      </c>
      <c r="J4" s="1480">
        <f t="shared" si="0"/>
        <v>12</v>
      </c>
      <c r="K4" s="1354" t="s">
        <v>2925</v>
      </c>
      <c r="L4" s="1355" t="s">
        <v>2967</v>
      </c>
      <c r="M4" s="1356"/>
      <c r="N4" s="1779" t="s">
        <v>2992</v>
      </c>
      <c r="O4" s="1779"/>
      <c r="P4" s="1779"/>
      <c r="Q4" s="1790" t="s">
        <v>2997</v>
      </c>
      <c r="R4" s="1791"/>
      <c r="S4" s="1792"/>
      <c r="X4" s="1359" t="s">
        <v>2967</v>
      </c>
    </row>
    <row r="5" spans="1:25" ht="15.75" thickBot="1">
      <c r="A5" s="1360">
        <v>45962</v>
      </c>
      <c r="B5" s="1361" t="s">
        <v>2922</v>
      </c>
      <c r="C5" s="1362" t="s">
        <v>2921</v>
      </c>
      <c r="D5" s="1363">
        <v>175137</v>
      </c>
      <c r="E5" s="1364" t="s">
        <v>569</v>
      </c>
      <c r="F5" s="1364" t="s">
        <v>2923</v>
      </c>
      <c r="G5" s="1365">
        <v>1</v>
      </c>
      <c r="H5" s="1366">
        <v>39</v>
      </c>
      <c r="I5" s="1367">
        <v>39</v>
      </c>
      <c r="J5" s="1480">
        <f t="shared" si="0"/>
        <v>0</v>
      </c>
      <c r="K5" s="1368" t="s">
        <v>2926</v>
      </c>
      <c r="L5" s="1355" t="s">
        <v>2967</v>
      </c>
      <c r="M5" s="1356"/>
      <c r="N5" s="1778">
        <f>SUMIF(C3:C116,"7Roads",H3:H118)</f>
        <v>2440</v>
      </c>
      <c r="O5" s="1778"/>
      <c r="P5" s="1778"/>
      <c r="Q5" s="1793" t="s">
        <v>2995</v>
      </c>
      <c r="R5" s="1794"/>
      <c r="S5" s="1795"/>
      <c r="X5" s="1369" t="s">
        <v>2968</v>
      </c>
    </row>
    <row r="6" spans="1:25">
      <c r="A6" s="1358">
        <v>45963</v>
      </c>
      <c r="B6" s="1370">
        <v>605</v>
      </c>
      <c r="C6" s="1347" t="s">
        <v>1110</v>
      </c>
      <c r="D6" s="1349">
        <v>2582</v>
      </c>
      <c r="E6" s="1371" t="s">
        <v>235</v>
      </c>
      <c r="F6" s="1371" t="s">
        <v>2916</v>
      </c>
      <c r="G6" s="1351">
        <v>2</v>
      </c>
      <c r="H6" s="1352">
        <v>25</v>
      </c>
      <c r="I6" s="1353">
        <v>17</v>
      </c>
      <c r="J6" s="1480">
        <f t="shared" si="0"/>
        <v>8</v>
      </c>
      <c r="K6" s="1354" t="s">
        <v>2924</v>
      </c>
      <c r="L6" s="1355" t="s">
        <v>2967</v>
      </c>
      <c r="M6" s="1356"/>
      <c r="Q6" s="1372">
        <v>500</v>
      </c>
      <c r="R6" s="1307">
        <v>0</v>
      </c>
      <c r="S6" s="1308">
        <f t="shared" ref="S6:S12" si="1">Q6*R6</f>
        <v>0</v>
      </c>
    </row>
    <row r="7" spans="1:25">
      <c r="A7" s="1358">
        <v>45963</v>
      </c>
      <c r="B7" s="1347">
        <v>502</v>
      </c>
      <c r="C7" s="1347" t="s">
        <v>1110</v>
      </c>
      <c r="D7" s="1349">
        <v>2584</v>
      </c>
      <c r="E7" s="1373" t="s">
        <v>2773</v>
      </c>
      <c r="F7" s="1371" t="s">
        <v>2927</v>
      </c>
      <c r="G7" s="1351">
        <v>2</v>
      </c>
      <c r="H7" s="1352">
        <v>25</v>
      </c>
      <c r="I7" s="1353">
        <v>17</v>
      </c>
      <c r="J7" s="1480">
        <f t="shared" si="0"/>
        <v>8</v>
      </c>
      <c r="K7" s="1354" t="s">
        <v>2925</v>
      </c>
      <c r="L7" s="1355" t="s">
        <v>2967</v>
      </c>
      <c r="M7" s="1356"/>
      <c r="N7" s="1779" t="s">
        <v>2993</v>
      </c>
      <c r="O7" s="1779"/>
      <c r="P7" s="1779"/>
      <c r="Q7" s="1374">
        <v>200</v>
      </c>
      <c r="R7" s="1302">
        <v>0</v>
      </c>
      <c r="S7" s="1303">
        <f t="shared" si="1"/>
        <v>0</v>
      </c>
    </row>
    <row r="8" spans="1:25">
      <c r="A8" s="1358">
        <v>45963</v>
      </c>
      <c r="B8" s="1375">
        <v>312</v>
      </c>
      <c r="C8" s="1347" t="s">
        <v>1110</v>
      </c>
      <c r="D8" s="1349">
        <v>2585</v>
      </c>
      <c r="E8" s="1371" t="s">
        <v>1666</v>
      </c>
      <c r="F8" s="1371" t="s">
        <v>2927</v>
      </c>
      <c r="G8" s="1351">
        <v>1</v>
      </c>
      <c r="H8" s="1352">
        <v>25</v>
      </c>
      <c r="I8" s="1353">
        <v>17</v>
      </c>
      <c r="J8" s="1480">
        <f t="shared" si="0"/>
        <v>8</v>
      </c>
      <c r="K8" s="1354" t="s">
        <v>2928</v>
      </c>
      <c r="L8" s="1355" t="s">
        <v>2967</v>
      </c>
      <c r="M8" s="1356"/>
      <c r="N8" s="1778">
        <f>SUMIFS(I3:I118, C3:C118, "*7Roads*", L3:L118, "Sim ")</f>
        <v>1705</v>
      </c>
      <c r="O8" s="1778"/>
      <c r="P8" s="1778"/>
      <c r="Q8" s="1374">
        <v>100</v>
      </c>
      <c r="R8" s="1302">
        <v>1</v>
      </c>
      <c r="S8" s="1303">
        <f t="shared" si="1"/>
        <v>100</v>
      </c>
      <c r="W8" s="1376"/>
      <c r="X8" s="1377"/>
      <c r="Y8" s="1377"/>
    </row>
    <row r="9" spans="1:25">
      <c r="A9" s="1358">
        <v>45963</v>
      </c>
      <c r="B9" s="1347">
        <v>321</v>
      </c>
      <c r="C9" s="1347" t="s">
        <v>1110</v>
      </c>
      <c r="D9" s="1349">
        <v>2586</v>
      </c>
      <c r="E9" s="1371" t="s">
        <v>2929</v>
      </c>
      <c r="F9" s="1371" t="s">
        <v>2916</v>
      </c>
      <c r="G9" s="1351">
        <v>4</v>
      </c>
      <c r="H9" s="1352">
        <v>40</v>
      </c>
      <c r="I9" s="1353">
        <v>28</v>
      </c>
      <c r="J9" s="1480">
        <f t="shared" si="0"/>
        <v>12</v>
      </c>
      <c r="K9" s="1354" t="s">
        <v>2924</v>
      </c>
      <c r="L9" s="1355" t="s">
        <v>2967</v>
      </c>
      <c r="M9" s="1356"/>
      <c r="Q9" s="1374">
        <v>50</v>
      </c>
      <c r="R9" s="1302">
        <v>20</v>
      </c>
      <c r="S9" s="1303">
        <f t="shared" si="1"/>
        <v>1000</v>
      </c>
      <c r="W9" s="1376"/>
      <c r="X9" s="1377"/>
      <c r="Y9" s="1376"/>
    </row>
    <row r="10" spans="1:25">
      <c r="A10" s="1358">
        <v>45963</v>
      </c>
      <c r="B10" s="1347" t="s">
        <v>2930</v>
      </c>
      <c r="C10" s="1378" t="s">
        <v>1110</v>
      </c>
      <c r="D10" s="1349">
        <v>2587</v>
      </c>
      <c r="E10" s="1371" t="s">
        <v>235</v>
      </c>
      <c r="F10" s="1371" t="s">
        <v>2927</v>
      </c>
      <c r="G10" s="1351">
        <v>4</v>
      </c>
      <c r="H10" s="1352">
        <v>45</v>
      </c>
      <c r="I10" s="1353">
        <v>33</v>
      </c>
      <c r="J10" s="1480">
        <f t="shared" si="0"/>
        <v>12</v>
      </c>
      <c r="K10" s="1354" t="s">
        <v>2928</v>
      </c>
      <c r="L10" s="1355" t="s">
        <v>2967</v>
      </c>
      <c r="M10" s="1356"/>
      <c r="Q10" s="1374">
        <v>20</v>
      </c>
      <c r="R10" s="1302">
        <v>30</v>
      </c>
      <c r="S10" s="1303">
        <f t="shared" si="1"/>
        <v>600</v>
      </c>
      <c r="W10" s="1376"/>
      <c r="X10" s="1376"/>
      <c r="Y10" s="1376"/>
    </row>
    <row r="11" spans="1:25">
      <c r="A11" s="1358">
        <v>45963</v>
      </c>
      <c r="B11" s="1370" t="s">
        <v>2933</v>
      </c>
      <c r="C11" s="1370" t="s">
        <v>1110</v>
      </c>
      <c r="D11" s="1349">
        <v>172591</v>
      </c>
      <c r="E11" s="1379" t="s">
        <v>1666</v>
      </c>
      <c r="F11" s="1379" t="s">
        <v>2934</v>
      </c>
      <c r="G11" s="1351">
        <v>6</v>
      </c>
      <c r="H11" s="1352">
        <v>55</v>
      </c>
      <c r="I11" s="1353">
        <v>40</v>
      </c>
      <c r="J11" s="1480">
        <f t="shared" si="0"/>
        <v>15</v>
      </c>
      <c r="K11" s="1354" t="s">
        <v>2925</v>
      </c>
      <c r="L11" s="1355" t="s">
        <v>2967</v>
      </c>
      <c r="M11" s="1356"/>
      <c r="N11" s="1779" t="s">
        <v>2994</v>
      </c>
      <c r="O11" s="1779"/>
      <c r="P11" s="1779"/>
      <c r="Q11" s="1374">
        <v>10</v>
      </c>
      <c r="R11" s="1302">
        <v>0</v>
      </c>
      <c r="S11" s="1303">
        <f t="shared" si="1"/>
        <v>0</v>
      </c>
      <c r="W11" s="1376"/>
      <c r="X11" s="1376"/>
      <c r="Y11" s="1376"/>
    </row>
    <row r="12" spans="1:25">
      <c r="A12" s="1360">
        <v>45963</v>
      </c>
      <c r="B12" s="1380" t="s">
        <v>2931</v>
      </c>
      <c r="C12" s="1380" t="s">
        <v>2921</v>
      </c>
      <c r="D12" s="1363">
        <v>172583</v>
      </c>
      <c r="E12" s="1381" t="s">
        <v>1666</v>
      </c>
      <c r="F12" s="1381" t="s">
        <v>2916</v>
      </c>
      <c r="G12" s="1365">
        <v>1</v>
      </c>
      <c r="H12" s="1366">
        <v>22</v>
      </c>
      <c r="I12" s="1367">
        <v>22</v>
      </c>
      <c r="J12" s="1480">
        <f t="shared" si="0"/>
        <v>0</v>
      </c>
      <c r="K12" s="1354" t="s">
        <v>2932</v>
      </c>
      <c r="L12" s="1355" t="s">
        <v>2967</v>
      </c>
      <c r="M12" s="1356"/>
      <c r="N12" s="1778">
        <f>SUMIFS(J3:J118, C3:C118, "*7Roads*", L3:L118, "Sim ")</f>
        <v>735</v>
      </c>
      <c r="O12" s="1778"/>
      <c r="P12" s="1778"/>
      <c r="Q12" s="1374">
        <v>5</v>
      </c>
      <c r="R12" s="1302">
        <v>0</v>
      </c>
      <c r="S12" s="1303">
        <f t="shared" si="1"/>
        <v>0</v>
      </c>
      <c r="W12" s="1376"/>
      <c r="X12" s="1376"/>
      <c r="Y12" s="1376"/>
    </row>
    <row r="13" spans="1:25" ht="15.75" thickBot="1">
      <c r="A13" s="1358">
        <v>45964</v>
      </c>
      <c r="B13" s="1370">
        <v>324</v>
      </c>
      <c r="C13" s="1370" t="s">
        <v>1110</v>
      </c>
      <c r="D13" s="1349">
        <v>2588</v>
      </c>
      <c r="E13" s="1379" t="s">
        <v>235</v>
      </c>
      <c r="F13" s="1379" t="s">
        <v>2935</v>
      </c>
      <c r="G13" s="1351">
        <v>8</v>
      </c>
      <c r="H13" s="1352">
        <v>55</v>
      </c>
      <c r="I13" s="1353">
        <v>40</v>
      </c>
      <c r="J13" s="1480">
        <f t="shared" si="0"/>
        <v>15</v>
      </c>
      <c r="K13" s="1382" t="s">
        <v>2940</v>
      </c>
      <c r="L13" s="1355" t="s">
        <v>2967</v>
      </c>
      <c r="M13" s="1356"/>
      <c r="Q13" s="1780"/>
      <c r="R13" s="1781"/>
      <c r="S13" s="1305">
        <f>SUM(S6:S12)</f>
        <v>1700</v>
      </c>
      <c r="W13" s="1376"/>
      <c r="X13" s="1376"/>
      <c r="Y13" s="1376"/>
    </row>
    <row r="14" spans="1:25" ht="15.75" thickBot="1">
      <c r="A14" s="1358">
        <v>45964</v>
      </c>
      <c r="B14" s="1347">
        <v>422</v>
      </c>
      <c r="C14" s="1347" t="s">
        <v>1110</v>
      </c>
      <c r="D14" s="1349">
        <v>2589</v>
      </c>
      <c r="E14" s="1371" t="s">
        <v>231</v>
      </c>
      <c r="F14" s="1371" t="s">
        <v>2936</v>
      </c>
      <c r="G14" s="1351">
        <v>2</v>
      </c>
      <c r="H14" s="1352">
        <v>35</v>
      </c>
      <c r="I14" s="1353">
        <v>25</v>
      </c>
      <c r="J14" s="1480">
        <f t="shared" si="0"/>
        <v>10</v>
      </c>
      <c r="K14" s="1382" t="s">
        <v>2940</v>
      </c>
      <c r="L14" s="1355" t="s">
        <v>2967</v>
      </c>
      <c r="M14" s="1356"/>
      <c r="Q14" s="1782" t="s">
        <v>2996</v>
      </c>
      <c r="R14" s="1783"/>
      <c r="S14" s="1784"/>
      <c r="W14" s="1376"/>
      <c r="X14" s="1376"/>
      <c r="Y14" s="1376"/>
    </row>
    <row r="15" spans="1:25">
      <c r="A15" s="1358">
        <v>45964</v>
      </c>
      <c r="B15" s="1370">
        <v>412</v>
      </c>
      <c r="C15" s="1347" t="s">
        <v>1110</v>
      </c>
      <c r="D15" s="1383">
        <v>2590</v>
      </c>
      <c r="E15" s="1379" t="s">
        <v>231</v>
      </c>
      <c r="F15" s="1379" t="s">
        <v>2916</v>
      </c>
      <c r="G15" s="1351">
        <v>1</v>
      </c>
      <c r="H15" s="1352">
        <v>25</v>
      </c>
      <c r="I15" s="1353">
        <v>17</v>
      </c>
      <c r="J15" s="1480">
        <f t="shared" si="0"/>
        <v>8</v>
      </c>
      <c r="K15" s="1382" t="s">
        <v>2941</v>
      </c>
      <c r="L15" s="1355" t="s">
        <v>2967</v>
      </c>
      <c r="M15" s="1356"/>
      <c r="Q15" s="1384">
        <v>2</v>
      </c>
      <c r="R15" s="1307">
        <v>0</v>
      </c>
      <c r="S15" s="1308">
        <f t="shared" ref="S15:S22" si="2">Q15*R15</f>
        <v>0</v>
      </c>
      <c r="W15" s="1376"/>
      <c r="X15" s="1376"/>
      <c r="Y15" s="1376"/>
    </row>
    <row r="16" spans="1:25">
      <c r="A16" s="1358">
        <v>45964</v>
      </c>
      <c r="B16" s="1370" t="s">
        <v>2937</v>
      </c>
      <c r="C16" s="1370" t="s">
        <v>1110</v>
      </c>
      <c r="D16" s="1349">
        <v>2592</v>
      </c>
      <c r="E16" s="1379" t="s">
        <v>476</v>
      </c>
      <c r="F16" s="1379" t="s">
        <v>2916</v>
      </c>
      <c r="G16" s="1351">
        <v>4</v>
      </c>
      <c r="H16" s="1352">
        <v>40</v>
      </c>
      <c r="I16" s="1353">
        <v>28</v>
      </c>
      <c r="J16" s="1480">
        <f t="shared" si="0"/>
        <v>12</v>
      </c>
      <c r="K16" s="1382" t="s">
        <v>2925</v>
      </c>
      <c r="L16" s="1355" t="s">
        <v>2967</v>
      </c>
      <c r="M16" s="1356"/>
      <c r="Q16" s="1374">
        <v>1</v>
      </c>
      <c r="R16" s="1302">
        <v>5</v>
      </c>
      <c r="S16" s="1303">
        <f t="shared" si="2"/>
        <v>5</v>
      </c>
      <c r="W16" s="1376"/>
      <c r="X16" s="1376"/>
      <c r="Y16" s="1376"/>
    </row>
    <row r="17" spans="1:25">
      <c r="A17" s="1358">
        <v>45964</v>
      </c>
      <c r="B17" s="1370">
        <v>508</v>
      </c>
      <c r="C17" s="1370" t="s">
        <v>1110</v>
      </c>
      <c r="D17" s="1349">
        <v>2594</v>
      </c>
      <c r="E17" s="1379" t="s">
        <v>1553</v>
      </c>
      <c r="F17" s="1379" t="s">
        <v>2916</v>
      </c>
      <c r="G17" s="1351">
        <v>2</v>
      </c>
      <c r="H17" s="1352">
        <v>25</v>
      </c>
      <c r="I17" s="1353">
        <v>17</v>
      </c>
      <c r="J17" s="1480">
        <f t="shared" si="0"/>
        <v>8</v>
      </c>
      <c r="K17" s="1382" t="s">
        <v>2925</v>
      </c>
      <c r="L17" s="1355" t="s">
        <v>2967</v>
      </c>
      <c r="M17" s="1356"/>
      <c r="Q17" s="1374">
        <v>0.5</v>
      </c>
      <c r="R17" s="1302">
        <v>0</v>
      </c>
      <c r="S17" s="1303">
        <f t="shared" si="2"/>
        <v>0</v>
      </c>
      <c r="X17" s="1385"/>
      <c r="Y17" s="1385"/>
    </row>
    <row r="18" spans="1:25">
      <c r="A18" s="1360">
        <v>45964</v>
      </c>
      <c r="B18" s="1386" t="s">
        <v>2938</v>
      </c>
      <c r="C18" s="1386" t="s">
        <v>2921</v>
      </c>
      <c r="D18" s="1363">
        <v>172062</v>
      </c>
      <c r="E18" s="1387" t="s">
        <v>291</v>
      </c>
      <c r="F18" s="1387" t="s">
        <v>2939</v>
      </c>
      <c r="G18" s="1365">
        <v>4</v>
      </c>
      <c r="H18" s="1366">
        <v>50</v>
      </c>
      <c r="I18" s="1367">
        <v>50</v>
      </c>
      <c r="J18" s="1480">
        <f t="shared" si="0"/>
        <v>0</v>
      </c>
      <c r="K18" s="1354" t="s">
        <v>2926</v>
      </c>
      <c r="L18" s="1355" t="s">
        <v>2967</v>
      </c>
      <c r="M18" s="1356"/>
      <c r="Q18" s="1374">
        <v>0.2</v>
      </c>
      <c r="R18" s="1302">
        <v>0</v>
      </c>
      <c r="S18" s="1303">
        <f t="shared" si="2"/>
        <v>0</v>
      </c>
    </row>
    <row r="19" spans="1:25" ht="16.5" customHeight="1">
      <c r="A19" s="1358">
        <v>45965</v>
      </c>
      <c r="B19" s="1370">
        <v>401</v>
      </c>
      <c r="C19" s="1370" t="s">
        <v>1110</v>
      </c>
      <c r="D19" s="1349">
        <v>2585</v>
      </c>
      <c r="E19" s="1379" t="s">
        <v>213</v>
      </c>
      <c r="F19" s="1379" t="s">
        <v>2916</v>
      </c>
      <c r="G19" s="1351">
        <v>2</v>
      </c>
      <c r="H19" s="1352">
        <v>25</v>
      </c>
      <c r="I19" s="1353">
        <v>17</v>
      </c>
      <c r="J19" s="1480">
        <f t="shared" si="0"/>
        <v>8</v>
      </c>
      <c r="K19" s="1382" t="s">
        <v>2925</v>
      </c>
      <c r="L19" s="1355" t="s">
        <v>2967</v>
      </c>
      <c r="M19" s="1356"/>
      <c r="Q19" s="1374">
        <v>0.1</v>
      </c>
      <c r="R19" s="1302">
        <v>0</v>
      </c>
      <c r="S19" s="1303">
        <f t="shared" si="2"/>
        <v>0</v>
      </c>
    </row>
    <row r="20" spans="1:25">
      <c r="A20" s="1358">
        <v>45965</v>
      </c>
      <c r="B20" s="1370">
        <v>104</v>
      </c>
      <c r="C20" s="1370" t="s">
        <v>1110</v>
      </c>
      <c r="D20" s="1349">
        <v>2597</v>
      </c>
      <c r="E20" s="1379" t="s">
        <v>418</v>
      </c>
      <c r="F20" s="1379" t="s">
        <v>2916</v>
      </c>
      <c r="G20" s="1351">
        <v>2</v>
      </c>
      <c r="H20" s="1352">
        <v>25</v>
      </c>
      <c r="I20" s="1353">
        <v>17</v>
      </c>
      <c r="J20" s="1480">
        <f t="shared" si="0"/>
        <v>8</v>
      </c>
      <c r="K20" s="1382" t="s">
        <v>2942</v>
      </c>
      <c r="L20" s="1355" t="s">
        <v>2967</v>
      </c>
      <c r="M20" s="1356"/>
      <c r="Q20" s="1374">
        <v>0.05</v>
      </c>
      <c r="R20" s="1302">
        <v>0</v>
      </c>
      <c r="S20" s="1303">
        <f t="shared" si="2"/>
        <v>0</v>
      </c>
    </row>
    <row r="21" spans="1:25">
      <c r="A21" s="1358">
        <v>45965</v>
      </c>
      <c r="B21" s="1370">
        <v>601</v>
      </c>
      <c r="C21" s="1370" t="s">
        <v>1110</v>
      </c>
      <c r="D21" s="1349">
        <v>2649</v>
      </c>
      <c r="E21" s="1379" t="s">
        <v>295</v>
      </c>
      <c r="F21" s="1379" t="s">
        <v>2916</v>
      </c>
      <c r="G21" s="1351">
        <v>2</v>
      </c>
      <c r="H21" s="1352">
        <v>25</v>
      </c>
      <c r="I21" s="1353">
        <v>17</v>
      </c>
      <c r="J21" s="1480">
        <f t="shared" si="0"/>
        <v>8</v>
      </c>
      <c r="K21" s="1382" t="s">
        <v>2940</v>
      </c>
      <c r="L21" s="1355" t="s">
        <v>2967</v>
      </c>
      <c r="M21" s="1356"/>
      <c r="Q21" s="1374">
        <v>0.02</v>
      </c>
      <c r="R21" s="1302">
        <v>0</v>
      </c>
      <c r="S21" s="1303">
        <f t="shared" si="2"/>
        <v>0</v>
      </c>
    </row>
    <row r="22" spans="1:25">
      <c r="A22" s="1358">
        <v>45965</v>
      </c>
      <c r="B22" s="1370">
        <v>407</v>
      </c>
      <c r="C22" s="1370" t="s">
        <v>1110</v>
      </c>
      <c r="D22" s="1349">
        <v>175802</v>
      </c>
      <c r="E22" s="1379" t="s">
        <v>213</v>
      </c>
      <c r="F22" s="1379" t="s">
        <v>2935</v>
      </c>
      <c r="G22" s="1351">
        <v>2</v>
      </c>
      <c r="H22" s="1352">
        <v>25</v>
      </c>
      <c r="I22" s="1353">
        <v>17</v>
      </c>
      <c r="J22" s="1480">
        <f t="shared" si="0"/>
        <v>8</v>
      </c>
      <c r="K22" s="1382" t="s">
        <v>2940</v>
      </c>
      <c r="L22" s="1355" t="s">
        <v>2967</v>
      </c>
      <c r="M22" s="1356"/>
      <c r="Q22" s="1374">
        <v>0.01</v>
      </c>
      <c r="R22" s="1302">
        <v>0</v>
      </c>
      <c r="S22" s="1303">
        <f t="shared" si="2"/>
        <v>0</v>
      </c>
    </row>
    <row r="23" spans="1:25" ht="15" customHeight="1" thickBot="1">
      <c r="A23" s="1358">
        <v>45966</v>
      </c>
      <c r="B23" s="1388" t="s">
        <v>2943</v>
      </c>
      <c r="C23" s="1388" t="s">
        <v>1110</v>
      </c>
      <c r="D23" s="1349">
        <v>2598</v>
      </c>
      <c r="E23" s="1389" t="s">
        <v>230</v>
      </c>
      <c r="F23" s="1389" t="s">
        <v>2944</v>
      </c>
      <c r="G23" s="1351">
        <v>1</v>
      </c>
      <c r="H23" s="1352">
        <v>35</v>
      </c>
      <c r="I23" s="1353">
        <v>25</v>
      </c>
      <c r="J23" s="1480">
        <f t="shared" si="0"/>
        <v>10</v>
      </c>
      <c r="K23" s="1382" t="s">
        <v>87</v>
      </c>
      <c r="L23" s="1355" t="s">
        <v>2967</v>
      </c>
      <c r="M23" s="1356"/>
      <c r="Q23" s="1785"/>
      <c r="R23" s="1786"/>
      <c r="S23" s="1309">
        <f>SUM(S15:S22)</f>
        <v>5</v>
      </c>
    </row>
    <row r="24" spans="1:25" ht="16.5" thickBot="1">
      <c r="A24" s="1358">
        <v>45966</v>
      </c>
      <c r="B24" s="1388">
        <v>212</v>
      </c>
      <c r="C24" s="1388" t="s">
        <v>1110</v>
      </c>
      <c r="D24" s="1349">
        <v>2599</v>
      </c>
      <c r="E24" s="1389" t="s">
        <v>297</v>
      </c>
      <c r="F24" s="1389" t="s">
        <v>2916</v>
      </c>
      <c r="G24" s="1351">
        <v>1</v>
      </c>
      <c r="H24" s="1352">
        <v>25</v>
      </c>
      <c r="I24" s="1353">
        <v>17</v>
      </c>
      <c r="J24" s="1480">
        <f t="shared" si="0"/>
        <v>8</v>
      </c>
      <c r="K24" s="1382" t="s">
        <v>2924</v>
      </c>
      <c r="L24" s="1355" t="s">
        <v>2967</v>
      </c>
      <c r="M24" s="1356"/>
      <c r="Q24" s="1776" t="s">
        <v>154</v>
      </c>
      <c r="R24" s="1777"/>
      <c r="S24" s="1483">
        <f>SUM(S13+S23)</f>
        <v>1705</v>
      </c>
    </row>
    <row r="25" spans="1:25" ht="15.75" thickBot="1">
      <c r="A25" s="1358">
        <v>45966</v>
      </c>
      <c r="B25" s="1388">
        <v>212</v>
      </c>
      <c r="C25" s="1388" t="s">
        <v>1110</v>
      </c>
      <c r="D25" s="1349">
        <v>2600</v>
      </c>
      <c r="E25" s="1389" t="s">
        <v>249</v>
      </c>
      <c r="F25" s="1389" t="s">
        <v>2916</v>
      </c>
      <c r="G25" s="1351">
        <v>1</v>
      </c>
      <c r="H25" s="1352">
        <v>25</v>
      </c>
      <c r="I25" s="1353">
        <v>17</v>
      </c>
      <c r="J25" s="1480">
        <f t="shared" si="0"/>
        <v>8</v>
      </c>
      <c r="K25" s="1382" t="s">
        <v>2924</v>
      </c>
      <c r="L25" s="1355" t="s">
        <v>2967</v>
      </c>
      <c r="M25" s="1356"/>
      <c r="Q25" s="1390"/>
      <c r="R25" s="1391" t="s">
        <v>3047</v>
      </c>
      <c r="S25" s="1497">
        <f>SUM(S13+S23)-N8</f>
        <v>0</v>
      </c>
    </row>
    <row r="26" spans="1:25" ht="15" customHeight="1">
      <c r="A26" s="1358">
        <v>45967</v>
      </c>
      <c r="B26" s="1388" t="s">
        <v>2945</v>
      </c>
      <c r="C26" s="1388" t="s">
        <v>1110</v>
      </c>
      <c r="D26" s="1349">
        <v>2551</v>
      </c>
      <c r="E26" s="1389" t="s">
        <v>348</v>
      </c>
      <c r="F26" s="1389" t="s">
        <v>2916</v>
      </c>
      <c r="G26" s="1351">
        <v>3</v>
      </c>
      <c r="H26" s="1352">
        <v>35</v>
      </c>
      <c r="I26" s="1353">
        <v>25</v>
      </c>
      <c r="J26" s="1480">
        <f t="shared" si="0"/>
        <v>10</v>
      </c>
      <c r="K26" s="1382" t="s">
        <v>2941</v>
      </c>
      <c r="L26" s="1355" t="s">
        <v>2967</v>
      </c>
      <c r="M26" s="1356"/>
    </row>
    <row r="27" spans="1:25" ht="15.75" thickBot="1">
      <c r="A27" s="1358">
        <v>45967</v>
      </c>
      <c r="B27" s="1388" t="s">
        <v>2946</v>
      </c>
      <c r="C27" s="1388" t="s">
        <v>1110</v>
      </c>
      <c r="D27" s="1349">
        <v>2653</v>
      </c>
      <c r="E27" s="1389" t="s">
        <v>901</v>
      </c>
      <c r="F27" s="1389" t="s">
        <v>2916</v>
      </c>
      <c r="G27" s="1351">
        <v>3</v>
      </c>
      <c r="H27" s="1352">
        <v>35</v>
      </c>
      <c r="I27" s="1353">
        <v>25</v>
      </c>
      <c r="J27" s="1480">
        <f t="shared" si="0"/>
        <v>10</v>
      </c>
      <c r="K27" s="1382" t="s">
        <v>2925</v>
      </c>
      <c r="L27" s="1355" t="s">
        <v>2967</v>
      </c>
      <c r="M27" s="1356"/>
    </row>
    <row r="28" spans="1:25" ht="15.75" thickBot="1">
      <c r="A28" s="1360">
        <v>45967</v>
      </c>
      <c r="B28" s="1392" t="s">
        <v>2947</v>
      </c>
      <c r="C28" s="1392" t="s">
        <v>2921</v>
      </c>
      <c r="D28" s="1363">
        <v>168101</v>
      </c>
      <c r="E28" s="1393" t="s">
        <v>2029</v>
      </c>
      <c r="F28" s="1394" t="s">
        <v>2916</v>
      </c>
      <c r="G28" s="1365">
        <v>2</v>
      </c>
      <c r="H28" s="1366">
        <v>22</v>
      </c>
      <c r="I28" s="1367">
        <v>22</v>
      </c>
      <c r="J28" s="1480">
        <f t="shared" si="0"/>
        <v>0</v>
      </c>
      <c r="K28" s="1382" t="s">
        <v>2954</v>
      </c>
      <c r="L28" s="1355" t="s">
        <v>2967</v>
      </c>
      <c r="M28" s="1356"/>
      <c r="Q28" s="1796" t="s">
        <v>3052</v>
      </c>
      <c r="R28" s="1797"/>
      <c r="S28" s="1797"/>
      <c r="T28" s="1798"/>
    </row>
    <row r="29" spans="1:25">
      <c r="A29" s="1395">
        <v>45968</v>
      </c>
      <c r="B29" s="1370">
        <v>218</v>
      </c>
      <c r="C29" s="1370" t="s">
        <v>1110</v>
      </c>
      <c r="D29" s="1349">
        <v>2652</v>
      </c>
      <c r="E29" s="1379" t="s">
        <v>2948</v>
      </c>
      <c r="F29" s="1389" t="s">
        <v>2916</v>
      </c>
      <c r="G29" s="1351">
        <v>2</v>
      </c>
      <c r="H29" s="1352">
        <v>25</v>
      </c>
      <c r="I29" s="1353">
        <v>17</v>
      </c>
      <c r="J29" s="1480">
        <f t="shared" si="0"/>
        <v>8</v>
      </c>
      <c r="K29" s="1382" t="s">
        <v>2925</v>
      </c>
      <c r="L29" s="1355" t="s">
        <v>2967</v>
      </c>
      <c r="M29" s="1356"/>
      <c r="Q29" s="1396" t="s">
        <v>2927</v>
      </c>
      <c r="R29" s="1397" t="s">
        <v>14</v>
      </c>
      <c r="S29" s="1397" t="s">
        <v>203</v>
      </c>
      <c r="T29" s="1398" t="s">
        <v>3053</v>
      </c>
    </row>
    <row r="30" spans="1:25">
      <c r="A30" s="1358">
        <v>45968</v>
      </c>
      <c r="B30" s="1370">
        <v>230</v>
      </c>
      <c r="C30" s="1370" t="s">
        <v>1110</v>
      </c>
      <c r="D30" s="1349">
        <v>2654</v>
      </c>
      <c r="E30" s="1379" t="s">
        <v>2949</v>
      </c>
      <c r="F30" s="1389" t="s">
        <v>2935</v>
      </c>
      <c r="G30" s="1351">
        <v>2</v>
      </c>
      <c r="H30" s="1352">
        <v>25</v>
      </c>
      <c r="I30" s="1353">
        <v>17</v>
      </c>
      <c r="J30" s="1480">
        <f t="shared" si="0"/>
        <v>8</v>
      </c>
      <c r="K30" s="1382" t="s">
        <v>2940</v>
      </c>
      <c r="L30" s="1355" t="s">
        <v>2967</v>
      </c>
      <c r="M30" s="1356"/>
      <c r="Q30" s="1399" t="s">
        <v>3054</v>
      </c>
      <c r="R30" s="1400">
        <v>25</v>
      </c>
      <c r="S30" s="1400">
        <v>8</v>
      </c>
      <c r="T30" s="1401" t="s">
        <v>3055</v>
      </c>
    </row>
    <row r="31" spans="1:25" ht="12" customHeight="1">
      <c r="A31" s="1358">
        <v>45968</v>
      </c>
      <c r="B31" s="1370">
        <v>319</v>
      </c>
      <c r="C31" s="1370" t="s">
        <v>1110</v>
      </c>
      <c r="D31" s="1349">
        <v>2655</v>
      </c>
      <c r="E31" s="1379" t="s">
        <v>2949</v>
      </c>
      <c r="F31" s="1379" t="s">
        <v>2950</v>
      </c>
      <c r="G31" s="1351">
        <v>1</v>
      </c>
      <c r="H31" s="1352">
        <v>25</v>
      </c>
      <c r="I31" s="1353">
        <v>17</v>
      </c>
      <c r="J31" s="1480">
        <f t="shared" si="0"/>
        <v>8</v>
      </c>
      <c r="K31" s="1382" t="s">
        <v>2940</v>
      </c>
      <c r="L31" s="1355" t="s">
        <v>2967</v>
      </c>
      <c r="M31" s="1356"/>
      <c r="Q31" s="1399" t="s">
        <v>3056</v>
      </c>
      <c r="R31" s="1400">
        <v>35</v>
      </c>
      <c r="S31" s="1400">
        <v>10</v>
      </c>
      <c r="T31" s="1401" t="s">
        <v>3057</v>
      </c>
    </row>
    <row r="32" spans="1:25" ht="16.5" customHeight="1">
      <c r="A32" s="1358">
        <v>45968</v>
      </c>
      <c r="B32" s="1370">
        <v>216</v>
      </c>
      <c r="C32" s="1370" t="s">
        <v>1110</v>
      </c>
      <c r="D32" s="1349">
        <v>2656</v>
      </c>
      <c r="E32" s="1379" t="s">
        <v>2949</v>
      </c>
      <c r="F32" s="1379" t="s">
        <v>2950</v>
      </c>
      <c r="G32" s="1351">
        <v>1</v>
      </c>
      <c r="H32" s="1352">
        <v>25</v>
      </c>
      <c r="I32" s="1353">
        <v>17</v>
      </c>
      <c r="J32" s="1480">
        <f t="shared" si="0"/>
        <v>8</v>
      </c>
      <c r="K32" s="1382" t="s">
        <v>2924</v>
      </c>
      <c r="L32" s="1355" t="s">
        <v>2967</v>
      </c>
      <c r="M32" s="1356"/>
      <c r="Q32" s="1399" t="s">
        <v>3056</v>
      </c>
      <c r="R32" s="1400">
        <v>40</v>
      </c>
      <c r="S32" s="1400">
        <v>12</v>
      </c>
      <c r="T32" s="1401" t="s">
        <v>3058</v>
      </c>
    </row>
    <row r="33" spans="1:20" ht="15" customHeight="1">
      <c r="A33" s="1358">
        <v>45968</v>
      </c>
      <c r="B33" s="1370">
        <v>328</v>
      </c>
      <c r="C33" s="1370" t="s">
        <v>1110</v>
      </c>
      <c r="D33" s="1349">
        <v>2657</v>
      </c>
      <c r="E33" s="1379" t="s">
        <v>471</v>
      </c>
      <c r="F33" s="1379" t="s">
        <v>2935</v>
      </c>
      <c r="G33" s="1351">
        <v>1</v>
      </c>
      <c r="H33" s="1352">
        <v>25</v>
      </c>
      <c r="I33" s="1353">
        <v>17</v>
      </c>
      <c r="J33" s="1480">
        <f t="shared" si="0"/>
        <v>8</v>
      </c>
      <c r="K33" s="1382" t="s">
        <v>2956</v>
      </c>
      <c r="L33" s="1355" t="s">
        <v>2967</v>
      </c>
      <c r="M33" s="1356"/>
      <c r="Q33" s="1399" t="s">
        <v>3059</v>
      </c>
      <c r="R33" s="1400">
        <v>55</v>
      </c>
      <c r="S33" s="1400">
        <v>15</v>
      </c>
      <c r="T33" s="1401" t="s">
        <v>3060</v>
      </c>
    </row>
    <row r="34" spans="1:20">
      <c r="A34" s="1358">
        <v>45968</v>
      </c>
      <c r="B34" s="1370" t="s">
        <v>2951</v>
      </c>
      <c r="C34" s="1370" t="s">
        <v>1110</v>
      </c>
      <c r="D34" s="1349">
        <v>2888</v>
      </c>
      <c r="E34" s="1379" t="s">
        <v>2952</v>
      </c>
      <c r="F34" s="1379" t="s">
        <v>2953</v>
      </c>
      <c r="G34" s="1351">
        <v>2</v>
      </c>
      <c r="H34" s="1352">
        <v>35</v>
      </c>
      <c r="I34" s="1353">
        <v>25</v>
      </c>
      <c r="J34" s="1480">
        <f t="shared" si="0"/>
        <v>10</v>
      </c>
      <c r="K34" s="1382" t="s">
        <v>2955</v>
      </c>
      <c r="L34" s="1355" t="s">
        <v>2967</v>
      </c>
      <c r="M34" s="1356"/>
      <c r="Q34" s="1799" t="s">
        <v>3061</v>
      </c>
      <c r="R34" s="1402" t="s">
        <v>3062</v>
      </c>
      <c r="S34" s="1402">
        <v>10</v>
      </c>
      <c r="T34" s="1403" t="s">
        <v>3063</v>
      </c>
    </row>
    <row r="35" spans="1:20" ht="15.75" thickBot="1">
      <c r="A35" s="1358">
        <v>45969</v>
      </c>
      <c r="B35" s="1370">
        <v>110</v>
      </c>
      <c r="C35" s="1370" t="s">
        <v>1110</v>
      </c>
      <c r="D35" s="1349">
        <v>2659</v>
      </c>
      <c r="E35" s="1379" t="s">
        <v>220</v>
      </c>
      <c r="F35" s="1487" t="s">
        <v>2916</v>
      </c>
      <c r="G35" s="1351">
        <v>2</v>
      </c>
      <c r="H35" s="1352">
        <v>25</v>
      </c>
      <c r="I35" s="1353">
        <v>17</v>
      </c>
      <c r="J35" s="1480">
        <f t="shared" si="0"/>
        <v>8</v>
      </c>
      <c r="K35" s="1354" t="s">
        <v>2959</v>
      </c>
      <c r="L35" s="1355" t="s">
        <v>2967</v>
      </c>
      <c r="M35" s="1356"/>
      <c r="Q35" s="1800"/>
      <c r="R35" s="1404">
        <v>55</v>
      </c>
      <c r="S35" s="1405">
        <v>15</v>
      </c>
      <c r="T35" s="1406" t="s">
        <v>3063</v>
      </c>
    </row>
    <row r="36" spans="1:20" ht="18.75" customHeight="1" thickBot="1">
      <c r="A36" s="1358">
        <v>45969</v>
      </c>
      <c r="B36" s="1370" t="s">
        <v>2957</v>
      </c>
      <c r="C36" s="1370" t="s">
        <v>1110</v>
      </c>
      <c r="D36" s="1349">
        <v>171227</v>
      </c>
      <c r="E36" s="1379" t="s">
        <v>217</v>
      </c>
      <c r="F36" s="1379" t="s">
        <v>2927</v>
      </c>
      <c r="G36" s="1351">
        <v>1</v>
      </c>
      <c r="H36" s="1352">
        <v>25</v>
      </c>
      <c r="I36" s="1353">
        <v>17</v>
      </c>
      <c r="J36" s="1480">
        <f t="shared" si="0"/>
        <v>8</v>
      </c>
      <c r="K36" s="1354" t="s">
        <v>2958</v>
      </c>
      <c r="L36" s="1355" t="s">
        <v>2967</v>
      </c>
      <c r="M36" s="1356"/>
      <c r="Q36" s="1332" t="s">
        <v>3064</v>
      </c>
      <c r="R36" s="1333">
        <v>0.3</v>
      </c>
      <c r="S36" s="1334" t="s">
        <v>3065</v>
      </c>
      <c r="T36" s="1335">
        <v>0.25</v>
      </c>
    </row>
    <row r="37" spans="1:20">
      <c r="A37" s="1358">
        <v>45970</v>
      </c>
      <c r="B37" s="1370" t="s">
        <v>2962</v>
      </c>
      <c r="C37" s="1370" t="s">
        <v>1110</v>
      </c>
      <c r="D37" s="1349">
        <v>2618</v>
      </c>
      <c r="E37" s="1379" t="s">
        <v>2963</v>
      </c>
      <c r="F37" s="1379" t="s">
        <v>2964</v>
      </c>
      <c r="G37" s="1351">
        <v>2</v>
      </c>
      <c r="H37" s="1352">
        <v>35</v>
      </c>
      <c r="I37" s="1353">
        <v>25</v>
      </c>
      <c r="J37" s="1480">
        <f t="shared" si="0"/>
        <v>10</v>
      </c>
      <c r="K37" s="1382" t="s">
        <v>2917</v>
      </c>
      <c r="L37" s="1355" t="s">
        <v>2967</v>
      </c>
      <c r="M37" s="1356"/>
    </row>
    <row r="38" spans="1:20">
      <c r="A38" s="1358">
        <v>45970</v>
      </c>
      <c r="B38" s="1370">
        <v>404</v>
      </c>
      <c r="C38" s="1370" t="s">
        <v>1110</v>
      </c>
      <c r="D38" s="1349">
        <v>2658</v>
      </c>
      <c r="E38" s="1379" t="s">
        <v>2960</v>
      </c>
      <c r="F38" s="1379" t="s">
        <v>2927</v>
      </c>
      <c r="G38" s="1351">
        <v>2</v>
      </c>
      <c r="H38" s="1352">
        <v>25</v>
      </c>
      <c r="I38" s="1353">
        <v>17</v>
      </c>
      <c r="J38" s="1480">
        <f t="shared" si="0"/>
        <v>8</v>
      </c>
      <c r="K38" s="1382" t="s">
        <v>2942</v>
      </c>
      <c r="L38" s="1355" t="s">
        <v>2967</v>
      </c>
      <c r="M38" s="1356"/>
    </row>
    <row r="39" spans="1:20">
      <c r="A39" s="1407">
        <v>45970</v>
      </c>
      <c r="B39" s="1408">
        <v>402</v>
      </c>
      <c r="C39" s="1408" t="s">
        <v>1110</v>
      </c>
      <c r="D39" s="1409">
        <v>2660</v>
      </c>
      <c r="E39" s="1410" t="s">
        <v>498</v>
      </c>
      <c r="F39" s="1410" t="s">
        <v>2916</v>
      </c>
      <c r="G39" s="1411">
        <v>2</v>
      </c>
      <c r="H39" s="1412" t="s">
        <v>1679</v>
      </c>
      <c r="I39" s="1413" t="s">
        <v>1679</v>
      </c>
      <c r="J39" s="1480"/>
      <c r="K39" s="1382" t="s">
        <v>2925</v>
      </c>
      <c r="L39" s="1355" t="s">
        <v>2968</v>
      </c>
      <c r="M39" s="1356" t="s">
        <v>2965</v>
      </c>
    </row>
    <row r="40" spans="1:20">
      <c r="A40" s="1358">
        <v>45970</v>
      </c>
      <c r="B40" s="1370">
        <v>509</v>
      </c>
      <c r="C40" s="1370" t="s">
        <v>1110</v>
      </c>
      <c r="D40" s="1349">
        <v>2661</v>
      </c>
      <c r="E40" s="1350" t="s">
        <v>213</v>
      </c>
      <c r="F40" s="1379" t="s">
        <v>2916</v>
      </c>
      <c r="G40" s="1351">
        <v>2</v>
      </c>
      <c r="H40" s="1352">
        <v>25</v>
      </c>
      <c r="I40" s="1353">
        <v>17</v>
      </c>
      <c r="J40" s="1480">
        <f t="shared" ref="J40:J102" si="3">H40-I40</f>
        <v>8</v>
      </c>
      <c r="K40" s="1382" t="s">
        <v>2925</v>
      </c>
      <c r="L40" s="1355" t="s">
        <v>2967</v>
      </c>
      <c r="M40" s="1414"/>
    </row>
    <row r="41" spans="1:20">
      <c r="A41" s="1358">
        <v>45970</v>
      </c>
      <c r="B41" s="1370">
        <v>216</v>
      </c>
      <c r="C41" s="1370" t="s">
        <v>1110</v>
      </c>
      <c r="D41" s="1349">
        <v>2889</v>
      </c>
      <c r="E41" s="1379" t="s">
        <v>2961</v>
      </c>
      <c r="F41" s="1379" t="s">
        <v>2916</v>
      </c>
      <c r="G41" s="1351">
        <v>2</v>
      </c>
      <c r="H41" s="1352">
        <v>25</v>
      </c>
      <c r="I41" s="1353">
        <v>17</v>
      </c>
      <c r="J41" s="1480">
        <f t="shared" si="3"/>
        <v>8</v>
      </c>
      <c r="K41" s="1382" t="s">
        <v>2955</v>
      </c>
      <c r="L41" s="1355" t="s">
        <v>2967</v>
      </c>
      <c r="M41" s="1414"/>
    </row>
    <row r="42" spans="1:20">
      <c r="A42" s="1360">
        <v>45970</v>
      </c>
      <c r="B42" s="1386">
        <v>514</v>
      </c>
      <c r="C42" s="1386" t="s">
        <v>2921</v>
      </c>
      <c r="D42" s="1363">
        <v>175812</v>
      </c>
      <c r="E42" s="1387" t="s">
        <v>2949</v>
      </c>
      <c r="F42" s="1387" t="s">
        <v>2916</v>
      </c>
      <c r="G42" s="1365">
        <v>1</v>
      </c>
      <c r="H42" s="1366">
        <v>22</v>
      </c>
      <c r="I42" s="1367">
        <v>22</v>
      </c>
      <c r="J42" s="1480">
        <f t="shared" si="3"/>
        <v>0</v>
      </c>
      <c r="K42" s="1382" t="s">
        <v>2924</v>
      </c>
      <c r="L42" s="1355" t="s">
        <v>2967</v>
      </c>
      <c r="M42" s="1414"/>
    </row>
    <row r="43" spans="1:20" ht="15" customHeight="1">
      <c r="A43" s="1358">
        <v>45971</v>
      </c>
      <c r="B43" s="1370" t="s">
        <v>2943</v>
      </c>
      <c r="C43" s="1370" t="s">
        <v>1110</v>
      </c>
      <c r="D43" s="1349">
        <v>2598</v>
      </c>
      <c r="E43" s="1379" t="s">
        <v>225</v>
      </c>
      <c r="F43" s="1379" t="s">
        <v>2916</v>
      </c>
      <c r="G43" s="1351">
        <v>1</v>
      </c>
      <c r="H43" s="1352">
        <v>25</v>
      </c>
      <c r="I43" s="1353">
        <v>17</v>
      </c>
      <c r="J43" s="1480">
        <f t="shared" si="3"/>
        <v>8</v>
      </c>
      <c r="K43" s="1382" t="s">
        <v>87</v>
      </c>
      <c r="L43" s="1355" t="s">
        <v>2967</v>
      </c>
      <c r="M43" s="1414"/>
    </row>
    <row r="44" spans="1:20">
      <c r="A44" s="1358">
        <v>45971</v>
      </c>
      <c r="B44" s="1370">
        <v>429</v>
      </c>
      <c r="C44" s="1370" t="s">
        <v>1110</v>
      </c>
      <c r="D44" s="1349">
        <v>2662</v>
      </c>
      <c r="E44" s="1379" t="s">
        <v>343</v>
      </c>
      <c r="F44" s="1379" t="s">
        <v>2916</v>
      </c>
      <c r="G44" s="1351">
        <v>2</v>
      </c>
      <c r="H44" s="1352">
        <v>25</v>
      </c>
      <c r="I44" s="1353">
        <v>17</v>
      </c>
      <c r="J44" s="1480">
        <f t="shared" si="3"/>
        <v>8</v>
      </c>
      <c r="K44" s="1382" t="s">
        <v>2925</v>
      </c>
      <c r="L44" s="1355" t="s">
        <v>2967</v>
      </c>
      <c r="M44" s="1414"/>
    </row>
    <row r="45" spans="1:20">
      <c r="A45" s="1358">
        <v>45971</v>
      </c>
      <c r="B45" s="1370">
        <v>221</v>
      </c>
      <c r="C45" s="1370" t="s">
        <v>1110</v>
      </c>
      <c r="D45" s="1349">
        <v>2663</v>
      </c>
      <c r="E45" s="1350" t="s">
        <v>533</v>
      </c>
      <c r="F45" s="1379" t="s">
        <v>2936</v>
      </c>
      <c r="G45" s="1351">
        <v>2</v>
      </c>
      <c r="H45" s="1352">
        <v>25</v>
      </c>
      <c r="I45" s="1353">
        <v>17</v>
      </c>
      <c r="J45" s="1480">
        <f t="shared" si="3"/>
        <v>8</v>
      </c>
      <c r="K45" s="1382" t="s">
        <v>2940</v>
      </c>
      <c r="L45" s="1355" t="s">
        <v>2967</v>
      </c>
      <c r="M45" s="1414"/>
    </row>
    <row r="46" spans="1:20">
      <c r="A46" s="1358">
        <v>45972</v>
      </c>
      <c r="B46" s="1370">
        <v>206</v>
      </c>
      <c r="C46" s="1370" t="s">
        <v>1110</v>
      </c>
      <c r="D46" s="1349">
        <v>2664</v>
      </c>
      <c r="E46" s="1379" t="s">
        <v>355</v>
      </c>
      <c r="F46" s="1379" t="s">
        <v>2916</v>
      </c>
      <c r="G46" s="1351">
        <v>3</v>
      </c>
      <c r="H46" s="1352">
        <v>40</v>
      </c>
      <c r="I46" s="1353">
        <v>28</v>
      </c>
      <c r="J46" s="1480">
        <f t="shared" si="3"/>
        <v>12</v>
      </c>
      <c r="K46" s="1370" t="s">
        <v>2941</v>
      </c>
      <c r="L46" s="1355" t="s">
        <v>2967</v>
      </c>
      <c r="M46" s="1414"/>
    </row>
    <row r="47" spans="1:20">
      <c r="A47" s="1358">
        <v>45972</v>
      </c>
      <c r="B47" s="1388" t="s">
        <v>2973</v>
      </c>
      <c r="C47" s="1388" t="s">
        <v>1110</v>
      </c>
      <c r="D47" s="1349">
        <v>2665</v>
      </c>
      <c r="E47" s="1389" t="s">
        <v>1020</v>
      </c>
      <c r="F47" s="1389" t="s">
        <v>2974</v>
      </c>
      <c r="G47" s="1351">
        <v>2</v>
      </c>
      <c r="H47" s="1352">
        <v>35</v>
      </c>
      <c r="I47" s="1353">
        <v>25</v>
      </c>
      <c r="J47" s="1481">
        <f t="shared" si="3"/>
        <v>10</v>
      </c>
      <c r="K47" s="1348" t="s">
        <v>2941</v>
      </c>
      <c r="L47" s="1355" t="s">
        <v>2967</v>
      </c>
      <c r="M47" s="1414"/>
    </row>
    <row r="48" spans="1:20">
      <c r="A48" s="1358">
        <v>45972</v>
      </c>
      <c r="B48" s="1370">
        <v>411</v>
      </c>
      <c r="C48" s="1370" t="s">
        <v>1110</v>
      </c>
      <c r="D48" s="1370">
        <v>2669</v>
      </c>
      <c r="E48" s="1415" t="s">
        <v>418</v>
      </c>
      <c r="F48" s="1416" t="s">
        <v>2975</v>
      </c>
      <c r="G48" s="1416">
        <v>3</v>
      </c>
      <c r="H48" s="1352">
        <v>55</v>
      </c>
      <c r="I48" s="1353">
        <v>40</v>
      </c>
      <c r="J48" s="1481">
        <f t="shared" si="3"/>
        <v>15</v>
      </c>
      <c r="K48" s="1348" t="s">
        <v>2940</v>
      </c>
      <c r="L48" s="1355" t="s">
        <v>2967</v>
      </c>
      <c r="M48" s="1414"/>
    </row>
    <row r="49" spans="1:19">
      <c r="A49" s="1358">
        <v>45972</v>
      </c>
      <c r="B49" s="1370">
        <v>301</v>
      </c>
      <c r="C49" s="1388" t="s">
        <v>1110</v>
      </c>
      <c r="D49" s="1349">
        <v>2671</v>
      </c>
      <c r="E49" s="1389" t="s">
        <v>372</v>
      </c>
      <c r="F49" s="1389" t="s">
        <v>2976</v>
      </c>
      <c r="G49" s="1351">
        <v>1</v>
      </c>
      <c r="H49" s="1352">
        <v>35</v>
      </c>
      <c r="I49" s="1353">
        <v>25</v>
      </c>
      <c r="J49" s="1481">
        <f t="shared" si="3"/>
        <v>10</v>
      </c>
      <c r="K49" s="1348" t="s">
        <v>2942</v>
      </c>
      <c r="L49" s="1355" t="s">
        <v>2967</v>
      </c>
      <c r="M49" s="1414"/>
    </row>
    <row r="50" spans="1:19">
      <c r="A50" s="1360">
        <v>45972</v>
      </c>
      <c r="B50" s="1386" t="s">
        <v>2969</v>
      </c>
      <c r="C50" s="1386" t="s">
        <v>2921</v>
      </c>
      <c r="D50" s="1363">
        <v>171758</v>
      </c>
      <c r="E50" s="1387" t="s">
        <v>264</v>
      </c>
      <c r="F50" s="1387" t="s">
        <v>2970</v>
      </c>
      <c r="G50" s="1365">
        <v>4</v>
      </c>
      <c r="H50" s="1366">
        <v>50</v>
      </c>
      <c r="I50" s="1367">
        <v>50</v>
      </c>
      <c r="J50" s="1480">
        <f t="shared" si="3"/>
        <v>0</v>
      </c>
      <c r="K50" s="1370" t="s">
        <v>2917</v>
      </c>
      <c r="L50" s="1355" t="s">
        <v>2967</v>
      </c>
      <c r="M50" s="1414"/>
    </row>
    <row r="51" spans="1:19">
      <c r="A51" s="1360">
        <v>45972</v>
      </c>
      <c r="B51" s="1386" t="s">
        <v>2971</v>
      </c>
      <c r="C51" s="1386" t="s">
        <v>2921</v>
      </c>
      <c r="D51" s="1363">
        <v>174294</v>
      </c>
      <c r="E51" s="1387" t="s">
        <v>420</v>
      </c>
      <c r="F51" s="1387" t="s">
        <v>2972</v>
      </c>
      <c r="G51" s="1365">
        <v>4</v>
      </c>
      <c r="H51" s="1366">
        <v>50</v>
      </c>
      <c r="I51" s="1367">
        <v>50</v>
      </c>
      <c r="J51" s="1480">
        <f t="shared" si="3"/>
        <v>0</v>
      </c>
      <c r="K51" s="1370" t="s">
        <v>2941</v>
      </c>
      <c r="L51" s="1355" t="s">
        <v>2967</v>
      </c>
      <c r="M51" s="1414"/>
    </row>
    <row r="52" spans="1:19">
      <c r="A52" s="1358">
        <v>45973</v>
      </c>
      <c r="B52" s="1417" t="s">
        <v>3004</v>
      </c>
      <c r="C52" s="1370" t="s">
        <v>1110</v>
      </c>
      <c r="D52" s="1370">
        <v>2666</v>
      </c>
      <c r="E52" s="1418" t="s">
        <v>231</v>
      </c>
      <c r="F52" s="1418" t="s">
        <v>2916</v>
      </c>
      <c r="G52" s="1416">
        <v>2</v>
      </c>
      <c r="H52" s="1352">
        <v>25</v>
      </c>
      <c r="I52" s="1353">
        <v>17</v>
      </c>
      <c r="J52" s="1481">
        <f t="shared" si="3"/>
        <v>8</v>
      </c>
      <c r="K52" s="1417" t="s">
        <v>2941</v>
      </c>
      <c r="L52" s="1355" t="s">
        <v>2967</v>
      </c>
      <c r="M52" s="1414"/>
    </row>
    <row r="53" spans="1:19">
      <c r="A53" s="1358">
        <v>45973</v>
      </c>
      <c r="B53" s="1370">
        <v>526</v>
      </c>
      <c r="C53" s="1419" t="s">
        <v>1110</v>
      </c>
      <c r="D53" s="1370">
        <v>2670</v>
      </c>
      <c r="E53" s="1418" t="s">
        <v>806</v>
      </c>
      <c r="F53" s="1418" t="s">
        <v>2916</v>
      </c>
      <c r="G53" s="1416">
        <v>2</v>
      </c>
      <c r="H53" s="1352">
        <v>25</v>
      </c>
      <c r="I53" s="1353">
        <v>17</v>
      </c>
      <c r="J53" s="1481">
        <f t="shared" si="3"/>
        <v>8</v>
      </c>
      <c r="K53" s="1417" t="s">
        <v>2942</v>
      </c>
      <c r="L53" s="1355" t="s">
        <v>2967</v>
      </c>
      <c r="M53" s="1414"/>
    </row>
    <row r="54" spans="1:19">
      <c r="A54" s="1358">
        <v>45973</v>
      </c>
      <c r="B54" s="1417" t="s">
        <v>3005</v>
      </c>
      <c r="C54" s="1370" t="s">
        <v>1110</v>
      </c>
      <c r="D54" s="1370">
        <v>2673</v>
      </c>
      <c r="E54" s="1418" t="s">
        <v>498</v>
      </c>
      <c r="F54" s="1418" t="s">
        <v>3006</v>
      </c>
      <c r="G54" s="1416">
        <v>4</v>
      </c>
      <c r="H54" s="1352">
        <v>45</v>
      </c>
      <c r="I54" s="1353">
        <v>30</v>
      </c>
      <c r="J54" s="1481">
        <f t="shared" si="3"/>
        <v>15</v>
      </c>
      <c r="K54" s="1417" t="s">
        <v>2924</v>
      </c>
      <c r="L54" s="1355" t="s">
        <v>2967</v>
      </c>
      <c r="M54" s="1414"/>
      <c r="R54" s="1420"/>
      <c r="S54" s="1420"/>
    </row>
    <row r="55" spans="1:19">
      <c r="A55" s="1358">
        <v>45973</v>
      </c>
      <c r="B55" s="1370">
        <v>314</v>
      </c>
      <c r="C55" s="1370" t="s">
        <v>1110</v>
      </c>
      <c r="D55" s="1370">
        <v>2677</v>
      </c>
      <c r="E55" s="1418" t="s">
        <v>308</v>
      </c>
      <c r="F55" s="1418" t="s">
        <v>2916</v>
      </c>
      <c r="G55" s="1416">
        <v>1</v>
      </c>
      <c r="H55" s="1352">
        <v>25</v>
      </c>
      <c r="I55" s="1353">
        <v>17</v>
      </c>
      <c r="J55" s="1481">
        <f t="shared" si="3"/>
        <v>8</v>
      </c>
      <c r="K55" s="1417" t="s">
        <v>87</v>
      </c>
      <c r="L55" s="1355" t="s">
        <v>2967</v>
      </c>
      <c r="M55" s="1414"/>
    </row>
    <row r="56" spans="1:19">
      <c r="A56" s="1358">
        <v>45974</v>
      </c>
      <c r="B56" s="1370">
        <v>330</v>
      </c>
      <c r="C56" s="1370" t="s">
        <v>1110</v>
      </c>
      <c r="D56" s="1370">
        <v>2667</v>
      </c>
      <c r="E56" s="1416" t="s">
        <v>355</v>
      </c>
      <c r="F56" s="1416" t="s">
        <v>2916</v>
      </c>
      <c r="G56" s="1416" t="s">
        <v>2289</v>
      </c>
      <c r="H56" s="1352">
        <v>35</v>
      </c>
      <c r="I56" s="1353">
        <v>25</v>
      </c>
      <c r="J56" s="1481">
        <f t="shared" si="3"/>
        <v>10</v>
      </c>
      <c r="K56" s="1348" t="s">
        <v>2941</v>
      </c>
      <c r="L56" s="1355" t="s">
        <v>2967</v>
      </c>
      <c r="M56" s="1414"/>
    </row>
    <row r="57" spans="1:19">
      <c r="A57" s="1358">
        <v>45974</v>
      </c>
      <c r="B57" s="1417" t="s">
        <v>3007</v>
      </c>
      <c r="C57" s="1370" t="s">
        <v>1110</v>
      </c>
      <c r="D57" s="1370">
        <v>2675</v>
      </c>
      <c r="E57" s="1418" t="s">
        <v>209</v>
      </c>
      <c r="F57" s="1418" t="s">
        <v>3008</v>
      </c>
      <c r="G57" s="1416">
        <v>2</v>
      </c>
      <c r="H57" s="1352">
        <v>35</v>
      </c>
      <c r="I57" s="1353">
        <v>25</v>
      </c>
      <c r="J57" s="1481">
        <f t="shared" si="3"/>
        <v>10</v>
      </c>
      <c r="K57" s="1417" t="s">
        <v>2925</v>
      </c>
      <c r="L57" s="1355" t="s">
        <v>2967</v>
      </c>
      <c r="M57" s="1414"/>
    </row>
    <row r="58" spans="1:19">
      <c r="A58" s="1360">
        <v>45974</v>
      </c>
      <c r="B58" s="1386" t="s">
        <v>2977</v>
      </c>
      <c r="C58" s="1386" t="s">
        <v>2921</v>
      </c>
      <c r="D58" s="1386">
        <v>174071</v>
      </c>
      <c r="E58" s="1421" t="s">
        <v>2029</v>
      </c>
      <c r="F58" s="1421" t="s">
        <v>2916</v>
      </c>
      <c r="G58" s="1421">
        <v>2</v>
      </c>
      <c r="H58" s="1366">
        <v>22</v>
      </c>
      <c r="I58" s="1367">
        <v>22</v>
      </c>
      <c r="J58" s="1481">
        <f t="shared" si="3"/>
        <v>0</v>
      </c>
      <c r="K58" s="1348" t="s">
        <v>2917</v>
      </c>
      <c r="L58" s="1355" t="s">
        <v>2967</v>
      </c>
      <c r="M58" s="1414"/>
    </row>
    <row r="59" spans="1:19">
      <c r="A59" s="1358">
        <v>45975</v>
      </c>
      <c r="B59" s="1370" t="s">
        <v>2962</v>
      </c>
      <c r="C59" s="1370" t="s">
        <v>1110</v>
      </c>
      <c r="D59" s="1370">
        <v>2619</v>
      </c>
      <c r="E59" s="1418" t="s">
        <v>297</v>
      </c>
      <c r="F59" s="1416" t="s">
        <v>2927</v>
      </c>
      <c r="G59" s="1416">
        <v>2</v>
      </c>
      <c r="H59" s="1352">
        <v>25</v>
      </c>
      <c r="I59" s="1353">
        <v>17</v>
      </c>
      <c r="J59" s="1481">
        <f t="shared" si="3"/>
        <v>8</v>
      </c>
      <c r="K59" s="1348" t="s">
        <v>2917</v>
      </c>
      <c r="L59" s="1355" t="s">
        <v>2967</v>
      </c>
      <c r="M59" s="1414"/>
    </row>
    <row r="60" spans="1:19">
      <c r="A60" s="1360">
        <v>45975</v>
      </c>
      <c r="B60" s="1386" t="s">
        <v>2978</v>
      </c>
      <c r="C60" s="1386" t="s">
        <v>2921</v>
      </c>
      <c r="D60" s="1386">
        <v>176435</v>
      </c>
      <c r="E60" s="1421" t="s">
        <v>720</v>
      </c>
      <c r="F60" s="1421" t="s">
        <v>2979</v>
      </c>
      <c r="G60" s="1421">
        <v>2</v>
      </c>
      <c r="H60" s="1366">
        <v>39</v>
      </c>
      <c r="I60" s="1367">
        <v>39</v>
      </c>
      <c r="J60" s="1481">
        <f t="shared" si="3"/>
        <v>0</v>
      </c>
      <c r="K60" s="1348" t="s">
        <v>2941</v>
      </c>
      <c r="L60" s="1355" t="s">
        <v>2967</v>
      </c>
      <c r="M60" s="1414"/>
    </row>
    <row r="61" spans="1:19">
      <c r="A61" s="1358">
        <v>45976</v>
      </c>
      <c r="B61" s="1417" t="s">
        <v>3007</v>
      </c>
      <c r="C61" s="1370" t="s">
        <v>1110</v>
      </c>
      <c r="D61" s="1370">
        <v>2676</v>
      </c>
      <c r="E61" s="1418" t="s">
        <v>418</v>
      </c>
      <c r="F61" s="1418" t="s">
        <v>2916</v>
      </c>
      <c r="G61" s="1416">
        <v>2</v>
      </c>
      <c r="H61" s="1352">
        <v>25</v>
      </c>
      <c r="I61" s="1353">
        <v>17</v>
      </c>
      <c r="J61" s="1481">
        <f t="shared" si="3"/>
        <v>8</v>
      </c>
      <c r="K61" s="1417" t="s">
        <v>2925</v>
      </c>
      <c r="L61" s="1355" t="s">
        <v>2967</v>
      </c>
      <c r="M61" s="1414"/>
    </row>
    <row r="62" spans="1:19">
      <c r="A62" s="1358">
        <v>45976</v>
      </c>
      <c r="B62" s="1370">
        <v>201</v>
      </c>
      <c r="C62" s="1370" t="s">
        <v>1110</v>
      </c>
      <c r="D62" s="1370">
        <v>2679</v>
      </c>
      <c r="E62" s="1418" t="s">
        <v>585</v>
      </c>
      <c r="F62" s="1418" t="s">
        <v>2916</v>
      </c>
      <c r="G62" s="1416">
        <v>2</v>
      </c>
      <c r="H62" s="1352">
        <v>25</v>
      </c>
      <c r="I62" s="1353">
        <v>17</v>
      </c>
      <c r="J62" s="1481">
        <f t="shared" si="3"/>
        <v>8</v>
      </c>
      <c r="K62" s="1417" t="s">
        <v>2924</v>
      </c>
      <c r="L62" s="1355" t="s">
        <v>2967</v>
      </c>
      <c r="M62" s="1414"/>
    </row>
    <row r="63" spans="1:19">
      <c r="A63" s="1422">
        <v>45976</v>
      </c>
      <c r="B63" s="1423" t="s">
        <v>2980</v>
      </c>
      <c r="C63" s="1423" t="s">
        <v>2921</v>
      </c>
      <c r="D63" s="1423">
        <v>176045</v>
      </c>
      <c r="E63" s="1424" t="s">
        <v>215</v>
      </c>
      <c r="F63" s="1424" t="s">
        <v>2981</v>
      </c>
      <c r="G63" s="1424">
        <v>2</v>
      </c>
      <c r="H63" s="1425">
        <v>39</v>
      </c>
      <c r="I63" s="1426">
        <v>39</v>
      </c>
      <c r="J63" s="1482">
        <f t="shared" si="3"/>
        <v>0</v>
      </c>
      <c r="K63" s="1348" t="s">
        <v>2941</v>
      </c>
      <c r="L63" s="1355" t="s">
        <v>2967</v>
      </c>
      <c r="M63" s="1427"/>
    </row>
    <row r="64" spans="1:19">
      <c r="A64" s="1358">
        <v>45977</v>
      </c>
      <c r="B64" s="1370">
        <v>509</v>
      </c>
      <c r="C64" s="1370" t="s">
        <v>1110</v>
      </c>
      <c r="D64" s="1370">
        <v>2684</v>
      </c>
      <c r="E64" s="1418" t="s">
        <v>295</v>
      </c>
      <c r="F64" s="1418" t="s">
        <v>2916</v>
      </c>
      <c r="G64" s="1416">
        <v>2</v>
      </c>
      <c r="H64" s="1352">
        <v>25</v>
      </c>
      <c r="I64" s="1353">
        <v>17</v>
      </c>
      <c r="J64" s="1481">
        <f t="shared" si="3"/>
        <v>8</v>
      </c>
      <c r="K64" s="1417" t="s">
        <v>2925</v>
      </c>
      <c r="L64" s="1355" t="s">
        <v>2967</v>
      </c>
      <c r="M64" s="1414"/>
    </row>
    <row r="65" spans="1:13">
      <c r="A65" s="1358">
        <v>45977</v>
      </c>
      <c r="B65" s="1417" t="s">
        <v>3009</v>
      </c>
      <c r="C65" s="1370" t="s">
        <v>2921</v>
      </c>
      <c r="D65" s="1370">
        <v>176962</v>
      </c>
      <c r="E65" s="1418" t="s">
        <v>931</v>
      </c>
      <c r="F65" s="1418" t="s">
        <v>2920</v>
      </c>
      <c r="G65" s="1416">
        <v>1</v>
      </c>
      <c r="H65" s="1352">
        <v>39</v>
      </c>
      <c r="I65" s="1353">
        <v>39</v>
      </c>
      <c r="J65" s="1481">
        <f t="shared" si="3"/>
        <v>0</v>
      </c>
      <c r="K65" s="1417" t="s">
        <v>2956</v>
      </c>
      <c r="L65" s="1355" t="s">
        <v>2967</v>
      </c>
      <c r="M65" s="1414"/>
    </row>
    <row r="66" spans="1:13">
      <c r="A66" s="1358">
        <v>45977</v>
      </c>
      <c r="B66" s="1370">
        <v>325</v>
      </c>
      <c r="C66" s="1370" t="s">
        <v>2921</v>
      </c>
      <c r="D66" s="1370">
        <v>177604</v>
      </c>
      <c r="E66" s="1418" t="s">
        <v>519</v>
      </c>
      <c r="F66" s="1418" t="s">
        <v>2916</v>
      </c>
      <c r="G66" s="1416">
        <v>2</v>
      </c>
      <c r="H66" s="1352">
        <v>22</v>
      </c>
      <c r="I66" s="1353">
        <v>22</v>
      </c>
      <c r="J66" s="1481">
        <f t="shared" si="3"/>
        <v>0</v>
      </c>
      <c r="K66" s="1417" t="s">
        <v>2942</v>
      </c>
      <c r="L66" s="1355" t="s">
        <v>2967</v>
      </c>
      <c r="M66" s="1414"/>
    </row>
    <row r="67" spans="1:13">
      <c r="A67" s="1358">
        <v>45978</v>
      </c>
      <c r="B67" s="1417" t="s">
        <v>3009</v>
      </c>
      <c r="C67" s="1370" t="s">
        <v>2921</v>
      </c>
      <c r="D67" s="1370">
        <v>176962</v>
      </c>
      <c r="E67" s="1418" t="s">
        <v>644</v>
      </c>
      <c r="F67" s="1418" t="s">
        <v>2916</v>
      </c>
      <c r="G67" s="1416">
        <v>1</v>
      </c>
      <c r="H67" s="1352">
        <v>22</v>
      </c>
      <c r="I67" s="1353">
        <v>22</v>
      </c>
      <c r="J67" s="1481">
        <f t="shared" si="3"/>
        <v>0</v>
      </c>
      <c r="K67" s="1417" t="s">
        <v>2956</v>
      </c>
      <c r="L67" s="1355" t="s">
        <v>2967</v>
      </c>
      <c r="M67" s="1414"/>
    </row>
    <row r="68" spans="1:13">
      <c r="A68" s="1358">
        <v>45979</v>
      </c>
      <c r="B68" s="1417" t="s">
        <v>3012</v>
      </c>
      <c r="C68" s="1370" t="s">
        <v>1110</v>
      </c>
      <c r="D68" s="1370">
        <v>2685</v>
      </c>
      <c r="E68" s="1418" t="s">
        <v>441</v>
      </c>
      <c r="F68" s="1418" t="s">
        <v>2920</v>
      </c>
      <c r="G68" s="1416">
        <v>2</v>
      </c>
      <c r="H68" s="1352">
        <v>35</v>
      </c>
      <c r="I68" s="1353">
        <v>25</v>
      </c>
      <c r="J68" s="1481">
        <f t="shared" si="3"/>
        <v>10</v>
      </c>
      <c r="K68" s="1417" t="s">
        <v>2941</v>
      </c>
      <c r="L68" s="1355" t="s">
        <v>2967</v>
      </c>
      <c r="M68" s="1414"/>
    </row>
    <row r="69" spans="1:13">
      <c r="A69" s="1358">
        <v>45979</v>
      </c>
      <c r="B69" s="1417" t="s">
        <v>3013</v>
      </c>
      <c r="C69" s="1370" t="s">
        <v>1110</v>
      </c>
      <c r="D69" s="1370">
        <v>2687</v>
      </c>
      <c r="E69" s="1418" t="s">
        <v>213</v>
      </c>
      <c r="F69" s="1418" t="s">
        <v>2916</v>
      </c>
      <c r="G69" s="1416">
        <v>1</v>
      </c>
      <c r="H69" s="1352">
        <v>25</v>
      </c>
      <c r="I69" s="1353">
        <v>17</v>
      </c>
      <c r="J69" s="1481">
        <f t="shared" si="3"/>
        <v>8</v>
      </c>
      <c r="K69" s="1417" t="s">
        <v>2942</v>
      </c>
      <c r="L69" s="1355" t="s">
        <v>2967</v>
      </c>
      <c r="M69" s="1414"/>
    </row>
    <row r="70" spans="1:13">
      <c r="A70" s="1360">
        <v>45979</v>
      </c>
      <c r="B70" s="1428" t="s">
        <v>3010</v>
      </c>
      <c r="C70" s="1386" t="s">
        <v>2921</v>
      </c>
      <c r="D70" s="1386">
        <v>168820</v>
      </c>
      <c r="E70" s="1429" t="s">
        <v>377</v>
      </c>
      <c r="F70" s="1421" t="s">
        <v>2916</v>
      </c>
      <c r="G70" s="1421">
        <v>2</v>
      </c>
      <c r="H70" s="1366">
        <v>22</v>
      </c>
      <c r="I70" s="1367">
        <v>22</v>
      </c>
      <c r="J70" s="1481">
        <f t="shared" si="3"/>
        <v>0</v>
      </c>
      <c r="K70" s="1348" t="s">
        <v>2941</v>
      </c>
      <c r="L70" s="1355" t="s">
        <v>2967</v>
      </c>
      <c r="M70" s="1414"/>
    </row>
    <row r="71" spans="1:13">
      <c r="A71" s="1358">
        <v>45979</v>
      </c>
      <c r="B71" s="1417" t="s">
        <v>3011</v>
      </c>
      <c r="C71" s="1370" t="s">
        <v>2921</v>
      </c>
      <c r="D71" s="1370">
        <v>176435</v>
      </c>
      <c r="E71" s="1418" t="s">
        <v>295</v>
      </c>
      <c r="F71" s="1418" t="s">
        <v>2916</v>
      </c>
      <c r="G71" s="1416">
        <v>2</v>
      </c>
      <c r="H71" s="1352">
        <v>22</v>
      </c>
      <c r="I71" s="1353">
        <v>22</v>
      </c>
      <c r="J71" s="1481">
        <f t="shared" si="3"/>
        <v>0</v>
      </c>
      <c r="K71" s="1417" t="s">
        <v>2941</v>
      </c>
      <c r="L71" s="1355" t="s">
        <v>2967</v>
      </c>
      <c r="M71" s="1414"/>
    </row>
    <row r="72" spans="1:13">
      <c r="A72" s="1358">
        <v>45980</v>
      </c>
      <c r="B72" s="1370">
        <v>422</v>
      </c>
      <c r="C72" s="1370" t="s">
        <v>1110</v>
      </c>
      <c r="D72" s="1370">
        <v>2689</v>
      </c>
      <c r="E72" s="1430" t="s">
        <v>355</v>
      </c>
      <c r="F72" s="1430" t="s">
        <v>2916</v>
      </c>
      <c r="G72" s="1416">
        <v>2</v>
      </c>
      <c r="H72" s="1352">
        <v>25</v>
      </c>
      <c r="I72" s="1353">
        <v>17</v>
      </c>
      <c r="J72" s="1481">
        <f t="shared" si="3"/>
        <v>8</v>
      </c>
      <c r="K72" s="1431" t="s">
        <v>2940</v>
      </c>
      <c r="L72" s="1355" t="s">
        <v>2967</v>
      </c>
      <c r="M72" s="1414"/>
    </row>
    <row r="73" spans="1:13">
      <c r="A73" s="1360">
        <v>45980</v>
      </c>
      <c r="B73" s="1428" t="s">
        <v>3014</v>
      </c>
      <c r="C73" s="1386" t="s">
        <v>2921</v>
      </c>
      <c r="D73" s="1386">
        <v>176045</v>
      </c>
      <c r="E73" s="1429" t="s">
        <v>1509</v>
      </c>
      <c r="F73" s="1421" t="s">
        <v>2916</v>
      </c>
      <c r="G73" s="1421">
        <v>2</v>
      </c>
      <c r="H73" s="1366">
        <v>22</v>
      </c>
      <c r="I73" s="1367">
        <v>22</v>
      </c>
      <c r="J73" s="1481">
        <f t="shared" si="3"/>
        <v>0</v>
      </c>
      <c r="K73" s="1348" t="s">
        <v>2941</v>
      </c>
      <c r="L73" s="1355" t="s">
        <v>2967</v>
      </c>
      <c r="M73" s="1414"/>
    </row>
    <row r="74" spans="1:13">
      <c r="A74" s="1358">
        <v>45981</v>
      </c>
      <c r="B74" s="1348" t="s">
        <v>2984</v>
      </c>
      <c r="C74" s="1370" t="s">
        <v>1110</v>
      </c>
      <c r="D74" s="1370">
        <v>2574</v>
      </c>
      <c r="E74" s="1416" t="s">
        <v>2982</v>
      </c>
      <c r="F74" s="1416" t="s">
        <v>2983</v>
      </c>
      <c r="G74" s="1416">
        <v>12</v>
      </c>
      <c r="H74" s="1352">
        <v>110</v>
      </c>
      <c r="I74" s="1353">
        <v>80</v>
      </c>
      <c r="J74" s="1481">
        <f t="shared" si="3"/>
        <v>30</v>
      </c>
      <c r="K74" s="1348" t="s">
        <v>2925</v>
      </c>
      <c r="L74" s="1355" t="s">
        <v>2967</v>
      </c>
      <c r="M74" s="1414"/>
    </row>
    <row r="75" spans="1:13">
      <c r="A75" s="1358">
        <v>45981</v>
      </c>
      <c r="B75" s="1417" t="s">
        <v>3015</v>
      </c>
      <c r="C75" s="1370" t="s">
        <v>1110</v>
      </c>
      <c r="D75" s="1370">
        <v>2680</v>
      </c>
      <c r="E75" s="1418" t="s">
        <v>1978</v>
      </c>
      <c r="F75" s="1418" t="s">
        <v>3016</v>
      </c>
      <c r="G75" s="1416">
        <v>8</v>
      </c>
      <c r="H75" s="1352">
        <v>55</v>
      </c>
      <c r="I75" s="1353">
        <v>40</v>
      </c>
      <c r="J75" s="1481">
        <f t="shared" si="3"/>
        <v>15</v>
      </c>
      <c r="K75" s="1417" t="s">
        <v>2925</v>
      </c>
      <c r="L75" s="1355" t="s">
        <v>2967</v>
      </c>
      <c r="M75" s="1414"/>
    </row>
    <row r="76" spans="1:13">
      <c r="A76" s="1358">
        <v>45981</v>
      </c>
      <c r="B76" s="1370">
        <v>427</v>
      </c>
      <c r="C76" s="1370" t="s">
        <v>1110</v>
      </c>
      <c r="D76" s="1370">
        <v>2688</v>
      </c>
      <c r="E76" s="1430" t="s">
        <v>3044</v>
      </c>
      <c r="F76" s="1430" t="s">
        <v>2916</v>
      </c>
      <c r="G76" s="1416">
        <v>1</v>
      </c>
      <c r="H76" s="1352">
        <v>25</v>
      </c>
      <c r="I76" s="1353">
        <v>17</v>
      </c>
      <c r="J76" s="1481">
        <f t="shared" si="3"/>
        <v>8</v>
      </c>
      <c r="K76" s="1431" t="s">
        <v>2940</v>
      </c>
      <c r="L76" s="1355" t="s">
        <v>2967</v>
      </c>
      <c r="M76" s="1414"/>
    </row>
    <row r="77" spans="1:13">
      <c r="A77" s="1358">
        <v>45981</v>
      </c>
      <c r="B77" s="1370">
        <v>418</v>
      </c>
      <c r="C77" s="1370" t="s">
        <v>1110</v>
      </c>
      <c r="D77" s="1370">
        <v>2690</v>
      </c>
      <c r="E77" s="1430" t="s">
        <v>235</v>
      </c>
      <c r="F77" s="1430" t="s">
        <v>2916</v>
      </c>
      <c r="G77" s="1416">
        <v>2</v>
      </c>
      <c r="H77" s="1352">
        <v>25</v>
      </c>
      <c r="I77" s="1353">
        <v>17</v>
      </c>
      <c r="J77" s="1481">
        <f t="shared" si="3"/>
        <v>8</v>
      </c>
      <c r="K77" s="1431" t="s">
        <v>2925</v>
      </c>
      <c r="L77" s="1355" t="s">
        <v>2967</v>
      </c>
      <c r="M77" s="1414"/>
    </row>
    <row r="78" spans="1:13">
      <c r="A78" s="1360">
        <v>45981</v>
      </c>
      <c r="B78" s="1386" t="s">
        <v>2985</v>
      </c>
      <c r="C78" s="1386" t="s">
        <v>2921</v>
      </c>
      <c r="D78" s="1386">
        <v>173651</v>
      </c>
      <c r="E78" s="1421" t="s">
        <v>528</v>
      </c>
      <c r="F78" s="1432" t="s">
        <v>2986</v>
      </c>
      <c r="G78" s="1421">
        <v>2</v>
      </c>
      <c r="H78" s="1366">
        <v>39</v>
      </c>
      <c r="I78" s="1367">
        <v>39</v>
      </c>
      <c r="J78" s="1481">
        <f t="shared" si="3"/>
        <v>0</v>
      </c>
      <c r="K78" s="1348" t="s">
        <v>2924</v>
      </c>
      <c r="L78" s="1355" t="s">
        <v>2967</v>
      </c>
      <c r="M78" s="1414"/>
    </row>
    <row r="79" spans="1:13">
      <c r="A79" s="1358">
        <v>45982</v>
      </c>
      <c r="B79" s="1370">
        <v>528</v>
      </c>
      <c r="C79" s="1370" t="s">
        <v>1110</v>
      </c>
      <c r="D79" s="1370">
        <v>176334</v>
      </c>
      <c r="E79" s="1433" t="s">
        <v>271</v>
      </c>
      <c r="F79" s="1433" t="s">
        <v>2916</v>
      </c>
      <c r="G79" s="1416">
        <v>2</v>
      </c>
      <c r="H79" s="1352">
        <v>25</v>
      </c>
      <c r="I79" s="1353">
        <v>17</v>
      </c>
      <c r="J79" s="1481">
        <f t="shared" si="3"/>
        <v>8</v>
      </c>
      <c r="K79" s="1434" t="s">
        <v>2925</v>
      </c>
      <c r="L79" s="1355" t="s">
        <v>2967</v>
      </c>
      <c r="M79" s="1414"/>
    </row>
    <row r="80" spans="1:13">
      <c r="A80" s="1358">
        <v>45982</v>
      </c>
      <c r="B80" s="1370">
        <v>406</v>
      </c>
      <c r="C80" s="1370" t="s">
        <v>1110</v>
      </c>
      <c r="D80" s="1370">
        <v>2694</v>
      </c>
      <c r="E80" s="1435" t="s">
        <v>271</v>
      </c>
      <c r="F80" s="1435" t="s">
        <v>2916</v>
      </c>
      <c r="G80" s="1416">
        <v>2</v>
      </c>
      <c r="H80" s="1352">
        <v>25</v>
      </c>
      <c r="I80" s="1353">
        <v>17</v>
      </c>
      <c r="J80" s="1481">
        <f t="shared" si="3"/>
        <v>8</v>
      </c>
      <c r="K80" s="1436" t="s">
        <v>3046</v>
      </c>
      <c r="L80" s="1355" t="s">
        <v>2967</v>
      </c>
      <c r="M80" s="1414"/>
    </row>
    <row r="81" spans="1:13">
      <c r="A81" s="1358">
        <v>45982</v>
      </c>
      <c r="B81" s="1370">
        <v>219</v>
      </c>
      <c r="C81" s="1370" t="s">
        <v>1110</v>
      </c>
      <c r="D81" s="1370">
        <v>2696</v>
      </c>
      <c r="E81" s="1437" t="s">
        <v>3048</v>
      </c>
      <c r="F81" s="1437" t="s">
        <v>2916</v>
      </c>
      <c r="G81" s="1416">
        <v>2</v>
      </c>
      <c r="H81" s="1352">
        <v>25</v>
      </c>
      <c r="I81" s="1353">
        <v>17</v>
      </c>
      <c r="J81" s="1481">
        <f t="shared" si="3"/>
        <v>8</v>
      </c>
      <c r="K81" s="1438" t="s">
        <v>2941</v>
      </c>
      <c r="L81" s="1355" t="s">
        <v>2967</v>
      </c>
      <c r="M81" s="1414"/>
    </row>
    <row r="82" spans="1:13">
      <c r="A82" s="1358">
        <v>45982</v>
      </c>
      <c r="B82" s="1439" t="s">
        <v>3049</v>
      </c>
      <c r="C82" s="1370" t="s">
        <v>1110</v>
      </c>
      <c r="D82" s="1370">
        <v>2697</v>
      </c>
      <c r="E82" s="1440" t="s">
        <v>228</v>
      </c>
      <c r="F82" s="1440" t="s">
        <v>2916</v>
      </c>
      <c r="G82" s="1416">
        <v>1</v>
      </c>
      <c r="H82" s="1352">
        <v>25</v>
      </c>
      <c r="I82" s="1353">
        <v>17</v>
      </c>
      <c r="J82" s="1481">
        <f t="shared" si="3"/>
        <v>8</v>
      </c>
      <c r="K82" s="1439" t="s">
        <v>3050</v>
      </c>
      <c r="L82" s="1355" t="s">
        <v>2967</v>
      </c>
      <c r="M82" s="1414"/>
    </row>
    <row r="83" spans="1:13">
      <c r="A83" s="1358">
        <v>45983</v>
      </c>
      <c r="B83" s="1370">
        <v>211</v>
      </c>
      <c r="C83" s="1370" t="s">
        <v>1110</v>
      </c>
      <c r="D83" s="1370">
        <v>2695</v>
      </c>
      <c r="E83" s="1435" t="s">
        <v>405</v>
      </c>
      <c r="F83" s="1435" t="s">
        <v>2916</v>
      </c>
      <c r="G83" s="1416">
        <v>2</v>
      </c>
      <c r="H83" s="1352">
        <v>25</v>
      </c>
      <c r="I83" s="1353">
        <v>17</v>
      </c>
      <c r="J83" s="1481">
        <f t="shared" si="3"/>
        <v>8</v>
      </c>
      <c r="K83" s="1436" t="s">
        <v>2941</v>
      </c>
      <c r="L83" s="1355" t="s">
        <v>2967</v>
      </c>
      <c r="M83" s="1414"/>
    </row>
    <row r="84" spans="1:13">
      <c r="A84" s="1358">
        <v>45983</v>
      </c>
      <c r="B84" s="1370">
        <v>107</v>
      </c>
      <c r="C84" s="1370" t="s">
        <v>1110</v>
      </c>
      <c r="D84" s="1370">
        <v>2686</v>
      </c>
      <c r="E84" s="1441" t="s">
        <v>2412</v>
      </c>
      <c r="F84" s="1435" t="s">
        <v>2916</v>
      </c>
      <c r="G84" s="1416">
        <v>2</v>
      </c>
      <c r="H84" s="1352">
        <v>25</v>
      </c>
      <c r="I84" s="1353">
        <v>17</v>
      </c>
      <c r="J84" s="1481">
        <f t="shared" si="3"/>
        <v>8</v>
      </c>
      <c r="K84" s="1442" t="s">
        <v>3050</v>
      </c>
      <c r="L84" s="1355" t="s">
        <v>2967</v>
      </c>
      <c r="M84" s="1414"/>
    </row>
    <row r="85" spans="1:13">
      <c r="A85" s="1358">
        <v>45984</v>
      </c>
      <c r="B85" s="1438" t="s">
        <v>2984</v>
      </c>
      <c r="C85" s="1370" t="s">
        <v>1110</v>
      </c>
      <c r="D85" s="1370">
        <v>2575</v>
      </c>
      <c r="E85" s="1437" t="s">
        <v>235</v>
      </c>
      <c r="F85" s="1416" t="s">
        <v>2916</v>
      </c>
      <c r="G85" s="1416">
        <v>12</v>
      </c>
      <c r="H85" s="1352">
        <v>110</v>
      </c>
      <c r="I85" s="1353">
        <v>80</v>
      </c>
      <c r="J85" s="1481">
        <f t="shared" si="3"/>
        <v>30</v>
      </c>
      <c r="K85" s="1348" t="s">
        <v>2925</v>
      </c>
      <c r="L85" s="1355" t="s">
        <v>2967</v>
      </c>
      <c r="M85" s="1414"/>
    </row>
    <row r="86" spans="1:13">
      <c r="A86" s="1358">
        <v>45984</v>
      </c>
      <c r="B86" s="1417" t="s">
        <v>3012</v>
      </c>
      <c r="C86" s="1370" t="s">
        <v>1110</v>
      </c>
      <c r="D86" s="1370">
        <v>2686</v>
      </c>
      <c r="E86" s="1443" t="s">
        <v>405</v>
      </c>
      <c r="F86" s="1418" t="s">
        <v>2916</v>
      </c>
      <c r="G86" s="1416">
        <v>2</v>
      </c>
      <c r="H86" s="1352">
        <v>25</v>
      </c>
      <c r="I86" s="1353">
        <v>17</v>
      </c>
      <c r="J86" s="1481">
        <f t="shared" si="3"/>
        <v>8</v>
      </c>
      <c r="K86" s="1417" t="s">
        <v>2941</v>
      </c>
      <c r="L86" s="1355" t="s">
        <v>2967</v>
      </c>
      <c r="M86" s="1414"/>
    </row>
    <row r="87" spans="1:13">
      <c r="A87" s="1360">
        <v>45984</v>
      </c>
      <c r="B87" s="1386" t="s">
        <v>2987</v>
      </c>
      <c r="C87" s="1386" t="s">
        <v>2921</v>
      </c>
      <c r="D87" s="1386">
        <v>172158</v>
      </c>
      <c r="E87" s="1444" t="s">
        <v>355</v>
      </c>
      <c r="F87" s="1421" t="s">
        <v>2916</v>
      </c>
      <c r="G87" s="1421">
        <v>2</v>
      </c>
      <c r="H87" s="1366">
        <v>22</v>
      </c>
      <c r="I87" s="1367">
        <v>22</v>
      </c>
      <c r="J87" s="1481">
        <f t="shared" si="3"/>
        <v>0</v>
      </c>
      <c r="K87" s="1348" t="s">
        <v>2955</v>
      </c>
      <c r="L87" s="1355" t="s">
        <v>2967</v>
      </c>
      <c r="M87" s="1414"/>
    </row>
    <row r="88" spans="1:13">
      <c r="A88" s="1360">
        <v>45984</v>
      </c>
      <c r="B88" s="1386" t="s">
        <v>2985</v>
      </c>
      <c r="C88" s="1386" t="s">
        <v>2921</v>
      </c>
      <c r="D88" s="1386">
        <v>173651</v>
      </c>
      <c r="E88" s="1445" t="s">
        <v>420</v>
      </c>
      <c r="F88" s="1421" t="s">
        <v>2916</v>
      </c>
      <c r="G88" s="1421">
        <v>2</v>
      </c>
      <c r="H88" s="1366">
        <v>22</v>
      </c>
      <c r="I88" s="1367">
        <v>22</v>
      </c>
      <c r="J88" s="1481">
        <f t="shared" si="3"/>
        <v>0</v>
      </c>
      <c r="K88" s="1348" t="s">
        <v>2924</v>
      </c>
      <c r="L88" s="1355" t="s">
        <v>2967</v>
      </c>
      <c r="M88" s="1414"/>
    </row>
    <row r="89" spans="1:13">
      <c r="A89" s="1358">
        <v>45985</v>
      </c>
      <c r="B89" s="1370">
        <v>605</v>
      </c>
      <c r="C89" s="1370" t="s">
        <v>1110</v>
      </c>
      <c r="D89" s="1446" t="s">
        <v>1679</v>
      </c>
      <c r="E89" s="1447" t="s">
        <v>295</v>
      </c>
      <c r="F89" s="1447" t="s">
        <v>2916</v>
      </c>
      <c r="G89" s="1416">
        <v>2</v>
      </c>
      <c r="H89" s="1352">
        <v>25</v>
      </c>
      <c r="I89" s="1353">
        <v>17</v>
      </c>
      <c r="J89" s="1481">
        <f t="shared" si="3"/>
        <v>8</v>
      </c>
      <c r="K89" s="1446" t="s">
        <v>2925</v>
      </c>
      <c r="L89" s="1355" t="s">
        <v>2967</v>
      </c>
      <c r="M89" s="1414"/>
    </row>
    <row r="90" spans="1:13">
      <c r="A90" s="1358">
        <v>45985</v>
      </c>
      <c r="B90" s="1417" t="s">
        <v>3015</v>
      </c>
      <c r="C90" s="1370" t="s">
        <v>1110</v>
      </c>
      <c r="D90" s="1370">
        <v>2681</v>
      </c>
      <c r="E90" s="1448" t="s">
        <v>2296</v>
      </c>
      <c r="F90" s="1418" t="s">
        <v>2916</v>
      </c>
      <c r="G90" s="1416">
        <v>8</v>
      </c>
      <c r="H90" s="1352">
        <v>55</v>
      </c>
      <c r="I90" s="1353">
        <v>40</v>
      </c>
      <c r="J90" s="1481">
        <f t="shared" si="3"/>
        <v>15</v>
      </c>
      <c r="K90" s="1417" t="s">
        <v>2925</v>
      </c>
      <c r="L90" s="1355" t="s">
        <v>2967</v>
      </c>
      <c r="M90" s="1414"/>
    </row>
    <row r="91" spans="1:13">
      <c r="A91" s="1360">
        <v>45985</v>
      </c>
      <c r="B91" s="1449" t="s">
        <v>2988</v>
      </c>
      <c r="C91" s="1449" t="s">
        <v>2921</v>
      </c>
      <c r="D91" s="1386">
        <v>176387</v>
      </c>
      <c r="E91" s="1450" t="s">
        <v>424</v>
      </c>
      <c r="F91" s="1451" t="s">
        <v>3066</v>
      </c>
      <c r="G91" s="1421">
        <v>4</v>
      </c>
      <c r="H91" s="1366">
        <v>50</v>
      </c>
      <c r="I91" s="1367">
        <v>50</v>
      </c>
      <c r="J91" s="1481">
        <f t="shared" si="3"/>
        <v>0</v>
      </c>
      <c r="K91" s="1348" t="s">
        <v>2941</v>
      </c>
      <c r="L91" s="1355" t="s">
        <v>2967</v>
      </c>
      <c r="M91" s="1414"/>
    </row>
    <row r="92" spans="1:13">
      <c r="A92" s="1358">
        <v>45986</v>
      </c>
      <c r="B92" s="1452" t="s">
        <v>3051</v>
      </c>
      <c r="C92" s="1370" t="s">
        <v>1110</v>
      </c>
      <c r="D92" s="1370">
        <v>2698</v>
      </c>
      <c r="E92" s="1453" t="s">
        <v>295</v>
      </c>
      <c r="F92" s="1453" t="s">
        <v>2916</v>
      </c>
      <c r="G92" s="1416">
        <v>2</v>
      </c>
      <c r="H92" s="1352">
        <v>25</v>
      </c>
      <c r="I92" s="1353">
        <v>17</v>
      </c>
      <c r="J92" s="1481">
        <f t="shared" si="3"/>
        <v>8</v>
      </c>
      <c r="K92" s="1452" t="s">
        <v>2942</v>
      </c>
      <c r="L92" s="1355" t="s">
        <v>2967</v>
      </c>
      <c r="M92" s="1414"/>
    </row>
    <row r="93" spans="1:13">
      <c r="A93" s="1358">
        <v>45986</v>
      </c>
      <c r="B93" s="1454" t="s">
        <v>3069</v>
      </c>
      <c r="C93" s="1370" t="s">
        <v>1110</v>
      </c>
      <c r="D93" s="1454" t="s">
        <v>1679</v>
      </c>
      <c r="E93" s="1455" t="s">
        <v>265</v>
      </c>
      <c r="F93" s="1456" t="s">
        <v>2935</v>
      </c>
      <c r="G93" s="1416">
        <v>2</v>
      </c>
      <c r="H93" s="1352">
        <v>25</v>
      </c>
      <c r="I93" s="1353">
        <v>17</v>
      </c>
      <c r="J93" s="1481">
        <f t="shared" si="3"/>
        <v>8</v>
      </c>
      <c r="K93" s="1454" t="s">
        <v>2940</v>
      </c>
      <c r="L93" s="1355" t="s">
        <v>2967</v>
      </c>
      <c r="M93" s="1414"/>
    </row>
    <row r="94" spans="1:13">
      <c r="A94" s="1358">
        <v>45986</v>
      </c>
      <c r="B94" s="1454" t="s">
        <v>3070</v>
      </c>
      <c r="C94" s="1370" t="s">
        <v>1110</v>
      </c>
      <c r="D94" s="1454" t="s">
        <v>1679</v>
      </c>
      <c r="E94" s="1455" t="s">
        <v>225</v>
      </c>
      <c r="F94" s="1456" t="s">
        <v>2935</v>
      </c>
      <c r="G94" s="1416">
        <v>2</v>
      </c>
      <c r="H94" s="1352">
        <v>25</v>
      </c>
      <c r="I94" s="1353">
        <v>17</v>
      </c>
      <c r="J94" s="1481">
        <f t="shared" si="3"/>
        <v>8</v>
      </c>
      <c r="K94" s="1457" t="s">
        <v>2940</v>
      </c>
      <c r="L94" s="1355" t="s">
        <v>2967</v>
      </c>
      <c r="M94" s="1414"/>
    </row>
    <row r="95" spans="1:13">
      <c r="A95" s="1358">
        <v>45986</v>
      </c>
      <c r="B95" s="1370">
        <v>316</v>
      </c>
      <c r="C95" s="1370" t="s">
        <v>1110</v>
      </c>
      <c r="D95" s="1370">
        <v>1101</v>
      </c>
      <c r="E95" s="1458" t="s">
        <v>476</v>
      </c>
      <c r="F95" s="1458" t="s">
        <v>2916</v>
      </c>
      <c r="G95" s="1416">
        <v>2</v>
      </c>
      <c r="H95" s="1352">
        <v>25</v>
      </c>
      <c r="I95" s="1353">
        <v>17</v>
      </c>
      <c r="J95" s="1481">
        <f t="shared" si="3"/>
        <v>8</v>
      </c>
      <c r="K95" s="1459" t="s">
        <v>2941</v>
      </c>
      <c r="L95" s="1355" t="s">
        <v>2967</v>
      </c>
      <c r="M95" s="1414"/>
    </row>
    <row r="96" spans="1:13">
      <c r="A96" s="1360">
        <v>45987</v>
      </c>
      <c r="B96" s="1449" t="s">
        <v>2989</v>
      </c>
      <c r="C96" s="1449" t="s">
        <v>2921</v>
      </c>
      <c r="D96" s="1386">
        <v>175992</v>
      </c>
      <c r="E96" s="1460" t="s">
        <v>476</v>
      </c>
      <c r="F96" s="1460" t="s">
        <v>3071</v>
      </c>
      <c r="G96" s="1421">
        <v>2</v>
      </c>
      <c r="H96" s="1366">
        <v>39</v>
      </c>
      <c r="I96" s="1367">
        <v>39</v>
      </c>
      <c r="J96" s="1481">
        <f t="shared" si="3"/>
        <v>0</v>
      </c>
      <c r="K96" s="1348" t="s">
        <v>2941</v>
      </c>
      <c r="L96" s="1355" t="s">
        <v>2967</v>
      </c>
      <c r="M96" s="1414"/>
    </row>
    <row r="97" spans="1:13">
      <c r="A97" s="1360">
        <v>45989</v>
      </c>
      <c r="B97" s="1449" t="s">
        <v>2988</v>
      </c>
      <c r="C97" s="1449" t="s">
        <v>2921</v>
      </c>
      <c r="D97" s="1386">
        <v>176357</v>
      </c>
      <c r="E97" s="1460" t="s">
        <v>220</v>
      </c>
      <c r="F97" s="1461" t="s">
        <v>2916</v>
      </c>
      <c r="G97" s="1421">
        <v>4</v>
      </c>
      <c r="H97" s="1366">
        <v>39</v>
      </c>
      <c r="I97" s="1367">
        <v>39</v>
      </c>
      <c r="J97" s="1481">
        <f t="shared" si="3"/>
        <v>0</v>
      </c>
      <c r="K97" s="1348" t="s">
        <v>2941</v>
      </c>
      <c r="L97" s="1355" t="s">
        <v>2967</v>
      </c>
      <c r="M97" s="1414"/>
    </row>
    <row r="98" spans="1:13">
      <c r="A98" s="1360">
        <v>45990</v>
      </c>
      <c r="B98" s="1462" t="s">
        <v>2991</v>
      </c>
      <c r="C98" s="1449" t="s">
        <v>2921</v>
      </c>
      <c r="D98" s="1386">
        <v>176114</v>
      </c>
      <c r="E98" s="1432" t="s">
        <v>3072</v>
      </c>
      <c r="F98" s="1432" t="s">
        <v>3073</v>
      </c>
      <c r="G98" s="1421">
        <v>2</v>
      </c>
      <c r="H98" s="1366">
        <v>39</v>
      </c>
      <c r="I98" s="1367">
        <v>39</v>
      </c>
      <c r="J98" s="1481">
        <f t="shared" si="3"/>
        <v>0</v>
      </c>
      <c r="K98" s="1348" t="s">
        <v>2941</v>
      </c>
      <c r="L98" s="1355" t="s">
        <v>2967</v>
      </c>
      <c r="M98" s="1414"/>
    </row>
    <row r="99" spans="1:13">
      <c r="A99" s="1358">
        <v>45990</v>
      </c>
      <c r="B99" s="1370">
        <v>320</v>
      </c>
      <c r="C99" s="1370" t="s">
        <v>1110</v>
      </c>
      <c r="D99" s="1370">
        <v>1102</v>
      </c>
      <c r="E99" s="1505" t="s">
        <v>3083</v>
      </c>
      <c r="F99" s="1505" t="s">
        <v>2916</v>
      </c>
      <c r="G99" s="1416">
        <v>1</v>
      </c>
      <c r="H99" s="1352">
        <v>25</v>
      </c>
      <c r="I99" s="1353">
        <v>17</v>
      </c>
      <c r="J99" s="1481">
        <f t="shared" si="3"/>
        <v>8</v>
      </c>
      <c r="K99" s="1506" t="s">
        <v>2925</v>
      </c>
      <c r="L99" s="1355" t="s">
        <v>2967</v>
      </c>
      <c r="M99" s="1414"/>
    </row>
    <row r="100" spans="1:13">
      <c r="A100" s="1358">
        <v>45990</v>
      </c>
      <c r="B100" s="1370">
        <v>303</v>
      </c>
      <c r="C100" s="1370" t="s">
        <v>1110</v>
      </c>
      <c r="D100" s="1370">
        <v>1103</v>
      </c>
      <c r="E100" s="1513" t="s">
        <v>230</v>
      </c>
      <c r="F100" s="1513" t="s">
        <v>2916</v>
      </c>
      <c r="G100" s="1416">
        <v>2</v>
      </c>
      <c r="H100" s="1352">
        <v>25</v>
      </c>
      <c r="I100" s="1353">
        <v>17</v>
      </c>
      <c r="J100" s="1481">
        <f t="shared" si="3"/>
        <v>8</v>
      </c>
      <c r="K100" s="1514" t="s">
        <v>2942</v>
      </c>
      <c r="L100" s="1355" t="s">
        <v>2967</v>
      </c>
      <c r="M100" s="1414"/>
    </row>
    <row r="101" spans="1:13">
      <c r="A101" s="1358">
        <v>29</v>
      </c>
      <c r="B101" s="1370">
        <v>214</v>
      </c>
      <c r="C101" s="1370" t="s">
        <v>1110</v>
      </c>
      <c r="D101" s="1370">
        <v>1104</v>
      </c>
      <c r="E101" s="1515" t="s">
        <v>923</v>
      </c>
      <c r="F101" s="1515" t="s">
        <v>2916</v>
      </c>
      <c r="G101" s="1416">
        <v>5</v>
      </c>
      <c r="H101" s="1352">
        <v>55</v>
      </c>
      <c r="I101" s="1353">
        <v>40</v>
      </c>
      <c r="J101" s="1481">
        <f t="shared" si="3"/>
        <v>15</v>
      </c>
      <c r="K101" s="1516" t="s">
        <v>2942</v>
      </c>
      <c r="L101" s="1355" t="s">
        <v>2967</v>
      </c>
      <c r="M101" s="1414"/>
    </row>
    <row r="102" spans="1:13">
      <c r="A102" s="1358"/>
      <c r="B102" s="1370"/>
      <c r="C102" s="1370"/>
      <c r="D102" s="1370"/>
      <c r="E102" s="1416"/>
      <c r="F102" s="1416"/>
      <c r="G102" s="1416"/>
      <c r="H102" s="1352"/>
      <c r="I102" s="1353"/>
      <c r="J102" s="1481">
        <f t="shared" si="3"/>
        <v>0</v>
      </c>
      <c r="K102" s="1370"/>
      <c r="L102" s="1355"/>
      <c r="M102" s="1414"/>
    </row>
    <row r="103" spans="1:13">
      <c r="A103" s="1358"/>
      <c r="B103" s="1370"/>
      <c r="C103" s="1370"/>
      <c r="D103" s="1370"/>
      <c r="E103" s="1416"/>
      <c r="F103" s="1416"/>
      <c r="G103" s="1416"/>
      <c r="H103" s="1352"/>
      <c r="I103" s="1353"/>
      <c r="J103" s="1481">
        <f t="shared" ref="J103:J166" si="4">H103-I103</f>
        <v>0</v>
      </c>
      <c r="K103" s="1370"/>
      <c r="L103" s="1355"/>
      <c r="M103" s="1414"/>
    </row>
    <row r="104" spans="1:13">
      <c r="A104" s="1358"/>
      <c r="B104" s="1370"/>
      <c r="C104" s="1370"/>
      <c r="D104" s="1370"/>
      <c r="E104" s="1416"/>
      <c r="F104" s="1416"/>
      <c r="G104" s="1416"/>
      <c r="H104" s="1352"/>
      <c r="I104" s="1353"/>
      <c r="J104" s="1481">
        <f t="shared" si="4"/>
        <v>0</v>
      </c>
      <c r="K104" s="1370"/>
      <c r="L104" s="1355"/>
      <c r="M104" s="1414"/>
    </row>
    <row r="105" spans="1:13">
      <c r="A105" s="1358"/>
      <c r="B105" s="1370"/>
      <c r="C105" s="1370"/>
      <c r="D105" s="1370"/>
      <c r="E105" s="1416"/>
      <c r="F105" s="1416"/>
      <c r="G105" s="1416"/>
      <c r="H105" s="1352"/>
      <c r="I105" s="1353"/>
      <c r="J105" s="1481">
        <f t="shared" si="4"/>
        <v>0</v>
      </c>
      <c r="K105" s="1370"/>
      <c r="L105" s="1355"/>
      <c r="M105" s="1414"/>
    </row>
    <row r="106" spans="1:13">
      <c r="A106" s="1358"/>
      <c r="B106" s="1370"/>
      <c r="C106" s="1370"/>
      <c r="D106" s="1370"/>
      <c r="E106" s="1416"/>
      <c r="F106" s="1416"/>
      <c r="G106" s="1416"/>
      <c r="H106" s="1352"/>
      <c r="I106" s="1353"/>
      <c r="J106" s="1481">
        <f t="shared" si="4"/>
        <v>0</v>
      </c>
      <c r="K106" s="1370"/>
      <c r="L106" s="1355"/>
      <c r="M106" s="1414"/>
    </row>
    <row r="107" spans="1:13">
      <c r="A107" s="1358"/>
      <c r="B107" s="1370"/>
      <c r="C107" s="1370"/>
      <c r="D107" s="1370"/>
      <c r="E107" s="1416"/>
      <c r="F107" s="1416"/>
      <c r="G107" s="1416"/>
      <c r="H107" s="1352"/>
      <c r="I107" s="1353"/>
      <c r="J107" s="1481">
        <f t="shared" si="4"/>
        <v>0</v>
      </c>
      <c r="K107" s="1370"/>
      <c r="L107" s="1355"/>
      <c r="M107" s="1414"/>
    </row>
    <row r="108" spans="1:13">
      <c r="A108" s="1358"/>
      <c r="B108" s="1370"/>
      <c r="C108" s="1370"/>
      <c r="D108" s="1370"/>
      <c r="E108" s="1416"/>
      <c r="F108" s="1416"/>
      <c r="G108" s="1416"/>
      <c r="H108" s="1352"/>
      <c r="I108" s="1353"/>
      <c r="J108" s="1481">
        <f t="shared" si="4"/>
        <v>0</v>
      </c>
      <c r="K108" s="1370"/>
      <c r="L108" s="1355"/>
      <c r="M108" s="1414"/>
    </row>
    <row r="109" spans="1:13">
      <c r="A109" s="1358"/>
      <c r="B109" s="1370"/>
      <c r="C109" s="1370"/>
      <c r="D109" s="1370"/>
      <c r="E109" s="1416"/>
      <c r="F109" s="1416"/>
      <c r="G109" s="1416"/>
      <c r="H109" s="1352"/>
      <c r="I109" s="1353"/>
      <c r="J109" s="1481">
        <f t="shared" si="4"/>
        <v>0</v>
      </c>
      <c r="K109" s="1370"/>
      <c r="L109" s="1355"/>
      <c r="M109" s="1414"/>
    </row>
    <row r="110" spans="1:13">
      <c r="A110" s="1358"/>
      <c r="B110" s="1370"/>
      <c r="C110" s="1370"/>
      <c r="D110" s="1370"/>
      <c r="E110" s="1416"/>
      <c r="F110" s="1416"/>
      <c r="G110" s="1416"/>
      <c r="H110" s="1352"/>
      <c r="I110" s="1353"/>
      <c r="J110" s="1481">
        <f t="shared" si="4"/>
        <v>0</v>
      </c>
      <c r="K110" s="1370"/>
      <c r="L110" s="1355"/>
      <c r="M110" s="1414"/>
    </row>
    <row r="111" spans="1:13">
      <c r="A111" s="1358"/>
      <c r="B111" s="1370"/>
      <c r="C111" s="1370"/>
      <c r="D111" s="1370"/>
      <c r="E111" s="1416"/>
      <c r="F111" s="1416"/>
      <c r="G111" s="1416"/>
      <c r="H111" s="1352"/>
      <c r="I111" s="1353"/>
      <c r="J111" s="1481">
        <f t="shared" si="4"/>
        <v>0</v>
      </c>
      <c r="K111" s="1370"/>
      <c r="L111" s="1355"/>
      <c r="M111" s="1414"/>
    </row>
    <row r="112" spans="1:13">
      <c r="A112" s="1358"/>
      <c r="B112" s="1370"/>
      <c r="C112" s="1370"/>
      <c r="D112" s="1370"/>
      <c r="E112" s="1416"/>
      <c r="F112" s="1416"/>
      <c r="G112" s="1416"/>
      <c r="H112" s="1352"/>
      <c r="I112" s="1353"/>
      <c r="J112" s="1481">
        <f t="shared" si="4"/>
        <v>0</v>
      </c>
      <c r="K112" s="1370"/>
      <c r="L112" s="1355"/>
      <c r="M112" s="1414"/>
    </row>
    <row r="113" spans="1:13">
      <c r="A113" s="1358"/>
      <c r="B113" s="1370"/>
      <c r="C113" s="1370"/>
      <c r="D113" s="1370"/>
      <c r="E113" s="1416"/>
      <c r="F113" s="1416"/>
      <c r="G113" s="1416"/>
      <c r="H113" s="1352"/>
      <c r="I113" s="1353"/>
      <c r="J113" s="1481">
        <f t="shared" si="4"/>
        <v>0</v>
      </c>
      <c r="K113" s="1370"/>
      <c r="L113" s="1355"/>
      <c r="M113" s="1414"/>
    </row>
    <row r="114" spans="1:13">
      <c r="A114" s="1358"/>
      <c r="B114" s="1370"/>
      <c r="C114" s="1370"/>
      <c r="D114" s="1370"/>
      <c r="E114" s="1416"/>
      <c r="F114" s="1416"/>
      <c r="G114" s="1416"/>
      <c r="H114" s="1352"/>
      <c r="I114" s="1353"/>
      <c r="J114" s="1481">
        <f t="shared" si="4"/>
        <v>0</v>
      </c>
      <c r="K114" s="1370"/>
      <c r="L114" s="1355"/>
      <c r="M114" s="1414"/>
    </row>
    <row r="115" spans="1:13">
      <c r="A115" s="1358"/>
      <c r="B115" s="1370"/>
      <c r="C115" s="1370"/>
      <c r="D115" s="1370"/>
      <c r="E115" s="1416"/>
      <c r="F115" s="1416"/>
      <c r="G115" s="1416"/>
      <c r="H115" s="1352"/>
      <c r="I115" s="1353"/>
      <c r="J115" s="1481">
        <f t="shared" si="4"/>
        <v>0</v>
      </c>
      <c r="K115" s="1370"/>
      <c r="L115" s="1355"/>
      <c r="M115" s="1414"/>
    </row>
    <row r="116" spans="1:13">
      <c r="A116" s="1358"/>
      <c r="B116" s="1370"/>
      <c r="C116" s="1370"/>
      <c r="D116" s="1370"/>
      <c r="E116" s="1416"/>
      <c r="F116" s="1416"/>
      <c r="G116" s="1416"/>
      <c r="H116" s="1352"/>
      <c r="I116" s="1353"/>
      <c r="J116" s="1481">
        <f t="shared" si="4"/>
        <v>0</v>
      </c>
      <c r="K116" s="1370"/>
      <c r="L116" s="1355"/>
      <c r="M116" s="1414"/>
    </row>
    <row r="117" spans="1:13">
      <c r="A117" s="1358"/>
      <c r="B117" s="1370"/>
      <c r="C117" s="1370"/>
      <c r="D117" s="1370"/>
      <c r="E117" s="1416"/>
      <c r="F117" s="1416"/>
      <c r="G117" s="1416"/>
      <c r="H117" s="1352"/>
      <c r="I117" s="1353"/>
      <c r="J117" s="1481">
        <f t="shared" si="4"/>
        <v>0</v>
      </c>
      <c r="K117" s="1370"/>
      <c r="L117" s="1355"/>
      <c r="M117" s="1414"/>
    </row>
    <row r="118" spans="1:13">
      <c r="A118" s="1358"/>
      <c r="B118" s="1370"/>
      <c r="C118" s="1370"/>
      <c r="D118" s="1370"/>
      <c r="E118" s="1416"/>
      <c r="F118" s="1416"/>
      <c r="G118" s="1416"/>
      <c r="H118" s="1352"/>
      <c r="I118" s="1353"/>
      <c r="J118" s="1481">
        <f t="shared" si="4"/>
        <v>0</v>
      </c>
      <c r="K118" s="1370"/>
      <c r="L118" s="1355"/>
      <c r="M118" s="1414"/>
    </row>
    <row r="119" spans="1:13">
      <c r="A119" s="1358"/>
      <c r="B119" s="1370"/>
      <c r="C119" s="1370"/>
      <c r="D119" s="1370"/>
      <c r="E119" s="1416"/>
      <c r="F119" s="1416"/>
      <c r="G119" s="1416"/>
      <c r="H119" s="1352"/>
      <c r="I119" s="1353"/>
      <c r="J119" s="1481">
        <f t="shared" si="4"/>
        <v>0</v>
      </c>
      <c r="K119" s="1370"/>
      <c r="L119" s="1355"/>
      <c r="M119" s="1414"/>
    </row>
    <row r="120" spans="1:13">
      <c r="A120" s="1358"/>
      <c r="B120" s="1370"/>
      <c r="C120" s="1370"/>
      <c r="D120" s="1370"/>
      <c r="E120" s="1416"/>
      <c r="F120" s="1416"/>
      <c r="G120" s="1416"/>
      <c r="H120" s="1352"/>
      <c r="I120" s="1353"/>
      <c r="J120" s="1481">
        <f t="shared" si="4"/>
        <v>0</v>
      </c>
      <c r="K120" s="1370"/>
      <c r="L120" s="1355"/>
      <c r="M120" s="1414"/>
    </row>
    <row r="121" spans="1:13">
      <c r="A121" s="1358"/>
      <c r="B121" s="1370"/>
      <c r="C121" s="1370"/>
      <c r="D121" s="1370"/>
      <c r="E121" s="1416"/>
      <c r="F121" s="1416"/>
      <c r="G121" s="1416"/>
      <c r="H121" s="1352"/>
      <c r="I121" s="1353"/>
      <c r="J121" s="1481">
        <f t="shared" si="4"/>
        <v>0</v>
      </c>
      <c r="K121" s="1370"/>
      <c r="L121" s="1355"/>
      <c r="M121" s="1414"/>
    </row>
    <row r="122" spans="1:13">
      <c r="A122" s="1358"/>
      <c r="B122" s="1370"/>
      <c r="C122" s="1370"/>
      <c r="D122" s="1370"/>
      <c r="E122" s="1416"/>
      <c r="F122" s="1416"/>
      <c r="G122" s="1416"/>
      <c r="H122" s="1352"/>
      <c r="I122" s="1353"/>
      <c r="J122" s="1481">
        <f t="shared" si="4"/>
        <v>0</v>
      </c>
      <c r="K122" s="1370"/>
      <c r="L122" s="1355"/>
      <c r="M122" s="1414"/>
    </row>
    <row r="123" spans="1:13">
      <c r="A123" s="1358"/>
      <c r="B123" s="1370"/>
      <c r="C123" s="1370"/>
      <c r="D123" s="1370"/>
      <c r="E123" s="1416"/>
      <c r="F123" s="1416"/>
      <c r="G123" s="1416"/>
      <c r="H123" s="1352"/>
      <c r="I123" s="1353"/>
      <c r="J123" s="1481">
        <f t="shared" si="4"/>
        <v>0</v>
      </c>
      <c r="K123" s="1370"/>
      <c r="L123" s="1355"/>
      <c r="M123" s="1414"/>
    </row>
    <row r="124" spans="1:13">
      <c r="A124" s="1358"/>
      <c r="B124" s="1370"/>
      <c r="C124" s="1370"/>
      <c r="D124" s="1370"/>
      <c r="E124" s="1416"/>
      <c r="F124" s="1416"/>
      <c r="G124" s="1416"/>
      <c r="H124" s="1352"/>
      <c r="I124" s="1353"/>
      <c r="J124" s="1481">
        <f t="shared" si="4"/>
        <v>0</v>
      </c>
      <c r="K124" s="1370"/>
      <c r="L124" s="1355"/>
      <c r="M124" s="1414"/>
    </row>
    <row r="125" spans="1:13">
      <c r="A125" s="1358"/>
      <c r="B125" s="1370"/>
      <c r="C125" s="1370"/>
      <c r="D125" s="1370"/>
      <c r="E125" s="1416"/>
      <c r="F125" s="1416"/>
      <c r="G125" s="1416"/>
      <c r="H125" s="1352"/>
      <c r="I125" s="1353"/>
      <c r="J125" s="1481">
        <f t="shared" si="4"/>
        <v>0</v>
      </c>
      <c r="K125" s="1370"/>
      <c r="L125" s="1355"/>
      <c r="M125" s="1414"/>
    </row>
    <row r="126" spans="1:13">
      <c r="A126" s="1358"/>
      <c r="B126" s="1370"/>
      <c r="C126" s="1370"/>
      <c r="D126" s="1370"/>
      <c r="E126" s="1416"/>
      <c r="F126" s="1416"/>
      <c r="G126" s="1416"/>
      <c r="H126" s="1352"/>
      <c r="I126" s="1353"/>
      <c r="J126" s="1481">
        <f t="shared" si="4"/>
        <v>0</v>
      </c>
      <c r="K126" s="1370"/>
      <c r="L126" s="1355"/>
      <c r="M126" s="1414"/>
    </row>
    <row r="127" spans="1:13">
      <c r="A127" s="1358"/>
      <c r="B127" s="1370"/>
      <c r="C127" s="1370"/>
      <c r="D127" s="1370"/>
      <c r="E127" s="1416"/>
      <c r="F127" s="1416"/>
      <c r="G127" s="1416"/>
      <c r="H127" s="1352"/>
      <c r="I127" s="1353"/>
      <c r="J127" s="1481">
        <f t="shared" si="4"/>
        <v>0</v>
      </c>
      <c r="K127" s="1370"/>
      <c r="L127" s="1355"/>
      <c r="M127" s="1414"/>
    </row>
    <row r="128" spans="1:13">
      <c r="A128" s="1358"/>
      <c r="B128" s="1370"/>
      <c r="C128" s="1370"/>
      <c r="D128" s="1370"/>
      <c r="E128" s="1416"/>
      <c r="F128" s="1416"/>
      <c r="G128" s="1416"/>
      <c r="H128" s="1352"/>
      <c r="I128" s="1353"/>
      <c r="J128" s="1481">
        <f t="shared" si="4"/>
        <v>0</v>
      </c>
      <c r="K128" s="1370"/>
      <c r="L128" s="1355"/>
      <c r="M128" s="1414"/>
    </row>
    <row r="129" spans="1:13">
      <c r="A129" s="1358"/>
      <c r="B129" s="1370"/>
      <c r="C129" s="1370"/>
      <c r="D129" s="1370"/>
      <c r="E129" s="1416"/>
      <c r="F129" s="1416"/>
      <c r="G129" s="1416"/>
      <c r="H129" s="1352"/>
      <c r="I129" s="1353"/>
      <c r="J129" s="1481">
        <f t="shared" si="4"/>
        <v>0</v>
      </c>
      <c r="K129" s="1370"/>
      <c r="L129" s="1355"/>
      <c r="M129" s="1414"/>
    </row>
    <row r="130" spans="1:13">
      <c r="A130" s="1358"/>
      <c r="B130" s="1370"/>
      <c r="C130" s="1370"/>
      <c r="D130" s="1370"/>
      <c r="E130" s="1416"/>
      <c r="F130" s="1416"/>
      <c r="G130" s="1416"/>
      <c r="H130" s="1352"/>
      <c r="I130" s="1353"/>
      <c r="J130" s="1481">
        <f t="shared" si="4"/>
        <v>0</v>
      </c>
      <c r="K130" s="1370"/>
      <c r="L130" s="1355"/>
      <c r="M130" s="1414"/>
    </row>
    <row r="131" spans="1:13">
      <c r="A131" s="1358"/>
      <c r="B131" s="1370"/>
      <c r="C131" s="1370"/>
      <c r="D131" s="1370"/>
      <c r="E131" s="1416"/>
      <c r="F131" s="1416"/>
      <c r="G131" s="1416"/>
      <c r="H131" s="1352"/>
      <c r="I131" s="1353"/>
      <c r="J131" s="1481">
        <f t="shared" si="4"/>
        <v>0</v>
      </c>
      <c r="K131" s="1370"/>
      <c r="L131" s="1355"/>
      <c r="M131" s="1414"/>
    </row>
    <row r="132" spans="1:13">
      <c r="A132" s="1358"/>
      <c r="B132" s="1370"/>
      <c r="C132" s="1370"/>
      <c r="D132" s="1370"/>
      <c r="E132" s="1416"/>
      <c r="F132" s="1416"/>
      <c r="G132" s="1416"/>
      <c r="H132" s="1352"/>
      <c r="I132" s="1353"/>
      <c r="J132" s="1481">
        <f t="shared" si="4"/>
        <v>0</v>
      </c>
      <c r="K132" s="1370"/>
      <c r="L132" s="1355"/>
      <c r="M132" s="1414"/>
    </row>
    <row r="133" spans="1:13">
      <c r="A133" s="1358"/>
      <c r="B133" s="1370"/>
      <c r="C133" s="1370"/>
      <c r="D133" s="1370"/>
      <c r="E133" s="1416"/>
      <c r="F133" s="1416"/>
      <c r="G133" s="1416"/>
      <c r="H133" s="1352"/>
      <c r="I133" s="1353"/>
      <c r="J133" s="1481">
        <f t="shared" si="4"/>
        <v>0</v>
      </c>
      <c r="K133" s="1370"/>
      <c r="L133" s="1355"/>
      <c r="M133" s="1414"/>
    </row>
    <row r="134" spans="1:13">
      <c r="A134" s="1358"/>
      <c r="B134" s="1370"/>
      <c r="C134" s="1370"/>
      <c r="D134" s="1370"/>
      <c r="E134" s="1416"/>
      <c r="F134" s="1416"/>
      <c r="G134" s="1416"/>
      <c r="H134" s="1352"/>
      <c r="I134" s="1353"/>
      <c r="J134" s="1481">
        <f t="shared" si="4"/>
        <v>0</v>
      </c>
      <c r="K134" s="1370"/>
      <c r="L134" s="1355"/>
      <c r="M134" s="1414"/>
    </row>
    <row r="135" spans="1:13">
      <c r="A135" s="1358"/>
      <c r="B135" s="1370"/>
      <c r="C135" s="1370"/>
      <c r="D135" s="1370"/>
      <c r="E135" s="1416"/>
      <c r="F135" s="1416"/>
      <c r="G135" s="1416"/>
      <c r="H135" s="1352"/>
      <c r="I135" s="1353"/>
      <c r="J135" s="1481">
        <f t="shared" si="4"/>
        <v>0</v>
      </c>
      <c r="K135" s="1370"/>
      <c r="L135" s="1355"/>
      <c r="M135" s="1414"/>
    </row>
    <row r="136" spans="1:13">
      <c r="A136" s="1358"/>
      <c r="B136" s="1370"/>
      <c r="C136" s="1370"/>
      <c r="D136" s="1370"/>
      <c r="E136" s="1416"/>
      <c r="F136" s="1416"/>
      <c r="G136" s="1416"/>
      <c r="H136" s="1352"/>
      <c r="I136" s="1353"/>
      <c r="J136" s="1481">
        <f t="shared" si="4"/>
        <v>0</v>
      </c>
      <c r="K136" s="1370"/>
      <c r="L136" s="1355"/>
      <c r="M136" s="1414"/>
    </row>
    <row r="137" spans="1:13">
      <c r="A137" s="1358"/>
      <c r="B137" s="1370"/>
      <c r="C137" s="1370"/>
      <c r="D137" s="1370"/>
      <c r="E137" s="1416"/>
      <c r="F137" s="1416"/>
      <c r="G137" s="1416"/>
      <c r="H137" s="1352"/>
      <c r="I137" s="1353"/>
      <c r="J137" s="1481">
        <f t="shared" si="4"/>
        <v>0</v>
      </c>
      <c r="K137" s="1370"/>
      <c r="L137" s="1355"/>
      <c r="M137" s="1414"/>
    </row>
    <row r="138" spans="1:13">
      <c r="A138" s="1358"/>
      <c r="B138" s="1370"/>
      <c r="C138" s="1370"/>
      <c r="D138" s="1370"/>
      <c r="E138" s="1416"/>
      <c r="F138" s="1416"/>
      <c r="G138" s="1416"/>
      <c r="H138" s="1352"/>
      <c r="I138" s="1353"/>
      <c r="J138" s="1481">
        <f t="shared" si="4"/>
        <v>0</v>
      </c>
      <c r="K138" s="1370"/>
      <c r="L138" s="1355"/>
      <c r="M138" s="1414"/>
    </row>
    <row r="139" spans="1:13">
      <c r="A139" s="1358"/>
      <c r="B139" s="1370"/>
      <c r="C139" s="1370"/>
      <c r="D139" s="1370"/>
      <c r="E139" s="1416"/>
      <c r="F139" s="1416"/>
      <c r="G139" s="1416"/>
      <c r="H139" s="1352"/>
      <c r="I139" s="1353"/>
      <c r="J139" s="1481">
        <f t="shared" si="4"/>
        <v>0</v>
      </c>
      <c r="K139" s="1370"/>
      <c r="L139" s="1355"/>
      <c r="M139" s="1414"/>
    </row>
    <row r="140" spans="1:13">
      <c r="A140" s="1358"/>
      <c r="B140" s="1370"/>
      <c r="C140" s="1370"/>
      <c r="D140" s="1370"/>
      <c r="E140" s="1416"/>
      <c r="F140" s="1416"/>
      <c r="G140" s="1416"/>
      <c r="H140" s="1352"/>
      <c r="I140" s="1353"/>
      <c r="J140" s="1481">
        <f t="shared" si="4"/>
        <v>0</v>
      </c>
      <c r="K140" s="1370"/>
      <c r="L140" s="1355"/>
      <c r="M140" s="1414"/>
    </row>
    <row r="141" spans="1:13">
      <c r="A141" s="1358"/>
      <c r="B141" s="1370"/>
      <c r="C141" s="1370"/>
      <c r="D141" s="1370"/>
      <c r="E141" s="1416"/>
      <c r="F141" s="1416"/>
      <c r="G141" s="1416"/>
      <c r="H141" s="1352"/>
      <c r="I141" s="1353"/>
      <c r="J141" s="1481">
        <f t="shared" si="4"/>
        <v>0</v>
      </c>
      <c r="K141" s="1370"/>
      <c r="L141" s="1355"/>
      <c r="M141" s="1414"/>
    </row>
    <row r="142" spans="1:13">
      <c r="A142" s="1358"/>
      <c r="B142" s="1370"/>
      <c r="C142" s="1370"/>
      <c r="D142" s="1370"/>
      <c r="E142" s="1416"/>
      <c r="F142" s="1416"/>
      <c r="G142" s="1416"/>
      <c r="H142" s="1352"/>
      <c r="I142" s="1353"/>
      <c r="J142" s="1481">
        <f t="shared" si="4"/>
        <v>0</v>
      </c>
      <c r="K142" s="1370"/>
      <c r="L142" s="1355"/>
      <c r="M142" s="1414"/>
    </row>
    <row r="143" spans="1:13">
      <c r="A143" s="1358"/>
      <c r="B143" s="1370"/>
      <c r="C143" s="1370"/>
      <c r="D143" s="1370"/>
      <c r="E143" s="1416"/>
      <c r="F143" s="1416"/>
      <c r="G143" s="1416"/>
      <c r="H143" s="1352"/>
      <c r="I143" s="1353"/>
      <c r="J143" s="1481">
        <f t="shared" si="4"/>
        <v>0</v>
      </c>
      <c r="K143" s="1370"/>
      <c r="L143" s="1355"/>
      <c r="M143" s="1414"/>
    </row>
    <row r="144" spans="1:13">
      <c r="A144" s="1358"/>
      <c r="B144" s="1370"/>
      <c r="C144" s="1370"/>
      <c r="D144" s="1370"/>
      <c r="E144" s="1416"/>
      <c r="F144" s="1416"/>
      <c r="G144" s="1416"/>
      <c r="H144" s="1352"/>
      <c r="I144" s="1353"/>
      <c r="J144" s="1481">
        <f t="shared" si="4"/>
        <v>0</v>
      </c>
      <c r="K144" s="1370"/>
      <c r="L144" s="1355"/>
      <c r="M144" s="1414"/>
    </row>
    <row r="145" spans="1:13">
      <c r="A145" s="1358"/>
      <c r="B145" s="1370"/>
      <c r="C145" s="1370"/>
      <c r="D145" s="1370"/>
      <c r="E145" s="1416"/>
      <c r="F145" s="1416"/>
      <c r="G145" s="1416"/>
      <c r="H145" s="1352"/>
      <c r="I145" s="1353"/>
      <c r="J145" s="1481">
        <f t="shared" si="4"/>
        <v>0</v>
      </c>
      <c r="K145" s="1370"/>
      <c r="L145" s="1355"/>
      <c r="M145" s="1414"/>
    </row>
    <row r="146" spans="1:13">
      <c r="A146" s="1358"/>
      <c r="B146" s="1370"/>
      <c r="C146" s="1370"/>
      <c r="D146" s="1370"/>
      <c r="E146" s="1416"/>
      <c r="F146" s="1416"/>
      <c r="G146" s="1416"/>
      <c r="H146" s="1352"/>
      <c r="I146" s="1353"/>
      <c r="J146" s="1481">
        <f t="shared" si="4"/>
        <v>0</v>
      </c>
      <c r="K146" s="1370"/>
      <c r="L146" s="1355"/>
      <c r="M146" s="1414"/>
    </row>
    <row r="147" spans="1:13">
      <c r="A147" s="1358"/>
      <c r="B147" s="1370"/>
      <c r="C147" s="1370"/>
      <c r="D147" s="1370"/>
      <c r="E147" s="1416"/>
      <c r="F147" s="1416"/>
      <c r="G147" s="1416"/>
      <c r="H147" s="1352"/>
      <c r="I147" s="1353"/>
      <c r="J147" s="1481">
        <f t="shared" si="4"/>
        <v>0</v>
      </c>
      <c r="K147" s="1370"/>
      <c r="L147" s="1355"/>
      <c r="M147" s="1414"/>
    </row>
    <row r="148" spans="1:13">
      <c r="A148" s="1358"/>
      <c r="B148" s="1370"/>
      <c r="C148" s="1370"/>
      <c r="D148" s="1370"/>
      <c r="E148" s="1416"/>
      <c r="F148" s="1416"/>
      <c r="G148" s="1416"/>
      <c r="H148" s="1352"/>
      <c r="I148" s="1353"/>
      <c r="J148" s="1481">
        <f t="shared" si="4"/>
        <v>0</v>
      </c>
      <c r="K148" s="1370"/>
      <c r="L148" s="1355"/>
      <c r="M148" s="1414"/>
    </row>
    <row r="149" spans="1:13">
      <c r="A149" s="1358"/>
      <c r="B149" s="1370"/>
      <c r="C149" s="1370"/>
      <c r="D149" s="1370"/>
      <c r="E149" s="1416"/>
      <c r="F149" s="1416"/>
      <c r="G149" s="1416"/>
      <c r="H149" s="1352"/>
      <c r="I149" s="1353"/>
      <c r="J149" s="1481">
        <f t="shared" si="4"/>
        <v>0</v>
      </c>
      <c r="K149" s="1370"/>
      <c r="L149" s="1355"/>
      <c r="M149" s="1414"/>
    </row>
    <row r="150" spans="1:13">
      <c r="A150" s="1358"/>
      <c r="B150" s="1370"/>
      <c r="C150" s="1370"/>
      <c r="D150" s="1370"/>
      <c r="E150" s="1416"/>
      <c r="F150" s="1416"/>
      <c r="G150" s="1416"/>
      <c r="H150" s="1352"/>
      <c r="I150" s="1353"/>
      <c r="J150" s="1481">
        <f t="shared" si="4"/>
        <v>0</v>
      </c>
      <c r="K150" s="1370"/>
      <c r="L150" s="1355"/>
      <c r="M150" s="1414"/>
    </row>
    <row r="151" spans="1:13">
      <c r="A151" s="1358"/>
      <c r="B151" s="1370"/>
      <c r="C151" s="1370"/>
      <c r="D151" s="1370"/>
      <c r="E151" s="1416"/>
      <c r="F151" s="1416"/>
      <c r="G151" s="1416"/>
      <c r="H151" s="1352"/>
      <c r="I151" s="1353"/>
      <c r="J151" s="1481">
        <f t="shared" si="4"/>
        <v>0</v>
      </c>
      <c r="K151" s="1370"/>
      <c r="L151" s="1355"/>
      <c r="M151" s="1414"/>
    </row>
    <row r="152" spans="1:13">
      <c r="A152" s="1358"/>
      <c r="B152" s="1370"/>
      <c r="C152" s="1370"/>
      <c r="D152" s="1370"/>
      <c r="E152" s="1416"/>
      <c r="F152" s="1416"/>
      <c r="G152" s="1416"/>
      <c r="H152" s="1352"/>
      <c r="I152" s="1353"/>
      <c r="J152" s="1481">
        <f t="shared" si="4"/>
        <v>0</v>
      </c>
      <c r="K152" s="1370"/>
      <c r="L152" s="1355"/>
      <c r="M152" s="1414"/>
    </row>
    <row r="153" spans="1:13">
      <c r="A153" s="1358"/>
      <c r="B153" s="1370"/>
      <c r="C153" s="1370"/>
      <c r="D153" s="1370"/>
      <c r="E153" s="1416"/>
      <c r="F153" s="1416"/>
      <c r="G153" s="1416"/>
      <c r="H153" s="1352"/>
      <c r="I153" s="1353"/>
      <c r="J153" s="1481">
        <f t="shared" si="4"/>
        <v>0</v>
      </c>
      <c r="K153" s="1370"/>
      <c r="L153" s="1355"/>
      <c r="M153" s="1414"/>
    </row>
    <row r="154" spans="1:13">
      <c r="A154" s="1358"/>
      <c r="B154" s="1370"/>
      <c r="C154" s="1370"/>
      <c r="D154" s="1370"/>
      <c r="E154" s="1416"/>
      <c r="F154" s="1416"/>
      <c r="G154" s="1416"/>
      <c r="H154" s="1352"/>
      <c r="I154" s="1353"/>
      <c r="J154" s="1481">
        <f t="shared" si="4"/>
        <v>0</v>
      </c>
      <c r="K154" s="1370"/>
      <c r="L154" s="1355"/>
      <c r="M154" s="1414"/>
    </row>
    <row r="155" spans="1:13">
      <c r="A155" s="1358"/>
      <c r="B155" s="1370"/>
      <c r="C155" s="1370"/>
      <c r="D155" s="1370"/>
      <c r="E155" s="1416"/>
      <c r="F155" s="1416"/>
      <c r="G155" s="1416"/>
      <c r="H155" s="1352"/>
      <c r="I155" s="1353"/>
      <c r="J155" s="1481">
        <f t="shared" si="4"/>
        <v>0</v>
      </c>
      <c r="K155" s="1370"/>
      <c r="L155" s="1355"/>
      <c r="M155" s="1414"/>
    </row>
    <row r="156" spans="1:13">
      <c r="A156" s="1358"/>
      <c r="B156" s="1370"/>
      <c r="C156" s="1370"/>
      <c r="D156" s="1370"/>
      <c r="E156" s="1416"/>
      <c r="F156" s="1416"/>
      <c r="G156" s="1416"/>
      <c r="H156" s="1352"/>
      <c r="I156" s="1353"/>
      <c r="J156" s="1481">
        <f t="shared" si="4"/>
        <v>0</v>
      </c>
      <c r="K156" s="1370"/>
      <c r="L156" s="1355"/>
      <c r="M156" s="1414"/>
    </row>
    <row r="157" spans="1:13">
      <c r="A157" s="1358"/>
      <c r="B157" s="1370"/>
      <c r="C157" s="1370"/>
      <c r="D157" s="1370"/>
      <c r="E157" s="1416"/>
      <c r="F157" s="1416"/>
      <c r="G157" s="1416"/>
      <c r="H157" s="1352"/>
      <c r="I157" s="1353"/>
      <c r="J157" s="1481">
        <f t="shared" si="4"/>
        <v>0</v>
      </c>
      <c r="K157" s="1370"/>
      <c r="L157" s="1355"/>
      <c r="M157" s="1414"/>
    </row>
    <row r="158" spans="1:13">
      <c r="A158" s="1358"/>
      <c r="B158" s="1370"/>
      <c r="C158" s="1370"/>
      <c r="D158" s="1370"/>
      <c r="E158" s="1416"/>
      <c r="F158" s="1416"/>
      <c r="G158" s="1416"/>
      <c r="H158" s="1352"/>
      <c r="I158" s="1353"/>
      <c r="J158" s="1481">
        <f t="shared" si="4"/>
        <v>0</v>
      </c>
      <c r="K158" s="1370"/>
      <c r="L158" s="1355"/>
      <c r="M158" s="1414"/>
    </row>
    <row r="159" spans="1:13">
      <c r="A159" s="1358"/>
      <c r="B159" s="1370"/>
      <c r="C159" s="1370"/>
      <c r="D159" s="1370"/>
      <c r="E159" s="1416"/>
      <c r="F159" s="1416"/>
      <c r="G159" s="1416"/>
      <c r="H159" s="1352"/>
      <c r="I159" s="1353"/>
      <c r="J159" s="1481">
        <f t="shared" si="4"/>
        <v>0</v>
      </c>
      <c r="K159" s="1370"/>
      <c r="L159" s="1355"/>
      <c r="M159" s="1414"/>
    </row>
    <row r="160" spans="1:13">
      <c r="A160" s="1358"/>
      <c r="B160" s="1370"/>
      <c r="C160" s="1370"/>
      <c r="D160" s="1370"/>
      <c r="E160" s="1416"/>
      <c r="F160" s="1416"/>
      <c r="G160" s="1416"/>
      <c r="H160" s="1352"/>
      <c r="I160" s="1353"/>
      <c r="J160" s="1481">
        <f t="shared" si="4"/>
        <v>0</v>
      </c>
      <c r="K160" s="1370"/>
      <c r="L160" s="1355"/>
      <c r="M160" s="1414"/>
    </row>
    <row r="161" spans="1:13">
      <c r="A161" s="1358"/>
      <c r="B161" s="1370"/>
      <c r="C161" s="1370"/>
      <c r="D161" s="1370"/>
      <c r="E161" s="1416"/>
      <c r="F161" s="1416"/>
      <c r="G161" s="1416"/>
      <c r="H161" s="1352"/>
      <c r="I161" s="1353"/>
      <c r="J161" s="1481">
        <f t="shared" si="4"/>
        <v>0</v>
      </c>
      <c r="K161" s="1370"/>
      <c r="L161" s="1355"/>
      <c r="M161" s="1414"/>
    </row>
    <row r="162" spans="1:13">
      <c r="A162" s="1358"/>
      <c r="B162" s="1370"/>
      <c r="C162" s="1370"/>
      <c r="D162" s="1370"/>
      <c r="E162" s="1416"/>
      <c r="F162" s="1416"/>
      <c r="G162" s="1416"/>
      <c r="H162" s="1352"/>
      <c r="I162" s="1353"/>
      <c r="J162" s="1481">
        <f t="shared" si="4"/>
        <v>0</v>
      </c>
      <c r="K162" s="1370"/>
      <c r="L162" s="1355"/>
      <c r="M162" s="1414"/>
    </row>
    <row r="163" spans="1:13">
      <c r="A163" s="1358"/>
      <c r="B163" s="1370"/>
      <c r="C163" s="1370"/>
      <c r="D163" s="1370"/>
      <c r="E163" s="1416"/>
      <c r="F163" s="1416"/>
      <c r="G163" s="1416"/>
      <c r="H163" s="1352"/>
      <c r="I163" s="1353"/>
      <c r="J163" s="1481">
        <f t="shared" si="4"/>
        <v>0</v>
      </c>
      <c r="K163" s="1370"/>
      <c r="L163" s="1355"/>
      <c r="M163" s="1414"/>
    </row>
    <row r="164" spans="1:13">
      <c r="A164" s="1358"/>
      <c r="B164" s="1370"/>
      <c r="C164" s="1370"/>
      <c r="D164" s="1370"/>
      <c r="E164" s="1416"/>
      <c r="F164" s="1416"/>
      <c r="G164" s="1416"/>
      <c r="H164" s="1352"/>
      <c r="I164" s="1353"/>
      <c r="J164" s="1481">
        <f t="shared" si="4"/>
        <v>0</v>
      </c>
      <c r="K164" s="1370"/>
      <c r="L164" s="1355"/>
      <c r="M164" s="1414"/>
    </row>
    <row r="165" spans="1:13">
      <c r="A165" s="1358"/>
      <c r="B165" s="1370"/>
      <c r="C165" s="1370"/>
      <c r="D165" s="1370"/>
      <c r="E165" s="1416"/>
      <c r="F165" s="1416"/>
      <c r="G165" s="1416"/>
      <c r="H165" s="1352"/>
      <c r="I165" s="1353"/>
      <c r="J165" s="1481">
        <f t="shared" si="4"/>
        <v>0</v>
      </c>
      <c r="K165" s="1370"/>
      <c r="L165" s="1355"/>
      <c r="M165" s="1414"/>
    </row>
    <row r="166" spans="1:13">
      <c r="A166" s="1358"/>
      <c r="B166" s="1370"/>
      <c r="C166" s="1370"/>
      <c r="D166" s="1370"/>
      <c r="E166" s="1416"/>
      <c r="F166" s="1416"/>
      <c r="G166" s="1416"/>
      <c r="H166" s="1352"/>
      <c r="I166" s="1353"/>
      <c r="J166" s="1481">
        <f t="shared" si="4"/>
        <v>0</v>
      </c>
      <c r="K166" s="1370"/>
      <c r="L166" s="1355"/>
      <c r="M166" s="1414"/>
    </row>
    <row r="167" spans="1:13">
      <c r="A167" s="1358"/>
      <c r="B167" s="1370"/>
      <c r="C167" s="1370"/>
      <c r="D167" s="1370"/>
      <c r="E167" s="1416"/>
      <c r="F167" s="1416"/>
      <c r="G167" s="1416"/>
      <c r="H167" s="1352"/>
      <c r="I167" s="1353"/>
      <c r="J167" s="1481">
        <f t="shared" ref="J167:J230" si="5">H167-I167</f>
        <v>0</v>
      </c>
      <c r="K167" s="1370"/>
      <c r="L167" s="1355"/>
      <c r="M167" s="1414"/>
    </row>
    <row r="168" spans="1:13">
      <c r="A168" s="1358"/>
      <c r="B168" s="1370"/>
      <c r="C168" s="1370"/>
      <c r="D168" s="1370"/>
      <c r="E168" s="1416"/>
      <c r="F168" s="1416"/>
      <c r="G168" s="1416"/>
      <c r="H168" s="1352"/>
      <c r="I168" s="1353"/>
      <c r="J168" s="1481">
        <f t="shared" si="5"/>
        <v>0</v>
      </c>
      <c r="K168" s="1370"/>
      <c r="L168" s="1355"/>
      <c r="M168" s="1414"/>
    </row>
    <row r="169" spans="1:13">
      <c r="A169" s="1358"/>
      <c r="B169" s="1370"/>
      <c r="C169" s="1370"/>
      <c r="D169" s="1370"/>
      <c r="E169" s="1416"/>
      <c r="F169" s="1416"/>
      <c r="G169" s="1416"/>
      <c r="H169" s="1352"/>
      <c r="I169" s="1353"/>
      <c r="J169" s="1481">
        <f t="shared" si="5"/>
        <v>0</v>
      </c>
      <c r="K169" s="1370"/>
      <c r="L169" s="1355"/>
      <c r="M169" s="1414"/>
    </row>
    <row r="170" spans="1:13">
      <c r="A170" s="1358"/>
      <c r="B170" s="1370"/>
      <c r="C170" s="1370"/>
      <c r="D170" s="1370"/>
      <c r="E170" s="1416"/>
      <c r="F170" s="1416"/>
      <c r="G170" s="1416"/>
      <c r="H170" s="1352"/>
      <c r="I170" s="1353"/>
      <c r="J170" s="1481">
        <f t="shared" si="5"/>
        <v>0</v>
      </c>
      <c r="K170" s="1370"/>
      <c r="L170" s="1355"/>
      <c r="M170" s="1414"/>
    </row>
    <row r="171" spans="1:13">
      <c r="A171" s="1358"/>
      <c r="B171" s="1370"/>
      <c r="C171" s="1370"/>
      <c r="D171" s="1370"/>
      <c r="E171" s="1416"/>
      <c r="F171" s="1416"/>
      <c r="G171" s="1416"/>
      <c r="H171" s="1352"/>
      <c r="I171" s="1353"/>
      <c r="J171" s="1481">
        <f t="shared" si="5"/>
        <v>0</v>
      </c>
      <c r="K171" s="1370"/>
      <c r="L171" s="1355"/>
      <c r="M171" s="1414"/>
    </row>
    <row r="172" spans="1:13">
      <c r="A172" s="1358"/>
      <c r="B172" s="1370"/>
      <c r="C172" s="1370"/>
      <c r="D172" s="1370"/>
      <c r="E172" s="1416"/>
      <c r="F172" s="1416"/>
      <c r="G172" s="1416"/>
      <c r="H172" s="1352"/>
      <c r="I172" s="1353"/>
      <c r="J172" s="1481">
        <f t="shared" si="5"/>
        <v>0</v>
      </c>
      <c r="K172" s="1370"/>
      <c r="L172" s="1355"/>
      <c r="M172" s="1414"/>
    </row>
    <row r="173" spans="1:13">
      <c r="A173" s="1358"/>
      <c r="B173" s="1370"/>
      <c r="C173" s="1370"/>
      <c r="D173" s="1370"/>
      <c r="E173" s="1416"/>
      <c r="F173" s="1416"/>
      <c r="G173" s="1416"/>
      <c r="H173" s="1352"/>
      <c r="I173" s="1353"/>
      <c r="J173" s="1481">
        <f t="shared" si="5"/>
        <v>0</v>
      </c>
      <c r="K173" s="1370"/>
      <c r="L173" s="1355"/>
      <c r="M173" s="1414"/>
    </row>
    <row r="174" spans="1:13">
      <c r="A174" s="1358"/>
      <c r="B174" s="1370"/>
      <c r="C174" s="1370"/>
      <c r="D174" s="1370"/>
      <c r="E174" s="1416"/>
      <c r="F174" s="1416"/>
      <c r="G174" s="1416"/>
      <c r="H174" s="1352"/>
      <c r="I174" s="1353"/>
      <c r="J174" s="1481">
        <f t="shared" si="5"/>
        <v>0</v>
      </c>
      <c r="K174" s="1370"/>
      <c r="L174" s="1355"/>
      <c r="M174" s="1414"/>
    </row>
    <row r="175" spans="1:13">
      <c r="A175" s="1358"/>
      <c r="B175" s="1370"/>
      <c r="C175" s="1370"/>
      <c r="D175" s="1370"/>
      <c r="E175" s="1416"/>
      <c r="F175" s="1416"/>
      <c r="G175" s="1416"/>
      <c r="H175" s="1352"/>
      <c r="I175" s="1353"/>
      <c r="J175" s="1481">
        <f t="shared" si="5"/>
        <v>0</v>
      </c>
      <c r="K175" s="1370"/>
      <c r="L175" s="1355"/>
      <c r="M175" s="1414"/>
    </row>
    <row r="176" spans="1:13">
      <c r="A176" s="1358"/>
      <c r="B176" s="1370"/>
      <c r="C176" s="1370"/>
      <c r="D176" s="1370"/>
      <c r="E176" s="1416"/>
      <c r="F176" s="1416"/>
      <c r="G176" s="1416"/>
      <c r="H176" s="1352"/>
      <c r="I176" s="1353"/>
      <c r="J176" s="1481">
        <f t="shared" si="5"/>
        <v>0</v>
      </c>
      <c r="K176" s="1370"/>
      <c r="L176" s="1355"/>
      <c r="M176" s="1414"/>
    </row>
    <row r="177" spans="1:13">
      <c r="A177" s="1358"/>
      <c r="B177" s="1370"/>
      <c r="C177" s="1370"/>
      <c r="D177" s="1370"/>
      <c r="E177" s="1416"/>
      <c r="F177" s="1416"/>
      <c r="G177" s="1416"/>
      <c r="H177" s="1352"/>
      <c r="I177" s="1353"/>
      <c r="J177" s="1481">
        <f t="shared" si="5"/>
        <v>0</v>
      </c>
      <c r="K177" s="1370"/>
      <c r="L177" s="1355"/>
      <c r="M177" s="1414"/>
    </row>
    <row r="178" spans="1:13">
      <c r="A178" s="1358"/>
      <c r="B178" s="1370"/>
      <c r="C178" s="1370"/>
      <c r="D178" s="1370"/>
      <c r="E178" s="1416"/>
      <c r="F178" s="1416"/>
      <c r="G178" s="1416"/>
      <c r="H178" s="1352"/>
      <c r="I178" s="1353"/>
      <c r="J178" s="1481">
        <f t="shared" si="5"/>
        <v>0</v>
      </c>
      <c r="K178" s="1370"/>
      <c r="L178" s="1355"/>
      <c r="M178" s="1414"/>
    </row>
    <row r="179" spans="1:13">
      <c r="A179" s="1358"/>
      <c r="B179" s="1370"/>
      <c r="C179" s="1370"/>
      <c r="D179" s="1370"/>
      <c r="E179" s="1416"/>
      <c r="F179" s="1416"/>
      <c r="G179" s="1416"/>
      <c r="H179" s="1352"/>
      <c r="I179" s="1353"/>
      <c r="J179" s="1481">
        <f t="shared" si="5"/>
        <v>0</v>
      </c>
      <c r="K179" s="1370"/>
      <c r="L179" s="1355"/>
      <c r="M179" s="1414"/>
    </row>
    <row r="180" spans="1:13">
      <c r="A180" s="1463"/>
      <c r="B180" s="1464"/>
      <c r="C180" s="1464"/>
      <c r="D180" s="1464"/>
      <c r="E180" s="1465"/>
      <c r="F180" s="1465"/>
      <c r="G180" s="1465"/>
      <c r="H180" s="1466"/>
      <c r="I180" s="1467"/>
      <c r="J180" s="1482">
        <f t="shared" si="5"/>
        <v>0</v>
      </c>
      <c r="K180" s="1370"/>
      <c r="L180" s="1355"/>
      <c r="M180" s="1427"/>
    </row>
    <row r="181" spans="1:13">
      <c r="A181" s="1468"/>
      <c r="B181" s="1469"/>
      <c r="C181" s="1469"/>
      <c r="D181" s="1470"/>
      <c r="E181" s="1471"/>
      <c r="F181" s="1471"/>
      <c r="G181" s="1472"/>
      <c r="H181" s="1473"/>
      <c r="I181" s="1474"/>
      <c r="J181" s="1481">
        <f t="shared" si="5"/>
        <v>0</v>
      </c>
      <c r="K181" s="1355"/>
      <c r="L181" s="1355"/>
      <c r="M181" s="1414"/>
    </row>
    <row r="182" spans="1:13">
      <c r="A182" s="1358"/>
      <c r="B182" s="1388"/>
      <c r="C182" s="1388"/>
      <c r="D182" s="1349"/>
      <c r="E182" s="1389"/>
      <c r="F182" s="1389"/>
      <c r="G182" s="1351"/>
      <c r="H182" s="1352"/>
      <c r="I182" s="1353"/>
      <c r="J182" s="1481">
        <f t="shared" si="5"/>
        <v>0</v>
      </c>
      <c r="K182" s="1355"/>
      <c r="L182" s="1355"/>
      <c r="M182" s="1414"/>
    </row>
    <row r="183" spans="1:13">
      <c r="A183" s="1358"/>
      <c r="B183" s="1388"/>
      <c r="C183" s="1388"/>
      <c r="D183" s="1349"/>
      <c r="E183" s="1389"/>
      <c r="F183" s="1389"/>
      <c r="G183" s="1351"/>
      <c r="H183" s="1352"/>
      <c r="I183" s="1353"/>
      <c r="J183" s="1481">
        <f t="shared" si="5"/>
        <v>0</v>
      </c>
      <c r="K183" s="1355"/>
      <c r="L183" s="1355"/>
      <c r="M183" s="1414"/>
    </row>
    <row r="184" spans="1:13">
      <c r="A184" s="1358"/>
      <c r="B184" s="1388"/>
      <c r="C184" s="1388"/>
      <c r="D184" s="1349"/>
      <c r="E184" s="1389"/>
      <c r="F184" s="1389"/>
      <c r="G184" s="1351"/>
      <c r="H184" s="1352"/>
      <c r="I184" s="1353"/>
      <c r="J184" s="1481">
        <f t="shared" si="5"/>
        <v>0</v>
      </c>
      <c r="K184" s="1355"/>
      <c r="L184" s="1355"/>
      <c r="M184" s="1414"/>
    </row>
    <row r="185" spans="1:13">
      <c r="A185" s="1358"/>
      <c r="B185" s="1388"/>
      <c r="C185" s="1388"/>
      <c r="D185" s="1349"/>
      <c r="E185" s="1389"/>
      <c r="F185" s="1389"/>
      <c r="G185" s="1351"/>
      <c r="H185" s="1352"/>
      <c r="I185" s="1353"/>
      <c r="J185" s="1481">
        <f t="shared" si="5"/>
        <v>0</v>
      </c>
      <c r="K185" s="1355"/>
      <c r="L185" s="1355"/>
      <c r="M185" s="1414"/>
    </row>
    <row r="186" spans="1:13">
      <c r="A186" s="1358"/>
      <c r="B186" s="1388"/>
      <c r="C186" s="1388"/>
      <c r="D186" s="1349"/>
      <c r="E186" s="1389"/>
      <c r="F186" s="1389"/>
      <c r="G186" s="1351"/>
      <c r="H186" s="1352"/>
      <c r="I186" s="1353"/>
      <c r="J186" s="1481">
        <f t="shared" si="5"/>
        <v>0</v>
      </c>
      <c r="K186" s="1355"/>
      <c r="L186" s="1355"/>
      <c r="M186" s="1414"/>
    </row>
    <row r="187" spans="1:13">
      <c r="A187" s="1358"/>
      <c r="B187" s="1388"/>
      <c r="C187" s="1388"/>
      <c r="D187" s="1349"/>
      <c r="E187" s="1389"/>
      <c r="F187" s="1389"/>
      <c r="G187" s="1351"/>
      <c r="H187" s="1352"/>
      <c r="I187" s="1353"/>
      <c r="J187" s="1481">
        <f t="shared" si="5"/>
        <v>0</v>
      </c>
      <c r="K187" s="1355"/>
      <c r="L187" s="1355"/>
      <c r="M187" s="1414"/>
    </row>
    <row r="188" spans="1:13">
      <c r="A188" s="1358"/>
      <c r="B188" s="1388"/>
      <c r="C188" s="1388"/>
      <c r="D188" s="1349"/>
      <c r="E188" s="1389"/>
      <c r="F188" s="1389"/>
      <c r="G188" s="1351"/>
      <c r="H188" s="1352"/>
      <c r="I188" s="1353"/>
      <c r="J188" s="1481">
        <f t="shared" si="5"/>
        <v>0</v>
      </c>
      <c r="K188" s="1355"/>
      <c r="L188" s="1355"/>
      <c r="M188" s="1414"/>
    </row>
    <row r="189" spans="1:13">
      <c r="A189" s="1358"/>
      <c r="B189" s="1388"/>
      <c r="C189" s="1388"/>
      <c r="D189" s="1349"/>
      <c r="E189" s="1389"/>
      <c r="F189" s="1389"/>
      <c r="G189" s="1351"/>
      <c r="H189" s="1352"/>
      <c r="I189" s="1353"/>
      <c r="J189" s="1481">
        <f t="shared" si="5"/>
        <v>0</v>
      </c>
      <c r="K189" s="1355"/>
      <c r="L189" s="1355"/>
      <c r="M189" s="1414"/>
    </row>
    <row r="190" spans="1:13">
      <c r="A190" s="1358"/>
      <c r="B190" s="1388"/>
      <c r="C190" s="1388"/>
      <c r="D190" s="1349"/>
      <c r="E190" s="1389"/>
      <c r="F190" s="1389"/>
      <c r="G190" s="1351"/>
      <c r="H190" s="1352"/>
      <c r="I190" s="1353"/>
      <c r="J190" s="1481">
        <f t="shared" si="5"/>
        <v>0</v>
      </c>
      <c r="K190" s="1355"/>
      <c r="L190" s="1355"/>
      <c r="M190" s="1414"/>
    </row>
    <row r="191" spans="1:13">
      <c r="A191" s="1358"/>
      <c r="B191" s="1388"/>
      <c r="C191" s="1388"/>
      <c r="D191" s="1349"/>
      <c r="E191" s="1389"/>
      <c r="F191" s="1389"/>
      <c r="G191" s="1351"/>
      <c r="H191" s="1352"/>
      <c r="I191" s="1353"/>
      <c r="J191" s="1481">
        <f t="shared" si="5"/>
        <v>0</v>
      </c>
      <c r="K191" s="1355"/>
      <c r="L191" s="1355"/>
      <c r="M191" s="1414"/>
    </row>
    <row r="192" spans="1:13">
      <c r="A192" s="1358"/>
      <c r="B192" s="1388"/>
      <c r="C192" s="1388"/>
      <c r="D192" s="1349"/>
      <c r="E192" s="1389"/>
      <c r="F192" s="1389"/>
      <c r="G192" s="1351"/>
      <c r="H192" s="1352"/>
      <c r="I192" s="1353"/>
      <c r="J192" s="1481">
        <f t="shared" si="5"/>
        <v>0</v>
      </c>
      <c r="K192" s="1355"/>
      <c r="L192" s="1355"/>
      <c r="M192" s="1414"/>
    </row>
    <row r="193" spans="1:13">
      <c r="A193" s="1358"/>
      <c r="B193" s="1388"/>
      <c r="C193" s="1388"/>
      <c r="D193" s="1349"/>
      <c r="E193" s="1389"/>
      <c r="F193" s="1389"/>
      <c r="G193" s="1351"/>
      <c r="H193" s="1352"/>
      <c r="I193" s="1353"/>
      <c r="J193" s="1481">
        <f t="shared" si="5"/>
        <v>0</v>
      </c>
      <c r="K193" s="1355"/>
      <c r="L193" s="1355"/>
      <c r="M193" s="1414"/>
    </row>
    <row r="194" spans="1:13">
      <c r="A194" s="1358"/>
      <c r="B194" s="1388"/>
      <c r="C194" s="1388"/>
      <c r="D194" s="1349"/>
      <c r="E194" s="1389"/>
      <c r="F194" s="1389"/>
      <c r="G194" s="1351"/>
      <c r="H194" s="1352"/>
      <c r="I194" s="1353"/>
      <c r="J194" s="1481">
        <f t="shared" si="5"/>
        <v>0</v>
      </c>
      <c r="K194" s="1355"/>
      <c r="L194" s="1355"/>
      <c r="M194" s="1414"/>
    </row>
    <row r="195" spans="1:13">
      <c r="A195" s="1358"/>
      <c r="B195" s="1388"/>
      <c r="C195" s="1388"/>
      <c r="D195" s="1349"/>
      <c r="E195" s="1389"/>
      <c r="F195" s="1389"/>
      <c r="G195" s="1351"/>
      <c r="H195" s="1352"/>
      <c r="I195" s="1353"/>
      <c r="J195" s="1481">
        <f t="shared" si="5"/>
        <v>0</v>
      </c>
      <c r="K195" s="1355"/>
      <c r="L195" s="1355"/>
      <c r="M195" s="1414"/>
    </row>
    <row r="196" spans="1:13">
      <c r="A196" s="1358"/>
      <c r="B196" s="1388"/>
      <c r="C196" s="1388"/>
      <c r="D196" s="1349"/>
      <c r="E196" s="1389"/>
      <c r="F196" s="1389"/>
      <c r="G196" s="1351"/>
      <c r="H196" s="1352"/>
      <c r="I196" s="1353"/>
      <c r="J196" s="1481">
        <f t="shared" si="5"/>
        <v>0</v>
      </c>
      <c r="K196" s="1355"/>
      <c r="L196" s="1355"/>
      <c r="M196" s="1414"/>
    </row>
    <row r="197" spans="1:13">
      <c r="A197" s="1358"/>
      <c r="B197" s="1388"/>
      <c r="C197" s="1388"/>
      <c r="D197" s="1349"/>
      <c r="E197" s="1389"/>
      <c r="F197" s="1389"/>
      <c r="G197" s="1351"/>
      <c r="H197" s="1352"/>
      <c r="I197" s="1353"/>
      <c r="J197" s="1481">
        <f t="shared" si="5"/>
        <v>0</v>
      </c>
      <c r="K197" s="1355"/>
      <c r="L197" s="1355"/>
      <c r="M197" s="1414"/>
    </row>
    <row r="198" spans="1:13">
      <c r="A198" s="1358"/>
      <c r="B198" s="1388"/>
      <c r="C198" s="1388"/>
      <c r="D198" s="1349"/>
      <c r="E198" s="1389"/>
      <c r="F198" s="1389"/>
      <c r="G198" s="1351"/>
      <c r="H198" s="1352"/>
      <c r="I198" s="1353"/>
      <c r="J198" s="1481">
        <f t="shared" si="5"/>
        <v>0</v>
      </c>
      <c r="K198" s="1355"/>
      <c r="L198" s="1355"/>
      <c r="M198" s="1414"/>
    </row>
    <row r="199" spans="1:13">
      <c r="A199" s="1358"/>
      <c r="B199" s="1388"/>
      <c r="C199" s="1388"/>
      <c r="D199" s="1349"/>
      <c r="E199" s="1389"/>
      <c r="F199" s="1389"/>
      <c r="G199" s="1351"/>
      <c r="H199" s="1352"/>
      <c r="I199" s="1353"/>
      <c r="J199" s="1481">
        <f t="shared" si="5"/>
        <v>0</v>
      </c>
      <c r="K199" s="1355"/>
      <c r="L199" s="1355"/>
      <c r="M199" s="1414"/>
    </row>
    <row r="200" spans="1:13">
      <c r="A200" s="1358"/>
      <c r="B200" s="1388"/>
      <c r="C200" s="1388"/>
      <c r="D200" s="1349"/>
      <c r="E200" s="1389"/>
      <c r="F200" s="1389"/>
      <c r="G200" s="1351"/>
      <c r="H200" s="1352"/>
      <c r="I200" s="1353"/>
      <c r="J200" s="1481">
        <f t="shared" si="5"/>
        <v>0</v>
      </c>
      <c r="K200" s="1355"/>
      <c r="L200" s="1355"/>
      <c r="M200" s="1414"/>
    </row>
    <row r="201" spans="1:13">
      <c r="A201" s="1358"/>
      <c r="B201" s="1388"/>
      <c r="C201" s="1388"/>
      <c r="D201" s="1349"/>
      <c r="E201" s="1389"/>
      <c r="F201" s="1389"/>
      <c r="G201" s="1351"/>
      <c r="H201" s="1352"/>
      <c r="I201" s="1353"/>
      <c r="J201" s="1481">
        <f t="shared" si="5"/>
        <v>0</v>
      </c>
      <c r="K201" s="1355"/>
      <c r="L201" s="1355"/>
      <c r="M201" s="1414"/>
    </row>
    <row r="202" spans="1:13">
      <c r="A202" s="1358"/>
      <c r="B202" s="1388"/>
      <c r="C202" s="1388"/>
      <c r="D202" s="1349"/>
      <c r="E202" s="1389"/>
      <c r="F202" s="1389"/>
      <c r="G202" s="1351"/>
      <c r="H202" s="1352"/>
      <c r="I202" s="1353"/>
      <c r="J202" s="1481">
        <f t="shared" si="5"/>
        <v>0</v>
      </c>
      <c r="K202" s="1355"/>
      <c r="L202" s="1355"/>
      <c r="M202" s="1414"/>
    </row>
    <row r="203" spans="1:13">
      <c r="A203" s="1358"/>
      <c r="B203" s="1388"/>
      <c r="C203" s="1388"/>
      <c r="D203" s="1349"/>
      <c r="E203" s="1389"/>
      <c r="F203" s="1389"/>
      <c r="G203" s="1351"/>
      <c r="H203" s="1352"/>
      <c r="I203" s="1353"/>
      <c r="J203" s="1481">
        <f t="shared" si="5"/>
        <v>0</v>
      </c>
      <c r="K203" s="1355"/>
      <c r="L203" s="1355"/>
      <c r="M203" s="1414"/>
    </row>
    <row r="204" spans="1:13">
      <c r="A204" s="1358"/>
      <c r="B204" s="1388"/>
      <c r="C204" s="1388"/>
      <c r="D204" s="1349"/>
      <c r="E204" s="1389"/>
      <c r="F204" s="1389"/>
      <c r="G204" s="1351"/>
      <c r="H204" s="1352"/>
      <c r="I204" s="1353"/>
      <c r="J204" s="1481">
        <f t="shared" si="5"/>
        <v>0</v>
      </c>
      <c r="K204" s="1355"/>
      <c r="L204" s="1355"/>
      <c r="M204" s="1414"/>
    </row>
    <row r="205" spans="1:13">
      <c r="A205" s="1358"/>
      <c r="B205" s="1388"/>
      <c r="C205" s="1388"/>
      <c r="D205" s="1349"/>
      <c r="E205" s="1389"/>
      <c r="F205" s="1389"/>
      <c r="G205" s="1351"/>
      <c r="H205" s="1352"/>
      <c r="I205" s="1353"/>
      <c r="J205" s="1481">
        <f t="shared" si="5"/>
        <v>0</v>
      </c>
      <c r="K205" s="1355"/>
      <c r="L205" s="1355"/>
      <c r="M205" s="1414"/>
    </row>
    <row r="206" spans="1:13">
      <c r="A206" s="1358"/>
      <c r="B206" s="1388"/>
      <c r="C206" s="1388"/>
      <c r="D206" s="1349"/>
      <c r="E206" s="1389"/>
      <c r="F206" s="1389"/>
      <c r="G206" s="1351"/>
      <c r="H206" s="1352"/>
      <c r="I206" s="1353"/>
      <c r="J206" s="1481">
        <f t="shared" si="5"/>
        <v>0</v>
      </c>
      <c r="K206" s="1355"/>
      <c r="L206" s="1355"/>
      <c r="M206" s="1414"/>
    </row>
    <row r="207" spans="1:13">
      <c r="A207" s="1358"/>
      <c r="B207" s="1388"/>
      <c r="C207" s="1388"/>
      <c r="D207" s="1349"/>
      <c r="E207" s="1389"/>
      <c r="F207" s="1389"/>
      <c r="G207" s="1351"/>
      <c r="H207" s="1352"/>
      <c r="I207" s="1353"/>
      <c r="J207" s="1481">
        <f t="shared" si="5"/>
        <v>0</v>
      </c>
      <c r="K207" s="1355"/>
      <c r="L207" s="1355"/>
      <c r="M207" s="1414"/>
    </row>
    <row r="208" spans="1:13">
      <c r="A208" s="1358"/>
      <c r="B208" s="1388"/>
      <c r="C208" s="1388"/>
      <c r="D208" s="1349"/>
      <c r="E208" s="1389"/>
      <c r="F208" s="1389"/>
      <c r="G208" s="1351"/>
      <c r="H208" s="1352"/>
      <c r="I208" s="1353"/>
      <c r="J208" s="1481">
        <f t="shared" si="5"/>
        <v>0</v>
      </c>
      <c r="K208" s="1355"/>
      <c r="L208" s="1355"/>
      <c r="M208" s="1414"/>
    </row>
    <row r="209" spans="1:13">
      <c r="A209" s="1358"/>
      <c r="B209" s="1388"/>
      <c r="C209" s="1388"/>
      <c r="D209" s="1349"/>
      <c r="E209" s="1389"/>
      <c r="F209" s="1389"/>
      <c r="G209" s="1351"/>
      <c r="H209" s="1352"/>
      <c r="I209" s="1353"/>
      <c r="J209" s="1481">
        <f t="shared" si="5"/>
        <v>0</v>
      </c>
      <c r="K209" s="1355"/>
      <c r="L209" s="1355"/>
      <c r="M209" s="1414"/>
    </row>
    <row r="210" spans="1:13">
      <c r="A210" s="1358"/>
      <c r="B210" s="1388"/>
      <c r="C210" s="1388"/>
      <c r="D210" s="1349"/>
      <c r="E210" s="1389"/>
      <c r="F210" s="1389"/>
      <c r="G210" s="1351"/>
      <c r="H210" s="1352"/>
      <c r="I210" s="1353"/>
      <c r="J210" s="1481">
        <f t="shared" si="5"/>
        <v>0</v>
      </c>
      <c r="K210" s="1355"/>
      <c r="L210" s="1355"/>
      <c r="M210" s="1414"/>
    </row>
    <row r="211" spans="1:13">
      <c r="A211" s="1358"/>
      <c r="B211" s="1388"/>
      <c r="C211" s="1388"/>
      <c r="D211" s="1349"/>
      <c r="E211" s="1389"/>
      <c r="F211" s="1389"/>
      <c r="G211" s="1351"/>
      <c r="H211" s="1352"/>
      <c r="I211" s="1353"/>
      <c r="J211" s="1481">
        <f t="shared" si="5"/>
        <v>0</v>
      </c>
      <c r="K211" s="1355"/>
      <c r="L211" s="1355"/>
      <c r="M211" s="1414"/>
    </row>
    <row r="212" spans="1:13">
      <c r="A212" s="1358"/>
      <c r="B212" s="1388"/>
      <c r="C212" s="1388"/>
      <c r="D212" s="1349"/>
      <c r="E212" s="1389"/>
      <c r="F212" s="1389"/>
      <c r="G212" s="1351"/>
      <c r="H212" s="1352"/>
      <c r="I212" s="1353"/>
      <c r="J212" s="1481">
        <f t="shared" si="5"/>
        <v>0</v>
      </c>
      <c r="K212" s="1355"/>
      <c r="L212" s="1355"/>
      <c r="M212" s="1414"/>
    </row>
    <row r="213" spans="1:13">
      <c r="A213" s="1358"/>
      <c r="B213" s="1388"/>
      <c r="C213" s="1388"/>
      <c r="D213" s="1349"/>
      <c r="E213" s="1389"/>
      <c r="F213" s="1389"/>
      <c r="G213" s="1351"/>
      <c r="H213" s="1352"/>
      <c r="I213" s="1353"/>
      <c r="J213" s="1481">
        <f t="shared" si="5"/>
        <v>0</v>
      </c>
      <c r="K213" s="1355"/>
      <c r="L213" s="1355"/>
      <c r="M213" s="1414"/>
    </row>
    <row r="214" spans="1:13">
      <c r="A214" s="1358"/>
      <c r="B214" s="1388"/>
      <c r="C214" s="1388"/>
      <c r="D214" s="1349"/>
      <c r="E214" s="1389"/>
      <c r="F214" s="1389"/>
      <c r="G214" s="1351"/>
      <c r="H214" s="1352"/>
      <c r="I214" s="1353"/>
      <c r="J214" s="1481">
        <f t="shared" si="5"/>
        <v>0</v>
      </c>
      <c r="K214" s="1355"/>
      <c r="L214" s="1355"/>
      <c r="M214" s="1414"/>
    </row>
    <row r="215" spans="1:13">
      <c r="A215" s="1358"/>
      <c r="B215" s="1388"/>
      <c r="C215" s="1388"/>
      <c r="D215" s="1349"/>
      <c r="E215" s="1389"/>
      <c r="F215" s="1389"/>
      <c r="G215" s="1351"/>
      <c r="H215" s="1352"/>
      <c r="I215" s="1353"/>
      <c r="J215" s="1481">
        <f t="shared" si="5"/>
        <v>0</v>
      </c>
      <c r="K215" s="1355"/>
      <c r="L215" s="1355"/>
      <c r="M215" s="1414"/>
    </row>
    <row r="216" spans="1:13">
      <c r="A216" s="1358"/>
      <c r="B216" s="1388"/>
      <c r="C216" s="1388"/>
      <c r="D216" s="1349"/>
      <c r="E216" s="1389"/>
      <c r="F216" s="1389"/>
      <c r="G216" s="1351"/>
      <c r="H216" s="1352"/>
      <c r="I216" s="1353"/>
      <c r="J216" s="1481">
        <f t="shared" si="5"/>
        <v>0</v>
      </c>
      <c r="K216" s="1355"/>
      <c r="L216" s="1355"/>
      <c r="M216" s="1414"/>
    </row>
    <row r="217" spans="1:13">
      <c r="A217" s="1358"/>
      <c r="B217" s="1388"/>
      <c r="C217" s="1388"/>
      <c r="D217" s="1349"/>
      <c r="E217" s="1389"/>
      <c r="F217" s="1389"/>
      <c r="G217" s="1351"/>
      <c r="H217" s="1352"/>
      <c r="I217" s="1353"/>
      <c r="J217" s="1481">
        <f t="shared" si="5"/>
        <v>0</v>
      </c>
      <c r="K217" s="1355"/>
      <c r="L217" s="1355"/>
      <c r="M217" s="1414"/>
    </row>
    <row r="218" spans="1:13">
      <c r="A218" s="1358"/>
      <c r="B218" s="1388"/>
      <c r="C218" s="1388"/>
      <c r="D218" s="1349"/>
      <c r="E218" s="1389"/>
      <c r="F218" s="1389"/>
      <c r="G218" s="1351"/>
      <c r="H218" s="1352"/>
      <c r="I218" s="1353"/>
      <c r="J218" s="1481">
        <f t="shared" si="5"/>
        <v>0</v>
      </c>
      <c r="K218" s="1355"/>
      <c r="L218" s="1355"/>
      <c r="M218" s="1414"/>
    </row>
    <row r="219" spans="1:13">
      <c r="A219" s="1358"/>
      <c r="B219" s="1388"/>
      <c r="C219" s="1388"/>
      <c r="D219" s="1349"/>
      <c r="E219" s="1389"/>
      <c r="F219" s="1389"/>
      <c r="G219" s="1351"/>
      <c r="H219" s="1352"/>
      <c r="I219" s="1353"/>
      <c r="J219" s="1481">
        <f t="shared" si="5"/>
        <v>0</v>
      </c>
      <c r="K219" s="1355"/>
      <c r="L219" s="1355"/>
      <c r="M219" s="1414"/>
    </row>
    <row r="220" spans="1:13">
      <c r="A220" s="1358"/>
      <c r="B220" s="1388"/>
      <c r="C220" s="1388"/>
      <c r="D220" s="1349"/>
      <c r="E220" s="1389"/>
      <c r="F220" s="1389"/>
      <c r="G220" s="1351"/>
      <c r="H220" s="1352"/>
      <c r="I220" s="1353"/>
      <c r="J220" s="1481">
        <f t="shared" si="5"/>
        <v>0</v>
      </c>
      <c r="K220" s="1355"/>
      <c r="L220" s="1355"/>
      <c r="M220" s="1414"/>
    </row>
    <row r="221" spans="1:13">
      <c r="A221" s="1358"/>
      <c r="B221" s="1388"/>
      <c r="C221" s="1388"/>
      <c r="D221" s="1349"/>
      <c r="E221" s="1389"/>
      <c r="F221" s="1389"/>
      <c r="G221" s="1351"/>
      <c r="H221" s="1352"/>
      <c r="I221" s="1353"/>
      <c r="J221" s="1481">
        <f t="shared" si="5"/>
        <v>0</v>
      </c>
      <c r="K221" s="1355"/>
      <c r="L221" s="1355"/>
      <c r="M221" s="1414"/>
    </row>
    <row r="222" spans="1:13">
      <c r="A222" s="1358"/>
      <c r="B222" s="1388"/>
      <c r="C222" s="1388"/>
      <c r="D222" s="1349"/>
      <c r="E222" s="1389"/>
      <c r="F222" s="1389"/>
      <c r="G222" s="1351"/>
      <c r="H222" s="1352"/>
      <c r="I222" s="1353"/>
      <c r="J222" s="1481">
        <f t="shared" si="5"/>
        <v>0</v>
      </c>
      <c r="K222" s="1355"/>
      <c r="L222" s="1355"/>
      <c r="M222" s="1414"/>
    </row>
    <row r="223" spans="1:13">
      <c r="A223" s="1358"/>
      <c r="B223" s="1388"/>
      <c r="C223" s="1388"/>
      <c r="D223" s="1349"/>
      <c r="E223" s="1389"/>
      <c r="F223" s="1389"/>
      <c r="G223" s="1351"/>
      <c r="H223" s="1352"/>
      <c r="I223" s="1353"/>
      <c r="J223" s="1481">
        <f t="shared" si="5"/>
        <v>0</v>
      </c>
      <c r="K223" s="1355"/>
      <c r="L223" s="1355"/>
      <c r="M223" s="1414"/>
    </row>
    <row r="224" spans="1:13">
      <c r="A224" s="1358"/>
      <c r="B224" s="1388"/>
      <c r="C224" s="1388"/>
      <c r="D224" s="1349"/>
      <c r="E224" s="1389"/>
      <c r="F224" s="1389"/>
      <c r="G224" s="1351"/>
      <c r="H224" s="1352"/>
      <c r="I224" s="1353"/>
      <c r="J224" s="1481">
        <f t="shared" si="5"/>
        <v>0</v>
      </c>
      <c r="K224" s="1355"/>
      <c r="L224" s="1355"/>
      <c r="M224" s="1414"/>
    </row>
    <row r="225" spans="1:13">
      <c r="A225" s="1358"/>
      <c r="B225" s="1388"/>
      <c r="C225" s="1388"/>
      <c r="D225" s="1349"/>
      <c r="E225" s="1389"/>
      <c r="F225" s="1389"/>
      <c r="G225" s="1351"/>
      <c r="H225" s="1352"/>
      <c r="I225" s="1353"/>
      <c r="J225" s="1481">
        <f t="shared" si="5"/>
        <v>0</v>
      </c>
      <c r="K225" s="1355"/>
      <c r="L225" s="1355"/>
      <c r="M225" s="1414"/>
    </row>
    <row r="226" spans="1:13">
      <c r="A226" s="1358"/>
      <c r="B226" s="1388"/>
      <c r="C226" s="1388"/>
      <c r="D226" s="1349"/>
      <c r="E226" s="1389"/>
      <c r="F226" s="1389"/>
      <c r="G226" s="1351"/>
      <c r="H226" s="1352"/>
      <c r="I226" s="1353"/>
      <c r="J226" s="1481">
        <f t="shared" si="5"/>
        <v>0</v>
      </c>
      <c r="K226" s="1355"/>
      <c r="L226" s="1355"/>
      <c r="M226" s="1414"/>
    </row>
    <row r="227" spans="1:13">
      <c r="A227" s="1358"/>
      <c r="B227" s="1388"/>
      <c r="C227" s="1388"/>
      <c r="D227" s="1349"/>
      <c r="E227" s="1389"/>
      <c r="F227" s="1389"/>
      <c r="G227" s="1351"/>
      <c r="H227" s="1352"/>
      <c r="I227" s="1353"/>
      <c r="J227" s="1481">
        <f t="shared" si="5"/>
        <v>0</v>
      </c>
      <c r="K227" s="1355"/>
      <c r="L227" s="1355"/>
      <c r="M227" s="1414"/>
    </row>
    <row r="228" spans="1:13">
      <c r="A228" s="1358"/>
      <c r="B228" s="1388"/>
      <c r="C228" s="1388"/>
      <c r="D228" s="1349"/>
      <c r="E228" s="1389"/>
      <c r="F228" s="1389"/>
      <c r="G228" s="1351"/>
      <c r="H228" s="1352"/>
      <c r="I228" s="1353"/>
      <c r="J228" s="1481">
        <f t="shared" si="5"/>
        <v>0</v>
      </c>
      <c r="K228" s="1355"/>
      <c r="L228" s="1355"/>
      <c r="M228" s="1414"/>
    </row>
    <row r="229" spans="1:13">
      <c r="A229" s="1358"/>
      <c r="B229" s="1388"/>
      <c r="C229" s="1388"/>
      <c r="D229" s="1349"/>
      <c r="E229" s="1389"/>
      <c r="F229" s="1389"/>
      <c r="G229" s="1351"/>
      <c r="H229" s="1352"/>
      <c r="I229" s="1353"/>
      <c r="J229" s="1481">
        <f t="shared" si="5"/>
        <v>0</v>
      </c>
      <c r="K229" s="1355"/>
      <c r="L229" s="1355"/>
      <c r="M229" s="1414"/>
    </row>
    <row r="230" spans="1:13">
      <c r="A230" s="1358"/>
      <c r="B230" s="1388"/>
      <c r="C230" s="1388"/>
      <c r="D230" s="1349"/>
      <c r="E230" s="1389"/>
      <c r="F230" s="1389"/>
      <c r="G230" s="1351"/>
      <c r="H230" s="1352"/>
      <c r="I230" s="1353"/>
      <c r="J230" s="1481">
        <f t="shared" si="5"/>
        <v>0</v>
      </c>
      <c r="K230" s="1355"/>
      <c r="L230" s="1355"/>
      <c r="M230" s="1414"/>
    </row>
    <row r="231" spans="1:13">
      <c r="A231" s="1358"/>
      <c r="B231" s="1388"/>
      <c r="C231" s="1388"/>
      <c r="D231" s="1349"/>
      <c r="E231" s="1389"/>
      <c r="F231" s="1389"/>
      <c r="G231" s="1351"/>
      <c r="H231" s="1352"/>
      <c r="I231" s="1353"/>
      <c r="J231" s="1481">
        <f t="shared" ref="J231:J294" si="6">H231-I231</f>
        <v>0</v>
      </c>
      <c r="K231" s="1355"/>
      <c r="L231" s="1355"/>
      <c r="M231" s="1414"/>
    </row>
    <row r="232" spans="1:13">
      <c r="A232" s="1358"/>
      <c r="B232" s="1388"/>
      <c r="C232" s="1388"/>
      <c r="D232" s="1349"/>
      <c r="E232" s="1389"/>
      <c r="F232" s="1389"/>
      <c r="G232" s="1351"/>
      <c r="H232" s="1352"/>
      <c r="I232" s="1353"/>
      <c r="J232" s="1481">
        <f t="shared" si="6"/>
        <v>0</v>
      </c>
      <c r="K232" s="1355"/>
      <c r="L232" s="1355"/>
      <c r="M232" s="1414"/>
    </row>
    <row r="233" spans="1:13">
      <c r="A233" s="1358"/>
      <c r="B233" s="1388"/>
      <c r="C233" s="1388"/>
      <c r="D233" s="1349"/>
      <c r="E233" s="1389"/>
      <c r="F233" s="1389"/>
      <c r="G233" s="1351"/>
      <c r="H233" s="1352"/>
      <c r="I233" s="1353"/>
      <c r="J233" s="1481">
        <f t="shared" si="6"/>
        <v>0</v>
      </c>
      <c r="K233" s="1355"/>
      <c r="L233" s="1355"/>
      <c r="M233" s="1414"/>
    </row>
    <row r="234" spans="1:13">
      <c r="A234" s="1358"/>
      <c r="B234" s="1388"/>
      <c r="C234" s="1388"/>
      <c r="D234" s="1349"/>
      <c r="E234" s="1389"/>
      <c r="F234" s="1389"/>
      <c r="G234" s="1351"/>
      <c r="H234" s="1352"/>
      <c r="I234" s="1353"/>
      <c r="J234" s="1481">
        <f t="shared" si="6"/>
        <v>0</v>
      </c>
      <c r="K234" s="1355"/>
      <c r="L234" s="1355"/>
      <c r="M234" s="1414"/>
    </row>
    <row r="235" spans="1:13">
      <c r="A235" s="1358"/>
      <c r="B235" s="1388"/>
      <c r="C235" s="1388"/>
      <c r="D235" s="1349"/>
      <c r="E235" s="1389"/>
      <c r="F235" s="1389"/>
      <c r="G235" s="1351"/>
      <c r="H235" s="1352"/>
      <c r="I235" s="1353"/>
      <c r="J235" s="1481">
        <f t="shared" si="6"/>
        <v>0</v>
      </c>
      <c r="K235" s="1355"/>
      <c r="L235" s="1355"/>
      <c r="M235" s="1414"/>
    </row>
    <row r="236" spans="1:13">
      <c r="A236" s="1358"/>
      <c r="B236" s="1388"/>
      <c r="C236" s="1388"/>
      <c r="D236" s="1349"/>
      <c r="E236" s="1389"/>
      <c r="F236" s="1389"/>
      <c r="G236" s="1351"/>
      <c r="H236" s="1352"/>
      <c r="I236" s="1353"/>
      <c r="J236" s="1481">
        <f t="shared" si="6"/>
        <v>0</v>
      </c>
      <c r="K236" s="1355"/>
      <c r="L236" s="1355"/>
      <c r="M236" s="1414"/>
    </row>
    <row r="237" spans="1:13">
      <c r="A237" s="1358"/>
      <c r="B237" s="1388"/>
      <c r="C237" s="1388"/>
      <c r="D237" s="1349"/>
      <c r="E237" s="1389"/>
      <c r="F237" s="1389"/>
      <c r="G237" s="1351"/>
      <c r="H237" s="1352"/>
      <c r="I237" s="1353"/>
      <c r="J237" s="1481">
        <f t="shared" si="6"/>
        <v>0</v>
      </c>
      <c r="K237" s="1355"/>
      <c r="L237" s="1355"/>
      <c r="M237" s="1414"/>
    </row>
    <row r="238" spans="1:13">
      <c r="A238" s="1358"/>
      <c r="B238" s="1388"/>
      <c r="C238" s="1388"/>
      <c r="D238" s="1349"/>
      <c r="E238" s="1389"/>
      <c r="F238" s="1389"/>
      <c r="G238" s="1351"/>
      <c r="H238" s="1352"/>
      <c r="I238" s="1353"/>
      <c r="J238" s="1481">
        <f t="shared" si="6"/>
        <v>0</v>
      </c>
      <c r="K238" s="1355"/>
      <c r="L238" s="1355"/>
      <c r="M238" s="1414"/>
    </row>
    <row r="239" spans="1:13">
      <c r="A239" s="1358"/>
      <c r="B239" s="1388"/>
      <c r="C239" s="1388"/>
      <c r="D239" s="1349"/>
      <c r="E239" s="1389"/>
      <c r="F239" s="1389"/>
      <c r="G239" s="1351"/>
      <c r="H239" s="1352"/>
      <c r="I239" s="1353"/>
      <c r="J239" s="1481">
        <f t="shared" si="6"/>
        <v>0</v>
      </c>
      <c r="K239" s="1355"/>
      <c r="L239" s="1355"/>
      <c r="M239" s="1414"/>
    </row>
    <row r="240" spans="1:13">
      <c r="A240" s="1358"/>
      <c r="B240" s="1388"/>
      <c r="C240" s="1388"/>
      <c r="D240" s="1349"/>
      <c r="E240" s="1389"/>
      <c r="F240" s="1389"/>
      <c r="G240" s="1351"/>
      <c r="H240" s="1352"/>
      <c r="I240" s="1353"/>
      <c r="J240" s="1481">
        <f t="shared" si="6"/>
        <v>0</v>
      </c>
      <c r="K240" s="1355"/>
      <c r="L240" s="1355"/>
      <c r="M240" s="1414"/>
    </row>
    <row r="241" spans="1:13">
      <c r="A241" s="1358"/>
      <c r="B241" s="1388"/>
      <c r="C241" s="1388"/>
      <c r="D241" s="1349"/>
      <c r="E241" s="1389"/>
      <c r="F241" s="1389"/>
      <c r="G241" s="1351"/>
      <c r="H241" s="1352"/>
      <c r="I241" s="1353"/>
      <c r="J241" s="1481">
        <f t="shared" si="6"/>
        <v>0</v>
      </c>
      <c r="K241" s="1355"/>
      <c r="L241" s="1355"/>
      <c r="M241" s="1414"/>
    </row>
    <row r="242" spans="1:13">
      <c r="A242" s="1358"/>
      <c r="B242" s="1388"/>
      <c r="C242" s="1388"/>
      <c r="D242" s="1349"/>
      <c r="E242" s="1389"/>
      <c r="F242" s="1389"/>
      <c r="G242" s="1351"/>
      <c r="H242" s="1352"/>
      <c r="I242" s="1353"/>
      <c r="J242" s="1481">
        <f t="shared" si="6"/>
        <v>0</v>
      </c>
      <c r="K242" s="1355"/>
      <c r="L242" s="1355"/>
      <c r="M242" s="1414"/>
    </row>
    <row r="243" spans="1:13">
      <c r="A243" s="1358"/>
      <c r="B243" s="1388"/>
      <c r="C243" s="1388"/>
      <c r="D243" s="1349"/>
      <c r="E243" s="1389"/>
      <c r="F243" s="1389"/>
      <c r="G243" s="1351"/>
      <c r="H243" s="1352"/>
      <c r="I243" s="1353"/>
      <c r="J243" s="1481">
        <f t="shared" si="6"/>
        <v>0</v>
      </c>
      <c r="K243" s="1355"/>
      <c r="L243" s="1355"/>
      <c r="M243" s="1414"/>
    </row>
    <row r="244" spans="1:13">
      <c r="A244" s="1358"/>
      <c r="B244" s="1388"/>
      <c r="C244" s="1388"/>
      <c r="D244" s="1349"/>
      <c r="E244" s="1389"/>
      <c r="F244" s="1389"/>
      <c r="G244" s="1351"/>
      <c r="H244" s="1352"/>
      <c r="I244" s="1353"/>
      <c r="J244" s="1481">
        <f t="shared" si="6"/>
        <v>0</v>
      </c>
      <c r="K244" s="1355"/>
      <c r="L244" s="1355"/>
      <c r="M244" s="1414"/>
    </row>
    <row r="245" spans="1:13">
      <c r="A245" s="1358"/>
      <c r="B245" s="1388"/>
      <c r="C245" s="1388"/>
      <c r="D245" s="1349"/>
      <c r="E245" s="1389"/>
      <c r="F245" s="1389"/>
      <c r="G245" s="1351"/>
      <c r="H245" s="1352"/>
      <c r="I245" s="1353"/>
      <c r="J245" s="1481">
        <f t="shared" si="6"/>
        <v>0</v>
      </c>
      <c r="K245" s="1355"/>
      <c r="L245" s="1355"/>
      <c r="M245" s="1414"/>
    </row>
    <row r="246" spans="1:13">
      <c r="A246" s="1358"/>
      <c r="B246" s="1388"/>
      <c r="C246" s="1388"/>
      <c r="D246" s="1349"/>
      <c r="E246" s="1389"/>
      <c r="F246" s="1389"/>
      <c r="G246" s="1351"/>
      <c r="H246" s="1352"/>
      <c r="I246" s="1353"/>
      <c r="J246" s="1481">
        <f t="shared" si="6"/>
        <v>0</v>
      </c>
      <c r="K246" s="1355"/>
      <c r="L246" s="1355"/>
      <c r="M246" s="1414"/>
    </row>
    <row r="247" spans="1:13">
      <c r="A247" s="1358"/>
      <c r="B247" s="1388"/>
      <c r="C247" s="1388"/>
      <c r="D247" s="1349"/>
      <c r="E247" s="1389"/>
      <c r="F247" s="1389"/>
      <c r="G247" s="1351"/>
      <c r="H247" s="1352"/>
      <c r="I247" s="1353"/>
      <c r="J247" s="1481">
        <f t="shared" si="6"/>
        <v>0</v>
      </c>
      <c r="K247" s="1355"/>
      <c r="L247" s="1355"/>
      <c r="M247" s="1414"/>
    </row>
    <row r="248" spans="1:13">
      <c r="A248" s="1358"/>
      <c r="B248" s="1388"/>
      <c r="C248" s="1388"/>
      <c r="D248" s="1349"/>
      <c r="E248" s="1389"/>
      <c r="F248" s="1389"/>
      <c r="G248" s="1351"/>
      <c r="H248" s="1352"/>
      <c r="I248" s="1353"/>
      <c r="J248" s="1481">
        <f t="shared" si="6"/>
        <v>0</v>
      </c>
      <c r="K248" s="1355"/>
      <c r="L248" s="1355"/>
      <c r="M248" s="1414"/>
    </row>
    <row r="249" spans="1:13">
      <c r="A249" s="1358"/>
      <c r="B249" s="1388"/>
      <c r="C249" s="1388"/>
      <c r="D249" s="1349"/>
      <c r="E249" s="1389"/>
      <c r="F249" s="1389"/>
      <c r="G249" s="1351"/>
      <c r="H249" s="1352"/>
      <c r="I249" s="1353"/>
      <c r="J249" s="1481">
        <f t="shared" si="6"/>
        <v>0</v>
      </c>
      <c r="K249" s="1355"/>
      <c r="L249" s="1355"/>
      <c r="M249" s="1414"/>
    </row>
    <row r="250" spans="1:13">
      <c r="A250" s="1358"/>
      <c r="B250" s="1388"/>
      <c r="C250" s="1388"/>
      <c r="D250" s="1349"/>
      <c r="E250" s="1389"/>
      <c r="F250" s="1389"/>
      <c r="G250" s="1351"/>
      <c r="H250" s="1352"/>
      <c r="I250" s="1353"/>
      <c r="J250" s="1481">
        <f t="shared" si="6"/>
        <v>0</v>
      </c>
      <c r="K250" s="1355"/>
      <c r="L250" s="1355"/>
      <c r="M250" s="1414"/>
    </row>
    <row r="251" spans="1:13">
      <c r="A251" s="1358"/>
      <c r="B251" s="1388"/>
      <c r="C251" s="1388"/>
      <c r="D251" s="1349"/>
      <c r="E251" s="1389"/>
      <c r="F251" s="1389"/>
      <c r="G251" s="1351"/>
      <c r="H251" s="1352"/>
      <c r="I251" s="1353"/>
      <c r="J251" s="1481">
        <f t="shared" si="6"/>
        <v>0</v>
      </c>
      <c r="K251" s="1355"/>
      <c r="L251" s="1355"/>
      <c r="M251" s="1414"/>
    </row>
    <row r="252" spans="1:13">
      <c r="A252" s="1358"/>
      <c r="B252" s="1388"/>
      <c r="C252" s="1388"/>
      <c r="D252" s="1349"/>
      <c r="E252" s="1389"/>
      <c r="F252" s="1389"/>
      <c r="G252" s="1351"/>
      <c r="H252" s="1352"/>
      <c r="I252" s="1353"/>
      <c r="J252" s="1481">
        <f t="shared" si="6"/>
        <v>0</v>
      </c>
      <c r="K252" s="1355"/>
      <c r="L252" s="1355"/>
      <c r="M252" s="1414"/>
    </row>
    <row r="253" spans="1:13">
      <c r="A253" s="1358"/>
      <c r="B253" s="1388"/>
      <c r="C253" s="1388"/>
      <c r="D253" s="1349"/>
      <c r="E253" s="1389"/>
      <c r="F253" s="1389"/>
      <c r="G253" s="1351"/>
      <c r="H253" s="1352"/>
      <c r="I253" s="1353"/>
      <c r="J253" s="1481">
        <f t="shared" si="6"/>
        <v>0</v>
      </c>
      <c r="K253" s="1355"/>
      <c r="L253" s="1355"/>
      <c r="M253" s="1414"/>
    </row>
    <row r="254" spans="1:13">
      <c r="A254" s="1358"/>
      <c r="B254" s="1388"/>
      <c r="C254" s="1388"/>
      <c r="D254" s="1349"/>
      <c r="E254" s="1389"/>
      <c r="F254" s="1389"/>
      <c r="G254" s="1351"/>
      <c r="H254" s="1352"/>
      <c r="I254" s="1353"/>
      <c r="J254" s="1481">
        <f t="shared" si="6"/>
        <v>0</v>
      </c>
      <c r="K254" s="1355"/>
      <c r="L254" s="1355"/>
      <c r="M254" s="1414"/>
    </row>
    <row r="255" spans="1:13">
      <c r="A255" s="1358"/>
      <c r="B255" s="1388"/>
      <c r="C255" s="1388"/>
      <c r="D255" s="1349"/>
      <c r="E255" s="1389"/>
      <c r="F255" s="1389"/>
      <c r="G255" s="1351"/>
      <c r="H255" s="1352"/>
      <c r="I255" s="1353"/>
      <c r="J255" s="1481">
        <f t="shared" si="6"/>
        <v>0</v>
      </c>
      <c r="K255" s="1355"/>
      <c r="L255" s="1355"/>
      <c r="M255" s="1414"/>
    </row>
    <row r="256" spans="1:13">
      <c r="A256" s="1358"/>
      <c r="B256" s="1388"/>
      <c r="C256" s="1388"/>
      <c r="D256" s="1349"/>
      <c r="E256" s="1389"/>
      <c r="F256" s="1389"/>
      <c r="G256" s="1351"/>
      <c r="H256" s="1352"/>
      <c r="I256" s="1353"/>
      <c r="J256" s="1481">
        <f t="shared" si="6"/>
        <v>0</v>
      </c>
      <c r="K256" s="1355"/>
      <c r="L256" s="1355"/>
      <c r="M256" s="1414"/>
    </row>
    <row r="257" spans="1:13">
      <c r="A257" s="1358"/>
      <c r="B257" s="1388"/>
      <c r="C257" s="1388"/>
      <c r="D257" s="1349"/>
      <c r="E257" s="1389"/>
      <c r="F257" s="1389"/>
      <c r="G257" s="1351"/>
      <c r="H257" s="1352"/>
      <c r="I257" s="1353"/>
      <c r="J257" s="1481">
        <f t="shared" si="6"/>
        <v>0</v>
      </c>
      <c r="K257" s="1355"/>
      <c r="L257" s="1355"/>
      <c r="M257" s="1414"/>
    </row>
    <row r="258" spans="1:13">
      <c r="A258" s="1358"/>
      <c r="B258" s="1388"/>
      <c r="C258" s="1388"/>
      <c r="D258" s="1349"/>
      <c r="E258" s="1389"/>
      <c r="F258" s="1389"/>
      <c r="G258" s="1351"/>
      <c r="H258" s="1352"/>
      <c r="I258" s="1353"/>
      <c r="J258" s="1481">
        <f t="shared" si="6"/>
        <v>0</v>
      </c>
      <c r="K258" s="1355"/>
      <c r="L258" s="1355"/>
      <c r="M258" s="1414"/>
    </row>
    <row r="259" spans="1:13">
      <c r="A259" s="1358"/>
      <c r="B259" s="1388"/>
      <c r="C259" s="1388"/>
      <c r="D259" s="1349"/>
      <c r="E259" s="1389"/>
      <c r="F259" s="1389"/>
      <c r="G259" s="1351"/>
      <c r="H259" s="1352"/>
      <c r="I259" s="1353"/>
      <c r="J259" s="1481">
        <f t="shared" si="6"/>
        <v>0</v>
      </c>
      <c r="K259" s="1355"/>
      <c r="L259" s="1355"/>
      <c r="M259" s="1414"/>
    </row>
    <row r="260" spans="1:13">
      <c r="A260" s="1358"/>
      <c r="B260" s="1388"/>
      <c r="C260" s="1388"/>
      <c r="D260" s="1349"/>
      <c r="E260" s="1389"/>
      <c r="F260" s="1389"/>
      <c r="G260" s="1351"/>
      <c r="H260" s="1352"/>
      <c r="I260" s="1353"/>
      <c r="J260" s="1481">
        <f t="shared" si="6"/>
        <v>0</v>
      </c>
      <c r="K260" s="1355"/>
      <c r="L260" s="1355"/>
      <c r="M260" s="1414"/>
    </row>
    <row r="261" spans="1:13">
      <c r="A261" s="1358"/>
      <c r="B261" s="1388"/>
      <c r="C261" s="1388"/>
      <c r="D261" s="1349"/>
      <c r="E261" s="1389"/>
      <c r="F261" s="1389"/>
      <c r="G261" s="1351"/>
      <c r="H261" s="1352"/>
      <c r="I261" s="1353"/>
      <c r="J261" s="1481">
        <f t="shared" si="6"/>
        <v>0</v>
      </c>
      <c r="K261" s="1355"/>
      <c r="L261" s="1355"/>
      <c r="M261" s="1414"/>
    </row>
    <row r="262" spans="1:13">
      <c r="A262" s="1358"/>
      <c r="B262" s="1388"/>
      <c r="C262" s="1388"/>
      <c r="D262" s="1349"/>
      <c r="E262" s="1389"/>
      <c r="F262" s="1389"/>
      <c r="G262" s="1351"/>
      <c r="H262" s="1352"/>
      <c r="I262" s="1353"/>
      <c r="J262" s="1481">
        <f t="shared" si="6"/>
        <v>0</v>
      </c>
      <c r="K262" s="1355"/>
      <c r="L262" s="1355"/>
      <c r="M262" s="1414"/>
    </row>
    <row r="263" spans="1:13">
      <c r="A263" s="1358"/>
      <c r="B263" s="1388"/>
      <c r="C263" s="1388"/>
      <c r="D263" s="1349"/>
      <c r="E263" s="1389"/>
      <c r="F263" s="1389"/>
      <c r="G263" s="1351"/>
      <c r="H263" s="1352"/>
      <c r="I263" s="1353"/>
      <c r="J263" s="1481">
        <f t="shared" si="6"/>
        <v>0</v>
      </c>
      <c r="K263" s="1355"/>
      <c r="L263" s="1355"/>
      <c r="M263" s="1414"/>
    </row>
    <row r="264" spans="1:13">
      <c r="A264" s="1358"/>
      <c r="B264" s="1388"/>
      <c r="C264" s="1388"/>
      <c r="D264" s="1349"/>
      <c r="E264" s="1389"/>
      <c r="F264" s="1389"/>
      <c r="G264" s="1351"/>
      <c r="H264" s="1352"/>
      <c r="I264" s="1353"/>
      <c r="J264" s="1481">
        <f t="shared" si="6"/>
        <v>0</v>
      </c>
      <c r="K264" s="1355"/>
      <c r="L264" s="1355"/>
      <c r="M264" s="1414"/>
    </row>
    <row r="265" spans="1:13">
      <c r="A265" s="1358"/>
      <c r="B265" s="1388"/>
      <c r="C265" s="1388"/>
      <c r="D265" s="1349"/>
      <c r="E265" s="1389"/>
      <c r="F265" s="1389"/>
      <c r="G265" s="1351"/>
      <c r="H265" s="1352"/>
      <c r="I265" s="1353"/>
      <c r="J265" s="1481">
        <f t="shared" si="6"/>
        <v>0</v>
      </c>
      <c r="K265" s="1355"/>
      <c r="L265" s="1355"/>
      <c r="M265" s="1414"/>
    </row>
    <row r="266" spans="1:13">
      <c r="A266" s="1358"/>
      <c r="B266" s="1388"/>
      <c r="C266" s="1388"/>
      <c r="D266" s="1349"/>
      <c r="E266" s="1389"/>
      <c r="F266" s="1389"/>
      <c r="G266" s="1351"/>
      <c r="H266" s="1352"/>
      <c r="I266" s="1353"/>
      <c r="J266" s="1481">
        <f t="shared" si="6"/>
        <v>0</v>
      </c>
      <c r="K266" s="1355"/>
      <c r="L266" s="1355"/>
      <c r="M266" s="1414"/>
    </row>
    <row r="267" spans="1:13">
      <c r="A267" s="1358"/>
      <c r="B267" s="1388"/>
      <c r="C267" s="1388"/>
      <c r="D267" s="1349"/>
      <c r="E267" s="1389"/>
      <c r="F267" s="1389"/>
      <c r="G267" s="1351"/>
      <c r="H267" s="1352"/>
      <c r="I267" s="1353"/>
      <c r="J267" s="1481">
        <f t="shared" si="6"/>
        <v>0</v>
      </c>
      <c r="K267" s="1355"/>
      <c r="L267" s="1355"/>
      <c r="M267" s="1414"/>
    </row>
    <row r="268" spans="1:13">
      <c r="A268" s="1358"/>
      <c r="B268" s="1388"/>
      <c r="C268" s="1388"/>
      <c r="D268" s="1349"/>
      <c r="E268" s="1389"/>
      <c r="F268" s="1389"/>
      <c r="G268" s="1351"/>
      <c r="H268" s="1352"/>
      <c r="I268" s="1353"/>
      <c r="J268" s="1481">
        <f t="shared" si="6"/>
        <v>0</v>
      </c>
      <c r="K268" s="1355"/>
      <c r="L268" s="1355"/>
      <c r="M268" s="1414"/>
    </row>
    <row r="269" spans="1:13">
      <c r="A269" s="1358"/>
      <c r="B269" s="1388"/>
      <c r="C269" s="1388"/>
      <c r="D269" s="1349"/>
      <c r="E269" s="1389"/>
      <c r="F269" s="1389"/>
      <c r="G269" s="1351"/>
      <c r="H269" s="1352"/>
      <c r="I269" s="1353"/>
      <c r="J269" s="1481">
        <f t="shared" si="6"/>
        <v>0</v>
      </c>
      <c r="K269" s="1355"/>
      <c r="L269" s="1355"/>
      <c r="M269" s="1414"/>
    </row>
    <row r="270" spans="1:13">
      <c r="A270" s="1358"/>
      <c r="B270" s="1388"/>
      <c r="C270" s="1388"/>
      <c r="D270" s="1349"/>
      <c r="E270" s="1389"/>
      <c r="F270" s="1389"/>
      <c r="G270" s="1351"/>
      <c r="H270" s="1352"/>
      <c r="I270" s="1353"/>
      <c r="J270" s="1481">
        <f t="shared" si="6"/>
        <v>0</v>
      </c>
      <c r="K270" s="1355"/>
      <c r="L270" s="1355"/>
      <c r="M270" s="1414"/>
    </row>
    <row r="271" spans="1:13">
      <c r="A271" s="1358"/>
      <c r="B271" s="1388"/>
      <c r="C271" s="1388"/>
      <c r="D271" s="1349"/>
      <c r="E271" s="1389"/>
      <c r="F271" s="1389"/>
      <c r="G271" s="1351"/>
      <c r="H271" s="1352"/>
      <c r="I271" s="1353"/>
      <c r="J271" s="1481">
        <f t="shared" si="6"/>
        <v>0</v>
      </c>
      <c r="K271" s="1355"/>
      <c r="L271" s="1355"/>
      <c r="M271" s="1414"/>
    </row>
    <row r="272" spans="1:13">
      <c r="A272" s="1358"/>
      <c r="B272" s="1388"/>
      <c r="C272" s="1388"/>
      <c r="D272" s="1349"/>
      <c r="E272" s="1389"/>
      <c r="F272" s="1389"/>
      <c r="G272" s="1351"/>
      <c r="H272" s="1352"/>
      <c r="I272" s="1353"/>
      <c r="J272" s="1481">
        <f t="shared" si="6"/>
        <v>0</v>
      </c>
      <c r="K272" s="1355"/>
      <c r="L272" s="1355"/>
      <c r="M272" s="1414"/>
    </row>
    <row r="273" spans="1:13">
      <c r="A273" s="1358"/>
      <c r="B273" s="1388"/>
      <c r="C273" s="1388"/>
      <c r="D273" s="1349"/>
      <c r="E273" s="1389"/>
      <c r="F273" s="1389"/>
      <c r="G273" s="1351"/>
      <c r="H273" s="1352"/>
      <c r="I273" s="1353"/>
      <c r="J273" s="1481">
        <f t="shared" si="6"/>
        <v>0</v>
      </c>
      <c r="K273" s="1355"/>
      <c r="L273" s="1355"/>
      <c r="M273" s="1414"/>
    </row>
    <row r="274" spans="1:13">
      <c r="A274" s="1358"/>
      <c r="B274" s="1388"/>
      <c r="C274" s="1388"/>
      <c r="D274" s="1349"/>
      <c r="E274" s="1389"/>
      <c r="F274" s="1389"/>
      <c r="G274" s="1351"/>
      <c r="H274" s="1352"/>
      <c r="I274" s="1353"/>
      <c r="J274" s="1481">
        <f t="shared" si="6"/>
        <v>0</v>
      </c>
      <c r="K274" s="1355"/>
      <c r="L274" s="1355"/>
      <c r="M274" s="1414"/>
    </row>
    <row r="275" spans="1:13">
      <c r="A275" s="1358"/>
      <c r="B275" s="1388"/>
      <c r="C275" s="1388"/>
      <c r="D275" s="1349"/>
      <c r="E275" s="1389"/>
      <c r="F275" s="1389"/>
      <c r="G275" s="1351"/>
      <c r="H275" s="1352"/>
      <c r="I275" s="1353"/>
      <c r="J275" s="1481">
        <f t="shared" si="6"/>
        <v>0</v>
      </c>
      <c r="K275" s="1355"/>
      <c r="L275" s="1355"/>
      <c r="M275" s="1414"/>
    </row>
    <row r="276" spans="1:13">
      <c r="A276" s="1358"/>
      <c r="B276" s="1388"/>
      <c r="C276" s="1388"/>
      <c r="D276" s="1349"/>
      <c r="E276" s="1389"/>
      <c r="F276" s="1389"/>
      <c r="G276" s="1351"/>
      <c r="H276" s="1352"/>
      <c r="I276" s="1353"/>
      <c r="J276" s="1481">
        <f t="shared" si="6"/>
        <v>0</v>
      </c>
      <c r="K276" s="1355"/>
      <c r="L276" s="1355"/>
      <c r="M276" s="1414"/>
    </row>
    <row r="277" spans="1:13">
      <c r="A277" s="1358"/>
      <c r="B277" s="1388"/>
      <c r="C277" s="1388"/>
      <c r="D277" s="1349"/>
      <c r="E277" s="1389"/>
      <c r="F277" s="1389"/>
      <c r="G277" s="1351"/>
      <c r="H277" s="1352"/>
      <c r="I277" s="1353"/>
      <c r="J277" s="1481">
        <f t="shared" si="6"/>
        <v>0</v>
      </c>
      <c r="K277" s="1355"/>
      <c r="L277" s="1355"/>
      <c r="M277" s="1414"/>
    </row>
    <row r="278" spans="1:13">
      <c r="A278" s="1358"/>
      <c r="B278" s="1388"/>
      <c r="C278" s="1388"/>
      <c r="D278" s="1349"/>
      <c r="E278" s="1389"/>
      <c r="F278" s="1389"/>
      <c r="G278" s="1351"/>
      <c r="H278" s="1352"/>
      <c r="I278" s="1353"/>
      <c r="J278" s="1481">
        <f t="shared" si="6"/>
        <v>0</v>
      </c>
      <c r="K278" s="1355"/>
      <c r="L278" s="1355"/>
      <c r="M278" s="1414"/>
    </row>
    <row r="279" spans="1:13">
      <c r="A279" s="1358"/>
      <c r="B279" s="1388"/>
      <c r="C279" s="1388"/>
      <c r="D279" s="1349"/>
      <c r="E279" s="1389"/>
      <c r="F279" s="1389"/>
      <c r="G279" s="1351"/>
      <c r="H279" s="1352"/>
      <c r="I279" s="1353"/>
      <c r="J279" s="1481">
        <f t="shared" si="6"/>
        <v>0</v>
      </c>
      <c r="K279" s="1355"/>
      <c r="L279" s="1355"/>
      <c r="M279" s="1414"/>
    </row>
    <row r="280" spans="1:13">
      <c r="A280" s="1358"/>
      <c r="B280" s="1388"/>
      <c r="C280" s="1388"/>
      <c r="D280" s="1349"/>
      <c r="E280" s="1389"/>
      <c r="F280" s="1389"/>
      <c r="G280" s="1351"/>
      <c r="H280" s="1352"/>
      <c r="I280" s="1353"/>
      <c r="J280" s="1481">
        <f t="shared" si="6"/>
        <v>0</v>
      </c>
      <c r="K280" s="1355"/>
      <c r="L280" s="1355"/>
      <c r="M280" s="1414"/>
    </row>
    <row r="281" spans="1:13">
      <c r="A281" s="1358"/>
      <c r="B281" s="1388"/>
      <c r="C281" s="1388"/>
      <c r="D281" s="1349"/>
      <c r="E281" s="1389"/>
      <c r="F281" s="1389"/>
      <c r="G281" s="1351"/>
      <c r="H281" s="1352"/>
      <c r="I281" s="1353"/>
      <c r="J281" s="1481">
        <f t="shared" si="6"/>
        <v>0</v>
      </c>
      <c r="K281" s="1355"/>
      <c r="L281" s="1355"/>
      <c r="M281" s="1414"/>
    </row>
    <row r="282" spans="1:13">
      <c r="A282" s="1358"/>
      <c r="B282" s="1388"/>
      <c r="C282" s="1388"/>
      <c r="D282" s="1349"/>
      <c r="E282" s="1389"/>
      <c r="F282" s="1389"/>
      <c r="G282" s="1351"/>
      <c r="H282" s="1352"/>
      <c r="I282" s="1353"/>
      <c r="J282" s="1481">
        <f t="shared" si="6"/>
        <v>0</v>
      </c>
      <c r="K282" s="1355"/>
      <c r="L282" s="1355"/>
      <c r="M282" s="1414"/>
    </row>
    <row r="283" spans="1:13">
      <c r="A283" s="1358"/>
      <c r="B283" s="1388"/>
      <c r="C283" s="1388"/>
      <c r="D283" s="1349"/>
      <c r="E283" s="1389"/>
      <c r="F283" s="1389"/>
      <c r="G283" s="1351"/>
      <c r="H283" s="1352"/>
      <c r="I283" s="1353"/>
      <c r="J283" s="1481">
        <f t="shared" si="6"/>
        <v>0</v>
      </c>
      <c r="K283" s="1355"/>
      <c r="L283" s="1355"/>
      <c r="M283" s="1414"/>
    </row>
    <row r="284" spans="1:13">
      <c r="A284" s="1358"/>
      <c r="B284" s="1388"/>
      <c r="C284" s="1388"/>
      <c r="D284" s="1349"/>
      <c r="E284" s="1389"/>
      <c r="F284" s="1389"/>
      <c r="G284" s="1351"/>
      <c r="H284" s="1352"/>
      <c r="I284" s="1353"/>
      <c r="J284" s="1481">
        <f t="shared" si="6"/>
        <v>0</v>
      </c>
      <c r="K284" s="1355"/>
      <c r="L284" s="1355"/>
      <c r="M284" s="1414"/>
    </row>
    <row r="285" spans="1:13">
      <c r="A285" s="1358"/>
      <c r="B285" s="1388"/>
      <c r="C285" s="1388"/>
      <c r="D285" s="1349"/>
      <c r="E285" s="1389"/>
      <c r="F285" s="1389"/>
      <c r="G285" s="1351"/>
      <c r="H285" s="1352"/>
      <c r="I285" s="1353"/>
      <c r="J285" s="1481">
        <f t="shared" si="6"/>
        <v>0</v>
      </c>
      <c r="K285" s="1355"/>
      <c r="L285" s="1355"/>
      <c r="M285" s="1414"/>
    </row>
    <row r="286" spans="1:13">
      <c r="A286" s="1358"/>
      <c r="B286" s="1388"/>
      <c r="C286" s="1388"/>
      <c r="D286" s="1349"/>
      <c r="E286" s="1389"/>
      <c r="F286" s="1389"/>
      <c r="G286" s="1351"/>
      <c r="H286" s="1352"/>
      <c r="I286" s="1353"/>
      <c r="J286" s="1481">
        <f t="shared" si="6"/>
        <v>0</v>
      </c>
      <c r="K286" s="1355"/>
      <c r="L286" s="1355"/>
      <c r="M286" s="1414"/>
    </row>
    <row r="287" spans="1:13">
      <c r="A287" s="1358"/>
      <c r="B287" s="1388"/>
      <c r="C287" s="1388"/>
      <c r="D287" s="1349"/>
      <c r="E287" s="1389"/>
      <c r="F287" s="1389"/>
      <c r="G287" s="1351"/>
      <c r="H287" s="1352"/>
      <c r="I287" s="1353"/>
      <c r="J287" s="1481">
        <f t="shared" si="6"/>
        <v>0</v>
      </c>
      <c r="K287" s="1355"/>
      <c r="L287" s="1355"/>
      <c r="M287" s="1414"/>
    </row>
    <row r="288" spans="1:13">
      <c r="A288" s="1358"/>
      <c r="B288" s="1388"/>
      <c r="C288" s="1388"/>
      <c r="D288" s="1349"/>
      <c r="E288" s="1389"/>
      <c r="F288" s="1389"/>
      <c r="G288" s="1351"/>
      <c r="H288" s="1352"/>
      <c r="I288" s="1353"/>
      <c r="J288" s="1481">
        <f t="shared" si="6"/>
        <v>0</v>
      </c>
      <c r="K288" s="1355"/>
      <c r="L288" s="1355"/>
      <c r="M288" s="1414"/>
    </row>
    <row r="289" spans="1:13">
      <c r="A289" s="1358"/>
      <c r="B289" s="1388"/>
      <c r="C289" s="1388"/>
      <c r="D289" s="1349"/>
      <c r="E289" s="1389"/>
      <c r="F289" s="1389"/>
      <c r="G289" s="1351"/>
      <c r="H289" s="1352"/>
      <c r="I289" s="1353"/>
      <c r="J289" s="1481">
        <f t="shared" si="6"/>
        <v>0</v>
      </c>
      <c r="K289" s="1355"/>
      <c r="L289" s="1355"/>
      <c r="M289" s="1414"/>
    </row>
    <row r="290" spans="1:13">
      <c r="A290" s="1358"/>
      <c r="B290" s="1388"/>
      <c r="C290" s="1388"/>
      <c r="D290" s="1349"/>
      <c r="E290" s="1389"/>
      <c r="F290" s="1389"/>
      <c r="G290" s="1351"/>
      <c r="H290" s="1352"/>
      <c r="I290" s="1353"/>
      <c r="J290" s="1481">
        <f t="shared" si="6"/>
        <v>0</v>
      </c>
      <c r="K290" s="1355"/>
      <c r="L290" s="1355"/>
      <c r="M290" s="1414"/>
    </row>
    <row r="291" spans="1:13">
      <c r="A291" s="1358"/>
      <c r="B291" s="1388"/>
      <c r="C291" s="1388"/>
      <c r="D291" s="1349"/>
      <c r="E291" s="1389"/>
      <c r="F291" s="1389"/>
      <c r="G291" s="1351"/>
      <c r="H291" s="1352"/>
      <c r="I291" s="1353"/>
      <c r="J291" s="1481">
        <f t="shared" si="6"/>
        <v>0</v>
      </c>
      <c r="K291" s="1355"/>
      <c r="L291" s="1355"/>
      <c r="M291" s="1414"/>
    </row>
    <row r="292" spans="1:13">
      <c r="A292" s="1358"/>
      <c r="B292" s="1388"/>
      <c r="C292" s="1388"/>
      <c r="D292" s="1349"/>
      <c r="E292" s="1389"/>
      <c r="F292" s="1389"/>
      <c r="G292" s="1351"/>
      <c r="H292" s="1352"/>
      <c r="I292" s="1353"/>
      <c r="J292" s="1481">
        <f t="shared" si="6"/>
        <v>0</v>
      </c>
      <c r="K292" s="1355"/>
      <c r="L292" s="1355"/>
      <c r="M292" s="1414"/>
    </row>
    <row r="293" spans="1:13">
      <c r="A293" s="1358"/>
      <c r="B293" s="1388"/>
      <c r="C293" s="1388"/>
      <c r="D293" s="1349"/>
      <c r="E293" s="1389"/>
      <c r="F293" s="1389"/>
      <c r="G293" s="1351"/>
      <c r="H293" s="1352"/>
      <c r="I293" s="1353"/>
      <c r="J293" s="1481">
        <f t="shared" si="6"/>
        <v>0</v>
      </c>
      <c r="K293" s="1355"/>
      <c r="L293" s="1355"/>
      <c r="M293" s="1414"/>
    </row>
    <row r="294" spans="1:13">
      <c r="A294" s="1358"/>
      <c r="B294" s="1388"/>
      <c r="C294" s="1388"/>
      <c r="D294" s="1349"/>
      <c r="E294" s="1389"/>
      <c r="F294" s="1389"/>
      <c r="G294" s="1351"/>
      <c r="H294" s="1352"/>
      <c r="I294" s="1353"/>
      <c r="J294" s="1481">
        <f t="shared" si="6"/>
        <v>0</v>
      </c>
      <c r="K294" s="1355"/>
      <c r="L294" s="1355"/>
      <c r="M294" s="1414"/>
    </row>
    <row r="295" spans="1:13">
      <c r="A295" s="1358"/>
      <c r="B295" s="1388"/>
      <c r="C295" s="1388"/>
      <c r="D295" s="1349"/>
      <c r="E295" s="1389"/>
      <c r="F295" s="1389"/>
      <c r="G295" s="1351"/>
      <c r="H295" s="1352"/>
      <c r="I295" s="1353"/>
      <c r="J295" s="1481">
        <f t="shared" ref="J295:J358" si="7">H295-I295</f>
        <v>0</v>
      </c>
      <c r="K295" s="1355"/>
      <c r="L295" s="1355"/>
      <c r="M295" s="1414"/>
    </row>
    <row r="296" spans="1:13">
      <c r="A296" s="1358"/>
      <c r="B296" s="1388"/>
      <c r="C296" s="1388"/>
      <c r="D296" s="1349"/>
      <c r="E296" s="1389"/>
      <c r="F296" s="1389"/>
      <c r="G296" s="1351"/>
      <c r="H296" s="1352"/>
      <c r="I296" s="1353"/>
      <c r="J296" s="1481">
        <f t="shared" si="7"/>
        <v>0</v>
      </c>
      <c r="K296" s="1355"/>
      <c r="L296" s="1355"/>
      <c r="M296" s="1414"/>
    </row>
    <row r="297" spans="1:13">
      <c r="A297" s="1358"/>
      <c r="B297" s="1388"/>
      <c r="C297" s="1388"/>
      <c r="D297" s="1349"/>
      <c r="E297" s="1389"/>
      <c r="F297" s="1389"/>
      <c r="G297" s="1351"/>
      <c r="H297" s="1352"/>
      <c r="I297" s="1353"/>
      <c r="J297" s="1481">
        <f t="shared" si="7"/>
        <v>0</v>
      </c>
      <c r="K297" s="1355"/>
      <c r="L297" s="1355"/>
      <c r="M297" s="1414"/>
    </row>
    <row r="298" spans="1:13">
      <c r="A298" s="1358"/>
      <c r="B298" s="1388"/>
      <c r="C298" s="1388"/>
      <c r="D298" s="1349"/>
      <c r="E298" s="1389"/>
      <c r="F298" s="1389"/>
      <c r="G298" s="1351"/>
      <c r="H298" s="1352"/>
      <c r="I298" s="1353"/>
      <c r="J298" s="1481">
        <f t="shared" si="7"/>
        <v>0</v>
      </c>
      <c r="K298" s="1355"/>
      <c r="L298" s="1355"/>
      <c r="M298" s="1414"/>
    </row>
    <row r="299" spans="1:13">
      <c r="A299" s="1358"/>
      <c r="B299" s="1388"/>
      <c r="C299" s="1388"/>
      <c r="D299" s="1349"/>
      <c r="E299" s="1389"/>
      <c r="F299" s="1389"/>
      <c r="G299" s="1351"/>
      <c r="H299" s="1352"/>
      <c r="I299" s="1353"/>
      <c r="J299" s="1481">
        <f t="shared" si="7"/>
        <v>0</v>
      </c>
      <c r="K299" s="1355"/>
      <c r="L299" s="1355"/>
      <c r="M299" s="1414"/>
    </row>
    <row r="300" spans="1:13">
      <c r="A300" s="1358"/>
      <c r="B300" s="1388"/>
      <c r="C300" s="1388"/>
      <c r="D300" s="1349"/>
      <c r="E300" s="1389"/>
      <c r="F300" s="1389"/>
      <c r="G300" s="1351"/>
      <c r="H300" s="1352"/>
      <c r="I300" s="1353"/>
      <c r="J300" s="1481">
        <f t="shared" si="7"/>
        <v>0</v>
      </c>
      <c r="K300" s="1355"/>
      <c r="L300" s="1355"/>
      <c r="M300" s="1414"/>
    </row>
    <row r="301" spans="1:13">
      <c r="A301" s="1358"/>
      <c r="B301" s="1388"/>
      <c r="C301" s="1388"/>
      <c r="D301" s="1349"/>
      <c r="E301" s="1389"/>
      <c r="F301" s="1389"/>
      <c r="G301" s="1351"/>
      <c r="H301" s="1352"/>
      <c r="I301" s="1353"/>
      <c r="J301" s="1481">
        <f t="shared" si="7"/>
        <v>0</v>
      </c>
      <c r="K301" s="1355"/>
      <c r="L301" s="1355"/>
      <c r="M301" s="1414"/>
    </row>
    <row r="302" spans="1:13">
      <c r="A302" s="1358"/>
      <c r="B302" s="1388"/>
      <c r="C302" s="1388"/>
      <c r="D302" s="1349"/>
      <c r="E302" s="1389"/>
      <c r="F302" s="1389"/>
      <c r="G302" s="1351"/>
      <c r="H302" s="1352"/>
      <c r="I302" s="1353"/>
      <c r="J302" s="1481">
        <f t="shared" si="7"/>
        <v>0</v>
      </c>
      <c r="K302" s="1355"/>
      <c r="L302" s="1355"/>
      <c r="M302" s="1414"/>
    </row>
    <row r="303" spans="1:13">
      <c r="A303" s="1358"/>
      <c r="B303" s="1388"/>
      <c r="C303" s="1388"/>
      <c r="D303" s="1349"/>
      <c r="E303" s="1389"/>
      <c r="F303" s="1389"/>
      <c r="G303" s="1351"/>
      <c r="H303" s="1352"/>
      <c r="I303" s="1353"/>
      <c r="J303" s="1481">
        <f t="shared" si="7"/>
        <v>0</v>
      </c>
      <c r="K303" s="1355"/>
      <c r="L303" s="1355"/>
      <c r="M303" s="1414"/>
    </row>
    <row r="304" spans="1:13">
      <c r="A304" s="1358"/>
      <c r="B304" s="1388"/>
      <c r="C304" s="1388"/>
      <c r="D304" s="1349"/>
      <c r="E304" s="1389"/>
      <c r="F304" s="1389"/>
      <c r="G304" s="1351"/>
      <c r="H304" s="1352"/>
      <c r="I304" s="1353"/>
      <c r="J304" s="1481">
        <f t="shared" si="7"/>
        <v>0</v>
      </c>
      <c r="K304" s="1355"/>
      <c r="L304" s="1355"/>
      <c r="M304" s="1414"/>
    </row>
    <row r="305" spans="1:13">
      <c r="A305" s="1358"/>
      <c r="B305" s="1388"/>
      <c r="C305" s="1388"/>
      <c r="D305" s="1349"/>
      <c r="E305" s="1389"/>
      <c r="F305" s="1389"/>
      <c r="G305" s="1351"/>
      <c r="H305" s="1352"/>
      <c r="I305" s="1353"/>
      <c r="J305" s="1481">
        <f t="shared" si="7"/>
        <v>0</v>
      </c>
      <c r="K305" s="1355"/>
      <c r="L305" s="1355"/>
      <c r="M305" s="1414"/>
    </row>
    <row r="306" spans="1:13">
      <c r="A306" s="1358"/>
      <c r="B306" s="1388"/>
      <c r="C306" s="1388"/>
      <c r="D306" s="1349"/>
      <c r="E306" s="1389"/>
      <c r="F306" s="1389"/>
      <c r="G306" s="1351"/>
      <c r="H306" s="1352"/>
      <c r="I306" s="1353"/>
      <c r="J306" s="1481">
        <f t="shared" si="7"/>
        <v>0</v>
      </c>
      <c r="K306" s="1355"/>
      <c r="L306" s="1355"/>
      <c r="M306" s="1414"/>
    </row>
    <row r="307" spans="1:13">
      <c r="A307" s="1358"/>
      <c r="B307" s="1388"/>
      <c r="C307" s="1388"/>
      <c r="D307" s="1349"/>
      <c r="E307" s="1389"/>
      <c r="F307" s="1389"/>
      <c r="G307" s="1351"/>
      <c r="H307" s="1352"/>
      <c r="I307" s="1353"/>
      <c r="J307" s="1481">
        <f t="shared" si="7"/>
        <v>0</v>
      </c>
      <c r="K307" s="1355"/>
      <c r="L307" s="1355"/>
      <c r="M307" s="1414"/>
    </row>
    <row r="308" spans="1:13">
      <c r="A308" s="1358"/>
      <c r="B308" s="1388"/>
      <c r="C308" s="1388"/>
      <c r="D308" s="1349"/>
      <c r="E308" s="1389"/>
      <c r="F308" s="1389"/>
      <c r="G308" s="1351"/>
      <c r="H308" s="1352"/>
      <c r="I308" s="1353"/>
      <c r="J308" s="1481">
        <f t="shared" si="7"/>
        <v>0</v>
      </c>
      <c r="K308" s="1355"/>
      <c r="L308" s="1355"/>
      <c r="M308" s="1414"/>
    </row>
    <row r="309" spans="1:13">
      <c r="A309" s="1358"/>
      <c r="B309" s="1388"/>
      <c r="C309" s="1388"/>
      <c r="D309" s="1349"/>
      <c r="E309" s="1389"/>
      <c r="F309" s="1389"/>
      <c r="G309" s="1351"/>
      <c r="H309" s="1352"/>
      <c r="I309" s="1353"/>
      <c r="J309" s="1481">
        <f t="shared" si="7"/>
        <v>0</v>
      </c>
      <c r="K309" s="1355"/>
      <c r="L309" s="1355"/>
      <c r="M309" s="1414"/>
    </row>
    <row r="310" spans="1:13">
      <c r="A310" s="1358"/>
      <c r="B310" s="1388"/>
      <c r="C310" s="1388"/>
      <c r="D310" s="1349"/>
      <c r="E310" s="1389"/>
      <c r="F310" s="1389"/>
      <c r="G310" s="1351"/>
      <c r="H310" s="1352"/>
      <c r="I310" s="1353"/>
      <c r="J310" s="1481">
        <f t="shared" si="7"/>
        <v>0</v>
      </c>
      <c r="K310" s="1355"/>
      <c r="L310" s="1355"/>
      <c r="M310" s="1414"/>
    </row>
    <row r="311" spans="1:13">
      <c r="A311" s="1358"/>
      <c r="B311" s="1388"/>
      <c r="C311" s="1388"/>
      <c r="D311" s="1349"/>
      <c r="E311" s="1389"/>
      <c r="F311" s="1389"/>
      <c r="G311" s="1351"/>
      <c r="H311" s="1352"/>
      <c r="I311" s="1353"/>
      <c r="J311" s="1481">
        <f t="shared" si="7"/>
        <v>0</v>
      </c>
      <c r="K311" s="1355"/>
      <c r="L311" s="1355"/>
      <c r="M311" s="1414"/>
    </row>
    <row r="312" spans="1:13">
      <c r="A312" s="1358"/>
      <c r="B312" s="1388"/>
      <c r="C312" s="1388"/>
      <c r="D312" s="1349"/>
      <c r="E312" s="1389"/>
      <c r="F312" s="1389"/>
      <c r="G312" s="1351"/>
      <c r="H312" s="1352"/>
      <c r="I312" s="1353"/>
      <c r="J312" s="1481">
        <f t="shared" si="7"/>
        <v>0</v>
      </c>
      <c r="K312" s="1355"/>
      <c r="L312" s="1355"/>
      <c r="M312" s="1414"/>
    </row>
    <row r="313" spans="1:13">
      <c r="A313" s="1358"/>
      <c r="B313" s="1388"/>
      <c r="C313" s="1388"/>
      <c r="D313" s="1349"/>
      <c r="E313" s="1389"/>
      <c r="F313" s="1389"/>
      <c r="G313" s="1351"/>
      <c r="H313" s="1352"/>
      <c r="I313" s="1353"/>
      <c r="J313" s="1481">
        <f t="shared" si="7"/>
        <v>0</v>
      </c>
      <c r="K313" s="1355"/>
      <c r="L313" s="1355"/>
      <c r="M313" s="1414"/>
    </row>
    <row r="314" spans="1:13">
      <c r="A314" s="1358"/>
      <c r="B314" s="1388"/>
      <c r="C314" s="1388"/>
      <c r="D314" s="1349"/>
      <c r="E314" s="1389"/>
      <c r="F314" s="1389"/>
      <c r="G314" s="1351"/>
      <c r="H314" s="1352"/>
      <c r="I314" s="1353"/>
      <c r="J314" s="1481">
        <f t="shared" si="7"/>
        <v>0</v>
      </c>
      <c r="K314" s="1355"/>
      <c r="L314" s="1355"/>
      <c r="M314" s="1414"/>
    </row>
    <row r="315" spans="1:13">
      <c r="A315" s="1358"/>
      <c r="B315" s="1388"/>
      <c r="C315" s="1388"/>
      <c r="D315" s="1349"/>
      <c r="E315" s="1389"/>
      <c r="F315" s="1389"/>
      <c r="G315" s="1351"/>
      <c r="H315" s="1352"/>
      <c r="I315" s="1353"/>
      <c r="J315" s="1481">
        <f t="shared" si="7"/>
        <v>0</v>
      </c>
      <c r="K315" s="1355"/>
      <c r="L315" s="1355"/>
      <c r="M315" s="1414"/>
    </row>
    <row r="316" spans="1:13">
      <c r="A316" s="1358"/>
      <c r="B316" s="1388"/>
      <c r="C316" s="1388"/>
      <c r="D316" s="1349"/>
      <c r="E316" s="1389"/>
      <c r="F316" s="1389"/>
      <c r="G316" s="1351"/>
      <c r="H316" s="1352"/>
      <c r="I316" s="1353"/>
      <c r="J316" s="1481">
        <f t="shared" si="7"/>
        <v>0</v>
      </c>
      <c r="K316" s="1355"/>
      <c r="L316" s="1355"/>
      <c r="M316" s="1414"/>
    </row>
    <row r="317" spans="1:13">
      <c r="A317" s="1358"/>
      <c r="B317" s="1388"/>
      <c r="C317" s="1388"/>
      <c r="D317" s="1349"/>
      <c r="E317" s="1389"/>
      <c r="F317" s="1389"/>
      <c r="G317" s="1351"/>
      <c r="H317" s="1352"/>
      <c r="I317" s="1353"/>
      <c r="J317" s="1481">
        <f t="shared" si="7"/>
        <v>0</v>
      </c>
      <c r="K317" s="1355"/>
      <c r="L317" s="1355"/>
      <c r="M317" s="1414"/>
    </row>
    <row r="318" spans="1:13">
      <c r="A318" s="1358"/>
      <c r="B318" s="1388"/>
      <c r="C318" s="1388"/>
      <c r="D318" s="1349"/>
      <c r="E318" s="1389"/>
      <c r="F318" s="1389"/>
      <c r="G318" s="1351"/>
      <c r="H318" s="1352"/>
      <c r="I318" s="1353"/>
      <c r="J318" s="1481">
        <f t="shared" si="7"/>
        <v>0</v>
      </c>
      <c r="K318" s="1355"/>
      <c r="L318" s="1355"/>
      <c r="M318" s="1414"/>
    </row>
    <row r="319" spans="1:13">
      <c r="A319" s="1358"/>
      <c r="B319" s="1388"/>
      <c r="C319" s="1388"/>
      <c r="D319" s="1349"/>
      <c r="E319" s="1389"/>
      <c r="F319" s="1389"/>
      <c r="G319" s="1351"/>
      <c r="H319" s="1352"/>
      <c r="I319" s="1353"/>
      <c r="J319" s="1481">
        <f t="shared" si="7"/>
        <v>0</v>
      </c>
      <c r="K319" s="1355"/>
      <c r="L319" s="1355"/>
      <c r="M319" s="1414"/>
    </row>
    <row r="320" spans="1:13">
      <c r="A320" s="1358"/>
      <c r="B320" s="1388"/>
      <c r="C320" s="1388"/>
      <c r="D320" s="1349"/>
      <c r="E320" s="1389"/>
      <c r="F320" s="1389"/>
      <c r="G320" s="1351"/>
      <c r="H320" s="1352"/>
      <c r="I320" s="1353"/>
      <c r="J320" s="1481">
        <f t="shared" si="7"/>
        <v>0</v>
      </c>
      <c r="K320" s="1355"/>
      <c r="L320" s="1355"/>
      <c r="M320" s="1414"/>
    </row>
    <row r="321" spans="1:13">
      <c r="A321" s="1358"/>
      <c r="B321" s="1388"/>
      <c r="C321" s="1388"/>
      <c r="D321" s="1349"/>
      <c r="E321" s="1389"/>
      <c r="F321" s="1389"/>
      <c r="G321" s="1351"/>
      <c r="H321" s="1352"/>
      <c r="I321" s="1353"/>
      <c r="J321" s="1481">
        <f t="shared" si="7"/>
        <v>0</v>
      </c>
      <c r="K321" s="1355"/>
      <c r="L321" s="1355"/>
      <c r="M321" s="1414"/>
    </row>
    <row r="322" spans="1:13">
      <c r="A322" s="1358"/>
      <c r="B322" s="1388"/>
      <c r="C322" s="1388"/>
      <c r="D322" s="1349"/>
      <c r="E322" s="1389"/>
      <c r="F322" s="1389"/>
      <c r="G322" s="1351"/>
      <c r="H322" s="1352"/>
      <c r="I322" s="1353"/>
      <c r="J322" s="1481">
        <f t="shared" si="7"/>
        <v>0</v>
      </c>
      <c r="K322" s="1355"/>
      <c r="L322" s="1355"/>
      <c r="M322" s="1414"/>
    </row>
    <row r="323" spans="1:13">
      <c r="A323" s="1358"/>
      <c r="B323" s="1388"/>
      <c r="C323" s="1388"/>
      <c r="D323" s="1349"/>
      <c r="E323" s="1389"/>
      <c r="F323" s="1389"/>
      <c r="G323" s="1351"/>
      <c r="H323" s="1352"/>
      <c r="I323" s="1353"/>
      <c r="J323" s="1481">
        <f t="shared" si="7"/>
        <v>0</v>
      </c>
      <c r="K323" s="1355"/>
      <c r="L323" s="1355"/>
      <c r="M323" s="1414"/>
    </row>
    <row r="324" spans="1:13">
      <c r="A324" s="1358"/>
      <c r="B324" s="1388"/>
      <c r="C324" s="1388"/>
      <c r="D324" s="1349"/>
      <c r="E324" s="1389"/>
      <c r="F324" s="1389"/>
      <c r="G324" s="1351"/>
      <c r="H324" s="1352"/>
      <c r="I324" s="1353"/>
      <c r="J324" s="1481">
        <f t="shared" si="7"/>
        <v>0</v>
      </c>
      <c r="K324" s="1355"/>
      <c r="L324" s="1355"/>
      <c r="M324" s="1414"/>
    </row>
    <row r="325" spans="1:13">
      <c r="A325" s="1358"/>
      <c r="B325" s="1388"/>
      <c r="C325" s="1388"/>
      <c r="D325" s="1349"/>
      <c r="E325" s="1389"/>
      <c r="F325" s="1389"/>
      <c r="G325" s="1351"/>
      <c r="H325" s="1352"/>
      <c r="I325" s="1353"/>
      <c r="J325" s="1481">
        <f t="shared" si="7"/>
        <v>0</v>
      </c>
      <c r="K325" s="1355"/>
      <c r="L325" s="1355"/>
      <c r="M325" s="1414"/>
    </row>
    <row r="326" spans="1:13">
      <c r="A326" s="1358"/>
      <c r="B326" s="1388"/>
      <c r="C326" s="1388"/>
      <c r="D326" s="1349"/>
      <c r="E326" s="1389"/>
      <c r="F326" s="1389"/>
      <c r="G326" s="1351"/>
      <c r="H326" s="1352"/>
      <c r="I326" s="1353"/>
      <c r="J326" s="1481">
        <f t="shared" si="7"/>
        <v>0</v>
      </c>
      <c r="K326" s="1355"/>
      <c r="L326" s="1355"/>
      <c r="M326" s="1414"/>
    </row>
    <row r="327" spans="1:13">
      <c r="A327" s="1358"/>
      <c r="B327" s="1388"/>
      <c r="C327" s="1388"/>
      <c r="D327" s="1349"/>
      <c r="E327" s="1389"/>
      <c r="F327" s="1389"/>
      <c r="G327" s="1351"/>
      <c r="H327" s="1352"/>
      <c r="I327" s="1353"/>
      <c r="J327" s="1481">
        <f t="shared" si="7"/>
        <v>0</v>
      </c>
      <c r="K327" s="1355"/>
      <c r="L327" s="1355"/>
      <c r="M327" s="1414"/>
    </row>
    <row r="328" spans="1:13">
      <c r="A328" s="1358"/>
      <c r="B328" s="1388"/>
      <c r="C328" s="1388"/>
      <c r="D328" s="1349"/>
      <c r="E328" s="1389"/>
      <c r="F328" s="1389"/>
      <c r="G328" s="1351"/>
      <c r="H328" s="1352"/>
      <c r="I328" s="1353"/>
      <c r="J328" s="1481">
        <f t="shared" si="7"/>
        <v>0</v>
      </c>
      <c r="K328" s="1355"/>
      <c r="L328" s="1355"/>
      <c r="M328" s="1414"/>
    </row>
    <row r="329" spans="1:13">
      <c r="A329" s="1358"/>
      <c r="B329" s="1388"/>
      <c r="C329" s="1388"/>
      <c r="D329" s="1349"/>
      <c r="E329" s="1389"/>
      <c r="F329" s="1389"/>
      <c r="G329" s="1351"/>
      <c r="H329" s="1352"/>
      <c r="I329" s="1353"/>
      <c r="J329" s="1481">
        <f t="shared" si="7"/>
        <v>0</v>
      </c>
      <c r="K329" s="1355"/>
      <c r="L329" s="1355"/>
      <c r="M329" s="1414"/>
    </row>
    <row r="330" spans="1:13">
      <c r="A330" s="1358"/>
      <c r="B330" s="1388"/>
      <c r="C330" s="1388"/>
      <c r="D330" s="1349"/>
      <c r="E330" s="1389"/>
      <c r="F330" s="1389"/>
      <c r="G330" s="1351"/>
      <c r="H330" s="1352"/>
      <c r="I330" s="1353"/>
      <c r="J330" s="1481">
        <f t="shared" si="7"/>
        <v>0</v>
      </c>
      <c r="K330" s="1355"/>
      <c r="L330" s="1355"/>
      <c r="M330" s="1414"/>
    </row>
    <row r="331" spans="1:13">
      <c r="A331" s="1358"/>
      <c r="B331" s="1388"/>
      <c r="C331" s="1388"/>
      <c r="D331" s="1349"/>
      <c r="E331" s="1389"/>
      <c r="F331" s="1389"/>
      <c r="G331" s="1351"/>
      <c r="H331" s="1352"/>
      <c r="I331" s="1353"/>
      <c r="J331" s="1481">
        <f t="shared" si="7"/>
        <v>0</v>
      </c>
      <c r="K331" s="1355"/>
      <c r="L331" s="1355"/>
      <c r="M331" s="1414"/>
    </row>
    <row r="332" spans="1:13">
      <c r="A332" s="1358"/>
      <c r="B332" s="1388"/>
      <c r="C332" s="1388"/>
      <c r="D332" s="1349"/>
      <c r="E332" s="1389"/>
      <c r="F332" s="1389"/>
      <c r="G332" s="1351"/>
      <c r="H332" s="1352"/>
      <c r="I332" s="1353"/>
      <c r="J332" s="1481">
        <f t="shared" si="7"/>
        <v>0</v>
      </c>
      <c r="K332" s="1355"/>
      <c r="L332" s="1355"/>
      <c r="M332" s="1414"/>
    </row>
    <row r="333" spans="1:13">
      <c r="A333" s="1358"/>
      <c r="B333" s="1388"/>
      <c r="C333" s="1388"/>
      <c r="D333" s="1349"/>
      <c r="E333" s="1389"/>
      <c r="F333" s="1389"/>
      <c r="G333" s="1351"/>
      <c r="H333" s="1352"/>
      <c r="I333" s="1353"/>
      <c r="J333" s="1481">
        <f t="shared" si="7"/>
        <v>0</v>
      </c>
      <c r="K333" s="1355"/>
      <c r="L333" s="1355"/>
      <c r="M333" s="1414"/>
    </row>
    <row r="334" spans="1:13">
      <c r="A334" s="1358"/>
      <c r="B334" s="1388"/>
      <c r="C334" s="1388"/>
      <c r="D334" s="1349"/>
      <c r="E334" s="1389"/>
      <c r="F334" s="1389"/>
      <c r="G334" s="1351"/>
      <c r="H334" s="1352"/>
      <c r="I334" s="1353"/>
      <c r="J334" s="1481">
        <f t="shared" si="7"/>
        <v>0</v>
      </c>
      <c r="K334" s="1355"/>
      <c r="L334" s="1355"/>
      <c r="M334" s="1414"/>
    </row>
    <row r="335" spans="1:13">
      <c r="A335" s="1358"/>
      <c r="B335" s="1388"/>
      <c r="C335" s="1388"/>
      <c r="D335" s="1349"/>
      <c r="E335" s="1389"/>
      <c r="F335" s="1389"/>
      <c r="G335" s="1351"/>
      <c r="H335" s="1352"/>
      <c r="I335" s="1353"/>
      <c r="J335" s="1481">
        <f t="shared" si="7"/>
        <v>0</v>
      </c>
      <c r="K335" s="1355"/>
      <c r="L335" s="1355"/>
      <c r="M335" s="1414"/>
    </row>
    <row r="336" spans="1:13">
      <c r="A336" s="1358"/>
      <c r="B336" s="1388"/>
      <c r="C336" s="1388"/>
      <c r="D336" s="1349"/>
      <c r="E336" s="1389"/>
      <c r="F336" s="1389"/>
      <c r="G336" s="1351"/>
      <c r="H336" s="1352"/>
      <c r="I336" s="1353"/>
      <c r="J336" s="1481">
        <f t="shared" si="7"/>
        <v>0</v>
      </c>
      <c r="K336" s="1355"/>
      <c r="L336" s="1355"/>
      <c r="M336" s="1414"/>
    </row>
    <row r="337" spans="1:13">
      <c r="A337" s="1358"/>
      <c r="B337" s="1388"/>
      <c r="C337" s="1388"/>
      <c r="D337" s="1349"/>
      <c r="E337" s="1389"/>
      <c r="F337" s="1389"/>
      <c r="G337" s="1351"/>
      <c r="H337" s="1352"/>
      <c r="I337" s="1353"/>
      <c r="J337" s="1481">
        <f t="shared" si="7"/>
        <v>0</v>
      </c>
      <c r="K337" s="1355"/>
      <c r="L337" s="1355"/>
      <c r="M337" s="1414"/>
    </row>
    <row r="338" spans="1:13">
      <c r="A338" s="1358"/>
      <c r="B338" s="1388"/>
      <c r="C338" s="1388"/>
      <c r="D338" s="1349"/>
      <c r="E338" s="1389"/>
      <c r="F338" s="1389"/>
      <c r="G338" s="1351"/>
      <c r="H338" s="1352"/>
      <c r="I338" s="1353"/>
      <c r="J338" s="1481">
        <f t="shared" si="7"/>
        <v>0</v>
      </c>
      <c r="K338" s="1355"/>
      <c r="L338" s="1355"/>
      <c r="M338" s="1414"/>
    </row>
    <row r="339" spans="1:13">
      <c r="A339" s="1358"/>
      <c r="B339" s="1388"/>
      <c r="C339" s="1388"/>
      <c r="D339" s="1349"/>
      <c r="E339" s="1389"/>
      <c r="F339" s="1389"/>
      <c r="G339" s="1351"/>
      <c r="H339" s="1352"/>
      <c r="I339" s="1353"/>
      <c r="J339" s="1481">
        <f t="shared" si="7"/>
        <v>0</v>
      </c>
      <c r="K339" s="1355"/>
      <c r="L339" s="1355"/>
      <c r="M339" s="1414"/>
    </row>
    <row r="340" spans="1:13">
      <c r="A340" s="1358"/>
      <c r="B340" s="1388"/>
      <c r="C340" s="1388"/>
      <c r="D340" s="1349"/>
      <c r="E340" s="1389"/>
      <c r="F340" s="1389"/>
      <c r="G340" s="1351"/>
      <c r="H340" s="1352"/>
      <c r="I340" s="1353"/>
      <c r="J340" s="1481">
        <f t="shared" si="7"/>
        <v>0</v>
      </c>
      <c r="K340" s="1355"/>
      <c r="L340" s="1355"/>
      <c r="M340" s="1414"/>
    </row>
    <row r="341" spans="1:13">
      <c r="A341" s="1358"/>
      <c r="B341" s="1388"/>
      <c r="C341" s="1388"/>
      <c r="D341" s="1349"/>
      <c r="E341" s="1389"/>
      <c r="F341" s="1389"/>
      <c r="G341" s="1351"/>
      <c r="H341" s="1352"/>
      <c r="I341" s="1353"/>
      <c r="J341" s="1481">
        <f t="shared" si="7"/>
        <v>0</v>
      </c>
      <c r="K341" s="1355"/>
      <c r="L341" s="1355"/>
      <c r="M341" s="1414"/>
    </row>
    <row r="342" spans="1:13">
      <c r="A342" s="1358"/>
      <c r="B342" s="1388"/>
      <c r="C342" s="1388"/>
      <c r="D342" s="1349"/>
      <c r="E342" s="1389"/>
      <c r="F342" s="1389"/>
      <c r="G342" s="1351"/>
      <c r="H342" s="1352"/>
      <c r="I342" s="1353"/>
      <c r="J342" s="1481">
        <f t="shared" si="7"/>
        <v>0</v>
      </c>
      <c r="K342" s="1355"/>
      <c r="L342" s="1355"/>
      <c r="M342" s="1414"/>
    </row>
    <row r="343" spans="1:13">
      <c r="A343" s="1358"/>
      <c r="B343" s="1388"/>
      <c r="C343" s="1388"/>
      <c r="D343" s="1349"/>
      <c r="E343" s="1389"/>
      <c r="F343" s="1389"/>
      <c r="G343" s="1351"/>
      <c r="H343" s="1352"/>
      <c r="I343" s="1353"/>
      <c r="J343" s="1481">
        <f t="shared" si="7"/>
        <v>0</v>
      </c>
      <c r="K343" s="1355"/>
      <c r="L343" s="1355"/>
      <c r="M343" s="1414"/>
    </row>
    <row r="344" spans="1:13">
      <c r="A344" s="1358"/>
      <c r="B344" s="1388"/>
      <c r="C344" s="1388"/>
      <c r="D344" s="1349"/>
      <c r="E344" s="1389"/>
      <c r="F344" s="1389"/>
      <c r="G344" s="1351"/>
      <c r="H344" s="1352"/>
      <c r="I344" s="1353"/>
      <c r="J344" s="1481">
        <f t="shared" si="7"/>
        <v>0</v>
      </c>
      <c r="K344" s="1355"/>
      <c r="L344" s="1355"/>
      <c r="M344" s="1414"/>
    </row>
    <row r="345" spans="1:13">
      <c r="A345" s="1358"/>
      <c r="B345" s="1388"/>
      <c r="C345" s="1388"/>
      <c r="D345" s="1349"/>
      <c r="E345" s="1389"/>
      <c r="F345" s="1389"/>
      <c r="G345" s="1351"/>
      <c r="H345" s="1352"/>
      <c r="I345" s="1353"/>
      <c r="J345" s="1481">
        <f t="shared" si="7"/>
        <v>0</v>
      </c>
      <c r="K345" s="1355"/>
      <c r="L345" s="1355"/>
      <c r="M345" s="1414"/>
    </row>
    <row r="346" spans="1:13">
      <c r="A346" s="1358"/>
      <c r="B346" s="1388"/>
      <c r="C346" s="1388"/>
      <c r="D346" s="1349"/>
      <c r="E346" s="1389"/>
      <c r="F346" s="1389"/>
      <c r="G346" s="1351"/>
      <c r="H346" s="1352"/>
      <c r="I346" s="1353"/>
      <c r="J346" s="1481">
        <f t="shared" si="7"/>
        <v>0</v>
      </c>
      <c r="K346" s="1355"/>
      <c r="L346" s="1355"/>
      <c r="M346" s="1414"/>
    </row>
    <row r="347" spans="1:13">
      <c r="A347" s="1358"/>
      <c r="B347" s="1388"/>
      <c r="C347" s="1388"/>
      <c r="D347" s="1349"/>
      <c r="E347" s="1389"/>
      <c r="F347" s="1389"/>
      <c r="G347" s="1351"/>
      <c r="H347" s="1352"/>
      <c r="I347" s="1353"/>
      <c r="J347" s="1481">
        <f t="shared" si="7"/>
        <v>0</v>
      </c>
      <c r="K347" s="1355"/>
      <c r="L347" s="1355"/>
      <c r="M347" s="1414"/>
    </row>
    <row r="348" spans="1:13">
      <c r="A348" s="1358"/>
      <c r="B348" s="1388"/>
      <c r="C348" s="1388"/>
      <c r="D348" s="1349"/>
      <c r="E348" s="1389"/>
      <c r="F348" s="1389"/>
      <c r="G348" s="1351"/>
      <c r="H348" s="1352"/>
      <c r="I348" s="1353"/>
      <c r="J348" s="1481">
        <f t="shared" si="7"/>
        <v>0</v>
      </c>
      <c r="K348" s="1355"/>
      <c r="L348" s="1355"/>
      <c r="M348" s="1414"/>
    </row>
    <row r="349" spans="1:13">
      <c r="A349" s="1358"/>
      <c r="B349" s="1388"/>
      <c r="C349" s="1388"/>
      <c r="D349" s="1349"/>
      <c r="E349" s="1389"/>
      <c r="F349" s="1389"/>
      <c r="G349" s="1351"/>
      <c r="H349" s="1352"/>
      <c r="I349" s="1353"/>
      <c r="J349" s="1481">
        <f t="shared" si="7"/>
        <v>0</v>
      </c>
      <c r="K349" s="1355"/>
      <c r="L349" s="1355"/>
      <c r="M349" s="1414"/>
    </row>
    <row r="350" spans="1:13">
      <c r="A350" s="1358"/>
      <c r="B350" s="1388"/>
      <c r="C350" s="1388"/>
      <c r="D350" s="1349"/>
      <c r="E350" s="1389"/>
      <c r="F350" s="1389"/>
      <c r="G350" s="1351"/>
      <c r="H350" s="1352"/>
      <c r="I350" s="1353"/>
      <c r="J350" s="1481">
        <f t="shared" si="7"/>
        <v>0</v>
      </c>
      <c r="K350" s="1355"/>
      <c r="L350" s="1355"/>
      <c r="M350" s="1414"/>
    </row>
    <row r="351" spans="1:13">
      <c r="A351" s="1358"/>
      <c r="B351" s="1388"/>
      <c r="C351" s="1388"/>
      <c r="D351" s="1349"/>
      <c r="E351" s="1389"/>
      <c r="F351" s="1389"/>
      <c r="G351" s="1351"/>
      <c r="H351" s="1352"/>
      <c r="I351" s="1353"/>
      <c r="J351" s="1481">
        <f t="shared" si="7"/>
        <v>0</v>
      </c>
      <c r="K351" s="1355"/>
      <c r="L351" s="1355"/>
      <c r="M351" s="1414"/>
    </row>
    <row r="352" spans="1:13">
      <c r="A352" s="1358"/>
      <c r="B352" s="1388"/>
      <c r="C352" s="1388"/>
      <c r="D352" s="1349"/>
      <c r="E352" s="1389"/>
      <c r="F352" s="1389"/>
      <c r="G352" s="1351"/>
      <c r="H352" s="1352"/>
      <c r="I352" s="1353"/>
      <c r="J352" s="1481">
        <f t="shared" si="7"/>
        <v>0</v>
      </c>
      <c r="K352" s="1355"/>
      <c r="L352" s="1355"/>
      <c r="M352" s="1414"/>
    </row>
    <row r="353" spans="1:13">
      <c r="A353" s="1358"/>
      <c r="B353" s="1388"/>
      <c r="C353" s="1388"/>
      <c r="D353" s="1349"/>
      <c r="E353" s="1389"/>
      <c r="F353" s="1389"/>
      <c r="G353" s="1351"/>
      <c r="H353" s="1352"/>
      <c r="I353" s="1353"/>
      <c r="J353" s="1481">
        <f t="shared" si="7"/>
        <v>0</v>
      </c>
      <c r="K353" s="1355"/>
      <c r="L353" s="1355"/>
      <c r="M353" s="1414"/>
    </row>
    <row r="354" spans="1:13">
      <c r="A354" s="1358"/>
      <c r="B354" s="1388"/>
      <c r="C354" s="1388"/>
      <c r="D354" s="1349"/>
      <c r="E354" s="1389"/>
      <c r="F354" s="1389"/>
      <c r="G354" s="1351"/>
      <c r="H354" s="1352"/>
      <c r="I354" s="1353"/>
      <c r="J354" s="1481">
        <f t="shared" si="7"/>
        <v>0</v>
      </c>
      <c r="K354" s="1355"/>
      <c r="L354" s="1355"/>
      <c r="M354" s="1414"/>
    </row>
    <row r="355" spans="1:13">
      <c r="A355" s="1358"/>
      <c r="B355" s="1388"/>
      <c r="C355" s="1388"/>
      <c r="D355" s="1349"/>
      <c r="E355" s="1389"/>
      <c r="F355" s="1389"/>
      <c r="G355" s="1351"/>
      <c r="H355" s="1352"/>
      <c r="I355" s="1353"/>
      <c r="J355" s="1481">
        <f t="shared" si="7"/>
        <v>0</v>
      </c>
      <c r="K355" s="1355"/>
      <c r="L355" s="1355"/>
      <c r="M355" s="1414"/>
    </row>
    <row r="356" spans="1:13">
      <c r="A356" s="1358"/>
      <c r="B356" s="1388"/>
      <c r="C356" s="1388"/>
      <c r="D356" s="1349"/>
      <c r="E356" s="1389"/>
      <c r="F356" s="1389"/>
      <c r="G356" s="1351"/>
      <c r="H356" s="1352"/>
      <c r="I356" s="1353"/>
      <c r="J356" s="1481">
        <f t="shared" si="7"/>
        <v>0</v>
      </c>
      <c r="K356" s="1355"/>
      <c r="L356" s="1355"/>
      <c r="M356" s="1414"/>
    </row>
    <row r="357" spans="1:13">
      <c r="A357" s="1358"/>
      <c r="B357" s="1388"/>
      <c r="C357" s="1388"/>
      <c r="D357" s="1349"/>
      <c r="E357" s="1389"/>
      <c r="F357" s="1389"/>
      <c r="G357" s="1351"/>
      <c r="H357" s="1352"/>
      <c r="I357" s="1353"/>
      <c r="J357" s="1481">
        <f t="shared" si="7"/>
        <v>0</v>
      </c>
      <c r="K357" s="1355"/>
      <c r="L357" s="1355"/>
      <c r="M357" s="1414"/>
    </row>
    <row r="358" spans="1:13">
      <c r="A358" s="1358"/>
      <c r="B358" s="1388"/>
      <c r="C358" s="1388"/>
      <c r="D358" s="1349"/>
      <c r="E358" s="1389"/>
      <c r="F358" s="1389"/>
      <c r="G358" s="1351"/>
      <c r="H358" s="1352"/>
      <c r="I358" s="1353"/>
      <c r="J358" s="1481">
        <f t="shared" si="7"/>
        <v>0</v>
      </c>
      <c r="K358" s="1355"/>
      <c r="L358" s="1355"/>
      <c r="M358" s="1414"/>
    </row>
    <row r="359" spans="1:13">
      <c r="A359" s="1358"/>
      <c r="B359" s="1388"/>
      <c r="C359" s="1388"/>
      <c r="D359" s="1349"/>
      <c r="E359" s="1389"/>
      <c r="F359" s="1389"/>
      <c r="G359" s="1351"/>
      <c r="H359" s="1352"/>
      <c r="I359" s="1353"/>
      <c r="J359" s="1481">
        <f t="shared" ref="J359:J422" si="8">H359-I359</f>
        <v>0</v>
      </c>
      <c r="K359" s="1355"/>
      <c r="L359" s="1355"/>
      <c r="M359" s="1414"/>
    </row>
    <row r="360" spans="1:13">
      <c r="A360" s="1358"/>
      <c r="B360" s="1388"/>
      <c r="C360" s="1388"/>
      <c r="D360" s="1349"/>
      <c r="E360" s="1389"/>
      <c r="F360" s="1389"/>
      <c r="G360" s="1351"/>
      <c r="H360" s="1352"/>
      <c r="I360" s="1353"/>
      <c r="J360" s="1481">
        <f t="shared" si="8"/>
        <v>0</v>
      </c>
      <c r="K360" s="1355"/>
      <c r="L360" s="1355"/>
      <c r="M360" s="1414"/>
    </row>
    <row r="361" spans="1:13">
      <c r="A361" s="1358"/>
      <c r="B361" s="1388"/>
      <c r="C361" s="1388"/>
      <c r="D361" s="1349"/>
      <c r="E361" s="1389"/>
      <c r="F361" s="1389"/>
      <c r="G361" s="1351"/>
      <c r="H361" s="1352"/>
      <c r="I361" s="1353"/>
      <c r="J361" s="1481">
        <f t="shared" si="8"/>
        <v>0</v>
      </c>
      <c r="K361" s="1355"/>
      <c r="L361" s="1355"/>
      <c r="M361" s="1414"/>
    </row>
    <row r="362" spans="1:13">
      <c r="A362" s="1358"/>
      <c r="B362" s="1388"/>
      <c r="C362" s="1388"/>
      <c r="D362" s="1349"/>
      <c r="E362" s="1389"/>
      <c r="F362" s="1389"/>
      <c r="G362" s="1351"/>
      <c r="H362" s="1352"/>
      <c r="I362" s="1353"/>
      <c r="J362" s="1481">
        <f t="shared" si="8"/>
        <v>0</v>
      </c>
      <c r="K362" s="1355"/>
      <c r="L362" s="1355"/>
      <c r="M362" s="1414"/>
    </row>
    <row r="363" spans="1:13">
      <c r="A363" s="1358"/>
      <c r="B363" s="1388"/>
      <c r="C363" s="1388"/>
      <c r="D363" s="1349"/>
      <c r="E363" s="1389"/>
      <c r="F363" s="1389"/>
      <c r="G363" s="1351"/>
      <c r="H363" s="1352"/>
      <c r="I363" s="1353"/>
      <c r="J363" s="1481">
        <f t="shared" si="8"/>
        <v>0</v>
      </c>
      <c r="K363" s="1355"/>
      <c r="L363" s="1355"/>
      <c r="M363" s="1414"/>
    </row>
    <row r="364" spans="1:13">
      <c r="A364" s="1358"/>
      <c r="B364" s="1388"/>
      <c r="C364" s="1388"/>
      <c r="D364" s="1349"/>
      <c r="E364" s="1389"/>
      <c r="F364" s="1389"/>
      <c r="G364" s="1351"/>
      <c r="H364" s="1352"/>
      <c r="I364" s="1353"/>
      <c r="J364" s="1481">
        <f t="shared" si="8"/>
        <v>0</v>
      </c>
      <c r="K364" s="1355"/>
      <c r="L364" s="1355"/>
      <c r="M364" s="1414"/>
    </row>
    <row r="365" spans="1:13">
      <c r="A365" s="1358"/>
      <c r="B365" s="1388"/>
      <c r="C365" s="1388"/>
      <c r="D365" s="1349"/>
      <c r="E365" s="1389"/>
      <c r="F365" s="1389"/>
      <c r="G365" s="1351"/>
      <c r="H365" s="1352"/>
      <c r="I365" s="1353"/>
      <c r="J365" s="1481">
        <f t="shared" si="8"/>
        <v>0</v>
      </c>
      <c r="K365" s="1355"/>
      <c r="L365" s="1355"/>
      <c r="M365" s="1414"/>
    </row>
    <row r="366" spans="1:13">
      <c r="A366" s="1358"/>
      <c r="B366" s="1388"/>
      <c r="C366" s="1388"/>
      <c r="D366" s="1349"/>
      <c r="E366" s="1389"/>
      <c r="F366" s="1389"/>
      <c r="G366" s="1351"/>
      <c r="H366" s="1352"/>
      <c r="I366" s="1353"/>
      <c r="J366" s="1481">
        <f t="shared" si="8"/>
        <v>0</v>
      </c>
      <c r="K366" s="1355"/>
      <c r="L366" s="1355"/>
      <c r="M366" s="1414"/>
    </row>
    <row r="367" spans="1:13">
      <c r="A367" s="1358"/>
      <c r="B367" s="1388"/>
      <c r="C367" s="1388"/>
      <c r="D367" s="1349"/>
      <c r="E367" s="1389"/>
      <c r="F367" s="1389"/>
      <c r="G367" s="1351"/>
      <c r="H367" s="1352"/>
      <c r="I367" s="1353"/>
      <c r="J367" s="1481">
        <f t="shared" si="8"/>
        <v>0</v>
      </c>
      <c r="K367" s="1355"/>
      <c r="L367" s="1355"/>
      <c r="M367" s="1414"/>
    </row>
    <row r="368" spans="1:13">
      <c r="A368" s="1358"/>
      <c r="B368" s="1388"/>
      <c r="C368" s="1388"/>
      <c r="D368" s="1349"/>
      <c r="E368" s="1389"/>
      <c r="F368" s="1389"/>
      <c r="G368" s="1351"/>
      <c r="H368" s="1352"/>
      <c r="I368" s="1353"/>
      <c r="J368" s="1481">
        <f t="shared" si="8"/>
        <v>0</v>
      </c>
      <c r="K368" s="1355"/>
      <c r="L368" s="1355"/>
      <c r="M368" s="1414"/>
    </row>
    <row r="369" spans="1:13">
      <c r="A369" s="1358"/>
      <c r="B369" s="1388"/>
      <c r="C369" s="1388"/>
      <c r="D369" s="1349"/>
      <c r="E369" s="1389"/>
      <c r="F369" s="1389"/>
      <c r="G369" s="1351"/>
      <c r="H369" s="1352"/>
      <c r="I369" s="1353"/>
      <c r="J369" s="1481">
        <f t="shared" si="8"/>
        <v>0</v>
      </c>
      <c r="K369" s="1355"/>
      <c r="L369" s="1355"/>
      <c r="M369" s="1414"/>
    </row>
    <row r="370" spans="1:13">
      <c r="A370" s="1358"/>
      <c r="B370" s="1388"/>
      <c r="C370" s="1388"/>
      <c r="D370" s="1349"/>
      <c r="E370" s="1389"/>
      <c r="F370" s="1389"/>
      <c r="G370" s="1351"/>
      <c r="H370" s="1352"/>
      <c r="I370" s="1353"/>
      <c r="J370" s="1481">
        <f t="shared" si="8"/>
        <v>0</v>
      </c>
      <c r="K370" s="1355"/>
      <c r="L370" s="1355"/>
      <c r="M370" s="1414"/>
    </row>
    <row r="371" spans="1:13">
      <c r="A371" s="1358"/>
      <c r="B371" s="1388"/>
      <c r="C371" s="1388"/>
      <c r="D371" s="1349"/>
      <c r="E371" s="1389"/>
      <c r="F371" s="1389"/>
      <c r="G371" s="1351"/>
      <c r="H371" s="1352"/>
      <c r="I371" s="1353"/>
      <c r="J371" s="1481">
        <f t="shared" si="8"/>
        <v>0</v>
      </c>
      <c r="K371" s="1355"/>
      <c r="L371" s="1355"/>
      <c r="M371" s="1414"/>
    </row>
    <row r="372" spans="1:13">
      <c r="A372" s="1358"/>
      <c r="B372" s="1388"/>
      <c r="C372" s="1388"/>
      <c r="D372" s="1349"/>
      <c r="E372" s="1389"/>
      <c r="F372" s="1389"/>
      <c r="G372" s="1351"/>
      <c r="H372" s="1352"/>
      <c r="I372" s="1353"/>
      <c r="J372" s="1481">
        <f t="shared" si="8"/>
        <v>0</v>
      </c>
      <c r="K372" s="1355"/>
      <c r="L372" s="1355"/>
      <c r="M372" s="1414"/>
    </row>
    <row r="373" spans="1:13">
      <c r="A373" s="1358"/>
      <c r="B373" s="1388"/>
      <c r="C373" s="1388"/>
      <c r="D373" s="1349"/>
      <c r="E373" s="1389"/>
      <c r="F373" s="1389"/>
      <c r="G373" s="1351"/>
      <c r="H373" s="1352"/>
      <c r="I373" s="1353"/>
      <c r="J373" s="1481">
        <f t="shared" si="8"/>
        <v>0</v>
      </c>
      <c r="K373" s="1355"/>
      <c r="L373" s="1355"/>
      <c r="M373" s="1414"/>
    </row>
    <row r="374" spans="1:13">
      <c r="A374" s="1358"/>
      <c r="B374" s="1388"/>
      <c r="C374" s="1388"/>
      <c r="D374" s="1349"/>
      <c r="E374" s="1389"/>
      <c r="F374" s="1389"/>
      <c r="G374" s="1351"/>
      <c r="H374" s="1352"/>
      <c r="I374" s="1353"/>
      <c r="J374" s="1481">
        <f t="shared" si="8"/>
        <v>0</v>
      </c>
      <c r="K374" s="1355"/>
      <c r="L374" s="1355"/>
      <c r="M374" s="1414"/>
    </row>
    <row r="375" spans="1:13">
      <c r="A375" s="1358"/>
      <c r="B375" s="1388"/>
      <c r="C375" s="1388"/>
      <c r="D375" s="1349"/>
      <c r="E375" s="1389"/>
      <c r="F375" s="1389"/>
      <c r="G375" s="1351"/>
      <c r="H375" s="1352"/>
      <c r="I375" s="1353"/>
      <c r="J375" s="1481">
        <f t="shared" si="8"/>
        <v>0</v>
      </c>
      <c r="K375" s="1355"/>
      <c r="L375" s="1355"/>
      <c r="M375" s="1414"/>
    </row>
    <row r="376" spans="1:13">
      <c r="A376" s="1358"/>
      <c r="B376" s="1388"/>
      <c r="C376" s="1388"/>
      <c r="D376" s="1349"/>
      <c r="E376" s="1389"/>
      <c r="F376" s="1389"/>
      <c r="G376" s="1351"/>
      <c r="H376" s="1352"/>
      <c r="I376" s="1353"/>
      <c r="J376" s="1481">
        <f t="shared" si="8"/>
        <v>0</v>
      </c>
      <c r="K376" s="1355"/>
      <c r="L376" s="1355"/>
      <c r="M376" s="1414"/>
    </row>
    <row r="377" spans="1:13">
      <c r="A377" s="1358"/>
      <c r="B377" s="1388"/>
      <c r="C377" s="1388"/>
      <c r="D377" s="1349"/>
      <c r="E377" s="1389"/>
      <c r="F377" s="1389"/>
      <c r="G377" s="1351"/>
      <c r="H377" s="1352"/>
      <c r="I377" s="1353"/>
      <c r="J377" s="1481">
        <f t="shared" si="8"/>
        <v>0</v>
      </c>
      <c r="K377" s="1355"/>
      <c r="L377" s="1355"/>
      <c r="M377" s="1414"/>
    </row>
    <row r="378" spans="1:13">
      <c r="A378" s="1358"/>
      <c r="B378" s="1388"/>
      <c r="C378" s="1388"/>
      <c r="D378" s="1349"/>
      <c r="E378" s="1389"/>
      <c r="F378" s="1389"/>
      <c r="G378" s="1351"/>
      <c r="H378" s="1352"/>
      <c r="I378" s="1353"/>
      <c r="J378" s="1481">
        <f t="shared" si="8"/>
        <v>0</v>
      </c>
      <c r="K378" s="1355"/>
      <c r="L378" s="1355"/>
      <c r="M378" s="1414"/>
    </row>
    <row r="379" spans="1:13">
      <c r="A379" s="1358"/>
      <c r="B379" s="1388"/>
      <c r="C379" s="1388"/>
      <c r="D379" s="1349"/>
      <c r="E379" s="1389"/>
      <c r="F379" s="1389"/>
      <c r="G379" s="1351"/>
      <c r="H379" s="1352"/>
      <c r="I379" s="1353"/>
      <c r="J379" s="1481">
        <f t="shared" si="8"/>
        <v>0</v>
      </c>
      <c r="K379" s="1355"/>
      <c r="L379" s="1355"/>
      <c r="M379" s="1414"/>
    </row>
    <row r="380" spans="1:13">
      <c r="A380" s="1358"/>
      <c r="B380" s="1388"/>
      <c r="C380" s="1388"/>
      <c r="D380" s="1349"/>
      <c r="E380" s="1389"/>
      <c r="F380" s="1389"/>
      <c r="G380" s="1351"/>
      <c r="H380" s="1352"/>
      <c r="I380" s="1353"/>
      <c r="J380" s="1481">
        <f t="shared" si="8"/>
        <v>0</v>
      </c>
      <c r="K380" s="1355"/>
      <c r="L380" s="1355"/>
      <c r="M380" s="1414"/>
    </row>
    <row r="381" spans="1:13">
      <c r="A381" s="1358"/>
      <c r="B381" s="1388"/>
      <c r="C381" s="1388"/>
      <c r="D381" s="1349"/>
      <c r="E381" s="1389"/>
      <c r="F381" s="1389"/>
      <c r="G381" s="1351"/>
      <c r="H381" s="1352"/>
      <c r="I381" s="1353"/>
      <c r="J381" s="1481">
        <f t="shared" si="8"/>
        <v>0</v>
      </c>
      <c r="K381" s="1355"/>
      <c r="L381" s="1355"/>
      <c r="M381" s="1414"/>
    </row>
    <row r="382" spans="1:13">
      <c r="A382" s="1358"/>
      <c r="B382" s="1388"/>
      <c r="C382" s="1388"/>
      <c r="D382" s="1349"/>
      <c r="E382" s="1389"/>
      <c r="F382" s="1389"/>
      <c r="G382" s="1351"/>
      <c r="H382" s="1352"/>
      <c r="I382" s="1353"/>
      <c r="J382" s="1481">
        <f t="shared" si="8"/>
        <v>0</v>
      </c>
      <c r="K382" s="1355"/>
      <c r="L382" s="1355"/>
      <c r="M382" s="1414"/>
    </row>
    <row r="383" spans="1:13">
      <c r="A383" s="1358"/>
      <c r="B383" s="1388"/>
      <c r="C383" s="1388"/>
      <c r="D383" s="1349"/>
      <c r="E383" s="1389"/>
      <c r="F383" s="1389"/>
      <c r="G383" s="1351"/>
      <c r="H383" s="1352"/>
      <c r="I383" s="1353"/>
      <c r="J383" s="1481">
        <f t="shared" si="8"/>
        <v>0</v>
      </c>
      <c r="K383" s="1355"/>
      <c r="L383" s="1355"/>
      <c r="M383" s="1414"/>
    </row>
    <row r="384" spans="1:13">
      <c r="A384" s="1358"/>
      <c r="B384" s="1388"/>
      <c r="C384" s="1388"/>
      <c r="D384" s="1349"/>
      <c r="E384" s="1389"/>
      <c r="F384" s="1389"/>
      <c r="G384" s="1351"/>
      <c r="H384" s="1352"/>
      <c r="I384" s="1353"/>
      <c r="J384" s="1481">
        <f t="shared" si="8"/>
        <v>0</v>
      </c>
      <c r="K384" s="1355"/>
      <c r="L384" s="1355"/>
      <c r="M384" s="1414"/>
    </row>
    <row r="385" spans="1:13">
      <c r="A385" s="1358"/>
      <c r="B385" s="1388"/>
      <c r="C385" s="1388"/>
      <c r="D385" s="1349"/>
      <c r="E385" s="1389"/>
      <c r="F385" s="1389"/>
      <c r="G385" s="1351"/>
      <c r="H385" s="1352"/>
      <c r="I385" s="1353"/>
      <c r="J385" s="1481">
        <f t="shared" si="8"/>
        <v>0</v>
      </c>
      <c r="K385" s="1355"/>
      <c r="L385" s="1355"/>
      <c r="M385" s="1414"/>
    </row>
    <row r="386" spans="1:13">
      <c r="A386" s="1358"/>
      <c r="B386" s="1388"/>
      <c r="C386" s="1388"/>
      <c r="D386" s="1349"/>
      <c r="E386" s="1389"/>
      <c r="F386" s="1389"/>
      <c r="G386" s="1351"/>
      <c r="H386" s="1352"/>
      <c r="I386" s="1353"/>
      <c r="J386" s="1481">
        <f t="shared" si="8"/>
        <v>0</v>
      </c>
      <c r="K386" s="1355"/>
      <c r="L386" s="1355"/>
      <c r="M386" s="1414"/>
    </row>
    <row r="387" spans="1:13">
      <c r="A387" s="1358"/>
      <c r="B387" s="1388"/>
      <c r="C387" s="1388"/>
      <c r="D387" s="1349"/>
      <c r="E387" s="1389"/>
      <c r="F387" s="1389"/>
      <c r="G387" s="1351"/>
      <c r="H387" s="1352"/>
      <c r="I387" s="1353"/>
      <c r="J387" s="1481">
        <f t="shared" si="8"/>
        <v>0</v>
      </c>
      <c r="K387" s="1355"/>
      <c r="L387" s="1355"/>
      <c r="M387" s="1414"/>
    </row>
    <row r="388" spans="1:13">
      <c r="A388" s="1358"/>
      <c r="B388" s="1388"/>
      <c r="C388" s="1388"/>
      <c r="D388" s="1349"/>
      <c r="E388" s="1389"/>
      <c r="F388" s="1389"/>
      <c r="G388" s="1351"/>
      <c r="H388" s="1352"/>
      <c r="I388" s="1353"/>
      <c r="J388" s="1481">
        <f t="shared" si="8"/>
        <v>0</v>
      </c>
      <c r="K388" s="1355"/>
      <c r="L388" s="1355"/>
      <c r="M388" s="1414"/>
    </row>
    <row r="389" spans="1:13">
      <c r="A389" s="1358"/>
      <c r="B389" s="1388"/>
      <c r="C389" s="1388"/>
      <c r="D389" s="1349"/>
      <c r="E389" s="1389"/>
      <c r="F389" s="1389"/>
      <c r="G389" s="1351"/>
      <c r="H389" s="1352"/>
      <c r="I389" s="1353"/>
      <c r="J389" s="1481">
        <f t="shared" si="8"/>
        <v>0</v>
      </c>
      <c r="K389" s="1355"/>
      <c r="L389" s="1355"/>
      <c r="M389" s="1414"/>
    </row>
    <row r="390" spans="1:13">
      <c r="A390" s="1358"/>
      <c r="B390" s="1388"/>
      <c r="C390" s="1388"/>
      <c r="D390" s="1349"/>
      <c r="E390" s="1389"/>
      <c r="F390" s="1389"/>
      <c r="G390" s="1351"/>
      <c r="H390" s="1352"/>
      <c r="I390" s="1353"/>
      <c r="J390" s="1481">
        <f t="shared" si="8"/>
        <v>0</v>
      </c>
      <c r="K390" s="1355"/>
      <c r="L390" s="1355"/>
      <c r="M390" s="1414"/>
    </row>
    <row r="391" spans="1:13">
      <c r="A391" s="1358"/>
      <c r="B391" s="1388"/>
      <c r="C391" s="1388"/>
      <c r="D391" s="1349"/>
      <c r="E391" s="1389"/>
      <c r="F391" s="1389"/>
      <c r="G391" s="1351"/>
      <c r="H391" s="1352"/>
      <c r="I391" s="1353"/>
      <c r="J391" s="1481">
        <f t="shared" si="8"/>
        <v>0</v>
      </c>
      <c r="K391" s="1355"/>
      <c r="L391" s="1355"/>
      <c r="M391" s="1414"/>
    </row>
    <row r="392" spans="1:13">
      <c r="A392" s="1358"/>
      <c r="B392" s="1388"/>
      <c r="C392" s="1388"/>
      <c r="D392" s="1349"/>
      <c r="E392" s="1389"/>
      <c r="F392" s="1389"/>
      <c r="G392" s="1351"/>
      <c r="H392" s="1352"/>
      <c r="I392" s="1353"/>
      <c r="J392" s="1481">
        <f t="shared" si="8"/>
        <v>0</v>
      </c>
      <c r="K392" s="1355"/>
      <c r="L392" s="1355"/>
      <c r="M392" s="1414"/>
    </row>
    <row r="393" spans="1:13">
      <c r="A393" s="1358"/>
      <c r="B393" s="1388"/>
      <c r="C393" s="1388"/>
      <c r="D393" s="1349"/>
      <c r="E393" s="1389"/>
      <c r="F393" s="1389"/>
      <c r="G393" s="1351"/>
      <c r="H393" s="1352"/>
      <c r="I393" s="1353"/>
      <c r="J393" s="1481">
        <f t="shared" si="8"/>
        <v>0</v>
      </c>
      <c r="K393" s="1355"/>
      <c r="L393" s="1355"/>
      <c r="M393" s="1414"/>
    </row>
    <row r="394" spans="1:13">
      <c r="A394" s="1358"/>
      <c r="B394" s="1388"/>
      <c r="C394" s="1388"/>
      <c r="D394" s="1349"/>
      <c r="E394" s="1389"/>
      <c r="F394" s="1389"/>
      <c r="G394" s="1351"/>
      <c r="H394" s="1352"/>
      <c r="I394" s="1353"/>
      <c r="J394" s="1481">
        <f t="shared" si="8"/>
        <v>0</v>
      </c>
      <c r="K394" s="1355"/>
      <c r="L394" s="1355"/>
      <c r="M394" s="1414"/>
    </row>
    <row r="395" spans="1:13">
      <c r="A395" s="1358"/>
      <c r="B395" s="1388"/>
      <c r="C395" s="1388"/>
      <c r="D395" s="1349"/>
      <c r="E395" s="1389"/>
      <c r="F395" s="1389"/>
      <c r="G395" s="1351"/>
      <c r="H395" s="1352"/>
      <c r="I395" s="1353"/>
      <c r="J395" s="1481">
        <f t="shared" si="8"/>
        <v>0</v>
      </c>
      <c r="K395" s="1355"/>
      <c r="L395" s="1355"/>
      <c r="M395" s="1414"/>
    </row>
    <row r="396" spans="1:13">
      <c r="A396" s="1358"/>
      <c r="B396" s="1388"/>
      <c r="C396" s="1388"/>
      <c r="D396" s="1349"/>
      <c r="E396" s="1389"/>
      <c r="F396" s="1389"/>
      <c r="G396" s="1351"/>
      <c r="H396" s="1352"/>
      <c r="I396" s="1353"/>
      <c r="J396" s="1481">
        <f t="shared" si="8"/>
        <v>0</v>
      </c>
      <c r="K396" s="1355"/>
      <c r="L396" s="1355"/>
      <c r="M396" s="1414"/>
    </row>
    <row r="397" spans="1:13">
      <c r="A397" s="1358"/>
      <c r="B397" s="1388"/>
      <c r="C397" s="1388"/>
      <c r="D397" s="1349"/>
      <c r="E397" s="1389"/>
      <c r="F397" s="1389"/>
      <c r="G397" s="1351"/>
      <c r="H397" s="1352"/>
      <c r="I397" s="1353"/>
      <c r="J397" s="1481">
        <f t="shared" si="8"/>
        <v>0</v>
      </c>
      <c r="K397" s="1355"/>
      <c r="L397" s="1355"/>
      <c r="M397" s="1414"/>
    </row>
    <row r="398" spans="1:13">
      <c r="A398" s="1358"/>
      <c r="B398" s="1388"/>
      <c r="C398" s="1388"/>
      <c r="D398" s="1349"/>
      <c r="E398" s="1389"/>
      <c r="F398" s="1389"/>
      <c r="G398" s="1351"/>
      <c r="H398" s="1352"/>
      <c r="I398" s="1353"/>
      <c r="J398" s="1481">
        <f t="shared" si="8"/>
        <v>0</v>
      </c>
      <c r="K398" s="1355"/>
      <c r="L398" s="1355"/>
      <c r="M398" s="1414"/>
    </row>
    <row r="399" spans="1:13">
      <c r="A399" s="1358"/>
      <c r="B399" s="1388"/>
      <c r="C399" s="1388"/>
      <c r="D399" s="1349"/>
      <c r="E399" s="1389"/>
      <c r="F399" s="1389"/>
      <c r="G399" s="1351"/>
      <c r="H399" s="1352"/>
      <c r="I399" s="1353"/>
      <c r="J399" s="1481">
        <f t="shared" si="8"/>
        <v>0</v>
      </c>
      <c r="K399" s="1355"/>
      <c r="L399" s="1355"/>
      <c r="M399" s="1414"/>
    </row>
    <row r="400" spans="1:13">
      <c r="A400" s="1358"/>
      <c r="B400" s="1388"/>
      <c r="C400" s="1388"/>
      <c r="D400" s="1349"/>
      <c r="E400" s="1389"/>
      <c r="F400" s="1389"/>
      <c r="G400" s="1351"/>
      <c r="H400" s="1352"/>
      <c r="I400" s="1353"/>
      <c r="J400" s="1481">
        <f t="shared" si="8"/>
        <v>0</v>
      </c>
      <c r="K400" s="1355"/>
      <c r="L400" s="1355"/>
      <c r="M400" s="1414"/>
    </row>
    <row r="401" spans="1:13">
      <c r="A401" s="1358"/>
      <c r="B401" s="1388"/>
      <c r="C401" s="1388"/>
      <c r="D401" s="1349"/>
      <c r="E401" s="1389"/>
      <c r="F401" s="1389"/>
      <c r="G401" s="1351"/>
      <c r="H401" s="1352"/>
      <c r="I401" s="1353"/>
      <c r="J401" s="1481">
        <f t="shared" si="8"/>
        <v>0</v>
      </c>
      <c r="K401" s="1355"/>
      <c r="L401" s="1355"/>
      <c r="M401" s="1414"/>
    </row>
    <row r="402" spans="1:13">
      <c r="A402" s="1358"/>
      <c r="B402" s="1388"/>
      <c r="C402" s="1388"/>
      <c r="D402" s="1349"/>
      <c r="E402" s="1389"/>
      <c r="F402" s="1389"/>
      <c r="G402" s="1351"/>
      <c r="H402" s="1352"/>
      <c r="I402" s="1353"/>
      <c r="J402" s="1481">
        <f t="shared" si="8"/>
        <v>0</v>
      </c>
      <c r="K402" s="1355"/>
      <c r="L402" s="1355"/>
      <c r="M402" s="1414"/>
    </row>
    <row r="403" spans="1:13">
      <c r="A403" s="1358"/>
      <c r="B403" s="1388"/>
      <c r="C403" s="1388"/>
      <c r="D403" s="1349"/>
      <c r="E403" s="1389"/>
      <c r="F403" s="1389"/>
      <c r="G403" s="1351"/>
      <c r="H403" s="1352"/>
      <c r="I403" s="1353"/>
      <c r="J403" s="1481">
        <f t="shared" si="8"/>
        <v>0</v>
      </c>
      <c r="K403" s="1355"/>
      <c r="L403" s="1355"/>
      <c r="M403" s="1414"/>
    </row>
    <row r="404" spans="1:13">
      <c r="A404" s="1358"/>
      <c r="B404" s="1388"/>
      <c r="C404" s="1388"/>
      <c r="D404" s="1349"/>
      <c r="E404" s="1389"/>
      <c r="F404" s="1389"/>
      <c r="G404" s="1351"/>
      <c r="H404" s="1352"/>
      <c r="I404" s="1353"/>
      <c r="J404" s="1481">
        <f t="shared" si="8"/>
        <v>0</v>
      </c>
      <c r="K404" s="1355"/>
      <c r="L404" s="1355"/>
      <c r="M404" s="1414"/>
    </row>
    <row r="405" spans="1:13">
      <c r="A405" s="1358"/>
      <c r="B405" s="1388"/>
      <c r="C405" s="1388"/>
      <c r="D405" s="1349"/>
      <c r="E405" s="1389"/>
      <c r="F405" s="1389"/>
      <c r="G405" s="1351"/>
      <c r="H405" s="1352"/>
      <c r="I405" s="1353"/>
      <c r="J405" s="1481">
        <f t="shared" si="8"/>
        <v>0</v>
      </c>
      <c r="K405" s="1355"/>
      <c r="L405" s="1355"/>
      <c r="M405" s="1414"/>
    </row>
    <row r="406" spans="1:13">
      <c r="A406" s="1358"/>
      <c r="B406" s="1388"/>
      <c r="C406" s="1388"/>
      <c r="D406" s="1349"/>
      <c r="E406" s="1389"/>
      <c r="F406" s="1389"/>
      <c r="G406" s="1351"/>
      <c r="H406" s="1352"/>
      <c r="I406" s="1353"/>
      <c r="J406" s="1481">
        <f t="shared" si="8"/>
        <v>0</v>
      </c>
      <c r="K406" s="1355"/>
      <c r="L406" s="1355"/>
      <c r="M406" s="1414"/>
    </row>
    <row r="407" spans="1:13">
      <c r="A407" s="1358"/>
      <c r="B407" s="1388"/>
      <c r="C407" s="1388"/>
      <c r="D407" s="1349"/>
      <c r="E407" s="1389"/>
      <c r="F407" s="1389"/>
      <c r="G407" s="1351"/>
      <c r="H407" s="1352"/>
      <c r="I407" s="1353"/>
      <c r="J407" s="1481">
        <f t="shared" si="8"/>
        <v>0</v>
      </c>
      <c r="K407" s="1355"/>
      <c r="L407" s="1355"/>
      <c r="M407" s="1414"/>
    </row>
    <row r="408" spans="1:13">
      <c r="A408" s="1358"/>
      <c r="B408" s="1388"/>
      <c r="C408" s="1388"/>
      <c r="D408" s="1349"/>
      <c r="E408" s="1389"/>
      <c r="F408" s="1389"/>
      <c r="G408" s="1351"/>
      <c r="H408" s="1352"/>
      <c r="I408" s="1353"/>
      <c r="J408" s="1481">
        <f t="shared" si="8"/>
        <v>0</v>
      </c>
      <c r="K408" s="1355"/>
      <c r="L408" s="1355"/>
      <c r="M408" s="1414"/>
    </row>
    <row r="409" spans="1:13">
      <c r="A409" s="1358"/>
      <c r="B409" s="1388"/>
      <c r="C409" s="1388"/>
      <c r="D409" s="1349"/>
      <c r="E409" s="1389"/>
      <c r="F409" s="1389"/>
      <c r="G409" s="1351"/>
      <c r="H409" s="1352"/>
      <c r="I409" s="1353"/>
      <c r="J409" s="1481">
        <f t="shared" si="8"/>
        <v>0</v>
      </c>
      <c r="K409" s="1355"/>
      <c r="L409" s="1355"/>
      <c r="M409" s="1414"/>
    </row>
    <row r="410" spans="1:13">
      <c r="A410" s="1358"/>
      <c r="B410" s="1388"/>
      <c r="C410" s="1388"/>
      <c r="D410" s="1349"/>
      <c r="E410" s="1389"/>
      <c r="F410" s="1389"/>
      <c r="G410" s="1351"/>
      <c r="H410" s="1352"/>
      <c r="I410" s="1353"/>
      <c r="J410" s="1481">
        <f t="shared" si="8"/>
        <v>0</v>
      </c>
      <c r="K410" s="1355"/>
      <c r="L410" s="1355"/>
      <c r="M410" s="1414"/>
    </row>
    <row r="411" spans="1:13">
      <c r="A411" s="1358"/>
      <c r="B411" s="1388"/>
      <c r="C411" s="1388"/>
      <c r="D411" s="1349"/>
      <c r="E411" s="1389"/>
      <c r="F411" s="1389"/>
      <c r="G411" s="1351"/>
      <c r="H411" s="1352"/>
      <c r="I411" s="1353"/>
      <c r="J411" s="1481">
        <f t="shared" si="8"/>
        <v>0</v>
      </c>
      <c r="K411" s="1355"/>
      <c r="L411" s="1355"/>
      <c r="M411" s="1414"/>
    </row>
    <row r="412" spans="1:13">
      <c r="A412" s="1358"/>
      <c r="B412" s="1388"/>
      <c r="C412" s="1388"/>
      <c r="D412" s="1349"/>
      <c r="E412" s="1389"/>
      <c r="F412" s="1389"/>
      <c r="G412" s="1351"/>
      <c r="H412" s="1352"/>
      <c r="I412" s="1353"/>
      <c r="J412" s="1481">
        <f t="shared" si="8"/>
        <v>0</v>
      </c>
      <c r="K412" s="1355"/>
      <c r="L412" s="1355"/>
      <c r="M412" s="1414"/>
    </row>
    <row r="413" spans="1:13">
      <c r="A413" s="1358"/>
      <c r="B413" s="1388"/>
      <c r="C413" s="1388"/>
      <c r="D413" s="1349"/>
      <c r="E413" s="1389"/>
      <c r="F413" s="1389"/>
      <c r="G413" s="1351"/>
      <c r="H413" s="1352"/>
      <c r="I413" s="1353"/>
      <c r="J413" s="1481">
        <f t="shared" si="8"/>
        <v>0</v>
      </c>
      <c r="K413" s="1355"/>
      <c r="L413" s="1355"/>
      <c r="M413" s="1414"/>
    </row>
    <row r="414" spans="1:13">
      <c r="A414" s="1358"/>
      <c r="B414" s="1388"/>
      <c r="C414" s="1388"/>
      <c r="D414" s="1349"/>
      <c r="E414" s="1389"/>
      <c r="F414" s="1389"/>
      <c r="G414" s="1351"/>
      <c r="H414" s="1352"/>
      <c r="I414" s="1353"/>
      <c r="J414" s="1481">
        <f t="shared" si="8"/>
        <v>0</v>
      </c>
      <c r="K414" s="1355"/>
      <c r="L414" s="1355"/>
      <c r="M414" s="1414"/>
    </row>
    <row r="415" spans="1:13">
      <c r="A415" s="1358"/>
      <c r="B415" s="1388"/>
      <c r="C415" s="1388"/>
      <c r="D415" s="1349"/>
      <c r="E415" s="1389"/>
      <c r="F415" s="1389"/>
      <c r="G415" s="1351"/>
      <c r="H415" s="1352"/>
      <c r="I415" s="1353"/>
      <c r="J415" s="1481">
        <f t="shared" si="8"/>
        <v>0</v>
      </c>
      <c r="K415" s="1355"/>
      <c r="L415" s="1355"/>
      <c r="M415" s="1414"/>
    </row>
    <row r="416" spans="1:13">
      <c r="A416" s="1358"/>
      <c r="B416" s="1388"/>
      <c r="C416" s="1388"/>
      <c r="D416" s="1349"/>
      <c r="E416" s="1389"/>
      <c r="F416" s="1389"/>
      <c r="G416" s="1351"/>
      <c r="H416" s="1352"/>
      <c r="I416" s="1353"/>
      <c r="J416" s="1481">
        <f t="shared" si="8"/>
        <v>0</v>
      </c>
      <c r="K416" s="1355"/>
      <c r="L416" s="1355"/>
      <c r="M416" s="1414"/>
    </row>
    <row r="417" spans="1:13">
      <c r="A417" s="1358"/>
      <c r="B417" s="1388"/>
      <c r="C417" s="1388"/>
      <c r="D417" s="1349"/>
      <c r="E417" s="1389"/>
      <c r="F417" s="1389"/>
      <c r="G417" s="1351"/>
      <c r="H417" s="1352"/>
      <c r="I417" s="1353"/>
      <c r="J417" s="1481">
        <f t="shared" si="8"/>
        <v>0</v>
      </c>
      <c r="K417" s="1355"/>
      <c r="L417" s="1355"/>
      <c r="M417" s="1414"/>
    </row>
    <row r="418" spans="1:13">
      <c r="A418" s="1358"/>
      <c r="B418" s="1388"/>
      <c r="C418" s="1388"/>
      <c r="D418" s="1349"/>
      <c r="E418" s="1389"/>
      <c r="F418" s="1389"/>
      <c r="G418" s="1351"/>
      <c r="H418" s="1352"/>
      <c r="I418" s="1353"/>
      <c r="J418" s="1481">
        <f t="shared" si="8"/>
        <v>0</v>
      </c>
      <c r="K418" s="1355"/>
      <c r="L418" s="1355"/>
      <c r="M418" s="1414"/>
    </row>
    <row r="419" spans="1:13">
      <c r="A419" s="1358"/>
      <c r="B419" s="1388"/>
      <c r="C419" s="1388"/>
      <c r="D419" s="1349"/>
      <c r="E419" s="1389"/>
      <c r="F419" s="1389"/>
      <c r="G419" s="1351"/>
      <c r="H419" s="1352"/>
      <c r="I419" s="1353"/>
      <c r="J419" s="1481">
        <f t="shared" si="8"/>
        <v>0</v>
      </c>
      <c r="K419" s="1355"/>
      <c r="L419" s="1355"/>
      <c r="M419" s="1414"/>
    </row>
    <row r="420" spans="1:13">
      <c r="A420" s="1358"/>
      <c r="B420" s="1388"/>
      <c r="C420" s="1388"/>
      <c r="D420" s="1349"/>
      <c r="E420" s="1389"/>
      <c r="F420" s="1389"/>
      <c r="G420" s="1351"/>
      <c r="H420" s="1352"/>
      <c r="I420" s="1353"/>
      <c r="J420" s="1481">
        <f t="shared" si="8"/>
        <v>0</v>
      </c>
      <c r="K420" s="1355"/>
      <c r="L420" s="1355"/>
      <c r="M420" s="1414"/>
    </row>
    <row r="421" spans="1:13">
      <c r="A421" s="1358"/>
      <c r="B421" s="1388"/>
      <c r="C421" s="1388"/>
      <c r="D421" s="1349"/>
      <c r="E421" s="1389"/>
      <c r="F421" s="1389"/>
      <c r="G421" s="1351"/>
      <c r="H421" s="1352"/>
      <c r="I421" s="1353"/>
      <c r="J421" s="1481">
        <f t="shared" si="8"/>
        <v>0</v>
      </c>
      <c r="K421" s="1355"/>
      <c r="L421" s="1355"/>
      <c r="M421" s="1414"/>
    </row>
    <row r="422" spans="1:13">
      <c r="A422" s="1358"/>
      <c r="B422" s="1388"/>
      <c r="C422" s="1388"/>
      <c r="D422" s="1349"/>
      <c r="E422" s="1389"/>
      <c r="F422" s="1389"/>
      <c r="G422" s="1351"/>
      <c r="H422" s="1352"/>
      <c r="I422" s="1353"/>
      <c r="J422" s="1481">
        <f t="shared" si="8"/>
        <v>0</v>
      </c>
      <c r="K422" s="1355"/>
      <c r="L422" s="1355"/>
      <c r="M422" s="1414"/>
    </row>
    <row r="423" spans="1:13">
      <c r="A423" s="1358"/>
      <c r="B423" s="1388"/>
      <c r="C423" s="1388"/>
      <c r="D423" s="1349"/>
      <c r="E423" s="1389"/>
      <c r="F423" s="1389"/>
      <c r="G423" s="1351"/>
      <c r="H423" s="1352"/>
      <c r="I423" s="1353"/>
      <c r="J423" s="1481">
        <f t="shared" ref="J423:J486" si="9">H423-I423</f>
        <v>0</v>
      </c>
      <c r="K423" s="1355"/>
      <c r="L423" s="1355"/>
      <c r="M423" s="1414"/>
    </row>
    <row r="424" spans="1:13">
      <c r="A424" s="1358"/>
      <c r="B424" s="1388"/>
      <c r="C424" s="1388"/>
      <c r="D424" s="1349"/>
      <c r="E424" s="1389"/>
      <c r="F424" s="1389"/>
      <c r="G424" s="1351"/>
      <c r="H424" s="1352"/>
      <c r="I424" s="1353"/>
      <c r="J424" s="1481">
        <f t="shared" si="9"/>
        <v>0</v>
      </c>
      <c r="K424" s="1355"/>
      <c r="L424" s="1355"/>
      <c r="M424" s="1414"/>
    </row>
    <row r="425" spans="1:13">
      <c r="A425" s="1358"/>
      <c r="B425" s="1388"/>
      <c r="C425" s="1388"/>
      <c r="D425" s="1349"/>
      <c r="E425" s="1389"/>
      <c r="F425" s="1389"/>
      <c r="G425" s="1351"/>
      <c r="H425" s="1352"/>
      <c r="I425" s="1353"/>
      <c r="J425" s="1481">
        <f t="shared" si="9"/>
        <v>0</v>
      </c>
      <c r="K425" s="1355"/>
      <c r="L425" s="1355"/>
      <c r="M425" s="1414"/>
    </row>
    <row r="426" spans="1:13">
      <c r="A426" s="1358"/>
      <c r="B426" s="1388"/>
      <c r="C426" s="1388"/>
      <c r="D426" s="1349"/>
      <c r="E426" s="1389"/>
      <c r="F426" s="1389"/>
      <c r="G426" s="1351"/>
      <c r="H426" s="1352"/>
      <c r="I426" s="1353"/>
      <c r="J426" s="1481">
        <f t="shared" si="9"/>
        <v>0</v>
      </c>
      <c r="K426" s="1355"/>
      <c r="L426" s="1355"/>
      <c r="M426" s="1414"/>
    </row>
    <row r="427" spans="1:13">
      <c r="A427" s="1358"/>
      <c r="B427" s="1388"/>
      <c r="C427" s="1388"/>
      <c r="D427" s="1349"/>
      <c r="E427" s="1389"/>
      <c r="F427" s="1389"/>
      <c r="G427" s="1351"/>
      <c r="H427" s="1352"/>
      <c r="I427" s="1353"/>
      <c r="J427" s="1481">
        <f t="shared" si="9"/>
        <v>0</v>
      </c>
      <c r="K427" s="1355"/>
      <c r="L427" s="1355"/>
      <c r="M427" s="1414"/>
    </row>
    <row r="428" spans="1:13">
      <c r="A428" s="1358"/>
      <c r="B428" s="1388"/>
      <c r="C428" s="1388"/>
      <c r="D428" s="1349"/>
      <c r="E428" s="1389"/>
      <c r="F428" s="1389"/>
      <c r="G428" s="1351"/>
      <c r="H428" s="1352"/>
      <c r="I428" s="1353"/>
      <c r="J428" s="1481">
        <f t="shared" si="9"/>
        <v>0</v>
      </c>
      <c r="K428" s="1355"/>
      <c r="L428" s="1355"/>
      <c r="M428" s="1414"/>
    </row>
    <row r="429" spans="1:13">
      <c r="A429" s="1358"/>
      <c r="B429" s="1388"/>
      <c r="C429" s="1388"/>
      <c r="D429" s="1349"/>
      <c r="E429" s="1389"/>
      <c r="F429" s="1389"/>
      <c r="G429" s="1351"/>
      <c r="H429" s="1352"/>
      <c r="I429" s="1353"/>
      <c r="J429" s="1481">
        <f t="shared" si="9"/>
        <v>0</v>
      </c>
      <c r="K429" s="1355"/>
      <c r="L429" s="1355"/>
      <c r="M429" s="1414"/>
    </row>
    <row r="430" spans="1:13">
      <c r="A430" s="1358"/>
      <c r="B430" s="1388"/>
      <c r="C430" s="1388"/>
      <c r="D430" s="1349"/>
      <c r="E430" s="1389"/>
      <c r="F430" s="1389"/>
      <c r="G430" s="1351"/>
      <c r="H430" s="1352"/>
      <c r="I430" s="1353"/>
      <c r="J430" s="1481">
        <f t="shared" si="9"/>
        <v>0</v>
      </c>
      <c r="K430" s="1355"/>
      <c r="L430" s="1355"/>
      <c r="M430" s="1414"/>
    </row>
    <row r="431" spans="1:13">
      <c r="A431" s="1358"/>
      <c r="B431" s="1388"/>
      <c r="C431" s="1388"/>
      <c r="D431" s="1349"/>
      <c r="E431" s="1389"/>
      <c r="F431" s="1389"/>
      <c r="G431" s="1351"/>
      <c r="H431" s="1352"/>
      <c r="I431" s="1353"/>
      <c r="J431" s="1481">
        <f t="shared" si="9"/>
        <v>0</v>
      </c>
      <c r="K431" s="1355"/>
      <c r="L431" s="1355"/>
      <c r="M431" s="1414"/>
    </row>
    <row r="432" spans="1:13">
      <c r="A432" s="1358"/>
      <c r="B432" s="1388"/>
      <c r="C432" s="1388"/>
      <c r="D432" s="1349"/>
      <c r="E432" s="1389"/>
      <c r="F432" s="1389"/>
      <c r="G432" s="1351"/>
      <c r="H432" s="1352"/>
      <c r="I432" s="1353"/>
      <c r="J432" s="1481">
        <f t="shared" si="9"/>
        <v>0</v>
      </c>
      <c r="K432" s="1355"/>
      <c r="L432" s="1355"/>
      <c r="M432" s="1414"/>
    </row>
    <row r="433" spans="1:13">
      <c r="A433" s="1358"/>
      <c r="B433" s="1388"/>
      <c r="C433" s="1388"/>
      <c r="D433" s="1349"/>
      <c r="E433" s="1389"/>
      <c r="F433" s="1389"/>
      <c r="G433" s="1351"/>
      <c r="H433" s="1352"/>
      <c r="I433" s="1353"/>
      <c r="J433" s="1481">
        <f t="shared" si="9"/>
        <v>0</v>
      </c>
      <c r="K433" s="1355"/>
      <c r="L433" s="1355"/>
      <c r="M433" s="1414"/>
    </row>
    <row r="434" spans="1:13">
      <c r="A434" s="1358"/>
      <c r="B434" s="1388"/>
      <c r="C434" s="1388"/>
      <c r="D434" s="1349"/>
      <c r="E434" s="1389"/>
      <c r="F434" s="1389"/>
      <c r="G434" s="1351"/>
      <c r="H434" s="1352"/>
      <c r="I434" s="1353"/>
      <c r="J434" s="1481">
        <f t="shared" si="9"/>
        <v>0</v>
      </c>
      <c r="K434" s="1355"/>
      <c r="L434" s="1355"/>
      <c r="M434" s="1414"/>
    </row>
    <row r="435" spans="1:13">
      <c r="A435" s="1358"/>
      <c r="B435" s="1388"/>
      <c r="C435" s="1388"/>
      <c r="D435" s="1349"/>
      <c r="E435" s="1389"/>
      <c r="F435" s="1389"/>
      <c r="G435" s="1351"/>
      <c r="H435" s="1352"/>
      <c r="I435" s="1353"/>
      <c r="J435" s="1481">
        <f t="shared" si="9"/>
        <v>0</v>
      </c>
      <c r="K435" s="1355"/>
      <c r="L435" s="1355"/>
      <c r="M435" s="1414"/>
    </row>
    <row r="436" spans="1:13">
      <c r="A436" s="1358"/>
      <c r="B436" s="1388"/>
      <c r="C436" s="1388"/>
      <c r="D436" s="1349"/>
      <c r="E436" s="1389"/>
      <c r="F436" s="1389"/>
      <c r="G436" s="1351"/>
      <c r="H436" s="1352"/>
      <c r="I436" s="1353"/>
      <c r="J436" s="1481">
        <f t="shared" si="9"/>
        <v>0</v>
      </c>
      <c r="K436" s="1355"/>
      <c r="L436" s="1355"/>
      <c r="M436" s="1414"/>
    </row>
    <row r="437" spans="1:13">
      <c r="A437" s="1358"/>
      <c r="B437" s="1388"/>
      <c r="C437" s="1388"/>
      <c r="D437" s="1349"/>
      <c r="E437" s="1389"/>
      <c r="F437" s="1389"/>
      <c r="G437" s="1351"/>
      <c r="H437" s="1352"/>
      <c r="I437" s="1353"/>
      <c r="J437" s="1481">
        <f t="shared" si="9"/>
        <v>0</v>
      </c>
      <c r="K437" s="1355"/>
      <c r="L437" s="1355"/>
      <c r="M437" s="1414"/>
    </row>
    <row r="438" spans="1:13">
      <c r="A438" s="1358"/>
      <c r="B438" s="1388"/>
      <c r="C438" s="1388"/>
      <c r="D438" s="1349"/>
      <c r="E438" s="1389"/>
      <c r="F438" s="1389"/>
      <c r="G438" s="1351"/>
      <c r="H438" s="1352"/>
      <c r="I438" s="1353"/>
      <c r="J438" s="1481">
        <f t="shared" si="9"/>
        <v>0</v>
      </c>
      <c r="K438" s="1355"/>
      <c r="L438" s="1355"/>
      <c r="M438" s="1414"/>
    </row>
    <row r="439" spans="1:13">
      <c r="A439" s="1358"/>
      <c r="B439" s="1388"/>
      <c r="C439" s="1388"/>
      <c r="D439" s="1349"/>
      <c r="E439" s="1389"/>
      <c r="F439" s="1389"/>
      <c r="G439" s="1351"/>
      <c r="H439" s="1352"/>
      <c r="I439" s="1353"/>
      <c r="J439" s="1481">
        <f t="shared" si="9"/>
        <v>0</v>
      </c>
      <c r="K439" s="1355"/>
      <c r="L439" s="1355"/>
      <c r="M439" s="1414"/>
    </row>
    <row r="440" spans="1:13">
      <c r="A440" s="1358"/>
      <c r="B440" s="1388"/>
      <c r="C440" s="1388"/>
      <c r="D440" s="1349"/>
      <c r="E440" s="1389"/>
      <c r="F440" s="1389"/>
      <c r="G440" s="1351"/>
      <c r="H440" s="1352"/>
      <c r="I440" s="1353"/>
      <c r="J440" s="1481">
        <f t="shared" si="9"/>
        <v>0</v>
      </c>
      <c r="K440" s="1355"/>
      <c r="L440" s="1355"/>
      <c r="M440" s="1414"/>
    </row>
    <row r="441" spans="1:13">
      <c r="A441" s="1358"/>
      <c r="B441" s="1388"/>
      <c r="C441" s="1388"/>
      <c r="D441" s="1349"/>
      <c r="E441" s="1389"/>
      <c r="F441" s="1389"/>
      <c r="G441" s="1351"/>
      <c r="H441" s="1352"/>
      <c r="I441" s="1353"/>
      <c r="J441" s="1481">
        <f t="shared" si="9"/>
        <v>0</v>
      </c>
      <c r="K441" s="1355"/>
      <c r="L441" s="1355"/>
      <c r="M441" s="1414"/>
    </row>
    <row r="442" spans="1:13">
      <c r="A442" s="1358"/>
      <c r="B442" s="1388"/>
      <c r="C442" s="1388"/>
      <c r="D442" s="1349"/>
      <c r="E442" s="1389"/>
      <c r="F442" s="1389"/>
      <c r="G442" s="1351"/>
      <c r="H442" s="1352"/>
      <c r="I442" s="1353"/>
      <c r="J442" s="1481">
        <f t="shared" si="9"/>
        <v>0</v>
      </c>
      <c r="K442" s="1355"/>
      <c r="L442" s="1355"/>
      <c r="M442" s="1414"/>
    </row>
    <row r="443" spans="1:13">
      <c r="A443" s="1358"/>
      <c r="B443" s="1388"/>
      <c r="C443" s="1388"/>
      <c r="D443" s="1349"/>
      <c r="E443" s="1389"/>
      <c r="F443" s="1389"/>
      <c r="G443" s="1351"/>
      <c r="H443" s="1352"/>
      <c r="I443" s="1353"/>
      <c r="J443" s="1481">
        <f t="shared" si="9"/>
        <v>0</v>
      </c>
      <c r="K443" s="1355"/>
      <c r="L443" s="1355"/>
      <c r="M443" s="1414"/>
    </row>
    <row r="444" spans="1:13">
      <c r="A444" s="1358"/>
      <c r="B444" s="1388"/>
      <c r="C444" s="1388"/>
      <c r="D444" s="1349"/>
      <c r="E444" s="1389"/>
      <c r="F444" s="1389"/>
      <c r="G444" s="1351"/>
      <c r="H444" s="1352"/>
      <c r="I444" s="1353"/>
      <c r="J444" s="1481">
        <f t="shared" si="9"/>
        <v>0</v>
      </c>
      <c r="K444" s="1355"/>
      <c r="L444" s="1355"/>
      <c r="M444" s="1414"/>
    </row>
    <row r="445" spans="1:13">
      <c r="A445" s="1358"/>
      <c r="B445" s="1388"/>
      <c r="C445" s="1388"/>
      <c r="D445" s="1349"/>
      <c r="E445" s="1389"/>
      <c r="F445" s="1389"/>
      <c r="G445" s="1351"/>
      <c r="H445" s="1352"/>
      <c r="I445" s="1353"/>
      <c r="J445" s="1481">
        <f t="shared" si="9"/>
        <v>0</v>
      </c>
      <c r="K445" s="1355"/>
      <c r="L445" s="1355"/>
      <c r="M445" s="1414"/>
    </row>
    <row r="446" spans="1:13">
      <c r="A446" s="1358"/>
      <c r="B446" s="1388"/>
      <c r="C446" s="1388"/>
      <c r="D446" s="1349"/>
      <c r="E446" s="1389"/>
      <c r="F446" s="1389"/>
      <c r="G446" s="1351"/>
      <c r="H446" s="1352"/>
      <c r="I446" s="1353"/>
      <c r="J446" s="1481">
        <f t="shared" si="9"/>
        <v>0</v>
      </c>
      <c r="K446" s="1355"/>
      <c r="L446" s="1355"/>
      <c r="M446" s="1414"/>
    </row>
    <row r="447" spans="1:13">
      <c r="A447" s="1358"/>
      <c r="B447" s="1388"/>
      <c r="C447" s="1388"/>
      <c r="D447" s="1349"/>
      <c r="E447" s="1389"/>
      <c r="F447" s="1389"/>
      <c r="G447" s="1351"/>
      <c r="H447" s="1352"/>
      <c r="I447" s="1353"/>
      <c r="J447" s="1481">
        <f t="shared" si="9"/>
        <v>0</v>
      </c>
      <c r="K447" s="1355"/>
      <c r="L447" s="1355"/>
      <c r="M447" s="1414"/>
    </row>
    <row r="448" spans="1:13">
      <c r="A448" s="1358"/>
      <c r="B448" s="1388"/>
      <c r="C448" s="1388"/>
      <c r="D448" s="1349"/>
      <c r="E448" s="1389"/>
      <c r="F448" s="1389"/>
      <c r="G448" s="1351"/>
      <c r="H448" s="1352"/>
      <c r="I448" s="1353"/>
      <c r="J448" s="1481">
        <f t="shared" si="9"/>
        <v>0</v>
      </c>
      <c r="K448" s="1355"/>
      <c r="L448" s="1355"/>
      <c r="M448" s="1414"/>
    </row>
    <row r="449" spans="1:13">
      <c r="A449" s="1358"/>
      <c r="B449" s="1388"/>
      <c r="C449" s="1388"/>
      <c r="D449" s="1349"/>
      <c r="E449" s="1389"/>
      <c r="F449" s="1389"/>
      <c r="G449" s="1351"/>
      <c r="H449" s="1352"/>
      <c r="I449" s="1353"/>
      <c r="J449" s="1481">
        <f t="shared" si="9"/>
        <v>0</v>
      </c>
      <c r="K449" s="1355"/>
      <c r="L449" s="1355"/>
      <c r="M449" s="1414"/>
    </row>
    <row r="450" spans="1:13">
      <c r="A450" s="1358"/>
      <c r="B450" s="1388"/>
      <c r="C450" s="1388"/>
      <c r="D450" s="1349"/>
      <c r="E450" s="1389"/>
      <c r="F450" s="1389"/>
      <c r="G450" s="1351"/>
      <c r="H450" s="1352"/>
      <c r="I450" s="1353"/>
      <c r="J450" s="1481">
        <f t="shared" si="9"/>
        <v>0</v>
      </c>
      <c r="K450" s="1355"/>
      <c r="L450" s="1355"/>
      <c r="M450" s="1414"/>
    </row>
    <row r="451" spans="1:13">
      <c r="A451" s="1358"/>
      <c r="B451" s="1388"/>
      <c r="C451" s="1388"/>
      <c r="D451" s="1349"/>
      <c r="E451" s="1389"/>
      <c r="F451" s="1389"/>
      <c r="G451" s="1351"/>
      <c r="H451" s="1352"/>
      <c r="I451" s="1353"/>
      <c r="J451" s="1481">
        <f t="shared" si="9"/>
        <v>0</v>
      </c>
      <c r="K451" s="1355"/>
      <c r="L451" s="1355"/>
      <c r="M451" s="1414"/>
    </row>
    <row r="452" spans="1:13">
      <c r="A452" s="1358"/>
      <c r="B452" s="1388"/>
      <c r="C452" s="1388"/>
      <c r="D452" s="1349"/>
      <c r="E452" s="1389"/>
      <c r="F452" s="1389"/>
      <c r="G452" s="1351"/>
      <c r="H452" s="1352"/>
      <c r="I452" s="1353"/>
      <c r="J452" s="1481">
        <f t="shared" si="9"/>
        <v>0</v>
      </c>
      <c r="K452" s="1355"/>
      <c r="L452" s="1355"/>
      <c r="M452" s="1414"/>
    </row>
    <row r="453" spans="1:13">
      <c r="A453" s="1358"/>
      <c r="B453" s="1388"/>
      <c r="C453" s="1388"/>
      <c r="D453" s="1349"/>
      <c r="E453" s="1389"/>
      <c r="F453" s="1389"/>
      <c r="G453" s="1351"/>
      <c r="H453" s="1352"/>
      <c r="I453" s="1353"/>
      <c r="J453" s="1481">
        <f t="shared" si="9"/>
        <v>0</v>
      </c>
      <c r="K453" s="1355"/>
      <c r="L453" s="1355"/>
      <c r="M453" s="1414"/>
    </row>
    <row r="454" spans="1:13">
      <c r="A454" s="1358"/>
      <c r="B454" s="1388"/>
      <c r="C454" s="1388"/>
      <c r="D454" s="1349"/>
      <c r="E454" s="1389"/>
      <c r="F454" s="1389"/>
      <c r="G454" s="1351"/>
      <c r="H454" s="1352"/>
      <c r="I454" s="1353"/>
      <c r="J454" s="1481">
        <f t="shared" si="9"/>
        <v>0</v>
      </c>
      <c r="K454" s="1355"/>
      <c r="L454" s="1355"/>
      <c r="M454" s="1414"/>
    </row>
    <row r="455" spans="1:13">
      <c r="A455" s="1358"/>
      <c r="B455" s="1388"/>
      <c r="C455" s="1388"/>
      <c r="D455" s="1349"/>
      <c r="E455" s="1389"/>
      <c r="F455" s="1389"/>
      <c r="G455" s="1351"/>
      <c r="H455" s="1352"/>
      <c r="I455" s="1353"/>
      <c r="J455" s="1481">
        <f t="shared" si="9"/>
        <v>0</v>
      </c>
      <c r="K455" s="1355"/>
      <c r="L455" s="1355"/>
      <c r="M455" s="1414"/>
    </row>
    <row r="456" spans="1:13">
      <c r="A456" s="1358"/>
      <c r="B456" s="1388"/>
      <c r="C456" s="1388"/>
      <c r="D456" s="1349"/>
      <c r="E456" s="1389"/>
      <c r="F456" s="1389"/>
      <c r="G456" s="1351"/>
      <c r="H456" s="1352"/>
      <c r="I456" s="1353"/>
      <c r="J456" s="1481">
        <f t="shared" si="9"/>
        <v>0</v>
      </c>
      <c r="K456" s="1355"/>
      <c r="L456" s="1355"/>
      <c r="M456" s="1414"/>
    </row>
    <row r="457" spans="1:13">
      <c r="A457" s="1358"/>
      <c r="B457" s="1388"/>
      <c r="C457" s="1388"/>
      <c r="D457" s="1349"/>
      <c r="E457" s="1389"/>
      <c r="F457" s="1389"/>
      <c r="G457" s="1351"/>
      <c r="H457" s="1352"/>
      <c r="I457" s="1353"/>
      <c r="J457" s="1481">
        <f t="shared" si="9"/>
        <v>0</v>
      </c>
      <c r="K457" s="1355"/>
      <c r="L457" s="1355"/>
      <c r="M457" s="1414"/>
    </row>
    <row r="458" spans="1:13">
      <c r="A458" s="1358"/>
      <c r="B458" s="1388"/>
      <c r="C458" s="1388"/>
      <c r="D458" s="1349"/>
      <c r="E458" s="1389"/>
      <c r="F458" s="1389"/>
      <c r="G458" s="1351"/>
      <c r="H458" s="1352"/>
      <c r="I458" s="1353"/>
      <c r="J458" s="1481">
        <f t="shared" si="9"/>
        <v>0</v>
      </c>
      <c r="K458" s="1355"/>
      <c r="L458" s="1355"/>
      <c r="M458" s="1414"/>
    </row>
    <row r="459" spans="1:13">
      <c r="A459" s="1358"/>
      <c r="B459" s="1388"/>
      <c r="C459" s="1388"/>
      <c r="D459" s="1349"/>
      <c r="E459" s="1389"/>
      <c r="F459" s="1389"/>
      <c r="G459" s="1351"/>
      <c r="H459" s="1352"/>
      <c r="I459" s="1353"/>
      <c r="J459" s="1481">
        <f t="shared" si="9"/>
        <v>0</v>
      </c>
      <c r="K459" s="1355"/>
      <c r="L459" s="1355"/>
      <c r="M459" s="1414"/>
    </row>
    <row r="460" spans="1:13">
      <c r="A460" s="1358"/>
      <c r="B460" s="1388"/>
      <c r="C460" s="1388"/>
      <c r="D460" s="1349"/>
      <c r="E460" s="1389"/>
      <c r="F460" s="1389"/>
      <c r="G460" s="1351"/>
      <c r="H460" s="1352"/>
      <c r="I460" s="1353"/>
      <c r="J460" s="1481">
        <f t="shared" si="9"/>
        <v>0</v>
      </c>
      <c r="K460" s="1355"/>
      <c r="L460" s="1355"/>
      <c r="M460" s="1414"/>
    </row>
    <row r="461" spans="1:13">
      <c r="A461" s="1358"/>
      <c r="B461" s="1388"/>
      <c r="C461" s="1388"/>
      <c r="D461" s="1349"/>
      <c r="E461" s="1389"/>
      <c r="F461" s="1389"/>
      <c r="G461" s="1351"/>
      <c r="H461" s="1352"/>
      <c r="I461" s="1353"/>
      <c r="J461" s="1481">
        <f t="shared" si="9"/>
        <v>0</v>
      </c>
      <c r="K461" s="1355"/>
      <c r="L461" s="1355"/>
      <c r="M461" s="1414"/>
    </row>
    <row r="462" spans="1:13">
      <c r="A462" s="1358"/>
      <c r="B462" s="1388"/>
      <c r="C462" s="1388"/>
      <c r="D462" s="1349"/>
      <c r="E462" s="1389"/>
      <c r="F462" s="1389"/>
      <c r="G462" s="1351"/>
      <c r="H462" s="1352"/>
      <c r="I462" s="1353"/>
      <c r="J462" s="1481">
        <f t="shared" si="9"/>
        <v>0</v>
      </c>
      <c r="K462" s="1355"/>
      <c r="L462" s="1355"/>
      <c r="M462" s="1414"/>
    </row>
    <row r="463" spans="1:13">
      <c r="A463" s="1358"/>
      <c r="B463" s="1388"/>
      <c r="C463" s="1388"/>
      <c r="D463" s="1349"/>
      <c r="E463" s="1389"/>
      <c r="F463" s="1389"/>
      <c r="G463" s="1351"/>
      <c r="H463" s="1352"/>
      <c r="I463" s="1353"/>
      <c r="J463" s="1481">
        <f t="shared" si="9"/>
        <v>0</v>
      </c>
      <c r="K463" s="1355"/>
      <c r="L463" s="1355"/>
      <c r="M463" s="1414"/>
    </row>
    <row r="464" spans="1:13">
      <c r="A464" s="1358"/>
      <c r="B464" s="1388"/>
      <c r="C464" s="1388"/>
      <c r="D464" s="1349"/>
      <c r="E464" s="1389"/>
      <c r="F464" s="1389"/>
      <c r="G464" s="1351"/>
      <c r="H464" s="1352"/>
      <c r="I464" s="1353"/>
      <c r="J464" s="1481">
        <f t="shared" si="9"/>
        <v>0</v>
      </c>
      <c r="K464" s="1355"/>
      <c r="L464" s="1355"/>
      <c r="M464" s="1414"/>
    </row>
    <row r="465" spans="1:13">
      <c r="A465" s="1358"/>
      <c r="B465" s="1388"/>
      <c r="C465" s="1388"/>
      <c r="D465" s="1349"/>
      <c r="E465" s="1389"/>
      <c r="F465" s="1389"/>
      <c r="G465" s="1351"/>
      <c r="H465" s="1352"/>
      <c r="I465" s="1353"/>
      <c r="J465" s="1481">
        <f t="shared" si="9"/>
        <v>0</v>
      </c>
      <c r="K465" s="1355"/>
      <c r="L465" s="1355"/>
      <c r="M465" s="1414"/>
    </row>
    <row r="466" spans="1:13">
      <c r="A466" s="1358"/>
      <c r="B466" s="1388"/>
      <c r="C466" s="1388"/>
      <c r="D466" s="1349"/>
      <c r="E466" s="1389"/>
      <c r="F466" s="1389"/>
      <c r="G466" s="1351"/>
      <c r="H466" s="1352"/>
      <c r="I466" s="1353"/>
      <c r="J466" s="1481">
        <f t="shared" si="9"/>
        <v>0</v>
      </c>
      <c r="K466" s="1355"/>
      <c r="L466" s="1355"/>
      <c r="M466" s="1414"/>
    </row>
    <row r="467" spans="1:13">
      <c r="A467" s="1358"/>
      <c r="B467" s="1388"/>
      <c r="C467" s="1388"/>
      <c r="D467" s="1349"/>
      <c r="E467" s="1389"/>
      <c r="F467" s="1389"/>
      <c r="G467" s="1351"/>
      <c r="H467" s="1352"/>
      <c r="I467" s="1353"/>
      <c r="J467" s="1481">
        <f t="shared" si="9"/>
        <v>0</v>
      </c>
      <c r="K467" s="1355"/>
      <c r="L467" s="1355"/>
      <c r="M467" s="1414"/>
    </row>
    <row r="468" spans="1:13">
      <c r="A468" s="1358"/>
      <c r="B468" s="1388"/>
      <c r="C468" s="1388"/>
      <c r="D468" s="1349"/>
      <c r="E468" s="1389"/>
      <c r="F468" s="1389"/>
      <c r="G468" s="1351"/>
      <c r="H468" s="1352"/>
      <c r="I468" s="1353"/>
      <c r="J468" s="1481">
        <f t="shared" si="9"/>
        <v>0</v>
      </c>
      <c r="K468" s="1355"/>
      <c r="L468" s="1355"/>
      <c r="M468" s="1414"/>
    </row>
    <row r="469" spans="1:13">
      <c r="A469" s="1358"/>
      <c r="B469" s="1388"/>
      <c r="C469" s="1388"/>
      <c r="D469" s="1349"/>
      <c r="E469" s="1389"/>
      <c r="F469" s="1389"/>
      <c r="G469" s="1351"/>
      <c r="H469" s="1352"/>
      <c r="I469" s="1353"/>
      <c r="J469" s="1481">
        <f t="shared" si="9"/>
        <v>0</v>
      </c>
      <c r="K469" s="1355"/>
      <c r="L469" s="1355"/>
      <c r="M469" s="1414"/>
    </row>
    <row r="470" spans="1:13">
      <c r="A470" s="1358"/>
      <c r="B470" s="1388"/>
      <c r="C470" s="1388"/>
      <c r="D470" s="1349"/>
      <c r="E470" s="1389"/>
      <c r="F470" s="1389"/>
      <c r="G470" s="1351"/>
      <c r="H470" s="1352"/>
      <c r="I470" s="1353"/>
      <c r="J470" s="1481">
        <f t="shared" si="9"/>
        <v>0</v>
      </c>
      <c r="K470" s="1355"/>
      <c r="L470" s="1355"/>
      <c r="M470" s="1414"/>
    </row>
    <row r="471" spans="1:13">
      <c r="A471" s="1358"/>
      <c r="B471" s="1388"/>
      <c r="C471" s="1388"/>
      <c r="D471" s="1349"/>
      <c r="E471" s="1389"/>
      <c r="F471" s="1389"/>
      <c r="G471" s="1351"/>
      <c r="H471" s="1352"/>
      <c r="I471" s="1353"/>
      <c r="J471" s="1481">
        <f t="shared" si="9"/>
        <v>0</v>
      </c>
      <c r="K471" s="1355"/>
      <c r="L471" s="1355"/>
      <c r="M471" s="1414"/>
    </row>
    <row r="472" spans="1:13">
      <c r="A472" s="1358"/>
      <c r="B472" s="1388"/>
      <c r="C472" s="1388"/>
      <c r="D472" s="1349"/>
      <c r="E472" s="1389"/>
      <c r="F472" s="1389"/>
      <c r="G472" s="1351"/>
      <c r="H472" s="1352"/>
      <c r="I472" s="1353"/>
      <c r="J472" s="1481">
        <f t="shared" si="9"/>
        <v>0</v>
      </c>
      <c r="K472" s="1355"/>
      <c r="L472" s="1355"/>
      <c r="M472" s="1414"/>
    </row>
    <row r="473" spans="1:13">
      <c r="A473" s="1358"/>
      <c r="B473" s="1388"/>
      <c r="C473" s="1388"/>
      <c r="D473" s="1349"/>
      <c r="E473" s="1389"/>
      <c r="F473" s="1389"/>
      <c r="G473" s="1351"/>
      <c r="H473" s="1352"/>
      <c r="I473" s="1353"/>
      <c r="J473" s="1481">
        <f t="shared" si="9"/>
        <v>0</v>
      </c>
      <c r="K473" s="1355"/>
      <c r="L473" s="1355"/>
      <c r="M473" s="1414"/>
    </row>
    <row r="474" spans="1:13">
      <c r="A474" s="1358"/>
      <c r="B474" s="1388"/>
      <c r="C474" s="1388"/>
      <c r="D474" s="1349"/>
      <c r="E474" s="1389"/>
      <c r="F474" s="1389"/>
      <c r="G474" s="1351"/>
      <c r="H474" s="1352"/>
      <c r="I474" s="1353"/>
      <c r="J474" s="1481">
        <f t="shared" si="9"/>
        <v>0</v>
      </c>
      <c r="K474" s="1355"/>
      <c r="L474" s="1355"/>
      <c r="M474" s="1414"/>
    </row>
    <row r="475" spans="1:13">
      <c r="A475" s="1358"/>
      <c r="B475" s="1388"/>
      <c r="C475" s="1388"/>
      <c r="D475" s="1349"/>
      <c r="E475" s="1389"/>
      <c r="F475" s="1389"/>
      <c r="G475" s="1351"/>
      <c r="H475" s="1352"/>
      <c r="I475" s="1353"/>
      <c r="J475" s="1481">
        <f t="shared" si="9"/>
        <v>0</v>
      </c>
      <c r="K475" s="1355"/>
      <c r="L475" s="1355"/>
      <c r="M475" s="1414"/>
    </row>
    <row r="476" spans="1:13">
      <c r="A476" s="1358"/>
      <c r="B476" s="1388"/>
      <c r="C476" s="1388"/>
      <c r="D476" s="1349"/>
      <c r="E476" s="1389"/>
      <c r="F476" s="1389"/>
      <c r="G476" s="1351"/>
      <c r="H476" s="1352"/>
      <c r="I476" s="1353"/>
      <c r="J476" s="1481">
        <f t="shared" si="9"/>
        <v>0</v>
      </c>
      <c r="K476" s="1355"/>
      <c r="L476" s="1355"/>
      <c r="M476" s="1414"/>
    </row>
    <row r="477" spans="1:13">
      <c r="A477" s="1358"/>
      <c r="B477" s="1388"/>
      <c r="C477" s="1388"/>
      <c r="D477" s="1349"/>
      <c r="E477" s="1389"/>
      <c r="F477" s="1389"/>
      <c r="G477" s="1351"/>
      <c r="H477" s="1352"/>
      <c r="I477" s="1353"/>
      <c r="J477" s="1481">
        <f t="shared" si="9"/>
        <v>0</v>
      </c>
      <c r="K477" s="1355"/>
      <c r="L477" s="1355"/>
      <c r="M477" s="1414"/>
    </row>
    <row r="478" spans="1:13">
      <c r="A478" s="1358"/>
      <c r="B478" s="1388"/>
      <c r="C478" s="1388"/>
      <c r="D478" s="1349"/>
      <c r="E478" s="1389"/>
      <c r="F478" s="1389"/>
      <c r="G478" s="1351"/>
      <c r="H478" s="1352"/>
      <c r="I478" s="1353"/>
      <c r="J478" s="1481">
        <f t="shared" si="9"/>
        <v>0</v>
      </c>
      <c r="K478" s="1355"/>
      <c r="L478" s="1355"/>
      <c r="M478" s="1414"/>
    </row>
    <row r="479" spans="1:13">
      <c r="A479" s="1358"/>
      <c r="B479" s="1388"/>
      <c r="C479" s="1388"/>
      <c r="D479" s="1349"/>
      <c r="E479" s="1389"/>
      <c r="F479" s="1389"/>
      <c r="G479" s="1351"/>
      <c r="H479" s="1352"/>
      <c r="I479" s="1353"/>
      <c r="J479" s="1481">
        <f t="shared" si="9"/>
        <v>0</v>
      </c>
      <c r="K479" s="1355"/>
      <c r="L479" s="1355"/>
      <c r="M479" s="1414"/>
    </row>
    <row r="480" spans="1:13">
      <c r="A480" s="1358"/>
      <c r="B480" s="1388"/>
      <c r="C480" s="1388"/>
      <c r="D480" s="1349"/>
      <c r="E480" s="1389"/>
      <c r="F480" s="1389"/>
      <c r="G480" s="1351"/>
      <c r="H480" s="1352"/>
      <c r="I480" s="1353"/>
      <c r="J480" s="1481">
        <f t="shared" si="9"/>
        <v>0</v>
      </c>
      <c r="K480" s="1355"/>
      <c r="L480" s="1355"/>
      <c r="M480" s="1414"/>
    </row>
    <row r="481" spans="1:13">
      <c r="A481" s="1358"/>
      <c r="B481" s="1388"/>
      <c r="C481" s="1388"/>
      <c r="D481" s="1349"/>
      <c r="E481" s="1389"/>
      <c r="F481" s="1389"/>
      <c r="G481" s="1351"/>
      <c r="H481" s="1352"/>
      <c r="I481" s="1353"/>
      <c r="J481" s="1481">
        <f t="shared" si="9"/>
        <v>0</v>
      </c>
      <c r="K481" s="1355"/>
      <c r="L481" s="1355"/>
      <c r="M481" s="1414"/>
    </row>
    <row r="482" spans="1:13">
      <c r="A482" s="1358"/>
      <c r="B482" s="1388"/>
      <c r="C482" s="1388"/>
      <c r="D482" s="1349"/>
      <c r="E482" s="1389"/>
      <c r="F482" s="1389"/>
      <c r="G482" s="1351"/>
      <c r="H482" s="1352"/>
      <c r="I482" s="1353"/>
      <c r="J482" s="1481">
        <f t="shared" si="9"/>
        <v>0</v>
      </c>
      <c r="K482" s="1355"/>
      <c r="L482" s="1355"/>
      <c r="M482" s="1414"/>
    </row>
    <row r="483" spans="1:13">
      <c r="A483" s="1358"/>
      <c r="B483" s="1388"/>
      <c r="C483" s="1388"/>
      <c r="D483" s="1349"/>
      <c r="E483" s="1389"/>
      <c r="F483" s="1389"/>
      <c r="G483" s="1351"/>
      <c r="H483" s="1352"/>
      <c r="I483" s="1353"/>
      <c r="J483" s="1481">
        <f t="shared" si="9"/>
        <v>0</v>
      </c>
      <c r="K483" s="1355"/>
      <c r="L483" s="1355"/>
      <c r="M483" s="1414"/>
    </row>
    <row r="484" spans="1:13">
      <c r="A484" s="1358"/>
      <c r="B484" s="1388"/>
      <c r="C484" s="1388"/>
      <c r="D484" s="1349"/>
      <c r="E484" s="1389"/>
      <c r="F484" s="1389"/>
      <c r="G484" s="1351"/>
      <c r="H484" s="1352"/>
      <c r="I484" s="1353"/>
      <c r="J484" s="1481">
        <f t="shared" si="9"/>
        <v>0</v>
      </c>
      <c r="K484" s="1355"/>
      <c r="L484" s="1355"/>
      <c r="M484" s="1414"/>
    </row>
    <row r="485" spans="1:13">
      <c r="A485" s="1358"/>
      <c r="B485" s="1388"/>
      <c r="C485" s="1388"/>
      <c r="D485" s="1349"/>
      <c r="E485" s="1389"/>
      <c r="F485" s="1389"/>
      <c r="G485" s="1351"/>
      <c r="H485" s="1352"/>
      <c r="I485" s="1353"/>
      <c r="J485" s="1481">
        <f t="shared" si="9"/>
        <v>0</v>
      </c>
      <c r="K485" s="1355"/>
      <c r="L485" s="1355"/>
      <c r="M485" s="1414"/>
    </row>
    <row r="486" spans="1:13">
      <c r="A486" s="1358"/>
      <c r="B486" s="1388"/>
      <c r="C486" s="1388"/>
      <c r="D486" s="1349"/>
      <c r="E486" s="1389"/>
      <c r="F486" s="1389"/>
      <c r="G486" s="1351"/>
      <c r="H486" s="1352"/>
      <c r="I486" s="1353"/>
      <c r="J486" s="1481">
        <f t="shared" si="9"/>
        <v>0</v>
      </c>
      <c r="K486" s="1355"/>
      <c r="L486" s="1355"/>
      <c r="M486" s="1414"/>
    </row>
    <row r="487" spans="1:13">
      <c r="A487" s="1358"/>
      <c r="B487" s="1388"/>
      <c r="C487" s="1388"/>
      <c r="D487" s="1349"/>
      <c r="E487" s="1389"/>
      <c r="F487" s="1389"/>
      <c r="G487" s="1351"/>
      <c r="H487" s="1352"/>
      <c r="I487" s="1353"/>
      <c r="J487" s="1481">
        <f t="shared" ref="J487:J550" si="10">H487-I487</f>
        <v>0</v>
      </c>
      <c r="K487" s="1355"/>
      <c r="L487" s="1355"/>
      <c r="M487" s="1414"/>
    </row>
    <row r="488" spans="1:13">
      <c r="A488" s="1358"/>
      <c r="B488" s="1388"/>
      <c r="C488" s="1388"/>
      <c r="D488" s="1349"/>
      <c r="E488" s="1389"/>
      <c r="F488" s="1389"/>
      <c r="G488" s="1351"/>
      <c r="H488" s="1352"/>
      <c r="I488" s="1353"/>
      <c r="J488" s="1481">
        <f t="shared" si="10"/>
        <v>0</v>
      </c>
      <c r="K488" s="1355"/>
      <c r="L488" s="1355"/>
      <c r="M488" s="1414"/>
    </row>
    <row r="489" spans="1:13">
      <c r="A489" s="1358"/>
      <c r="B489" s="1388"/>
      <c r="C489" s="1388"/>
      <c r="D489" s="1349"/>
      <c r="E489" s="1389"/>
      <c r="F489" s="1389"/>
      <c r="G489" s="1351"/>
      <c r="H489" s="1352"/>
      <c r="I489" s="1353"/>
      <c r="J489" s="1481">
        <f t="shared" si="10"/>
        <v>0</v>
      </c>
      <c r="K489" s="1355"/>
      <c r="L489" s="1355"/>
      <c r="M489" s="1414"/>
    </row>
    <row r="490" spans="1:13">
      <c r="A490" s="1358"/>
      <c r="B490" s="1388"/>
      <c r="C490" s="1388"/>
      <c r="D490" s="1349"/>
      <c r="E490" s="1389"/>
      <c r="F490" s="1389"/>
      <c r="G490" s="1351"/>
      <c r="H490" s="1352"/>
      <c r="I490" s="1353"/>
      <c r="J490" s="1481">
        <f t="shared" si="10"/>
        <v>0</v>
      </c>
      <c r="K490" s="1355"/>
      <c r="L490" s="1355"/>
      <c r="M490" s="1414"/>
    </row>
    <row r="491" spans="1:13">
      <c r="A491" s="1358"/>
      <c r="B491" s="1388"/>
      <c r="C491" s="1388"/>
      <c r="D491" s="1349"/>
      <c r="E491" s="1389"/>
      <c r="F491" s="1389"/>
      <c r="G491" s="1351"/>
      <c r="H491" s="1352"/>
      <c r="I491" s="1353"/>
      <c r="J491" s="1481">
        <f t="shared" si="10"/>
        <v>0</v>
      </c>
      <c r="K491" s="1355"/>
      <c r="L491" s="1355"/>
      <c r="M491" s="1414"/>
    </row>
    <row r="492" spans="1:13">
      <c r="A492" s="1358"/>
      <c r="B492" s="1388"/>
      <c r="C492" s="1388"/>
      <c r="D492" s="1349"/>
      <c r="E492" s="1389"/>
      <c r="F492" s="1389"/>
      <c r="G492" s="1351"/>
      <c r="H492" s="1352"/>
      <c r="I492" s="1353"/>
      <c r="J492" s="1481">
        <f t="shared" si="10"/>
        <v>0</v>
      </c>
      <c r="K492" s="1355"/>
      <c r="L492" s="1355"/>
      <c r="M492" s="1414"/>
    </row>
    <row r="493" spans="1:13">
      <c r="A493" s="1358"/>
      <c r="B493" s="1388"/>
      <c r="C493" s="1388"/>
      <c r="D493" s="1349"/>
      <c r="E493" s="1389"/>
      <c r="F493" s="1389"/>
      <c r="G493" s="1351"/>
      <c r="H493" s="1352"/>
      <c r="I493" s="1353"/>
      <c r="J493" s="1481">
        <f t="shared" si="10"/>
        <v>0</v>
      </c>
      <c r="K493" s="1355"/>
      <c r="L493" s="1355"/>
      <c r="M493" s="1414"/>
    </row>
    <row r="494" spans="1:13">
      <c r="A494" s="1358"/>
      <c r="B494" s="1388"/>
      <c r="C494" s="1388"/>
      <c r="D494" s="1349"/>
      <c r="E494" s="1389"/>
      <c r="F494" s="1389"/>
      <c r="G494" s="1351"/>
      <c r="H494" s="1352"/>
      <c r="I494" s="1353"/>
      <c r="J494" s="1481">
        <f t="shared" si="10"/>
        <v>0</v>
      </c>
      <c r="K494" s="1355"/>
      <c r="L494" s="1355"/>
      <c r="M494" s="1414"/>
    </row>
    <row r="495" spans="1:13">
      <c r="A495" s="1358"/>
      <c r="B495" s="1388"/>
      <c r="C495" s="1388"/>
      <c r="D495" s="1349"/>
      <c r="E495" s="1389"/>
      <c r="F495" s="1389"/>
      <c r="G495" s="1351"/>
      <c r="H495" s="1352"/>
      <c r="I495" s="1353"/>
      <c r="J495" s="1481">
        <f t="shared" si="10"/>
        <v>0</v>
      </c>
      <c r="K495" s="1355"/>
      <c r="L495" s="1355"/>
      <c r="M495" s="1414"/>
    </row>
    <row r="496" spans="1:13">
      <c r="A496" s="1358"/>
      <c r="B496" s="1388"/>
      <c r="C496" s="1388"/>
      <c r="D496" s="1349"/>
      <c r="E496" s="1389"/>
      <c r="F496" s="1389"/>
      <c r="G496" s="1351"/>
      <c r="H496" s="1352"/>
      <c r="I496" s="1353"/>
      <c r="J496" s="1481">
        <f t="shared" si="10"/>
        <v>0</v>
      </c>
      <c r="K496" s="1355"/>
      <c r="L496" s="1355"/>
      <c r="M496" s="1414"/>
    </row>
    <row r="497" spans="1:13">
      <c r="A497" s="1358"/>
      <c r="B497" s="1388"/>
      <c r="C497" s="1388"/>
      <c r="D497" s="1349"/>
      <c r="E497" s="1389"/>
      <c r="F497" s="1389"/>
      <c r="G497" s="1351"/>
      <c r="H497" s="1352"/>
      <c r="I497" s="1353"/>
      <c r="J497" s="1481">
        <f t="shared" si="10"/>
        <v>0</v>
      </c>
      <c r="K497" s="1355"/>
      <c r="L497" s="1355"/>
      <c r="M497" s="1414"/>
    </row>
    <row r="498" spans="1:13">
      <c r="A498" s="1358"/>
      <c r="B498" s="1388"/>
      <c r="C498" s="1388"/>
      <c r="D498" s="1349"/>
      <c r="E498" s="1389"/>
      <c r="F498" s="1389"/>
      <c r="G498" s="1351"/>
      <c r="H498" s="1352"/>
      <c r="I498" s="1353"/>
      <c r="J498" s="1481">
        <f t="shared" si="10"/>
        <v>0</v>
      </c>
      <c r="K498" s="1355"/>
      <c r="L498" s="1355"/>
      <c r="M498" s="1414"/>
    </row>
    <row r="499" spans="1:13">
      <c r="A499" s="1358"/>
      <c r="B499" s="1388"/>
      <c r="C499" s="1388"/>
      <c r="D499" s="1349"/>
      <c r="E499" s="1389"/>
      <c r="F499" s="1389"/>
      <c r="G499" s="1351"/>
      <c r="H499" s="1352"/>
      <c r="I499" s="1353"/>
      <c r="J499" s="1481">
        <f t="shared" si="10"/>
        <v>0</v>
      </c>
      <c r="K499" s="1355"/>
      <c r="L499" s="1355"/>
      <c r="M499" s="1414"/>
    </row>
    <row r="500" spans="1:13">
      <c r="A500" s="1358"/>
      <c r="B500" s="1388"/>
      <c r="C500" s="1388"/>
      <c r="D500" s="1349"/>
      <c r="E500" s="1389"/>
      <c r="F500" s="1389"/>
      <c r="G500" s="1351"/>
      <c r="H500" s="1352"/>
      <c r="I500" s="1353"/>
      <c r="J500" s="1481">
        <f t="shared" si="10"/>
        <v>0</v>
      </c>
      <c r="K500" s="1355"/>
      <c r="L500" s="1355"/>
      <c r="M500" s="1414"/>
    </row>
    <row r="501" spans="1:13">
      <c r="A501" s="1358"/>
      <c r="B501" s="1388"/>
      <c r="C501" s="1388"/>
      <c r="D501" s="1349"/>
      <c r="E501" s="1389"/>
      <c r="F501" s="1389"/>
      <c r="G501" s="1351"/>
      <c r="H501" s="1352"/>
      <c r="I501" s="1353"/>
      <c r="J501" s="1481">
        <f t="shared" si="10"/>
        <v>0</v>
      </c>
      <c r="K501" s="1355"/>
      <c r="L501" s="1355"/>
      <c r="M501" s="1414"/>
    </row>
    <row r="502" spans="1:13">
      <c r="A502" s="1358"/>
      <c r="B502" s="1388"/>
      <c r="C502" s="1388"/>
      <c r="D502" s="1349"/>
      <c r="E502" s="1389"/>
      <c r="F502" s="1389"/>
      <c r="G502" s="1351"/>
      <c r="H502" s="1352"/>
      <c r="I502" s="1353"/>
      <c r="J502" s="1481">
        <f t="shared" si="10"/>
        <v>0</v>
      </c>
      <c r="K502" s="1355"/>
      <c r="L502" s="1355"/>
      <c r="M502" s="1414"/>
    </row>
    <row r="503" spans="1:13">
      <c r="A503" s="1358"/>
      <c r="B503" s="1388"/>
      <c r="C503" s="1388"/>
      <c r="D503" s="1349"/>
      <c r="E503" s="1389"/>
      <c r="F503" s="1389"/>
      <c r="G503" s="1351"/>
      <c r="H503" s="1352"/>
      <c r="I503" s="1353"/>
      <c r="J503" s="1481">
        <f t="shared" si="10"/>
        <v>0</v>
      </c>
      <c r="K503" s="1355"/>
      <c r="L503" s="1355"/>
      <c r="M503" s="1414"/>
    </row>
    <row r="504" spans="1:13">
      <c r="A504" s="1358"/>
      <c r="B504" s="1388"/>
      <c r="C504" s="1388"/>
      <c r="D504" s="1349"/>
      <c r="E504" s="1389"/>
      <c r="F504" s="1389"/>
      <c r="G504" s="1351"/>
      <c r="H504" s="1352"/>
      <c r="I504" s="1353"/>
      <c r="J504" s="1481">
        <f t="shared" si="10"/>
        <v>0</v>
      </c>
      <c r="K504" s="1355"/>
      <c r="L504" s="1355"/>
      <c r="M504" s="1414"/>
    </row>
    <row r="505" spans="1:13">
      <c r="A505" s="1358"/>
      <c r="B505" s="1388"/>
      <c r="C505" s="1388"/>
      <c r="D505" s="1349"/>
      <c r="E505" s="1389"/>
      <c r="F505" s="1389"/>
      <c r="G505" s="1351"/>
      <c r="H505" s="1352"/>
      <c r="I505" s="1353"/>
      <c r="J505" s="1481">
        <f t="shared" si="10"/>
        <v>0</v>
      </c>
      <c r="K505" s="1355"/>
      <c r="L505" s="1355"/>
      <c r="M505" s="1414"/>
    </row>
    <row r="506" spans="1:13">
      <c r="A506" s="1358"/>
      <c r="B506" s="1388"/>
      <c r="C506" s="1388"/>
      <c r="D506" s="1349"/>
      <c r="E506" s="1389"/>
      <c r="F506" s="1389"/>
      <c r="G506" s="1351"/>
      <c r="H506" s="1352"/>
      <c r="I506" s="1353"/>
      <c r="J506" s="1481">
        <f t="shared" si="10"/>
        <v>0</v>
      </c>
      <c r="K506" s="1355"/>
      <c r="L506" s="1355"/>
      <c r="M506" s="1414"/>
    </row>
    <row r="507" spans="1:13">
      <c r="A507" s="1358"/>
      <c r="B507" s="1388"/>
      <c r="C507" s="1388"/>
      <c r="D507" s="1349"/>
      <c r="E507" s="1389"/>
      <c r="F507" s="1389"/>
      <c r="G507" s="1351"/>
      <c r="H507" s="1352"/>
      <c r="I507" s="1353"/>
      <c r="J507" s="1481">
        <f t="shared" si="10"/>
        <v>0</v>
      </c>
      <c r="K507" s="1355"/>
      <c r="L507" s="1355"/>
      <c r="M507" s="1414"/>
    </row>
    <row r="508" spans="1:13">
      <c r="A508" s="1358"/>
      <c r="B508" s="1388"/>
      <c r="C508" s="1388"/>
      <c r="D508" s="1349"/>
      <c r="E508" s="1389"/>
      <c r="F508" s="1389"/>
      <c r="G508" s="1351"/>
      <c r="H508" s="1352"/>
      <c r="I508" s="1353"/>
      <c r="J508" s="1481">
        <f t="shared" si="10"/>
        <v>0</v>
      </c>
      <c r="K508" s="1355"/>
      <c r="L508" s="1355"/>
      <c r="M508" s="1414"/>
    </row>
    <row r="509" spans="1:13">
      <c r="A509" s="1358"/>
      <c r="B509" s="1388"/>
      <c r="C509" s="1388"/>
      <c r="D509" s="1349"/>
      <c r="E509" s="1389"/>
      <c r="F509" s="1389"/>
      <c r="G509" s="1351"/>
      <c r="H509" s="1352"/>
      <c r="I509" s="1353"/>
      <c r="J509" s="1481">
        <f t="shared" si="10"/>
        <v>0</v>
      </c>
      <c r="K509" s="1355"/>
      <c r="L509" s="1355"/>
      <c r="M509" s="1414"/>
    </row>
    <row r="510" spans="1:13">
      <c r="A510" s="1358"/>
      <c r="B510" s="1388"/>
      <c r="C510" s="1388"/>
      <c r="D510" s="1349"/>
      <c r="E510" s="1389"/>
      <c r="F510" s="1389"/>
      <c r="G510" s="1351"/>
      <c r="H510" s="1352"/>
      <c r="I510" s="1353"/>
      <c r="J510" s="1481">
        <f t="shared" si="10"/>
        <v>0</v>
      </c>
      <c r="K510" s="1355"/>
      <c r="L510" s="1355"/>
      <c r="M510" s="1414"/>
    </row>
    <row r="511" spans="1:13">
      <c r="A511" s="1358"/>
      <c r="B511" s="1388"/>
      <c r="C511" s="1388"/>
      <c r="D511" s="1349"/>
      <c r="E511" s="1389"/>
      <c r="F511" s="1389"/>
      <c r="G511" s="1351"/>
      <c r="H511" s="1352"/>
      <c r="I511" s="1353"/>
      <c r="J511" s="1481">
        <f t="shared" si="10"/>
        <v>0</v>
      </c>
      <c r="K511" s="1355"/>
      <c r="L511" s="1355"/>
      <c r="M511" s="1414"/>
    </row>
    <row r="512" spans="1:13">
      <c r="A512" s="1358"/>
      <c r="B512" s="1388"/>
      <c r="C512" s="1388"/>
      <c r="D512" s="1349"/>
      <c r="E512" s="1389"/>
      <c r="F512" s="1389"/>
      <c r="G512" s="1351"/>
      <c r="H512" s="1352"/>
      <c r="I512" s="1353"/>
      <c r="J512" s="1481">
        <f t="shared" si="10"/>
        <v>0</v>
      </c>
      <c r="K512" s="1355"/>
      <c r="L512" s="1355"/>
      <c r="M512" s="1414"/>
    </row>
    <row r="513" spans="1:13">
      <c r="A513" s="1358"/>
      <c r="B513" s="1388"/>
      <c r="C513" s="1388"/>
      <c r="D513" s="1349"/>
      <c r="E513" s="1389"/>
      <c r="F513" s="1389"/>
      <c r="G513" s="1351"/>
      <c r="H513" s="1352"/>
      <c r="I513" s="1353"/>
      <c r="J513" s="1481">
        <f t="shared" si="10"/>
        <v>0</v>
      </c>
      <c r="K513" s="1355"/>
      <c r="L513" s="1355"/>
      <c r="M513" s="1414"/>
    </row>
    <row r="514" spans="1:13">
      <c r="A514" s="1358"/>
      <c r="B514" s="1388"/>
      <c r="C514" s="1388"/>
      <c r="D514" s="1349"/>
      <c r="E514" s="1389"/>
      <c r="F514" s="1389"/>
      <c r="G514" s="1351"/>
      <c r="H514" s="1352"/>
      <c r="I514" s="1353"/>
      <c r="J514" s="1481">
        <f t="shared" si="10"/>
        <v>0</v>
      </c>
      <c r="K514" s="1355"/>
      <c r="L514" s="1355"/>
      <c r="M514" s="1414"/>
    </row>
    <row r="515" spans="1:13">
      <c r="A515" s="1358"/>
      <c r="B515" s="1388"/>
      <c r="C515" s="1388"/>
      <c r="D515" s="1349"/>
      <c r="E515" s="1389"/>
      <c r="F515" s="1389"/>
      <c r="G515" s="1351"/>
      <c r="H515" s="1352"/>
      <c r="I515" s="1353"/>
      <c r="J515" s="1481">
        <f t="shared" si="10"/>
        <v>0</v>
      </c>
      <c r="K515" s="1355"/>
      <c r="L515" s="1355"/>
      <c r="M515" s="1414"/>
    </row>
    <row r="516" spans="1:13">
      <c r="A516" s="1358"/>
      <c r="B516" s="1388"/>
      <c r="C516" s="1388"/>
      <c r="D516" s="1349"/>
      <c r="E516" s="1389"/>
      <c r="F516" s="1389"/>
      <c r="G516" s="1351"/>
      <c r="H516" s="1352"/>
      <c r="I516" s="1353"/>
      <c r="J516" s="1481">
        <f t="shared" si="10"/>
        <v>0</v>
      </c>
      <c r="K516" s="1355"/>
      <c r="L516" s="1355"/>
      <c r="M516" s="1414"/>
    </row>
    <row r="517" spans="1:13">
      <c r="A517" s="1358"/>
      <c r="B517" s="1388"/>
      <c r="C517" s="1388"/>
      <c r="D517" s="1349"/>
      <c r="E517" s="1389"/>
      <c r="F517" s="1389"/>
      <c r="G517" s="1351"/>
      <c r="H517" s="1352"/>
      <c r="I517" s="1353"/>
      <c r="J517" s="1481">
        <f t="shared" si="10"/>
        <v>0</v>
      </c>
      <c r="K517" s="1355"/>
      <c r="L517" s="1355"/>
      <c r="M517" s="1414"/>
    </row>
    <row r="518" spans="1:13">
      <c r="A518" s="1358"/>
      <c r="B518" s="1388"/>
      <c r="C518" s="1388"/>
      <c r="D518" s="1349"/>
      <c r="E518" s="1389"/>
      <c r="F518" s="1389"/>
      <c r="G518" s="1351"/>
      <c r="H518" s="1352"/>
      <c r="I518" s="1353"/>
      <c r="J518" s="1481">
        <f t="shared" si="10"/>
        <v>0</v>
      </c>
      <c r="K518" s="1355"/>
      <c r="L518" s="1355"/>
      <c r="M518" s="1414"/>
    </row>
    <row r="519" spans="1:13">
      <c r="A519" s="1358"/>
      <c r="B519" s="1388"/>
      <c r="C519" s="1388"/>
      <c r="D519" s="1349"/>
      <c r="E519" s="1389"/>
      <c r="F519" s="1389"/>
      <c r="G519" s="1351"/>
      <c r="H519" s="1352"/>
      <c r="I519" s="1353"/>
      <c r="J519" s="1481">
        <f t="shared" si="10"/>
        <v>0</v>
      </c>
      <c r="K519" s="1355"/>
      <c r="L519" s="1355"/>
      <c r="M519" s="1414"/>
    </row>
    <row r="520" spans="1:13">
      <c r="A520" s="1358"/>
      <c r="B520" s="1388"/>
      <c r="C520" s="1388"/>
      <c r="D520" s="1349"/>
      <c r="E520" s="1389"/>
      <c r="F520" s="1389"/>
      <c r="G520" s="1351"/>
      <c r="H520" s="1352"/>
      <c r="I520" s="1353"/>
      <c r="J520" s="1481">
        <f t="shared" si="10"/>
        <v>0</v>
      </c>
      <c r="K520" s="1355"/>
      <c r="L520" s="1355"/>
      <c r="M520" s="1414"/>
    </row>
    <row r="521" spans="1:13">
      <c r="A521" s="1358"/>
      <c r="B521" s="1388"/>
      <c r="C521" s="1388"/>
      <c r="D521" s="1349"/>
      <c r="E521" s="1389"/>
      <c r="F521" s="1389"/>
      <c r="G521" s="1351"/>
      <c r="H521" s="1352"/>
      <c r="I521" s="1353"/>
      <c r="J521" s="1481">
        <f t="shared" si="10"/>
        <v>0</v>
      </c>
      <c r="K521" s="1355"/>
      <c r="L521" s="1355"/>
      <c r="M521" s="1414"/>
    </row>
    <row r="522" spans="1:13">
      <c r="A522" s="1358"/>
      <c r="B522" s="1388"/>
      <c r="C522" s="1388"/>
      <c r="D522" s="1349"/>
      <c r="E522" s="1389"/>
      <c r="F522" s="1389"/>
      <c r="G522" s="1351"/>
      <c r="H522" s="1352"/>
      <c r="I522" s="1353"/>
      <c r="J522" s="1481">
        <f t="shared" si="10"/>
        <v>0</v>
      </c>
      <c r="K522" s="1355"/>
      <c r="L522" s="1355"/>
      <c r="M522" s="1414"/>
    </row>
    <row r="523" spans="1:13">
      <c r="A523" s="1358"/>
      <c r="B523" s="1388"/>
      <c r="C523" s="1388"/>
      <c r="D523" s="1349"/>
      <c r="E523" s="1389"/>
      <c r="F523" s="1389"/>
      <c r="G523" s="1351"/>
      <c r="H523" s="1352"/>
      <c r="I523" s="1353"/>
      <c r="J523" s="1481">
        <f t="shared" si="10"/>
        <v>0</v>
      </c>
      <c r="K523" s="1355"/>
      <c r="L523" s="1355"/>
      <c r="M523" s="1414"/>
    </row>
    <row r="524" spans="1:13">
      <c r="A524" s="1358"/>
      <c r="B524" s="1388"/>
      <c r="C524" s="1388"/>
      <c r="D524" s="1349"/>
      <c r="E524" s="1389"/>
      <c r="F524" s="1389"/>
      <c r="G524" s="1351"/>
      <c r="H524" s="1352"/>
      <c r="I524" s="1353"/>
      <c r="J524" s="1481">
        <f t="shared" si="10"/>
        <v>0</v>
      </c>
      <c r="K524" s="1355"/>
      <c r="L524" s="1355"/>
      <c r="M524" s="1414"/>
    </row>
    <row r="525" spans="1:13">
      <c r="A525" s="1358"/>
      <c r="B525" s="1388"/>
      <c r="C525" s="1388"/>
      <c r="D525" s="1349"/>
      <c r="E525" s="1389"/>
      <c r="F525" s="1389"/>
      <c r="G525" s="1351"/>
      <c r="H525" s="1352"/>
      <c r="I525" s="1353"/>
      <c r="J525" s="1481">
        <f t="shared" si="10"/>
        <v>0</v>
      </c>
      <c r="K525" s="1355"/>
      <c r="L525" s="1355"/>
      <c r="M525" s="1414"/>
    </row>
    <row r="526" spans="1:13">
      <c r="A526" s="1358"/>
      <c r="B526" s="1388"/>
      <c r="C526" s="1388"/>
      <c r="D526" s="1349"/>
      <c r="E526" s="1389"/>
      <c r="F526" s="1389"/>
      <c r="G526" s="1351"/>
      <c r="H526" s="1352"/>
      <c r="I526" s="1353"/>
      <c r="J526" s="1481">
        <f t="shared" si="10"/>
        <v>0</v>
      </c>
      <c r="K526" s="1355"/>
      <c r="L526" s="1355"/>
      <c r="M526" s="1414"/>
    </row>
    <row r="527" spans="1:13">
      <c r="A527" s="1358"/>
      <c r="B527" s="1388"/>
      <c r="C527" s="1388"/>
      <c r="D527" s="1349"/>
      <c r="E527" s="1389"/>
      <c r="F527" s="1389"/>
      <c r="G527" s="1351"/>
      <c r="H527" s="1352"/>
      <c r="I527" s="1353"/>
      <c r="J527" s="1481">
        <f t="shared" si="10"/>
        <v>0</v>
      </c>
      <c r="K527" s="1355"/>
      <c r="L527" s="1355"/>
      <c r="M527" s="1414"/>
    </row>
    <row r="528" spans="1:13">
      <c r="A528" s="1358"/>
      <c r="B528" s="1388"/>
      <c r="C528" s="1388"/>
      <c r="D528" s="1349"/>
      <c r="E528" s="1389"/>
      <c r="F528" s="1389"/>
      <c r="G528" s="1351"/>
      <c r="H528" s="1352"/>
      <c r="I528" s="1353"/>
      <c r="J528" s="1481">
        <f t="shared" si="10"/>
        <v>0</v>
      </c>
      <c r="K528" s="1355"/>
      <c r="L528" s="1355"/>
      <c r="M528" s="1414"/>
    </row>
    <row r="529" spans="1:13">
      <c r="A529" s="1358"/>
      <c r="B529" s="1388"/>
      <c r="C529" s="1388"/>
      <c r="D529" s="1349"/>
      <c r="E529" s="1389"/>
      <c r="F529" s="1389"/>
      <c r="G529" s="1351"/>
      <c r="H529" s="1352"/>
      <c r="I529" s="1353"/>
      <c r="J529" s="1481">
        <f t="shared" si="10"/>
        <v>0</v>
      </c>
      <c r="K529" s="1355"/>
      <c r="L529" s="1355"/>
      <c r="M529" s="1414"/>
    </row>
    <row r="530" spans="1:13">
      <c r="A530" s="1358"/>
      <c r="B530" s="1388"/>
      <c r="C530" s="1388"/>
      <c r="D530" s="1349"/>
      <c r="E530" s="1389"/>
      <c r="F530" s="1389"/>
      <c r="G530" s="1351"/>
      <c r="H530" s="1352"/>
      <c r="I530" s="1353"/>
      <c r="J530" s="1481">
        <f t="shared" si="10"/>
        <v>0</v>
      </c>
      <c r="K530" s="1355"/>
      <c r="L530" s="1355"/>
      <c r="M530" s="1414"/>
    </row>
    <row r="531" spans="1:13">
      <c r="A531" s="1358"/>
      <c r="B531" s="1388"/>
      <c r="C531" s="1388"/>
      <c r="D531" s="1349"/>
      <c r="E531" s="1389"/>
      <c r="F531" s="1389"/>
      <c r="G531" s="1351"/>
      <c r="H531" s="1352"/>
      <c r="I531" s="1353"/>
      <c r="J531" s="1481">
        <f t="shared" si="10"/>
        <v>0</v>
      </c>
      <c r="K531" s="1355"/>
      <c r="L531" s="1355"/>
      <c r="M531" s="1414"/>
    </row>
    <row r="532" spans="1:13">
      <c r="A532" s="1358"/>
      <c r="B532" s="1388"/>
      <c r="C532" s="1388"/>
      <c r="D532" s="1349"/>
      <c r="E532" s="1389"/>
      <c r="F532" s="1389"/>
      <c r="G532" s="1351"/>
      <c r="H532" s="1352"/>
      <c r="I532" s="1353"/>
      <c r="J532" s="1481">
        <f t="shared" si="10"/>
        <v>0</v>
      </c>
      <c r="K532" s="1355"/>
      <c r="L532" s="1355"/>
      <c r="M532" s="1414"/>
    </row>
    <row r="533" spans="1:13">
      <c r="A533" s="1358"/>
      <c r="B533" s="1388"/>
      <c r="C533" s="1388"/>
      <c r="D533" s="1349"/>
      <c r="E533" s="1389"/>
      <c r="F533" s="1389"/>
      <c r="G533" s="1351"/>
      <c r="H533" s="1352"/>
      <c r="I533" s="1353"/>
      <c r="J533" s="1481">
        <f t="shared" si="10"/>
        <v>0</v>
      </c>
      <c r="K533" s="1355"/>
      <c r="L533" s="1355"/>
      <c r="M533" s="1414"/>
    </row>
    <row r="534" spans="1:13">
      <c r="A534" s="1358"/>
      <c r="B534" s="1388"/>
      <c r="C534" s="1388"/>
      <c r="D534" s="1349"/>
      <c r="E534" s="1389"/>
      <c r="F534" s="1389"/>
      <c r="G534" s="1351"/>
      <c r="H534" s="1352"/>
      <c r="I534" s="1353"/>
      <c r="J534" s="1481">
        <f t="shared" si="10"/>
        <v>0</v>
      </c>
      <c r="K534" s="1355"/>
      <c r="L534" s="1355"/>
      <c r="M534" s="1414"/>
    </row>
    <row r="535" spans="1:13">
      <c r="A535" s="1358"/>
      <c r="B535" s="1388"/>
      <c r="C535" s="1388"/>
      <c r="D535" s="1349"/>
      <c r="E535" s="1389"/>
      <c r="F535" s="1389"/>
      <c r="G535" s="1351"/>
      <c r="H535" s="1352"/>
      <c r="I535" s="1353"/>
      <c r="J535" s="1481">
        <f t="shared" si="10"/>
        <v>0</v>
      </c>
      <c r="K535" s="1355"/>
      <c r="L535" s="1355"/>
      <c r="M535" s="1414"/>
    </row>
    <row r="536" spans="1:13">
      <c r="A536" s="1358"/>
      <c r="B536" s="1388"/>
      <c r="C536" s="1388"/>
      <c r="D536" s="1349"/>
      <c r="E536" s="1389"/>
      <c r="F536" s="1389"/>
      <c r="G536" s="1351"/>
      <c r="H536" s="1352"/>
      <c r="I536" s="1353"/>
      <c r="J536" s="1481">
        <f t="shared" si="10"/>
        <v>0</v>
      </c>
      <c r="K536" s="1355"/>
      <c r="L536" s="1355"/>
      <c r="M536" s="1414"/>
    </row>
    <row r="537" spans="1:13">
      <c r="A537" s="1358"/>
      <c r="B537" s="1388"/>
      <c r="C537" s="1388"/>
      <c r="D537" s="1349"/>
      <c r="E537" s="1389"/>
      <c r="F537" s="1389"/>
      <c r="G537" s="1351"/>
      <c r="H537" s="1352"/>
      <c r="I537" s="1353"/>
      <c r="J537" s="1481">
        <f t="shared" si="10"/>
        <v>0</v>
      </c>
      <c r="K537" s="1355"/>
      <c r="L537" s="1355"/>
      <c r="M537" s="1414"/>
    </row>
    <row r="538" spans="1:13">
      <c r="A538" s="1358"/>
      <c r="B538" s="1388"/>
      <c r="C538" s="1388"/>
      <c r="D538" s="1349"/>
      <c r="E538" s="1389"/>
      <c r="F538" s="1389"/>
      <c r="G538" s="1351"/>
      <c r="H538" s="1352"/>
      <c r="I538" s="1353"/>
      <c r="J538" s="1481">
        <f t="shared" si="10"/>
        <v>0</v>
      </c>
      <c r="K538" s="1355"/>
      <c r="L538" s="1355"/>
      <c r="M538" s="1414"/>
    </row>
    <row r="539" spans="1:13">
      <c r="A539" s="1358"/>
      <c r="B539" s="1388"/>
      <c r="C539" s="1388"/>
      <c r="D539" s="1349"/>
      <c r="E539" s="1389"/>
      <c r="F539" s="1389"/>
      <c r="G539" s="1351"/>
      <c r="H539" s="1352"/>
      <c r="I539" s="1353"/>
      <c r="J539" s="1481">
        <f t="shared" si="10"/>
        <v>0</v>
      </c>
      <c r="K539" s="1355"/>
      <c r="L539" s="1355"/>
      <c r="M539" s="1414"/>
    </row>
    <row r="540" spans="1:13">
      <c r="A540" s="1358"/>
      <c r="B540" s="1388"/>
      <c r="C540" s="1388"/>
      <c r="D540" s="1349"/>
      <c r="E540" s="1389"/>
      <c r="F540" s="1389"/>
      <c r="G540" s="1351"/>
      <c r="H540" s="1352"/>
      <c r="I540" s="1353"/>
      <c r="J540" s="1481">
        <f t="shared" si="10"/>
        <v>0</v>
      </c>
      <c r="K540" s="1355"/>
      <c r="L540" s="1355"/>
      <c r="M540" s="1414"/>
    </row>
    <row r="541" spans="1:13">
      <c r="A541" s="1358"/>
      <c r="B541" s="1388"/>
      <c r="C541" s="1388"/>
      <c r="D541" s="1349"/>
      <c r="E541" s="1389"/>
      <c r="F541" s="1389"/>
      <c r="G541" s="1351"/>
      <c r="H541" s="1352"/>
      <c r="I541" s="1353"/>
      <c r="J541" s="1481">
        <f t="shared" si="10"/>
        <v>0</v>
      </c>
      <c r="K541" s="1355"/>
      <c r="L541" s="1355"/>
      <c r="M541" s="1414"/>
    </row>
    <row r="542" spans="1:13">
      <c r="A542" s="1358"/>
      <c r="B542" s="1388"/>
      <c r="C542" s="1388"/>
      <c r="D542" s="1349"/>
      <c r="E542" s="1389"/>
      <c r="F542" s="1389"/>
      <c r="G542" s="1351"/>
      <c r="H542" s="1352"/>
      <c r="I542" s="1353"/>
      <c r="J542" s="1481">
        <f t="shared" si="10"/>
        <v>0</v>
      </c>
      <c r="K542" s="1355"/>
      <c r="L542" s="1355"/>
      <c r="M542" s="1414"/>
    </row>
    <row r="543" spans="1:13">
      <c r="A543" s="1358"/>
      <c r="B543" s="1388"/>
      <c r="C543" s="1388"/>
      <c r="D543" s="1349"/>
      <c r="E543" s="1389"/>
      <c r="F543" s="1389"/>
      <c r="G543" s="1351"/>
      <c r="H543" s="1352"/>
      <c r="I543" s="1353"/>
      <c r="J543" s="1481">
        <f t="shared" si="10"/>
        <v>0</v>
      </c>
      <c r="K543" s="1355"/>
      <c r="L543" s="1355"/>
      <c r="M543" s="1414"/>
    </row>
    <row r="544" spans="1:13">
      <c r="A544" s="1358"/>
      <c r="B544" s="1388"/>
      <c r="C544" s="1388"/>
      <c r="D544" s="1349"/>
      <c r="E544" s="1389"/>
      <c r="F544" s="1389"/>
      <c r="G544" s="1351"/>
      <c r="H544" s="1352"/>
      <c r="I544" s="1353"/>
      <c r="J544" s="1481">
        <f t="shared" si="10"/>
        <v>0</v>
      </c>
      <c r="K544" s="1355"/>
      <c r="L544" s="1355"/>
      <c r="M544" s="1414"/>
    </row>
    <row r="545" spans="1:13">
      <c r="A545" s="1358"/>
      <c r="B545" s="1388"/>
      <c r="C545" s="1388"/>
      <c r="D545" s="1349"/>
      <c r="E545" s="1389"/>
      <c r="F545" s="1389"/>
      <c r="G545" s="1351"/>
      <c r="H545" s="1352"/>
      <c r="I545" s="1353"/>
      <c r="J545" s="1481">
        <f t="shared" si="10"/>
        <v>0</v>
      </c>
      <c r="K545" s="1355"/>
      <c r="L545" s="1355"/>
      <c r="M545" s="1414"/>
    </row>
    <row r="546" spans="1:13">
      <c r="A546" s="1358"/>
      <c r="B546" s="1388"/>
      <c r="C546" s="1388"/>
      <c r="D546" s="1349"/>
      <c r="E546" s="1389"/>
      <c r="F546" s="1389"/>
      <c r="G546" s="1351"/>
      <c r="H546" s="1352"/>
      <c r="I546" s="1353"/>
      <c r="J546" s="1481">
        <f t="shared" si="10"/>
        <v>0</v>
      </c>
      <c r="K546" s="1355"/>
      <c r="L546" s="1355"/>
      <c r="M546" s="1414"/>
    </row>
    <row r="547" spans="1:13">
      <c r="A547" s="1358"/>
      <c r="B547" s="1388"/>
      <c r="C547" s="1388"/>
      <c r="D547" s="1349"/>
      <c r="E547" s="1389"/>
      <c r="F547" s="1389"/>
      <c r="G547" s="1351"/>
      <c r="H547" s="1352"/>
      <c r="I547" s="1353"/>
      <c r="J547" s="1481">
        <f t="shared" si="10"/>
        <v>0</v>
      </c>
      <c r="K547" s="1355"/>
      <c r="L547" s="1355"/>
      <c r="M547" s="1414"/>
    </row>
    <row r="548" spans="1:13">
      <c r="A548" s="1358"/>
      <c r="B548" s="1388"/>
      <c r="C548" s="1388"/>
      <c r="D548" s="1349"/>
      <c r="E548" s="1389"/>
      <c r="F548" s="1389"/>
      <c r="G548" s="1351"/>
      <c r="H548" s="1352"/>
      <c r="I548" s="1353"/>
      <c r="J548" s="1481">
        <f t="shared" si="10"/>
        <v>0</v>
      </c>
      <c r="K548" s="1355"/>
      <c r="L548" s="1355"/>
      <c r="M548" s="1414"/>
    </row>
    <row r="549" spans="1:13">
      <c r="A549" s="1358"/>
      <c r="B549" s="1388"/>
      <c r="C549" s="1388"/>
      <c r="D549" s="1349"/>
      <c r="E549" s="1389"/>
      <c r="F549" s="1389"/>
      <c r="G549" s="1351"/>
      <c r="H549" s="1352"/>
      <c r="I549" s="1353"/>
      <c r="J549" s="1481">
        <f t="shared" si="10"/>
        <v>0</v>
      </c>
      <c r="K549" s="1355"/>
      <c r="L549" s="1355"/>
      <c r="M549" s="1414"/>
    </row>
    <row r="550" spans="1:13">
      <c r="A550" s="1358"/>
      <c r="B550" s="1388"/>
      <c r="C550" s="1388"/>
      <c r="D550" s="1349"/>
      <c r="E550" s="1389"/>
      <c r="F550" s="1389"/>
      <c r="G550" s="1351"/>
      <c r="H550" s="1352"/>
      <c r="I550" s="1353"/>
      <c r="J550" s="1481">
        <f t="shared" si="10"/>
        <v>0</v>
      </c>
      <c r="K550" s="1355"/>
      <c r="L550" s="1355"/>
      <c r="M550" s="1414"/>
    </row>
    <row r="551" spans="1:13">
      <c r="A551" s="1358"/>
      <c r="B551" s="1388"/>
      <c r="C551" s="1388"/>
      <c r="D551" s="1349"/>
      <c r="E551" s="1389"/>
      <c r="F551" s="1389"/>
      <c r="G551" s="1351"/>
      <c r="H551" s="1352"/>
      <c r="I551" s="1353"/>
      <c r="J551" s="1481">
        <f t="shared" ref="J551:J614" si="11">H551-I551</f>
        <v>0</v>
      </c>
      <c r="K551" s="1355"/>
      <c r="L551" s="1355"/>
      <c r="M551" s="1414"/>
    </row>
    <row r="552" spans="1:13">
      <c r="A552" s="1358"/>
      <c r="B552" s="1388"/>
      <c r="C552" s="1388"/>
      <c r="D552" s="1349"/>
      <c r="E552" s="1389"/>
      <c r="F552" s="1389"/>
      <c r="G552" s="1351"/>
      <c r="H552" s="1352"/>
      <c r="I552" s="1353"/>
      <c r="J552" s="1481">
        <f t="shared" si="11"/>
        <v>0</v>
      </c>
      <c r="K552" s="1355"/>
      <c r="L552" s="1355"/>
      <c r="M552" s="1414"/>
    </row>
    <row r="553" spans="1:13">
      <c r="A553" s="1358"/>
      <c r="B553" s="1388"/>
      <c r="C553" s="1388"/>
      <c r="D553" s="1349"/>
      <c r="E553" s="1389"/>
      <c r="F553" s="1389"/>
      <c r="G553" s="1351"/>
      <c r="H553" s="1352"/>
      <c r="I553" s="1353"/>
      <c r="J553" s="1481">
        <f t="shared" si="11"/>
        <v>0</v>
      </c>
      <c r="K553" s="1355"/>
      <c r="L553" s="1355"/>
      <c r="M553" s="1414"/>
    </row>
    <row r="554" spans="1:13">
      <c r="A554" s="1358"/>
      <c r="B554" s="1388"/>
      <c r="C554" s="1388"/>
      <c r="D554" s="1349"/>
      <c r="E554" s="1389"/>
      <c r="F554" s="1389"/>
      <c r="G554" s="1351"/>
      <c r="H554" s="1352"/>
      <c r="I554" s="1353"/>
      <c r="J554" s="1481">
        <f t="shared" si="11"/>
        <v>0</v>
      </c>
      <c r="K554" s="1355"/>
      <c r="L554" s="1355"/>
      <c r="M554" s="1414"/>
    </row>
    <row r="555" spans="1:13">
      <c r="A555" s="1358"/>
      <c r="B555" s="1388"/>
      <c r="C555" s="1388"/>
      <c r="D555" s="1349"/>
      <c r="E555" s="1389"/>
      <c r="F555" s="1389"/>
      <c r="G555" s="1351"/>
      <c r="H555" s="1352"/>
      <c r="I555" s="1353"/>
      <c r="J555" s="1481">
        <f t="shared" si="11"/>
        <v>0</v>
      </c>
      <c r="K555" s="1355"/>
      <c r="L555" s="1355"/>
      <c r="M555" s="1414"/>
    </row>
    <row r="556" spans="1:13">
      <c r="A556" s="1358"/>
      <c r="B556" s="1388"/>
      <c r="C556" s="1388"/>
      <c r="D556" s="1349"/>
      <c r="E556" s="1389"/>
      <c r="F556" s="1389"/>
      <c r="G556" s="1351"/>
      <c r="H556" s="1352"/>
      <c r="I556" s="1353"/>
      <c r="J556" s="1481">
        <f t="shared" si="11"/>
        <v>0</v>
      </c>
      <c r="K556" s="1355"/>
      <c r="L556" s="1355"/>
      <c r="M556" s="1414"/>
    </row>
    <row r="557" spans="1:13">
      <c r="A557" s="1358"/>
      <c r="B557" s="1388"/>
      <c r="C557" s="1388"/>
      <c r="D557" s="1349"/>
      <c r="E557" s="1389"/>
      <c r="F557" s="1389"/>
      <c r="G557" s="1351"/>
      <c r="H557" s="1352"/>
      <c r="I557" s="1353"/>
      <c r="J557" s="1481">
        <f t="shared" si="11"/>
        <v>0</v>
      </c>
      <c r="K557" s="1355"/>
      <c r="L557" s="1355"/>
      <c r="M557" s="1414"/>
    </row>
    <row r="558" spans="1:13">
      <c r="A558" s="1358"/>
      <c r="B558" s="1388"/>
      <c r="C558" s="1388"/>
      <c r="D558" s="1349"/>
      <c r="E558" s="1389"/>
      <c r="F558" s="1389"/>
      <c r="G558" s="1351"/>
      <c r="H558" s="1352"/>
      <c r="I558" s="1353"/>
      <c r="J558" s="1481">
        <f t="shared" si="11"/>
        <v>0</v>
      </c>
      <c r="K558" s="1355"/>
      <c r="L558" s="1355"/>
      <c r="M558" s="1414"/>
    </row>
    <row r="559" spans="1:13">
      <c r="A559" s="1358"/>
      <c r="B559" s="1388"/>
      <c r="C559" s="1388"/>
      <c r="D559" s="1349"/>
      <c r="E559" s="1389"/>
      <c r="F559" s="1389"/>
      <c r="G559" s="1351"/>
      <c r="H559" s="1352"/>
      <c r="I559" s="1353"/>
      <c r="J559" s="1481">
        <f t="shared" si="11"/>
        <v>0</v>
      </c>
      <c r="K559" s="1355"/>
      <c r="L559" s="1355"/>
      <c r="M559" s="1414"/>
    </row>
    <row r="560" spans="1:13">
      <c r="A560" s="1358"/>
      <c r="B560" s="1388"/>
      <c r="C560" s="1388"/>
      <c r="D560" s="1349"/>
      <c r="E560" s="1389"/>
      <c r="F560" s="1389"/>
      <c r="G560" s="1351"/>
      <c r="H560" s="1352"/>
      <c r="I560" s="1353"/>
      <c r="J560" s="1481">
        <f t="shared" si="11"/>
        <v>0</v>
      </c>
      <c r="K560" s="1355"/>
      <c r="L560" s="1355"/>
      <c r="M560" s="1414"/>
    </row>
    <row r="561" spans="1:13">
      <c r="A561" s="1358"/>
      <c r="B561" s="1388"/>
      <c r="C561" s="1388"/>
      <c r="D561" s="1349"/>
      <c r="E561" s="1389"/>
      <c r="F561" s="1389"/>
      <c r="G561" s="1351"/>
      <c r="H561" s="1352"/>
      <c r="I561" s="1353"/>
      <c r="J561" s="1481">
        <f t="shared" si="11"/>
        <v>0</v>
      </c>
      <c r="K561" s="1355"/>
      <c r="L561" s="1355"/>
      <c r="M561" s="1414"/>
    </row>
    <row r="562" spans="1:13">
      <c r="A562" s="1358"/>
      <c r="B562" s="1388"/>
      <c r="C562" s="1388"/>
      <c r="D562" s="1349"/>
      <c r="E562" s="1389"/>
      <c r="F562" s="1389"/>
      <c r="G562" s="1351"/>
      <c r="H562" s="1352"/>
      <c r="I562" s="1353"/>
      <c r="J562" s="1481">
        <f t="shared" si="11"/>
        <v>0</v>
      </c>
      <c r="K562" s="1355"/>
      <c r="L562" s="1355"/>
      <c r="M562" s="1414"/>
    </row>
    <row r="563" spans="1:13">
      <c r="A563" s="1358"/>
      <c r="B563" s="1388"/>
      <c r="C563" s="1388"/>
      <c r="D563" s="1349"/>
      <c r="E563" s="1389"/>
      <c r="F563" s="1389"/>
      <c r="G563" s="1351"/>
      <c r="H563" s="1352"/>
      <c r="I563" s="1353"/>
      <c r="J563" s="1481">
        <f t="shared" si="11"/>
        <v>0</v>
      </c>
      <c r="K563" s="1355"/>
      <c r="L563" s="1355"/>
      <c r="M563" s="1414"/>
    </row>
    <row r="564" spans="1:13">
      <c r="A564" s="1358"/>
      <c r="B564" s="1388"/>
      <c r="C564" s="1388"/>
      <c r="D564" s="1349"/>
      <c r="E564" s="1389"/>
      <c r="F564" s="1389"/>
      <c r="G564" s="1351"/>
      <c r="H564" s="1352"/>
      <c r="I564" s="1353"/>
      <c r="J564" s="1481">
        <f t="shared" si="11"/>
        <v>0</v>
      </c>
      <c r="K564" s="1355"/>
      <c r="L564" s="1355"/>
      <c r="M564" s="1414"/>
    </row>
    <row r="565" spans="1:13">
      <c r="A565" s="1358"/>
      <c r="B565" s="1388"/>
      <c r="C565" s="1388"/>
      <c r="D565" s="1349"/>
      <c r="E565" s="1389"/>
      <c r="F565" s="1389"/>
      <c r="G565" s="1351"/>
      <c r="H565" s="1352"/>
      <c r="I565" s="1353"/>
      <c r="J565" s="1481">
        <f t="shared" si="11"/>
        <v>0</v>
      </c>
      <c r="K565" s="1355"/>
      <c r="L565" s="1355"/>
      <c r="M565" s="1414"/>
    </row>
    <row r="566" spans="1:13">
      <c r="A566" s="1358"/>
      <c r="B566" s="1388"/>
      <c r="C566" s="1388"/>
      <c r="D566" s="1349"/>
      <c r="E566" s="1389"/>
      <c r="F566" s="1389"/>
      <c r="G566" s="1351"/>
      <c r="H566" s="1352"/>
      <c r="I566" s="1353"/>
      <c r="J566" s="1481">
        <f t="shared" si="11"/>
        <v>0</v>
      </c>
      <c r="K566" s="1355"/>
      <c r="L566" s="1355"/>
      <c r="M566" s="1414"/>
    </row>
    <row r="567" spans="1:13">
      <c r="A567" s="1358"/>
      <c r="B567" s="1388"/>
      <c r="C567" s="1388"/>
      <c r="D567" s="1349"/>
      <c r="E567" s="1389"/>
      <c r="F567" s="1389"/>
      <c r="G567" s="1351"/>
      <c r="H567" s="1352"/>
      <c r="I567" s="1353"/>
      <c r="J567" s="1481">
        <f t="shared" si="11"/>
        <v>0</v>
      </c>
      <c r="K567" s="1355"/>
      <c r="L567" s="1355"/>
      <c r="M567" s="1414"/>
    </row>
    <row r="568" spans="1:13">
      <c r="A568" s="1358"/>
      <c r="B568" s="1388"/>
      <c r="C568" s="1388"/>
      <c r="D568" s="1349"/>
      <c r="E568" s="1389"/>
      <c r="F568" s="1389"/>
      <c r="G568" s="1351"/>
      <c r="H568" s="1352"/>
      <c r="I568" s="1353"/>
      <c r="J568" s="1481">
        <f t="shared" si="11"/>
        <v>0</v>
      </c>
      <c r="K568" s="1355"/>
      <c r="L568" s="1355"/>
      <c r="M568" s="1414"/>
    </row>
    <row r="569" spans="1:13">
      <c r="A569" s="1358"/>
      <c r="B569" s="1388"/>
      <c r="C569" s="1388"/>
      <c r="D569" s="1349"/>
      <c r="E569" s="1389"/>
      <c r="F569" s="1389"/>
      <c r="G569" s="1351"/>
      <c r="H569" s="1352"/>
      <c r="I569" s="1353"/>
      <c r="J569" s="1481">
        <f t="shared" si="11"/>
        <v>0</v>
      </c>
      <c r="K569" s="1355"/>
      <c r="L569" s="1355"/>
      <c r="M569" s="1414"/>
    </row>
    <row r="570" spans="1:13">
      <c r="A570" s="1358"/>
      <c r="B570" s="1388"/>
      <c r="C570" s="1388"/>
      <c r="D570" s="1349"/>
      <c r="E570" s="1389"/>
      <c r="F570" s="1389"/>
      <c r="G570" s="1351"/>
      <c r="H570" s="1352"/>
      <c r="I570" s="1353"/>
      <c r="J570" s="1481">
        <f t="shared" si="11"/>
        <v>0</v>
      </c>
      <c r="K570" s="1355"/>
      <c r="L570" s="1355"/>
      <c r="M570" s="1414"/>
    </row>
    <row r="571" spans="1:13">
      <c r="A571" s="1358"/>
      <c r="B571" s="1388"/>
      <c r="C571" s="1388"/>
      <c r="D571" s="1349"/>
      <c r="E571" s="1389"/>
      <c r="F571" s="1389"/>
      <c r="G571" s="1351"/>
      <c r="H571" s="1352"/>
      <c r="I571" s="1353"/>
      <c r="J571" s="1481">
        <f t="shared" si="11"/>
        <v>0</v>
      </c>
      <c r="K571" s="1355"/>
      <c r="L571" s="1355"/>
      <c r="M571" s="1414"/>
    </row>
    <row r="572" spans="1:13">
      <c r="A572" s="1358"/>
      <c r="B572" s="1388"/>
      <c r="C572" s="1388"/>
      <c r="D572" s="1349"/>
      <c r="E572" s="1389"/>
      <c r="F572" s="1389"/>
      <c r="G572" s="1351"/>
      <c r="H572" s="1352"/>
      <c r="I572" s="1353"/>
      <c r="J572" s="1481">
        <f t="shared" si="11"/>
        <v>0</v>
      </c>
      <c r="K572" s="1355"/>
      <c r="L572" s="1355"/>
      <c r="M572" s="1414"/>
    </row>
    <row r="573" spans="1:13">
      <c r="A573" s="1358"/>
      <c r="B573" s="1388"/>
      <c r="C573" s="1388"/>
      <c r="D573" s="1349"/>
      <c r="E573" s="1389"/>
      <c r="F573" s="1389"/>
      <c r="G573" s="1351"/>
      <c r="H573" s="1352"/>
      <c r="I573" s="1353"/>
      <c r="J573" s="1481">
        <f t="shared" si="11"/>
        <v>0</v>
      </c>
      <c r="K573" s="1355"/>
      <c r="L573" s="1355"/>
      <c r="M573" s="1414"/>
    </row>
    <row r="574" spans="1:13">
      <c r="A574" s="1358"/>
      <c r="B574" s="1388"/>
      <c r="C574" s="1388"/>
      <c r="D574" s="1349"/>
      <c r="E574" s="1389"/>
      <c r="F574" s="1389"/>
      <c r="G574" s="1351"/>
      <c r="H574" s="1352"/>
      <c r="I574" s="1353"/>
      <c r="J574" s="1481">
        <f t="shared" si="11"/>
        <v>0</v>
      </c>
      <c r="K574" s="1355"/>
      <c r="L574" s="1355"/>
      <c r="M574" s="1414"/>
    </row>
    <row r="575" spans="1:13">
      <c r="A575" s="1358"/>
      <c r="B575" s="1388"/>
      <c r="C575" s="1388"/>
      <c r="D575" s="1349"/>
      <c r="E575" s="1389"/>
      <c r="F575" s="1389"/>
      <c r="G575" s="1351"/>
      <c r="H575" s="1352"/>
      <c r="I575" s="1353"/>
      <c r="J575" s="1481">
        <f t="shared" si="11"/>
        <v>0</v>
      </c>
      <c r="K575" s="1355"/>
      <c r="L575" s="1355"/>
      <c r="M575" s="1414"/>
    </row>
    <row r="576" spans="1:13">
      <c r="A576" s="1358"/>
      <c r="B576" s="1388"/>
      <c r="C576" s="1388"/>
      <c r="D576" s="1349"/>
      <c r="E576" s="1389"/>
      <c r="F576" s="1389"/>
      <c r="G576" s="1351"/>
      <c r="H576" s="1352"/>
      <c r="I576" s="1353"/>
      <c r="J576" s="1481">
        <f t="shared" si="11"/>
        <v>0</v>
      </c>
      <c r="K576" s="1355"/>
      <c r="L576" s="1355"/>
      <c r="M576" s="1414"/>
    </row>
    <row r="577" spans="1:13">
      <c r="A577" s="1358"/>
      <c r="B577" s="1388"/>
      <c r="C577" s="1388"/>
      <c r="D577" s="1349"/>
      <c r="E577" s="1389"/>
      <c r="F577" s="1389"/>
      <c r="G577" s="1351"/>
      <c r="H577" s="1352"/>
      <c r="I577" s="1353"/>
      <c r="J577" s="1481">
        <f t="shared" si="11"/>
        <v>0</v>
      </c>
      <c r="K577" s="1355"/>
      <c r="L577" s="1355"/>
      <c r="M577" s="1414"/>
    </row>
    <row r="578" spans="1:13">
      <c r="A578" s="1358"/>
      <c r="B578" s="1388"/>
      <c r="C578" s="1388"/>
      <c r="D578" s="1349"/>
      <c r="E578" s="1389"/>
      <c r="F578" s="1389"/>
      <c r="G578" s="1351"/>
      <c r="H578" s="1352"/>
      <c r="I578" s="1353"/>
      <c r="J578" s="1481">
        <f t="shared" si="11"/>
        <v>0</v>
      </c>
      <c r="K578" s="1355"/>
      <c r="L578" s="1355"/>
      <c r="M578" s="1414"/>
    </row>
    <row r="579" spans="1:13">
      <c r="A579" s="1358"/>
      <c r="B579" s="1388"/>
      <c r="C579" s="1388"/>
      <c r="D579" s="1349"/>
      <c r="E579" s="1389"/>
      <c r="F579" s="1389"/>
      <c r="G579" s="1351"/>
      <c r="H579" s="1352"/>
      <c r="I579" s="1353"/>
      <c r="J579" s="1481">
        <f t="shared" si="11"/>
        <v>0</v>
      </c>
      <c r="K579" s="1355"/>
      <c r="L579" s="1355"/>
      <c r="M579" s="1414"/>
    </row>
    <row r="580" spans="1:13">
      <c r="A580" s="1358"/>
      <c r="B580" s="1388"/>
      <c r="C580" s="1388"/>
      <c r="D580" s="1349"/>
      <c r="E580" s="1389"/>
      <c r="F580" s="1389"/>
      <c r="G580" s="1351"/>
      <c r="H580" s="1352"/>
      <c r="I580" s="1353"/>
      <c r="J580" s="1481">
        <f t="shared" si="11"/>
        <v>0</v>
      </c>
      <c r="K580" s="1355"/>
      <c r="L580" s="1355"/>
      <c r="M580" s="1414"/>
    </row>
    <row r="581" spans="1:13">
      <c r="A581" s="1358"/>
      <c r="B581" s="1388"/>
      <c r="C581" s="1388"/>
      <c r="D581" s="1349"/>
      <c r="E581" s="1389"/>
      <c r="F581" s="1389"/>
      <c r="G581" s="1351"/>
      <c r="H581" s="1352"/>
      <c r="I581" s="1353"/>
      <c r="J581" s="1481">
        <f t="shared" si="11"/>
        <v>0</v>
      </c>
      <c r="K581" s="1355"/>
      <c r="L581" s="1355"/>
      <c r="M581" s="1414"/>
    </row>
    <row r="582" spans="1:13">
      <c r="A582" s="1358"/>
      <c r="B582" s="1388"/>
      <c r="C582" s="1388"/>
      <c r="D582" s="1349"/>
      <c r="E582" s="1389"/>
      <c r="F582" s="1389"/>
      <c r="G582" s="1351"/>
      <c r="H582" s="1352"/>
      <c r="I582" s="1353"/>
      <c r="J582" s="1481">
        <f t="shared" si="11"/>
        <v>0</v>
      </c>
      <c r="K582" s="1355"/>
      <c r="L582" s="1355"/>
      <c r="M582" s="1414"/>
    </row>
    <row r="583" spans="1:13">
      <c r="A583" s="1358"/>
      <c r="B583" s="1388"/>
      <c r="C583" s="1388"/>
      <c r="D583" s="1349"/>
      <c r="E583" s="1389"/>
      <c r="F583" s="1389"/>
      <c r="G583" s="1351"/>
      <c r="H583" s="1352"/>
      <c r="I583" s="1353"/>
      <c r="J583" s="1481">
        <f t="shared" si="11"/>
        <v>0</v>
      </c>
      <c r="K583" s="1355"/>
      <c r="L583" s="1355"/>
      <c r="M583" s="1414"/>
    </row>
    <row r="584" spans="1:13">
      <c r="A584" s="1358"/>
      <c r="B584" s="1388"/>
      <c r="C584" s="1388"/>
      <c r="D584" s="1349"/>
      <c r="E584" s="1389"/>
      <c r="F584" s="1389"/>
      <c r="G584" s="1351"/>
      <c r="H584" s="1352"/>
      <c r="I584" s="1353"/>
      <c r="J584" s="1481">
        <f t="shared" si="11"/>
        <v>0</v>
      </c>
      <c r="K584" s="1355"/>
      <c r="L584" s="1355"/>
      <c r="M584" s="1414"/>
    </row>
    <row r="585" spans="1:13">
      <c r="A585" s="1358"/>
      <c r="B585" s="1388"/>
      <c r="C585" s="1388"/>
      <c r="D585" s="1349"/>
      <c r="E585" s="1389"/>
      <c r="F585" s="1389"/>
      <c r="G585" s="1351"/>
      <c r="H585" s="1352"/>
      <c r="I585" s="1353"/>
      <c r="J585" s="1481">
        <f t="shared" si="11"/>
        <v>0</v>
      </c>
      <c r="K585" s="1355"/>
      <c r="L585" s="1355"/>
      <c r="M585" s="1414"/>
    </row>
    <row r="586" spans="1:13">
      <c r="A586" s="1358"/>
      <c r="B586" s="1388"/>
      <c r="C586" s="1388"/>
      <c r="D586" s="1349"/>
      <c r="E586" s="1389"/>
      <c r="F586" s="1389"/>
      <c r="G586" s="1351"/>
      <c r="H586" s="1352"/>
      <c r="I586" s="1353"/>
      <c r="J586" s="1481">
        <f t="shared" si="11"/>
        <v>0</v>
      </c>
      <c r="K586" s="1355"/>
      <c r="L586" s="1355"/>
      <c r="M586" s="1414"/>
    </row>
    <row r="587" spans="1:13">
      <c r="A587" s="1358"/>
      <c r="B587" s="1388"/>
      <c r="C587" s="1388"/>
      <c r="D587" s="1349"/>
      <c r="E587" s="1389"/>
      <c r="F587" s="1389"/>
      <c r="G587" s="1351"/>
      <c r="H587" s="1352"/>
      <c r="I587" s="1353"/>
      <c r="J587" s="1481">
        <f t="shared" si="11"/>
        <v>0</v>
      </c>
      <c r="K587" s="1355"/>
      <c r="L587" s="1355"/>
      <c r="M587" s="1414"/>
    </row>
    <row r="588" spans="1:13">
      <c r="A588" s="1358"/>
      <c r="B588" s="1388"/>
      <c r="C588" s="1388"/>
      <c r="D588" s="1349"/>
      <c r="E588" s="1389"/>
      <c r="F588" s="1389"/>
      <c r="G588" s="1351"/>
      <c r="H588" s="1352"/>
      <c r="I588" s="1353"/>
      <c r="J588" s="1481">
        <f t="shared" si="11"/>
        <v>0</v>
      </c>
      <c r="K588" s="1355"/>
      <c r="L588" s="1355"/>
      <c r="M588" s="1414"/>
    </row>
    <row r="589" spans="1:13">
      <c r="A589" s="1358"/>
      <c r="B589" s="1388"/>
      <c r="C589" s="1388"/>
      <c r="D589" s="1349"/>
      <c r="E589" s="1389"/>
      <c r="F589" s="1389"/>
      <c r="G589" s="1351"/>
      <c r="H589" s="1352"/>
      <c r="I589" s="1353"/>
      <c r="J589" s="1481">
        <f t="shared" si="11"/>
        <v>0</v>
      </c>
      <c r="K589" s="1355"/>
      <c r="L589" s="1355"/>
      <c r="M589" s="1414"/>
    </row>
    <row r="590" spans="1:13">
      <c r="A590" s="1358"/>
      <c r="B590" s="1388"/>
      <c r="C590" s="1388"/>
      <c r="D590" s="1349"/>
      <c r="E590" s="1389"/>
      <c r="F590" s="1389"/>
      <c r="G590" s="1351"/>
      <c r="H590" s="1352"/>
      <c r="I590" s="1353"/>
      <c r="J590" s="1481">
        <f t="shared" si="11"/>
        <v>0</v>
      </c>
      <c r="K590" s="1355"/>
      <c r="L590" s="1355"/>
      <c r="M590" s="1414"/>
    </row>
    <row r="591" spans="1:13">
      <c r="A591" s="1358"/>
      <c r="B591" s="1388"/>
      <c r="C591" s="1388"/>
      <c r="D591" s="1349"/>
      <c r="E591" s="1389"/>
      <c r="F591" s="1389"/>
      <c r="G591" s="1351"/>
      <c r="H591" s="1352"/>
      <c r="I591" s="1353"/>
      <c r="J591" s="1481">
        <f t="shared" si="11"/>
        <v>0</v>
      </c>
      <c r="K591" s="1355"/>
      <c r="L591" s="1355"/>
      <c r="M591" s="1414"/>
    </row>
    <row r="592" spans="1:13">
      <c r="A592" s="1358"/>
      <c r="B592" s="1388"/>
      <c r="C592" s="1388"/>
      <c r="D592" s="1349"/>
      <c r="E592" s="1389"/>
      <c r="F592" s="1389"/>
      <c r="G592" s="1351"/>
      <c r="H592" s="1352"/>
      <c r="I592" s="1353"/>
      <c r="J592" s="1481">
        <f t="shared" si="11"/>
        <v>0</v>
      </c>
      <c r="K592" s="1355"/>
      <c r="L592" s="1355"/>
      <c r="M592" s="1414"/>
    </row>
    <row r="593" spans="1:13">
      <c r="A593" s="1358"/>
      <c r="B593" s="1388"/>
      <c r="C593" s="1388"/>
      <c r="D593" s="1349"/>
      <c r="E593" s="1389"/>
      <c r="F593" s="1389"/>
      <c r="G593" s="1351"/>
      <c r="H593" s="1352"/>
      <c r="I593" s="1353"/>
      <c r="J593" s="1481">
        <f t="shared" si="11"/>
        <v>0</v>
      </c>
      <c r="K593" s="1355"/>
      <c r="L593" s="1355"/>
      <c r="M593" s="1414"/>
    </row>
    <row r="594" spans="1:13">
      <c r="A594" s="1358"/>
      <c r="B594" s="1388"/>
      <c r="C594" s="1388"/>
      <c r="D594" s="1349"/>
      <c r="E594" s="1389"/>
      <c r="F594" s="1389"/>
      <c r="G594" s="1351"/>
      <c r="H594" s="1352"/>
      <c r="I594" s="1353"/>
      <c r="J594" s="1481">
        <f t="shared" si="11"/>
        <v>0</v>
      </c>
      <c r="K594" s="1355"/>
      <c r="L594" s="1355"/>
      <c r="M594" s="1414"/>
    </row>
    <row r="595" spans="1:13">
      <c r="A595" s="1358"/>
      <c r="B595" s="1388"/>
      <c r="C595" s="1388"/>
      <c r="D595" s="1349"/>
      <c r="E595" s="1389"/>
      <c r="F595" s="1389"/>
      <c r="G595" s="1351"/>
      <c r="H595" s="1352"/>
      <c r="I595" s="1353"/>
      <c r="J595" s="1481">
        <f t="shared" si="11"/>
        <v>0</v>
      </c>
      <c r="K595" s="1355"/>
      <c r="L595" s="1355"/>
      <c r="M595" s="1414"/>
    </row>
    <row r="596" spans="1:13">
      <c r="A596" s="1358"/>
      <c r="B596" s="1388"/>
      <c r="C596" s="1388"/>
      <c r="D596" s="1349"/>
      <c r="E596" s="1389"/>
      <c r="F596" s="1389"/>
      <c r="G596" s="1351"/>
      <c r="H596" s="1352"/>
      <c r="I596" s="1353"/>
      <c r="J596" s="1481">
        <f t="shared" si="11"/>
        <v>0</v>
      </c>
      <c r="K596" s="1355"/>
      <c r="L596" s="1355"/>
      <c r="M596" s="1414"/>
    </row>
    <row r="597" spans="1:13">
      <c r="A597" s="1358"/>
      <c r="B597" s="1388"/>
      <c r="C597" s="1388"/>
      <c r="D597" s="1349"/>
      <c r="E597" s="1389"/>
      <c r="F597" s="1389"/>
      <c r="G597" s="1351"/>
      <c r="H597" s="1352"/>
      <c r="I597" s="1353"/>
      <c r="J597" s="1481">
        <f t="shared" si="11"/>
        <v>0</v>
      </c>
      <c r="K597" s="1355"/>
      <c r="L597" s="1355"/>
      <c r="M597" s="1414"/>
    </row>
    <row r="598" spans="1:13">
      <c r="A598" s="1358"/>
      <c r="B598" s="1388"/>
      <c r="C598" s="1388"/>
      <c r="D598" s="1349"/>
      <c r="E598" s="1389"/>
      <c r="F598" s="1389"/>
      <c r="G598" s="1351"/>
      <c r="H598" s="1352"/>
      <c r="I598" s="1353"/>
      <c r="J598" s="1481">
        <f t="shared" si="11"/>
        <v>0</v>
      </c>
      <c r="K598" s="1355"/>
      <c r="L598" s="1355"/>
      <c r="M598" s="1414"/>
    </row>
    <row r="599" spans="1:13">
      <c r="A599" s="1358"/>
      <c r="B599" s="1388"/>
      <c r="C599" s="1388"/>
      <c r="D599" s="1349"/>
      <c r="E599" s="1389"/>
      <c r="F599" s="1389"/>
      <c r="G599" s="1351"/>
      <c r="H599" s="1352"/>
      <c r="I599" s="1353"/>
      <c r="J599" s="1481">
        <f t="shared" si="11"/>
        <v>0</v>
      </c>
      <c r="K599" s="1355"/>
      <c r="L599" s="1355"/>
      <c r="M599" s="1414"/>
    </row>
    <row r="600" spans="1:13">
      <c r="A600" s="1358"/>
      <c r="B600" s="1388"/>
      <c r="C600" s="1388"/>
      <c r="D600" s="1349"/>
      <c r="E600" s="1389"/>
      <c r="F600" s="1389"/>
      <c r="G600" s="1351"/>
      <c r="H600" s="1352"/>
      <c r="I600" s="1353"/>
      <c r="J600" s="1481">
        <f t="shared" si="11"/>
        <v>0</v>
      </c>
      <c r="K600" s="1355"/>
      <c r="L600" s="1355"/>
      <c r="M600" s="1414"/>
    </row>
    <row r="601" spans="1:13">
      <c r="A601" s="1358"/>
      <c r="B601" s="1388"/>
      <c r="C601" s="1388"/>
      <c r="D601" s="1349"/>
      <c r="E601" s="1389"/>
      <c r="F601" s="1389"/>
      <c r="G601" s="1351"/>
      <c r="H601" s="1352"/>
      <c r="I601" s="1353"/>
      <c r="J601" s="1481">
        <f t="shared" si="11"/>
        <v>0</v>
      </c>
      <c r="K601" s="1355"/>
      <c r="L601" s="1355"/>
      <c r="M601" s="1414"/>
    </row>
    <row r="602" spans="1:13">
      <c r="A602" s="1358"/>
      <c r="B602" s="1388"/>
      <c r="C602" s="1388"/>
      <c r="D602" s="1349"/>
      <c r="E602" s="1389"/>
      <c r="F602" s="1389"/>
      <c r="G602" s="1351"/>
      <c r="H602" s="1352"/>
      <c r="I602" s="1353"/>
      <c r="J602" s="1481">
        <f t="shared" si="11"/>
        <v>0</v>
      </c>
      <c r="K602" s="1355"/>
      <c r="L602" s="1355"/>
      <c r="M602" s="1414"/>
    </row>
    <row r="603" spans="1:13">
      <c r="A603" s="1358"/>
      <c r="B603" s="1388"/>
      <c r="C603" s="1388"/>
      <c r="D603" s="1349"/>
      <c r="E603" s="1389"/>
      <c r="F603" s="1389"/>
      <c r="G603" s="1351"/>
      <c r="H603" s="1352"/>
      <c r="I603" s="1353"/>
      <c r="J603" s="1481">
        <f t="shared" si="11"/>
        <v>0</v>
      </c>
      <c r="K603" s="1355"/>
      <c r="L603" s="1355"/>
      <c r="M603" s="1414"/>
    </row>
    <row r="604" spans="1:13">
      <c r="A604" s="1358"/>
      <c r="B604" s="1388"/>
      <c r="C604" s="1388"/>
      <c r="D604" s="1349"/>
      <c r="E604" s="1389"/>
      <c r="F604" s="1389"/>
      <c r="G604" s="1351"/>
      <c r="H604" s="1352"/>
      <c r="I604" s="1353"/>
      <c r="J604" s="1481">
        <f t="shared" si="11"/>
        <v>0</v>
      </c>
      <c r="K604" s="1355"/>
      <c r="L604" s="1355"/>
      <c r="M604" s="1414"/>
    </row>
    <row r="605" spans="1:13">
      <c r="A605" s="1358"/>
      <c r="B605" s="1388"/>
      <c r="C605" s="1388"/>
      <c r="D605" s="1349"/>
      <c r="E605" s="1389"/>
      <c r="F605" s="1389"/>
      <c r="G605" s="1351"/>
      <c r="H605" s="1352"/>
      <c r="I605" s="1353"/>
      <c r="J605" s="1481">
        <f t="shared" si="11"/>
        <v>0</v>
      </c>
      <c r="K605" s="1355"/>
      <c r="L605" s="1355"/>
      <c r="M605" s="1414"/>
    </row>
    <row r="606" spans="1:13">
      <c r="A606" s="1358"/>
      <c r="B606" s="1388"/>
      <c r="C606" s="1388"/>
      <c r="D606" s="1349"/>
      <c r="E606" s="1389"/>
      <c r="F606" s="1389"/>
      <c r="G606" s="1351"/>
      <c r="H606" s="1352"/>
      <c r="I606" s="1353"/>
      <c r="J606" s="1481">
        <f t="shared" si="11"/>
        <v>0</v>
      </c>
      <c r="K606" s="1355"/>
      <c r="L606" s="1355"/>
      <c r="M606" s="1414"/>
    </row>
    <row r="607" spans="1:13">
      <c r="A607" s="1358"/>
      <c r="B607" s="1388"/>
      <c r="C607" s="1388"/>
      <c r="D607" s="1349"/>
      <c r="E607" s="1389"/>
      <c r="F607" s="1389"/>
      <c r="G607" s="1351"/>
      <c r="H607" s="1352"/>
      <c r="I607" s="1353"/>
      <c r="J607" s="1481">
        <f t="shared" si="11"/>
        <v>0</v>
      </c>
      <c r="K607" s="1355"/>
      <c r="L607" s="1355"/>
      <c r="M607" s="1414"/>
    </row>
    <row r="608" spans="1:13">
      <c r="A608" s="1358"/>
      <c r="B608" s="1388"/>
      <c r="C608" s="1388"/>
      <c r="D608" s="1349"/>
      <c r="E608" s="1389"/>
      <c r="F608" s="1389"/>
      <c r="G608" s="1351"/>
      <c r="H608" s="1352"/>
      <c r="I608" s="1353"/>
      <c r="J608" s="1481">
        <f t="shared" si="11"/>
        <v>0</v>
      </c>
      <c r="K608" s="1355"/>
      <c r="L608" s="1355"/>
      <c r="M608" s="1414"/>
    </row>
    <row r="609" spans="1:13">
      <c r="A609" s="1358"/>
      <c r="B609" s="1388"/>
      <c r="C609" s="1388"/>
      <c r="D609" s="1349"/>
      <c r="E609" s="1389"/>
      <c r="F609" s="1389"/>
      <c r="G609" s="1351"/>
      <c r="H609" s="1352"/>
      <c r="I609" s="1353"/>
      <c r="J609" s="1481">
        <f t="shared" si="11"/>
        <v>0</v>
      </c>
      <c r="K609" s="1355"/>
      <c r="L609" s="1355"/>
      <c r="M609" s="1414"/>
    </row>
    <row r="610" spans="1:13">
      <c r="A610" s="1358"/>
      <c r="B610" s="1388"/>
      <c r="C610" s="1388"/>
      <c r="D610" s="1349"/>
      <c r="E610" s="1389"/>
      <c r="F610" s="1389"/>
      <c r="G610" s="1351"/>
      <c r="H610" s="1352"/>
      <c r="I610" s="1353"/>
      <c r="J610" s="1481">
        <f t="shared" si="11"/>
        <v>0</v>
      </c>
      <c r="K610" s="1355"/>
      <c r="L610" s="1355"/>
      <c r="M610" s="1414"/>
    </row>
    <row r="611" spans="1:13">
      <c r="A611" s="1358"/>
      <c r="B611" s="1388"/>
      <c r="C611" s="1388"/>
      <c r="D611" s="1349"/>
      <c r="E611" s="1389"/>
      <c r="F611" s="1389"/>
      <c r="G611" s="1351"/>
      <c r="H611" s="1352"/>
      <c r="I611" s="1353"/>
      <c r="J611" s="1481">
        <f t="shared" si="11"/>
        <v>0</v>
      </c>
      <c r="K611" s="1355"/>
      <c r="L611" s="1355"/>
      <c r="M611" s="1414"/>
    </row>
    <row r="612" spans="1:13">
      <c r="A612" s="1358"/>
      <c r="B612" s="1388"/>
      <c r="C612" s="1388"/>
      <c r="D612" s="1349"/>
      <c r="E612" s="1389"/>
      <c r="F612" s="1389"/>
      <c r="G612" s="1351"/>
      <c r="H612" s="1352"/>
      <c r="I612" s="1353"/>
      <c r="J612" s="1481">
        <f t="shared" si="11"/>
        <v>0</v>
      </c>
      <c r="K612" s="1355"/>
      <c r="L612" s="1355"/>
      <c r="M612" s="1414"/>
    </row>
    <row r="613" spans="1:13">
      <c r="A613" s="1358"/>
      <c r="B613" s="1388"/>
      <c r="C613" s="1388"/>
      <c r="D613" s="1349"/>
      <c r="E613" s="1389"/>
      <c r="F613" s="1389"/>
      <c r="G613" s="1351"/>
      <c r="H613" s="1352"/>
      <c r="I613" s="1353"/>
      <c r="J613" s="1481">
        <f t="shared" si="11"/>
        <v>0</v>
      </c>
      <c r="K613" s="1355"/>
      <c r="L613" s="1355"/>
      <c r="M613" s="1414"/>
    </row>
    <row r="614" spans="1:13">
      <c r="A614" s="1358"/>
      <c r="B614" s="1388"/>
      <c r="C614" s="1388"/>
      <c r="D614" s="1349"/>
      <c r="E614" s="1389"/>
      <c r="F614" s="1389"/>
      <c r="G614" s="1351"/>
      <c r="H614" s="1352"/>
      <c r="I614" s="1353"/>
      <c r="J614" s="1481">
        <f t="shared" si="11"/>
        <v>0</v>
      </c>
      <c r="K614" s="1355"/>
      <c r="L614" s="1355"/>
      <c r="M614" s="1414"/>
    </row>
    <row r="615" spans="1:13">
      <c r="A615" s="1358"/>
      <c r="B615" s="1388"/>
      <c r="C615" s="1388"/>
      <c r="D615" s="1349"/>
      <c r="E615" s="1389"/>
      <c r="F615" s="1389"/>
      <c r="G615" s="1351"/>
      <c r="H615" s="1352"/>
      <c r="I615" s="1353"/>
      <c r="J615" s="1481">
        <f t="shared" ref="J615:J678" si="12">H615-I615</f>
        <v>0</v>
      </c>
      <c r="K615" s="1355"/>
      <c r="L615" s="1355"/>
      <c r="M615" s="1414"/>
    </row>
    <row r="616" spans="1:13">
      <c r="A616" s="1358"/>
      <c r="B616" s="1388"/>
      <c r="C616" s="1388"/>
      <c r="D616" s="1349"/>
      <c r="E616" s="1389"/>
      <c r="F616" s="1389"/>
      <c r="G616" s="1351"/>
      <c r="H616" s="1352"/>
      <c r="I616" s="1353"/>
      <c r="J616" s="1481">
        <f t="shared" si="12"/>
        <v>0</v>
      </c>
      <c r="K616" s="1355"/>
      <c r="L616" s="1355"/>
      <c r="M616" s="1414"/>
    </row>
    <row r="617" spans="1:13">
      <c r="A617" s="1358"/>
      <c r="B617" s="1388"/>
      <c r="C617" s="1388"/>
      <c r="D617" s="1349"/>
      <c r="E617" s="1389"/>
      <c r="F617" s="1389"/>
      <c r="G617" s="1351"/>
      <c r="H617" s="1352"/>
      <c r="I617" s="1353"/>
      <c r="J617" s="1481">
        <f t="shared" si="12"/>
        <v>0</v>
      </c>
      <c r="K617" s="1355"/>
      <c r="L617" s="1355"/>
      <c r="M617" s="1414"/>
    </row>
    <row r="618" spans="1:13">
      <c r="A618" s="1358"/>
      <c r="B618" s="1388"/>
      <c r="C618" s="1388"/>
      <c r="D618" s="1349"/>
      <c r="E618" s="1389"/>
      <c r="F618" s="1389"/>
      <c r="G618" s="1351"/>
      <c r="H618" s="1352"/>
      <c r="I618" s="1353"/>
      <c r="J618" s="1481">
        <f t="shared" si="12"/>
        <v>0</v>
      </c>
      <c r="K618" s="1355"/>
      <c r="L618" s="1355"/>
      <c r="M618" s="1414"/>
    </row>
    <row r="619" spans="1:13">
      <c r="A619" s="1358"/>
      <c r="B619" s="1388"/>
      <c r="C619" s="1388"/>
      <c r="D619" s="1349"/>
      <c r="E619" s="1389"/>
      <c r="F619" s="1389"/>
      <c r="G619" s="1351"/>
      <c r="H619" s="1352"/>
      <c r="I619" s="1353"/>
      <c r="J619" s="1481">
        <f t="shared" si="12"/>
        <v>0</v>
      </c>
      <c r="K619" s="1355"/>
      <c r="L619" s="1355"/>
      <c r="M619" s="1414"/>
    </row>
    <row r="620" spans="1:13">
      <c r="A620" s="1358"/>
      <c r="B620" s="1388"/>
      <c r="C620" s="1388"/>
      <c r="D620" s="1349"/>
      <c r="E620" s="1389"/>
      <c r="F620" s="1389"/>
      <c r="G620" s="1351"/>
      <c r="H620" s="1352"/>
      <c r="I620" s="1353"/>
      <c r="J620" s="1481">
        <f t="shared" si="12"/>
        <v>0</v>
      </c>
      <c r="K620" s="1355"/>
      <c r="L620" s="1355"/>
      <c r="M620" s="1414"/>
    </row>
    <row r="621" spans="1:13">
      <c r="A621" s="1358"/>
      <c r="B621" s="1388"/>
      <c r="C621" s="1388"/>
      <c r="D621" s="1349"/>
      <c r="E621" s="1389"/>
      <c r="F621" s="1389"/>
      <c r="G621" s="1351"/>
      <c r="H621" s="1352"/>
      <c r="I621" s="1353"/>
      <c r="J621" s="1481">
        <f t="shared" si="12"/>
        <v>0</v>
      </c>
      <c r="K621" s="1355"/>
      <c r="L621" s="1355"/>
      <c r="M621" s="1414"/>
    </row>
    <row r="622" spans="1:13">
      <c r="A622" s="1358"/>
      <c r="B622" s="1388"/>
      <c r="C622" s="1388"/>
      <c r="D622" s="1349"/>
      <c r="E622" s="1389"/>
      <c r="F622" s="1389"/>
      <c r="G622" s="1351"/>
      <c r="H622" s="1352"/>
      <c r="I622" s="1353"/>
      <c r="J622" s="1481">
        <f t="shared" si="12"/>
        <v>0</v>
      </c>
      <c r="K622" s="1355"/>
      <c r="L622" s="1355"/>
      <c r="M622" s="1414"/>
    </row>
    <row r="623" spans="1:13">
      <c r="A623" s="1358"/>
      <c r="B623" s="1388"/>
      <c r="C623" s="1388"/>
      <c r="D623" s="1349"/>
      <c r="E623" s="1389"/>
      <c r="F623" s="1389"/>
      <c r="G623" s="1351"/>
      <c r="H623" s="1352"/>
      <c r="I623" s="1353"/>
      <c r="J623" s="1481">
        <f t="shared" si="12"/>
        <v>0</v>
      </c>
      <c r="K623" s="1355"/>
      <c r="L623" s="1355"/>
      <c r="M623" s="1414"/>
    </row>
    <row r="624" spans="1:13">
      <c r="A624" s="1358"/>
      <c r="B624" s="1388"/>
      <c r="C624" s="1388"/>
      <c r="D624" s="1349"/>
      <c r="E624" s="1389"/>
      <c r="F624" s="1389"/>
      <c r="G624" s="1351"/>
      <c r="H624" s="1352"/>
      <c r="I624" s="1353"/>
      <c r="J624" s="1481">
        <f t="shared" si="12"/>
        <v>0</v>
      </c>
      <c r="K624" s="1355"/>
      <c r="L624" s="1355"/>
      <c r="M624" s="1414"/>
    </row>
    <row r="625" spans="1:13">
      <c r="A625" s="1358"/>
      <c r="B625" s="1388"/>
      <c r="C625" s="1388"/>
      <c r="D625" s="1349"/>
      <c r="E625" s="1389"/>
      <c r="F625" s="1389"/>
      <c r="G625" s="1351"/>
      <c r="H625" s="1352"/>
      <c r="I625" s="1353"/>
      <c r="J625" s="1481">
        <f t="shared" si="12"/>
        <v>0</v>
      </c>
      <c r="K625" s="1355"/>
      <c r="L625" s="1355"/>
      <c r="M625" s="1414"/>
    </row>
    <row r="626" spans="1:13">
      <c r="A626" s="1358"/>
      <c r="B626" s="1388"/>
      <c r="C626" s="1388"/>
      <c r="D626" s="1349"/>
      <c r="E626" s="1389"/>
      <c r="F626" s="1389"/>
      <c r="G626" s="1351"/>
      <c r="H626" s="1352"/>
      <c r="I626" s="1353"/>
      <c r="J626" s="1481">
        <f t="shared" si="12"/>
        <v>0</v>
      </c>
      <c r="K626" s="1355"/>
      <c r="L626" s="1355"/>
      <c r="M626" s="1414"/>
    </row>
    <row r="627" spans="1:13">
      <c r="A627" s="1358"/>
      <c r="B627" s="1388"/>
      <c r="C627" s="1388"/>
      <c r="D627" s="1349"/>
      <c r="E627" s="1389"/>
      <c r="F627" s="1389"/>
      <c r="G627" s="1351"/>
      <c r="H627" s="1352"/>
      <c r="I627" s="1353"/>
      <c r="J627" s="1481">
        <f t="shared" si="12"/>
        <v>0</v>
      </c>
      <c r="K627" s="1355"/>
      <c r="L627" s="1355"/>
      <c r="M627" s="1414"/>
    </row>
    <row r="628" spans="1:13">
      <c r="A628" s="1358"/>
      <c r="B628" s="1388"/>
      <c r="C628" s="1388"/>
      <c r="D628" s="1349"/>
      <c r="E628" s="1389"/>
      <c r="F628" s="1389"/>
      <c r="G628" s="1351"/>
      <c r="H628" s="1352"/>
      <c r="I628" s="1353"/>
      <c r="J628" s="1481">
        <f t="shared" si="12"/>
        <v>0</v>
      </c>
      <c r="K628" s="1355"/>
      <c r="L628" s="1355"/>
      <c r="M628" s="1414"/>
    </row>
    <row r="629" spans="1:13">
      <c r="A629" s="1358"/>
      <c r="B629" s="1388"/>
      <c r="C629" s="1388"/>
      <c r="D629" s="1349"/>
      <c r="E629" s="1389"/>
      <c r="F629" s="1389"/>
      <c r="G629" s="1351"/>
      <c r="H629" s="1352"/>
      <c r="I629" s="1353"/>
      <c r="J629" s="1481">
        <f t="shared" si="12"/>
        <v>0</v>
      </c>
      <c r="K629" s="1355"/>
      <c r="L629" s="1355"/>
      <c r="M629" s="1414"/>
    </row>
    <row r="630" spans="1:13">
      <c r="A630" s="1358"/>
      <c r="B630" s="1388"/>
      <c r="C630" s="1388"/>
      <c r="D630" s="1349"/>
      <c r="E630" s="1389"/>
      <c r="F630" s="1389"/>
      <c r="G630" s="1351"/>
      <c r="H630" s="1352"/>
      <c r="I630" s="1353"/>
      <c r="J630" s="1481">
        <f t="shared" si="12"/>
        <v>0</v>
      </c>
      <c r="K630" s="1355"/>
      <c r="L630" s="1355"/>
      <c r="M630" s="1414"/>
    </row>
    <row r="631" spans="1:13">
      <c r="A631" s="1358"/>
      <c r="B631" s="1388"/>
      <c r="C631" s="1388"/>
      <c r="D631" s="1349"/>
      <c r="E631" s="1389"/>
      <c r="F631" s="1389"/>
      <c r="G631" s="1351"/>
      <c r="H631" s="1352"/>
      <c r="I631" s="1353"/>
      <c r="J631" s="1481">
        <f t="shared" si="12"/>
        <v>0</v>
      </c>
      <c r="K631" s="1355"/>
      <c r="L631" s="1355"/>
      <c r="M631" s="1414"/>
    </row>
    <row r="632" spans="1:13">
      <c r="A632" s="1358"/>
      <c r="B632" s="1388"/>
      <c r="C632" s="1388"/>
      <c r="D632" s="1349"/>
      <c r="E632" s="1389"/>
      <c r="F632" s="1389"/>
      <c r="G632" s="1351"/>
      <c r="H632" s="1352"/>
      <c r="I632" s="1353"/>
      <c r="J632" s="1481">
        <f t="shared" si="12"/>
        <v>0</v>
      </c>
      <c r="K632" s="1355"/>
      <c r="L632" s="1355"/>
      <c r="M632" s="1414"/>
    </row>
    <row r="633" spans="1:13">
      <c r="A633" s="1358"/>
      <c r="B633" s="1388"/>
      <c r="C633" s="1388"/>
      <c r="D633" s="1349"/>
      <c r="E633" s="1389"/>
      <c r="F633" s="1389"/>
      <c r="G633" s="1351"/>
      <c r="H633" s="1352"/>
      <c r="I633" s="1353"/>
      <c r="J633" s="1481">
        <f t="shared" si="12"/>
        <v>0</v>
      </c>
      <c r="K633" s="1355"/>
      <c r="L633" s="1355"/>
      <c r="M633" s="1414"/>
    </row>
    <row r="634" spans="1:13">
      <c r="A634" s="1358"/>
      <c r="B634" s="1388"/>
      <c r="C634" s="1388"/>
      <c r="D634" s="1349"/>
      <c r="E634" s="1389"/>
      <c r="F634" s="1389"/>
      <c r="G634" s="1351"/>
      <c r="H634" s="1352"/>
      <c r="I634" s="1353"/>
      <c r="J634" s="1481">
        <f t="shared" si="12"/>
        <v>0</v>
      </c>
      <c r="K634" s="1355"/>
      <c r="L634" s="1355"/>
      <c r="M634" s="1414"/>
    </row>
    <row r="635" spans="1:13">
      <c r="A635" s="1358"/>
      <c r="B635" s="1388"/>
      <c r="C635" s="1388"/>
      <c r="D635" s="1349"/>
      <c r="E635" s="1389"/>
      <c r="F635" s="1389"/>
      <c r="G635" s="1351"/>
      <c r="H635" s="1352"/>
      <c r="I635" s="1353"/>
      <c r="J635" s="1481">
        <f t="shared" si="12"/>
        <v>0</v>
      </c>
      <c r="K635" s="1355"/>
      <c r="L635" s="1355"/>
      <c r="M635" s="1414"/>
    </row>
    <row r="636" spans="1:13">
      <c r="A636" s="1358"/>
      <c r="B636" s="1388"/>
      <c r="C636" s="1388"/>
      <c r="D636" s="1349"/>
      <c r="E636" s="1389"/>
      <c r="F636" s="1389"/>
      <c r="G636" s="1351"/>
      <c r="H636" s="1352"/>
      <c r="I636" s="1353"/>
      <c r="J636" s="1481">
        <f t="shared" si="12"/>
        <v>0</v>
      </c>
      <c r="K636" s="1355"/>
      <c r="L636" s="1355"/>
      <c r="M636" s="1414"/>
    </row>
    <row r="637" spans="1:13">
      <c r="A637" s="1358"/>
      <c r="B637" s="1388"/>
      <c r="C637" s="1388"/>
      <c r="D637" s="1349"/>
      <c r="E637" s="1389"/>
      <c r="F637" s="1389"/>
      <c r="G637" s="1351"/>
      <c r="H637" s="1352"/>
      <c r="I637" s="1353"/>
      <c r="J637" s="1481">
        <f t="shared" si="12"/>
        <v>0</v>
      </c>
      <c r="K637" s="1355"/>
      <c r="L637" s="1355"/>
      <c r="M637" s="1414"/>
    </row>
    <row r="638" spans="1:13">
      <c r="A638" s="1358"/>
      <c r="B638" s="1388"/>
      <c r="C638" s="1388"/>
      <c r="D638" s="1349"/>
      <c r="E638" s="1389"/>
      <c r="F638" s="1389"/>
      <c r="G638" s="1351"/>
      <c r="H638" s="1352"/>
      <c r="I638" s="1353"/>
      <c r="J638" s="1481">
        <f t="shared" si="12"/>
        <v>0</v>
      </c>
      <c r="K638" s="1355"/>
      <c r="L638" s="1355"/>
      <c r="M638" s="1414"/>
    </row>
    <row r="639" spans="1:13">
      <c r="A639" s="1358"/>
      <c r="B639" s="1388"/>
      <c r="C639" s="1388"/>
      <c r="D639" s="1349"/>
      <c r="E639" s="1389"/>
      <c r="F639" s="1389"/>
      <c r="G639" s="1351"/>
      <c r="H639" s="1352"/>
      <c r="I639" s="1353"/>
      <c r="J639" s="1481">
        <f t="shared" si="12"/>
        <v>0</v>
      </c>
      <c r="K639" s="1355"/>
      <c r="L639" s="1355"/>
      <c r="M639" s="1414"/>
    </row>
    <row r="640" spans="1:13">
      <c r="A640" s="1358"/>
      <c r="B640" s="1388"/>
      <c r="C640" s="1388"/>
      <c r="D640" s="1349"/>
      <c r="E640" s="1389"/>
      <c r="F640" s="1389"/>
      <c r="G640" s="1351"/>
      <c r="H640" s="1352"/>
      <c r="I640" s="1353"/>
      <c r="J640" s="1481">
        <f t="shared" si="12"/>
        <v>0</v>
      </c>
      <c r="K640" s="1355"/>
      <c r="L640" s="1355"/>
      <c r="M640" s="1414"/>
    </row>
    <row r="641" spans="1:13">
      <c r="A641" s="1358"/>
      <c r="B641" s="1388"/>
      <c r="C641" s="1388"/>
      <c r="D641" s="1349"/>
      <c r="E641" s="1389"/>
      <c r="F641" s="1389"/>
      <c r="G641" s="1351"/>
      <c r="H641" s="1352"/>
      <c r="I641" s="1353"/>
      <c r="J641" s="1481">
        <f t="shared" si="12"/>
        <v>0</v>
      </c>
      <c r="K641" s="1355"/>
      <c r="L641" s="1355"/>
      <c r="M641" s="1414"/>
    </row>
    <row r="642" spans="1:13">
      <c r="A642" s="1358"/>
      <c r="B642" s="1388"/>
      <c r="C642" s="1388"/>
      <c r="D642" s="1349"/>
      <c r="E642" s="1389"/>
      <c r="F642" s="1389"/>
      <c r="G642" s="1351"/>
      <c r="H642" s="1352"/>
      <c r="I642" s="1353"/>
      <c r="J642" s="1481">
        <f t="shared" si="12"/>
        <v>0</v>
      </c>
      <c r="K642" s="1355"/>
      <c r="L642" s="1355"/>
      <c r="M642" s="1414"/>
    </row>
    <row r="643" spans="1:13">
      <c r="A643" s="1358"/>
      <c r="B643" s="1388"/>
      <c r="C643" s="1388"/>
      <c r="D643" s="1349"/>
      <c r="E643" s="1389"/>
      <c r="F643" s="1389"/>
      <c r="G643" s="1351"/>
      <c r="H643" s="1352"/>
      <c r="I643" s="1353"/>
      <c r="J643" s="1481">
        <f t="shared" si="12"/>
        <v>0</v>
      </c>
      <c r="K643" s="1355"/>
      <c r="L643" s="1355"/>
      <c r="M643" s="1414"/>
    </row>
    <row r="644" spans="1:13">
      <c r="A644" s="1358"/>
      <c r="B644" s="1388"/>
      <c r="C644" s="1388"/>
      <c r="D644" s="1349"/>
      <c r="E644" s="1389"/>
      <c r="F644" s="1389"/>
      <c r="G644" s="1351"/>
      <c r="H644" s="1352"/>
      <c r="I644" s="1353"/>
      <c r="J644" s="1481">
        <f t="shared" si="12"/>
        <v>0</v>
      </c>
      <c r="K644" s="1355"/>
      <c r="L644" s="1355"/>
      <c r="M644" s="1414"/>
    </row>
    <row r="645" spans="1:13">
      <c r="A645" s="1358"/>
      <c r="B645" s="1388"/>
      <c r="C645" s="1388"/>
      <c r="D645" s="1349"/>
      <c r="E645" s="1389"/>
      <c r="F645" s="1389"/>
      <c r="G645" s="1351"/>
      <c r="H645" s="1352"/>
      <c r="I645" s="1353"/>
      <c r="J645" s="1481">
        <f t="shared" si="12"/>
        <v>0</v>
      </c>
      <c r="K645" s="1355"/>
      <c r="L645" s="1355"/>
      <c r="M645" s="1414"/>
    </row>
    <row r="646" spans="1:13">
      <c r="A646" s="1358"/>
      <c r="B646" s="1388"/>
      <c r="C646" s="1388"/>
      <c r="D646" s="1349"/>
      <c r="E646" s="1389"/>
      <c r="F646" s="1389"/>
      <c r="G646" s="1351"/>
      <c r="H646" s="1352"/>
      <c r="I646" s="1353"/>
      <c r="J646" s="1481">
        <f t="shared" si="12"/>
        <v>0</v>
      </c>
      <c r="K646" s="1355"/>
      <c r="L646" s="1355"/>
      <c r="M646" s="1414"/>
    </row>
    <row r="647" spans="1:13">
      <c r="A647" s="1358"/>
      <c r="B647" s="1388"/>
      <c r="C647" s="1388"/>
      <c r="D647" s="1349"/>
      <c r="E647" s="1389"/>
      <c r="F647" s="1389"/>
      <c r="G647" s="1351"/>
      <c r="H647" s="1352"/>
      <c r="I647" s="1353"/>
      <c r="J647" s="1481">
        <f t="shared" si="12"/>
        <v>0</v>
      </c>
      <c r="K647" s="1355"/>
      <c r="L647" s="1355"/>
      <c r="M647" s="1414"/>
    </row>
    <row r="648" spans="1:13">
      <c r="A648" s="1358"/>
      <c r="B648" s="1388"/>
      <c r="C648" s="1388"/>
      <c r="D648" s="1349"/>
      <c r="E648" s="1389"/>
      <c r="F648" s="1389"/>
      <c r="G648" s="1351"/>
      <c r="H648" s="1352"/>
      <c r="I648" s="1353"/>
      <c r="J648" s="1481">
        <f t="shared" si="12"/>
        <v>0</v>
      </c>
      <c r="K648" s="1355"/>
      <c r="L648" s="1355"/>
      <c r="M648" s="1414"/>
    </row>
    <row r="649" spans="1:13">
      <c r="A649" s="1358"/>
      <c r="B649" s="1388"/>
      <c r="C649" s="1388"/>
      <c r="D649" s="1349"/>
      <c r="E649" s="1389"/>
      <c r="F649" s="1389"/>
      <c r="G649" s="1351"/>
      <c r="H649" s="1352"/>
      <c r="I649" s="1353"/>
      <c r="J649" s="1481">
        <f t="shared" si="12"/>
        <v>0</v>
      </c>
      <c r="K649" s="1355"/>
      <c r="L649" s="1355"/>
      <c r="M649" s="1414"/>
    </row>
    <row r="650" spans="1:13">
      <c r="A650" s="1358"/>
      <c r="B650" s="1388"/>
      <c r="C650" s="1388"/>
      <c r="D650" s="1349"/>
      <c r="E650" s="1389"/>
      <c r="F650" s="1389"/>
      <c r="G650" s="1351"/>
      <c r="H650" s="1352"/>
      <c r="I650" s="1353"/>
      <c r="J650" s="1481">
        <f t="shared" si="12"/>
        <v>0</v>
      </c>
      <c r="K650" s="1355"/>
      <c r="L650" s="1355"/>
      <c r="M650" s="1414"/>
    </row>
    <row r="651" spans="1:13">
      <c r="A651" s="1358"/>
      <c r="B651" s="1388"/>
      <c r="C651" s="1388"/>
      <c r="D651" s="1349"/>
      <c r="E651" s="1389"/>
      <c r="F651" s="1389"/>
      <c r="G651" s="1351"/>
      <c r="H651" s="1352"/>
      <c r="I651" s="1353"/>
      <c r="J651" s="1481">
        <f t="shared" si="12"/>
        <v>0</v>
      </c>
      <c r="K651" s="1355"/>
      <c r="L651" s="1355"/>
      <c r="M651" s="1414"/>
    </row>
    <row r="652" spans="1:13">
      <c r="A652" s="1358"/>
      <c r="B652" s="1388"/>
      <c r="C652" s="1388"/>
      <c r="D652" s="1349"/>
      <c r="E652" s="1389"/>
      <c r="F652" s="1389"/>
      <c r="G652" s="1351"/>
      <c r="H652" s="1352"/>
      <c r="I652" s="1353"/>
      <c r="J652" s="1481">
        <f t="shared" si="12"/>
        <v>0</v>
      </c>
      <c r="K652" s="1355"/>
      <c r="L652" s="1355"/>
      <c r="M652" s="1414"/>
    </row>
    <row r="653" spans="1:13">
      <c r="A653" s="1358"/>
      <c r="B653" s="1388"/>
      <c r="C653" s="1388"/>
      <c r="D653" s="1349"/>
      <c r="E653" s="1389"/>
      <c r="F653" s="1389"/>
      <c r="G653" s="1351"/>
      <c r="H653" s="1352"/>
      <c r="I653" s="1353"/>
      <c r="J653" s="1481">
        <f t="shared" si="12"/>
        <v>0</v>
      </c>
      <c r="K653" s="1355"/>
      <c r="L653" s="1355"/>
      <c r="M653" s="1414"/>
    </row>
    <row r="654" spans="1:13">
      <c r="A654" s="1358"/>
      <c r="B654" s="1388"/>
      <c r="C654" s="1388"/>
      <c r="D654" s="1349"/>
      <c r="E654" s="1389"/>
      <c r="F654" s="1389"/>
      <c r="G654" s="1351"/>
      <c r="H654" s="1352"/>
      <c r="I654" s="1353"/>
      <c r="J654" s="1481">
        <f t="shared" si="12"/>
        <v>0</v>
      </c>
      <c r="K654" s="1355"/>
      <c r="L654" s="1355"/>
      <c r="M654" s="1414"/>
    </row>
    <row r="655" spans="1:13">
      <c r="A655" s="1358"/>
      <c r="B655" s="1388"/>
      <c r="C655" s="1388"/>
      <c r="D655" s="1349"/>
      <c r="E655" s="1389"/>
      <c r="F655" s="1389"/>
      <c r="G655" s="1351"/>
      <c r="H655" s="1352"/>
      <c r="I655" s="1353"/>
      <c r="J655" s="1481">
        <f t="shared" si="12"/>
        <v>0</v>
      </c>
      <c r="K655" s="1355"/>
      <c r="L655" s="1355"/>
      <c r="M655" s="1414"/>
    </row>
    <row r="656" spans="1:13">
      <c r="A656" s="1358"/>
      <c r="B656" s="1388"/>
      <c r="C656" s="1388"/>
      <c r="D656" s="1349"/>
      <c r="E656" s="1389"/>
      <c r="F656" s="1389"/>
      <c r="G656" s="1351"/>
      <c r="H656" s="1352"/>
      <c r="I656" s="1353"/>
      <c r="J656" s="1481">
        <f t="shared" si="12"/>
        <v>0</v>
      </c>
      <c r="K656" s="1355"/>
      <c r="L656" s="1355"/>
      <c r="M656" s="1414"/>
    </row>
    <row r="657" spans="1:13">
      <c r="A657" s="1358"/>
      <c r="B657" s="1388"/>
      <c r="C657" s="1388"/>
      <c r="D657" s="1349"/>
      <c r="E657" s="1389"/>
      <c r="F657" s="1389"/>
      <c r="G657" s="1351"/>
      <c r="H657" s="1352"/>
      <c r="I657" s="1353"/>
      <c r="J657" s="1481">
        <f t="shared" si="12"/>
        <v>0</v>
      </c>
      <c r="K657" s="1355"/>
      <c r="L657" s="1355"/>
      <c r="M657" s="1414"/>
    </row>
    <row r="658" spans="1:13">
      <c r="A658" s="1358"/>
      <c r="B658" s="1388"/>
      <c r="C658" s="1388"/>
      <c r="D658" s="1349"/>
      <c r="E658" s="1389"/>
      <c r="F658" s="1389"/>
      <c r="G658" s="1351"/>
      <c r="H658" s="1352"/>
      <c r="I658" s="1353"/>
      <c r="J658" s="1481">
        <f t="shared" si="12"/>
        <v>0</v>
      </c>
      <c r="K658" s="1355"/>
      <c r="L658" s="1355"/>
      <c r="M658" s="1414"/>
    </row>
    <row r="659" spans="1:13">
      <c r="A659" s="1358"/>
      <c r="B659" s="1388"/>
      <c r="C659" s="1388"/>
      <c r="D659" s="1349"/>
      <c r="E659" s="1389"/>
      <c r="F659" s="1389"/>
      <c r="G659" s="1351"/>
      <c r="H659" s="1352"/>
      <c r="I659" s="1353"/>
      <c r="J659" s="1481">
        <f t="shared" si="12"/>
        <v>0</v>
      </c>
      <c r="K659" s="1355"/>
      <c r="L659" s="1355"/>
      <c r="M659" s="1414"/>
    </row>
    <row r="660" spans="1:13">
      <c r="A660" s="1358"/>
      <c r="B660" s="1388"/>
      <c r="C660" s="1388"/>
      <c r="D660" s="1349"/>
      <c r="E660" s="1389"/>
      <c r="F660" s="1389"/>
      <c r="G660" s="1351"/>
      <c r="H660" s="1352"/>
      <c r="I660" s="1353"/>
      <c r="J660" s="1481">
        <f t="shared" si="12"/>
        <v>0</v>
      </c>
      <c r="K660" s="1355"/>
      <c r="L660" s="1355"/>
      <c r="M660" s="1414"/>
    </row>
    <row r="661" spans="1:13">
      <c r="A661" s="1358"/>
      <c r="B661" s="1388"/>
      <c r="C661" s="1388"/>
      <c r="D661" s="1349"/>
      <c r="E661" s="1389"/>
      <c r="F661" s="1389"/>
      <c r="G661" s="1351"/>
      <c r="H661" s="1352"/>
      <c r="I661" s="1353"/>
      <c r="J661" s="1481">
        <f t="shared" si="12"/>
        <v>0</v>
      </c>
      <c r="K661" s="1355"/>
      <c r="L661" s="1355"/>
      <c r="M661" s="1414"/>
    </row>
    <row r="662" spans="1:13">
      <c r="A662" s="1358"/>
      <c r="B662" s="1388"/>
      <c r="C662" s="1388"/>
      <c r="D662" s="1349"/>
      <c r="E662" s="1389"/>
      <c r="F662" s="1389"/>
      <c r="G662" s="1351"/>
      <c r="H662" s="1352"/>
      <c r="I662" s="1353"/>
      <c r="J662" s="1481">
        <f t="shared" si="12"/>
        <v>0</v>
      </c>
      <c r="K662" s="1355"/>
      <c r="L662" s="1355"/>
      <c r="M662" s="1414"/>
    </row>
    <row r="663" spans="1:13">
      <c r="A663" s="1358"/>
      <c r="B663" s="1388"/>
      <c r="C663" s="1388"/>
      <c r="D663" s="1349"/>
      <c r="E663" s="1389"/>
      <c r="F663" s="1389"/>
      <c r="G663" s="1351"/>
      <c r="H663" s="1352"/>
      <c r="I663" s="1353"/>
      <c r="J663" s="1481">
        <f t="shared" si="12"/>
        <v>0</v>
      </c>
      <c r="K663" s="1355"/>
      <c r="L663" s="1355"/>
      <c r="M663" s="1414"/>
    </row>
    <row r="664" spans="1:13">
      <c r="A664" s="1358"/>
      <c r="B664" s="1388"/>
      <c r="C664" s="1388"/>
      <c r="D664" s="1349"/>
      <c r="E664" s="1389"/>
      <c r="F664" s="1389"/>
      <c r="G664" s="1351"/>
      <c r="H664" s="1352"/>
      <c r="I664" s="1353"/>
      <c r="J664" s="1481">
        <f t="shared" si="12"/>
        <v>0</v>
      </c>
      <c r="K664" s="1355"/>
      <c r="L664" s="1355"/>
      <c r="M664" s="1414"/>
    </row>
    <row r="665" spans="1:13">
      <c r="A665" s="1358"/>
      <c r="B665" s="1388"/>
      <c r="C665" s="1388"/>
      <c r="D665" s="1349"/>
      <c r="E665" s="1389"/>
      <c r="F665" s="1389"/>
      <c r="G665" s="1351"/>
      <c r="H665" s="1352"/>
      <c r="I665" s="1353"/>
      <c r="J665" s="1481">
        <f t="shared" si="12"/>
        <v>0</v>
      </c>
      <c r="K665" s="1355"/>
      <c r="L665" s="1355"/>
      <c r="M665" s="1414"/>
    </row>
    <row r="666" spans="1:13">
      <c r="A666" s="1358"/>
      <c r="B666" s="1388"/>
      <c r="C666" s="1388"/>
      <c r="D666" s="1349"/>
      <c r="E666" s="1389"/>
      <c r="F666" s="1389"/>
      <c r="G666" s="1351"/>
      <c r="H666" s="1352"/>
      <c r="I666" s="1353"/>
      <c r="J666" s="1481">
        <f t="shared" si="12"/>
        <v>0</v>
      </c>
      <c r="K666" s="1355"/>
      <c r="L666" s="1355"/>
      <c r="M666" s="1414"/>
    </row>
    <row r="667" spans="1:13">
      <c r="A667" s="1358"/>
      <c r="B667" s="1388"/>
      <c r="C667" s="1388"/>
      <c r="D667" s="1349"/>
      <c r="E667" s="1389"/>
      <c r="F667" s="1389"/>
      <c r="G667" s="1351"/>
      <c r="H667" s="1352"/>
      <c r="I667" s="1353"/>
      <c r="J667" s="1481">
        <f t="shared" si="12"/>
        <v>0</v>
      </c>
      <c r="K667" s="1355"/>
      <c r="L667" s="1355"/>
      <c r="M667" s="1414"/>
    </row>
    <row r="668" spans="1:13">
      <c r="A668" s="1358"/>
      <c r="B668" s="1388"/>
      <c r="C668" s="1388"/>
      <c r="D668" s="1349"/>
      <c r="E668" s="1389"/>
      <c r="F668" s="1389"/>
      <c r="G668" s="1351"/>
      <c r="H668" s="1352"/>
      <c r="I668" s="1353"/>
      <c r="J668" s="1481">
        <f t="shared" si="12"/>
        <v>0</v>
      </c>
      <c r="K668" s="1355"/>
      <c r="L668" s="1355"/>
      <c r="M668" s="1414"/>
    </row>
    <row r="669" spans="1:13">
      <c r="A669" s="1358"/>
      <c r="B669" s="1388"/>
      <c r="C669" s="1388"/>
      <c r="D669" s="1349"/>
      <c r="E669" s="1389"/>
      <c r="F669" s="1389"/>
      <c r="G669" s="1351"/>
      <c r="H669" s="1352"/>
      <c r="I669" s="1353"/>
      <c r="J669" s="1481">
        <f t="shared" si="12"/>
        <v>0</v>
      </c>
      <c r="K669" s="1355"/>
      <c r="L669" s="1355"/>
      <c r="M669" s="1414"/>
    </row>
    <row r="670" spans="1:13">
      <c r="A670" s="1358"/>
      <c r="B670" s="1388"/>
      <c r="C670" s="1388"/>
      <c r="D670" s="1349"/>
      <c r="E670" s="1389"/>
      <c r="F670" s="1389"/>
      <c r="G670" s="1351"/>
      <c r="H670" s="1352"/>
      <c r="I670" s="1353"/>
      <c r="J670" s="1481">
        <f t="shared" si="12"/>
        <v>0</v>
      </c>
      <c r="K670" s="1355"/>
      <c r="L670" s="1355"/>
      <c r="M670" s="1414"/>
    </row>
    <row r="671" spans="1:13">
      <c r="A671" s="1358"/>
      <c r="B671" s="1388"/>
      <c r="C671" s="1388"/>
      <c r="D671" s="1349"/>
      <c r="E671" s="1389"/>
      <c r="F671" s="1389"/>
      <c r="G671" s="1351"/>
      <c r="H671" s="1352"/>
      <c r="I671" s="1353"/>
      <c r="J671" s="1481">
        <f t="shared" si="12"/>
        <v>0</v>
      </c>
      <c r="K671" s="1355"/>
      <c r="L671" s="1355"/>
      <c r="M671" s="1414"/>
    </row>
    <row r="672" spans="1:13">
      <c r="A672" s="1358"/>
      <c r="B672" s="1388"/>
      <c r="C672" s="1388"/>
      <c r="D672" s="1349"/>
      <c r="E672" s="1389"/>
      <c r="F672" s="1389"/>
      <c r="G672" s="1351"/>
      <c r="H672" s="1352"/>
      <c r="I672" s="1353"/>
      <c r="J672" s="1481">
        <f t="shared" si="12"/>
        <v>0</v>
      </c>
      <c r="K672" s="1355"/>
      <c r="L672" s="1355"/>
      <c r="M672" s="1414"/>
    </row>
    <row r="673" spans="1:13">
      <c r="A673" s="1358"/>
      <c r="B673" s="1388"/>
      <c r="C673" s="1388"/>
      <c r="D673" s="1349"/>
      <c r="E673" s="1389"/>
      <c r="F673" s="1389"/>
      <c r="G673" s="1351"/>
      <c r="H673" s="1352"/>
      <c r="I673" s="1353"/>
      <c r="J673" s="1481">
        <f t="shared" si="12"/>
        <v>0</v>
      </c>
      <c r="K673" s="1355"/>
      <c r="L673" s="1355"/>
      <c r="M673" s="1414"/>
    </row>
    <row r="674" spans="1:13">
      <c r="A674" s="1358"/>
      <c r="B674" s="1388"/>
      <c r="C674" s="1388"/>
      <c r="D674" s="1349"/>
      <c r="E674" s="1389"/>
      <c r="F674" s="1389"/>
      <c r="G674" s="1351"/>
      <c r="H674" s="1352"/>
      <c r="I674" s="1353"/>
      <c r="J674" s="1481">
        <f t="shared" si="12"/>
        <v>0</v>
      </c>
      <c r="K674" s="1355"/>
      <c r="L674" s="1355"/>
      <c r="M674" s="1414"/>
    </row>
    <row r="675" spans="1:13">
      <c r="A675" s="1358"/>
      <c r="B675" s="1388"/>
      <c r="C675" s="1388"/>
      <c r="D675" s="1349"/>
      <c r="E675" s="1389"/>
      <c r="F675" s="1389"/>
      <c r="G675" s="1351"/>
      <c r="H675" s="1352"/>
      <c r="I675" s="1353"/>
      <c r="J675" s="1481">
        <f t="shared" si="12"/>
        <v>0</v>
      </c>
      <c r="K675" s="1355"/>
      <c r="L675" s="1355"/>
      <c r="M675" s="1414"/>
    </row>
    <row r="676" spans="1:13">
      <c r="A676" s="1358"/>
      <c r="B676" s="1388"/>
      <c r="C676" s="1388"/>
      <c r="D676" s="1349"/>
      <c r="E676" s="1389"/>
      <c r="F676" s="1389"/>
      <c r="G676" s="1351"/>
      <c r="H676" s="1352"/>
      <c r="I676" s="1353"/>
      <c r="J676" s="1481">
        <f t="shared" si="12"/>
        <v>0</v>
      </c>
      <c r="K676" s="1355"/>
      <c r="L676" s="1355"/>
      <c r="M676" s="1414"/>
    </row>
    <row r="677" spans="1:13">
      <c r="A677" s="1358"/>
      <c r="B677" s="1388"/>
      <c r="C677" s="1388"/>
      <c r="D677" s="1349"/>
      <c r="E677" s="1389"/>
      <c r="F677" s="1389"/>
      <c r="G677" s="1351"/>
      <c r="H677" s="1352"/>
      <c r="I677" s="1353"/>
      <c r="J677" s="1481">
        <f t="shared" si="12"/>
        <v>0</v>
      </c>
      <c r="K677" s="1355"/>
      <c r="L677" s="1355"/>
      <c r="M677" s="1414"/>
    </row>
    <row r="678" spans="1:13">
      <c r="A678" s="1358"/>
      <c r="B678" s="1388"/>
      <c r="C678" s="1388"/>
      <c r="D678" s="1349"/>
      <c r="E678" s="1389"/>
      <c r="F678" s="1389"/>
      <c r="G678" s="1351"/>
      <c r="H678" s="1352"/>
      <c r="I678" s="1353"/>
      <c r="J678" s="1481">
        <f t="shared" si="12"/>
        <v>0</v>
      </c>
      <c r="K678" s="1355"/>
      <c r="L678" s="1355"/>
      <c r="M678" s="1414"/>
    </row>
    <row r="679" spans="1:13">
      <c r="A679" s="1358"/>
      <c r="B679" s="1388"/>
      <c r="C679" s="1388"/>
      <c r="D679" s="1349"/>
      <c r="E679" s="1389"/>
      <c r="F679" s="1389"/>
      <c r="G679" s="1351"/>
      <c r="H679" s="1352"/>
      <c r="I679" s="1353"/>
      <c r="J679" s="1481">
        <f t="shared" ref="J679:J742" si="13">H679-I679</f>
        <v>0</v>
      </c>
      <c r="K679" s="1355"/>
      <c r="L679" s="1355"/>
      <c r="M679" s="1414"/>
    </row>
    <row r="680" spans="1:13">
      <c r="A680" s="1358"/>
      <c r="B680" s="1388"/>
      <c r="C680" s="1388"/>
      <c r="D680" s="1349"/>
      <c r="E680" s="1389"/>
      <c r="F680" s="1389"/>
      <c r="G680" s="1351"/>
      <c r="H680" s="1352"/>
      <c r="I680" s="1353"/>
      <c r="J680" s="1481">
        <f t="shared" si="13"/>
        <v>0</v>
      </c>
      <c r="K680" s="1355"/>
      <c r="L680" s="1355"/>
      <c r="M680" s="1414"/>
    </row>
    <row r="681" spans="1:13">
      <c r="A681" s="1358"/>
      <c r="B681" s="1388"/>
      <c r="C681" s="1388"/>
      <c r="D681" s="1349"/>
      <c r="E681" s="1389"/>
      <c r="F681" s="1389"/>
      <c r="G681" s="1351"/>
      <c r="H681" s="1352"/>
      <c r="I681" s="1353"/>
      <c r="J681" s="1481">
        <f t="shared" si="13"/>
        <v>0</v>
      </c>
      <c r="K681" s="1355"/>
      <c r="L681" s="1355"/>
      <c r="M681" s="1414"/>
    </row>
    <row r="682" spans="1:13">
      <c r="A682" s="1358"/>
      <c r="B682" s="1388"/>
      <c r="C682" s="1388"/>
      <c r="D682" s="1349"/>
      <c r="E682" s="1389"/>
      <c r="F682" s="1389"/>
      <c r="G682" s="1351"/>
      <c r="H682" s="1352"/>
      <c r="I682" s="1353"/>
      <c r="J682" s="1481">
        <f t="shared" si="13"/>
        <v>0</v>
      </c>
      <c r="K682" s="1355"/>
      <c r="L682" s="1355"/>
      <c r="M682" s="1414"/>
    </row>
    <row r="683" spans="1:13">
      <c r="A683" s="1358"/>
      <c r="B683" s="1388"/>
      <c r="C683" s="1388"/>
      <c r="D683" s="1349"/>
      <c r="E683" s="1389"/>
      <c r="F683" s="1389"/>
      <c r="G683" s="1351"/>
      <c r="H683" s="1352"/>
      <c r="I683" s="1353"/>
      <c r="J683" s="1481">
        <f t="shared" si="13"/>
        <v>0</v>
      </c>
      <c r="K683" s="1355"/>
      <c r="L683" s="1355"/>
      <c r="M683" s="1414"/>
    </row>
    <row r="684" spans="1:13">
      <c r="A684" s="1358"/>
      <c r="B684" s="1388"/>
      <c r="C684" s="1388"/>
      <c r="D684" s="1349"/>
      <c r="E684" s="1389"/>
      <c r="F684" s="1389"/>
      <c r="G684" s="1351"/>
      <c r="H684" s="1352"/>
      <c r="I684" s="1353"/>
      <c r="J684" s="1481">
        <f t="shared" si="13"/>
        <v>0</v>
      </c>
      <c r="K684" s="1355"/>
      <c r="L684" s="1355"/>
      <c r="M684" s="1414"/>
    </row>
    <row r="685" spans="1:13">
      <c r="A685" s="1358"/>
      <c r="B685" s="1388"/>
      <c r="C685" s="1388"/>
      <c r="D685" s="1349"/>
      <c r="E685" s="1389"/>
      <c r="F685" s="1389"/>
      <c r="G685" s="1351"/>
      <c r="H685" s="1352"/>
      <c r="I685" s="1353"/>
      <c r="J685" s="1481">
        <f t="shared" si="13"/>
        <v>0</v>
      </c>
      <c r="K685" s="1355"/>
      <c r="L685" s="1355"/>
      <c r="M685" s="1414"/>
    </row>
    <row r="686" spans="1:13">
      <c r="A686" s="1358"/>
      <c r="B686" s="1388"/>
      <c r="C686" s="1388"/>
      <c r="D686" s="1349"/>
      <c r="E686" s="1389"/>
      <c r="F686" s="1389"/>
      <c r="G686" s="1351"/>
      <c r="H686" s="1352"/>
      <c r="I686" s="1353"/>
      <c r="J686" s="1481">
        <f t="shared" si="13"/>
        <v>0</v>
      </c>
      <c r="K686" s="1355"/>
      <c r="L686" s="1355"/>
      <c r="M686" s="1414"/>
    </row>
    <row r="687" spans="1:13">
      <c r="A687" s="1358"/>
      <c r="B687" s="1388"/>
      <c r="C687" s="1388"/>
      <c r="D687" s="1349"/>
      <c r="E687" s="1389"/>
      <c r="F687" s="1389"/>
      <c r="G687" s="1351"/>
      <c r="H687" s="1352"/>
      <c r="I687" s="1353"/>
      <c r="J687" s="1481">
        <f t="shared" si="13"/>
        <v>0</v>
      </c>
      <c r="K687" s="1355"/>
      <c r="L687" s="1355"/>
      <c r="M687" s="1414"/>
    </row>
    <row r="688" spans="1:13">
      <c r="A688" s="1358"/>
      <c r="B688" s="1388"/>
      <c r="C688" s="1388"/>
      <c r="D688" s="1349"/>
      <c r="E688" s="1389"/>
      <c r="F688" s="1389"/>
      <c r="G688" s="1351"/>
      <c r="H688" s="1352"/>
      <c r="I688" s="1353"/>
      <c r="J688" s="1481">
        <f t="shared" si="13"/>
        <v>0</v>
      </c>
      <c r="K688" s="1355"/>
      <c r="L688" s="1355"/>
      <c r="M688" s="1414"/>
    </row>
    <row r="689" spans="1:13">
      <c r="A689" s="1358"/>
      <c r="B689" s="1388"/>
      <c r="C689" s="1388"/>
      <c r="D689" s="1349"/>
      <c r="E689" s="1389"/>
      <c r="F689" s="1389"/>
      <c r="G689" s="1351"/>
      <c r="H689" s="1352"/>
      <c r="I689" s="1353"/>
      <c r="J689" s="1481">
        <f t="shared" si="13"/>
        <v>0</v>
      </c>
      <c r="K689" s="1355"/>
      <c r="L689" s="1355"/>
      <c r="M689" s="1414"/>
    </row>
    <row r="690" spans="1:13">
      <c r="A690" s="1358"/>
      <c r="B690" s="1388"/>
      <c r="C690" s="1388"/>
      <c r="D690" s="1349"/>
      <c r="E690" s="1389"/>
      <c r="F690" s="1389"/>
      <c r="G690" s="1351"/>
      <c r="H690" s="1352"/>
      <c r="I690" s="1353"/>
      <c r="J690" s="1481">
        <f t="shared" si="13"/>
        <v>0</v>
      </c>
      <c r="K690" s="1355"/>
      <c r="L690" s="1355"/>
      <c r="M690" s="1414"/>
    </row>
    <row r="691" spans="1:13">
      <c r="A691" s="1358"/>
      <c r="B691" s="1388"/>
      <c r="C691" s="1388"/>
      <c r="D691" s="1349"/>
      <c r="E691" s="1389"/>
      <c r="F691" s="1389"/>
      <c r="G691" s="1351"/>
      <c r="H691" s="1352"/>
      <c r="I691" s="1353"/>
      <c r="J691" s="1481">
        <f t="shared" si="13"/>
        <v>0</v>
      </c>
      <c r="K691" s="1355"/>
      <c r="L691" s="1355"/>
      <c r="M691" s="1414"/>
    </row>
    <row r="692" spans="1:13">
      <c r="A692" s="1358"/>
      <c r="B692" s="1388"/>
      <c r="C692" s="1388"/>
      <c r="D692" s="1349"/>
      <c r="E692" s="1389"/>
      <c r="F692" s="1389"/>
      <c r="G692" s="1351"/>
      <c r="H692" s="1352"/>
      <c r="I692" s="1353"/>
      <c r="J692" s="1481">
        <f t="shared" si="13"/>
        <v>0</v>
      </c>
      <c r="K692" s="1355"/>
      <c r="L692" s="1355"/>
      <c r="M692" s="1414"/>
    </row>
    <row r="693" spans="1:13">
      <c r="A693" s="1358"/>
      <c r="B693" s="1388"/>
      <c r="C693" s="1388"/>
      <c r="D693" s="1349"/>
      <c r="E693" s="1389"/>
      <c r="F693" s="1389"/>
      <c r="G693" s="1351"/>
      <c r="H693" s="1352"/>
      <c r="I693" s="1353"/>
      <c r="J693" s="1481">
        <f t="shared" si="13"/>
        <v>0</v>
      </c>
      <c r="K693" s="1355"/>
      <c r="L693" s="1355"/>
      <c r="M693" s="1414"/>
    </row>
    <row r="694" spans="1:13">
      <c r="A694" s="1358"/>
      <c r="B694" s="1388"/>
      <c r="C694" s="1388"/>
      <c r="D694" s="1349"/>
      <c r="E694" s="1389"/>
      <c r="F694" s="1389"/>
      <c r="G694" s="1351"/>
      <c r="H694" s="1352"/>
      <c r="I694" s="1353"/>
      <c r="J694" s="1481">
        <f t="shared" si="13"/>
        <v>0</v>
      </c>
      <c r="K694" s="1355"/>
      <c r="L694" s="1355"/>
      <c r="M694" s="1414"/>
    </row>
    <row r="695" spans="1:13">
      <c r="A695" s="1358"/>
      <c r="B695" s="1388"/>
      <c r="C695" s="1388"/>
      <c r="D695" s="1349"/>
      <c r="E695" s="1389"/>
      <c r="F695" s="1389"/>
      <c r="G695" s="1351"/>
      <c r="H695" s="1352"/>
      <c r="I695" s="1353"/>
      <c r="J695" s="1481">
        <f t="shared" si="13"/>
        <v>0</v>
      </c>
      <c r="K695" s="1355"/>
      <c r="L695" s="1355"/>
      <c r="M695" s="1414"/>
    </row>
    <row r="696" spans="1:13">
      <c r="A696" s="1358"/>
      <c r="B696" s="1388"/>
      <c r="C696" s="1388"/>
      <c r="D696" s="1349"/>
      <c r="E696" s="1389"/>
      <c r="F696" s="1389"/>
      <c r="G696" s="1351"/>
      <c r="H696" s="1352"/>
      <c r="I696" s="1353"/>
      <c r="J696" s="1481">
        <f t="shared" si="13"/>
        <v>0</v>
      </c>
      <c r="K696" s="1355"/>
      <c r="L696" s="1355"/>
      <c r="M696" s="1414"/>
    </row>
    <row r="697" spans="1:13">
      <c r="A697" s="1358"/>
      <c r="B697" s="1388"/>
      <c r="C697" s="1388"/>
      <c r="D697" s="1349"/>
      <c r="E697" s="1389"/>
      <c r="F697" s="1389"/>
      <c r="G697" s="1351"/>
      <c r="H697" s="1352"/>
      <c r="I697" s="1353"/>
      <c r="J697" s="1481">
        <f t="shared" si="13"/>
        <v>0</v>
      </c>
      <c r="K697" s="1355"/>
      <c r="L697" s="1355"/>
      <c r="M697" s="1414"/>
    </row>
    <row r="698" spans="1:13">
      <c r="A698" s="1358"/>
      <c r="B698" s="1388"/>
      <c r="C698" s="1388"/>
      <c r="D698" s="1349"/>
      <c r="E698" s="1389"/>
      <c r="F698" s="1389"/>
      <c r="G698" s="1351"/>
      <c r="H698" s="1352"/>
      <c r="I698" s="1353"/>
      <c r="J698" s="1481">
        <f t="shared" si="13"/>
        <v>0</v>
      </c>
      <c r="K698" s="1355"/>
      <c r="L698" s="1355"/>
      <c r="M698" s="1414"/>
    </row>
    <row r="699" spans="1:13">
      <c r="A699" s="1358"/>
      <c r="B699" s="1388"/>
      <c r="C699" s="1388"/>
      <c r="D699" s="1349"/>
      <c r="E699" s="1389"/>
      <c r="F699" s="1389"/>
      <c r="G699" s="1351"/>
      <c r="H699" s="1352"/>
      <c r="I699" s="1353"/>
      <c r="J699" s="1481">
        <f t="shared" si="13"/>
        <v>0</v>
      </c>
      <c r="K699" s="1355"/>
      <c r="L699" s="1355"/>
      <c r="M699" s="1414"/>
    </row>
    <row r="700" spans="1:13">
      <c r="A700" s="1358"/>
      <c r="B700" s="1388"/>
      <c r="C700" s="1388"/>
      <c r="D700" s="1349"/>
      <c r="E700" s="1389"/>
      <c r="F700" s="1389"/>
      <c r="G700" s="1351"/>
      <c r="H700" s="1352"/>
      <c r="I700" s="1353"/>
      <c r="J700" s="1481">
        <f t="shared" si="13"/>
        <v>0</v>
      </c>
      <c r="K700" s="1355"/>
      <c r="L700" s="1355"/>
      <c r="M700" s="1414"/>
    </row>
    <row r="701" spans="1:13">
      <c r="A701" s="1358"/>
      <c r="B701" s="1388"/>
      <c r="C701" s="1388"/>
      <c r="D701" s="1349"/>
      <c r="E701" s="1389"/>
      <c r="F701" s="1389"/>
      <c r="G701" s="1351"/>
      <c r="H701" s="1352"/>
      <c r="I701" s="1353"/>
      <c r="J701" s="1481">
        <f t="shared" si="13"/>
        <v>0</v>
      </c>
      <c r="K701" s="1355"/>
      <c r="L701" s="1355"/>
      <c r="M701" s="1414"/>
    </row>
    <row r="702" spans="1:13">
      <c r="A702" s="1358"/>
      <c r="B702" s="1388"/>
      <c r="C702" s="1388"/>
      <c r="D702" s="1349"/>
      <c r="E702" s="1389"/>
      <c r="F702" s="1389"/>
      <c r="G702" s="1351"/>
      <c r="H702" s="1352"/>
      <c r="I702" s="1353"/>
      <c r="J702" s="1481">
        <f t="shared" si="13"/>
        <v>0</v>
      </c>
      <c r="K702" s="1355"/>
      <c r="L702" s="1355"/>
      <c r="M702" s="1414"/>
    </row>
    <row r="703" spans="1:13">
      <c r="A703" s="1358"/>
      <c r="B703" s="1388"/>
      <c r="C703" s="1388"/>
      <c r="D703" s="1349"/>
      <c r="E703" s="1389"/>
      <c r="F703" s="1389"/>
      <c r="G703" s="1351"/>
      <c r="H703" s="1352"/>
      <c r="I703" s="1353"/>
      <c r="J703" s="1481">
        <f t="shared" si="13"/>
        <v>0</v>
      </c>
      <c r="K703" s="1355"/>
      <c r="L703" s="1355"/>
      <c r="M703" s="1414"/>
    </row>
    <row r="704" spans="1:13">
      <c r="A704" s="1358"/>
      <c r="B704" s="1388"/>
      <c r="C704" s="1388"/>
      <c r="D704" s="1349"/>
      <c r="E704" s="1389"/>
      <c r="F704" s="1389"/>
      <c r="G704" s="1351"/>
      <c r="H704" s="1352"/>
      <c r="I704" s="1353"/>
      <c r="J704" s="1481">
        <f t="shared" si="13"/>
        <v>0</v>
      </c>
      <c r="K704" s="1355"/>
      <c r="L704" s="1355"/>
      <c r="M704" s="1414"/>
    </row>
    <row r="705" spans="1:13">
      <c r="A705" s="1358"/>
      <c r="B705" s="1388"/>
      <c r="C705" s="1388"/>
      <c r="D705" s="1349"/>
      <c r="E705" s="1389"/>
      <c r="F705" s="1389"/>
      <c r="G705" s="1351"/>
      <c r="H705" s="1352"/>
      <c r="I705" s="1353"/>
      <c r="J705" s="1481">
        <f t="shared" si="13"/>
        <v>0</v>
      </c>
      <c r="K705" s="1355"/>
      <c r="L705" s="1355"/>
      <c r="M705" s="1414"/>
    </row>
    <row r="706" spans="1:13">
      <c r="A706" s="1358"/>
      <c r="B706" s="1388"/>
      <c r="C706" s="1388"/>
      <c r="D706" s="1349"/>
      <c r="E706" s="1389"/>
      <c r="F706" s="1389"/>
      <c r="G706" s="1351"/>
      <c r="H706" s="1352"/>
      <c r="I706" s="1353"/>
      <c r="J706" s="1481">
        <f t="shared" si="13"/>
        <v>0</v>
      </c>
      <c r="K706" s="1355"/>
      <c r="L706" s="1355"/>
      <c r="M706" s="1414"/>
    </row>
    <row r="707" spans="1:13">
      <c r="A707" s="1358"/>
      <c r="B707" s="1388"/>
      <c r="C707" s="1388"/>
      <c r="D707" s="1349"/>
      <c r="E707" s="1389"/>
      <c r="F707" s="1389"/>
      <c r="G707" s="1351"/>
      <c r="H707" s="1352"/>
      <c r="I707" s="1353"/>
      <c r="J707" s="1481">
        <f t="shared" si="13"/>
        <v>0</v>
      </c>
      <c r="K707" s="1355"/>
      <c r="L707" s="1355"/>
      <c r="M707" s="1414"/>
    </row>
    <row r="708" spans="1:13">
      <c r="A708" s="1358"/>
      <c r="B708" s="1388"/>
      <c r="C708" s="1388"/>
      <c r="D708" s="1349"/>
      <c r="E708" s="1389"/>
      <c r="F708" s="1389"/>
      <c r="G708" s="1351"/>
      <c r="H708" s="1352"/>
      <c r="I708" s="1353"/>
      <c r="J708" s="1481">
        <f t="shared" si="13"/>
        <v>0</v>
      </c>
      <c r="K708" s="1355"/>
      <c r="L708" s="1355"/>
      <c r="M708" s="1414"/>
    </row>
    <row r="709" spans="1:13">
      <c r="A709" s="1358"/>
      <c r="B709" s="1388"/>
      <c r="C709" s="1388"/>
      <c r="D709" s="1349"/>
      <c r="E709" s="1389"/>
      <c r="F709" s="1389"/>
      <c r="G709" s="1351"/>
      <c r="H709" s="1352"/>
      <c r="I709" s="1353"/>
      <c r="J709" s="1481">
        <f t="shared" si="13"/>
        <v>0</v>
      </c>
      <c r="K709" s="1355"/>
      <c r="L709" s="1355"/>
      <c r="M709" s="1414"/>
    </row>
    <row r="710" spans="1:13">
      <c r="A710" s="1358"/>
      <c r="B710" s="1388"/>
      <c r="C710" s="1388"/>
      <c r="D710" s="1349"/>
      <c r="E710" s="1389"/>
      <c r="F710" s="1389"/>
      <c r="G710" s="1351"/>
      <c r="H710" s="1352"/>
      <c r="I710" s="1353"/>
      <c r="J710" s="1481">
        <f t="shared" si="13"/>
        <v>0</v>
      </c>
      <c r="K710" s="1355"/>
      <c r="L710" s="1355"/>
      <c r="M710" s="1414"/>
    </row>
    <row r="711" spans="1:13">
      <c r="A711" s="1358"/>
      <c r="B711" s="1388"/>
      <c r="C711" s="1388"/>
      <c r="D711" s="1349"/>
      <c r="E711" s="1389"/>
      <c r="F711" s="1389"/>
      <c r="G711" s="1351"/>
      <c r="H711" s="1352"/>
      <c r="I711" s="1353"/>
      <c r="J711" s="1481">
        <f t="shared" si="13"/>
        <v>0</v>
      </c>
      <c r="K711" s="1355"/>
      <c r="L711" s="1355"/>
      <c r="M711" s="1414"/>
    </row>
    <row r="712" spans="1:13">
      <c r="A712" s="1358"/>
      <c r="B712" s="1388"/>
      <c r="C712" s="1388"/>
      <c r="D712" s="1349"/>
      <c r="E712" s="1389"/>
      <c r="F712" s="1389"/>
      <c r="G712" s="1351"/>
      <c r="H712" s="1352"/>
      <c r="I712" s="1353"/>
      <c r="J712" s="1481">
        <f t="shared" si="13"/>
        <v>0</v>
      </c>
      <c r="K712" s="1355"/>
      <c r="L712" s="1355"/>
      <c r="M712" s="1414"/>
    </row>
    <row r="713" spans="1:13">
      <c r="A713" s="1358"/>
      <c r="B713" s="1388"/>
      <c r="C713" s="1388"/>
      <c r="D713" s="1349"/>
      <c r="E713" s="1389"/>
      <c r="F713" s="1389"/>
      <c r="G713" s="1351"/>
      <c r="H713" s="1352"/>
      <c r="I713" s="1353"/>
      <c r="J713" s="1481">
        <f t="shared" si="13"/>
        <v>0</v>
      </c>
      <c r="K713" s="1355"/>
      <c r="L713" s="1355"/>
      <c r="M713" s="1414"/>
    </row>
    <row r="714" spans="1:13">
      <c r="A714" s="1358"/>
      <c r="B714" s="1388"/>
      <c r="C714" s="1388"/>
      <c r="D714" s="1349"/>
      <c r="E714" s="1389"/>
      <c r="F714" s="1389"/>
      <c r="G714" s="1351"/>
      <c r="H714" s="1352"/>
      <c r="I714" s="1353"/>
      <c r="J714" s="1481">
        <f t="shared" si="13"/>
        <v>0</v>
      </c>
      <c r="K714" s="1355"/>
      <c r="L714" s="1355"/>
      <c r="M714" s="1414"/>
    </row>
    <row r="715" spans="1:13">
      <c r="A715" s="1358"/>
      <c r="B715" s="1388"/>
      <c r="C715" s="1388"/>
      <c r="D715" s="1349"/>
      <c r="E715" s="1389"/>
      <c r="F715" s="1389"/>
      <c r="G715" s="1351"/>
      <c r="H715" s="1352"/>
      <c r="I715" s="1353"/>
      <c r="J715" s="1481">
        <f t="shared" si="13"/>
        <v>0</v>
      </c>
      <c r="K715" s="1355"/>
      <c r="L715" s="1355"/>
      <c r="M715" s="1414"/>
    </row>
    <row r="716" spans="1:13">
      <c r="A716" s="1358"/>
      <c r="B716" s="1388"/>
      <c r="C716" s="1388"/>
      <c r="D716" s="1349"/>
      <c r="E716" s="1389"/>
      <c r="F716" s="1389"/>
      <c r="G716" s="1351"/>
      <c r="H716" s="1352"/>
      <c r="I716" s="1353"/>
      <c r="J716" s="1481">
        <f t="shared" si="13"/>
        <v>0</v>
      </c>
      <c r="K716" s="1355"/>
      <c r="L716" s="1355"/>
      <c r="M716" s="1414"/>
    </row>
    <row r="717" spans="1:13">
      <c r="A717" s="1358"/>
      <c r="B717" s="1388"/>
      <c r="C717" s="1388"/>
      <c r="D717" s="1349"/>
      <c r="E717" s="1389"/>
      <c r="F717" s="1389"/>
      <c r="G717" s="1351"/>
      <c r="H717" s="1352"/>
      <c r="I717" s="1353"/>
      <c r="J717" s="1481">
        <f t="shared" si="13"/>
        <v>0</v>
      </c>
      <c r="K717" s="1355"/>
      <c r="L717" s="1355"/>
      <c r="M717" s="1414"/>
    </row>
    <row r="718" spans="1:13">
      <c r="A718" s="1358"/>
      <c r="B718" s="1388"/>
      <c r="C718" s="1388"/>
      <c r="D718" s="1349"/>
      <c r="E718" s="1389"/>
      <c r="F718" s="1389"/>
      <c r="G718" s="1351"/>
      <c r="H718" s="1352"/>
      <c r="I718" s="1353"/>
      <c r="J718" s="1481">
        <f t="shared" si="13"/>
        <v>0</v>
      </c>
      <c r="K718" s="1355"/>
      <c r="L718" s="1355"/>
      <c r="M718" s="1414"/>
    </row>
    <row r="719" spans="1:13">
      <c r="A719" s="1358"/>
      <c r="B719" s="1388"/>
      <c r="C719" s="1388"/>
      <c r="D719" s="1349"/>
      <c r="E719" s="1389"/>
      <c r="F719" s="1389"/>
      <c r="G719" s="1351"/>
      <c r="H719" s="1352"/>
      <c r="I719" s="1353"/>
      <c r="J719" s="1481">
        <f t="shared" si="13"/>
        <v>0</v>
      </c>
      <c r="K719" s="1355"/>
      <c r="L719" s="1355"/>
      <c r="M719" s="1414"/>
    </row>
    <row r="720" spans="1:13">
      <c r="A720" s="1358"/>
      <c r="B720" s="1388"/>
      <c r="C720" s="1388"/>
      <c r="D720" s="1349"/>
      <c r="E720" s="1389"/>
      <c r="F720" s="1389"/>
      <c r="G720" s="1351"/>
      <c r="H720" s="1352"/>
      <c r="I720" s="1353"/>
      <c r="J720" s="1481">
        <f t="shared" si="13"/>
        <v>0</v>
      </c>
      <c r="K720" s="1355"/>
      <c r="L720" s="1355"/>
      <c r="M720" s="1414"/>
    </row>
    <row r="721" spans="1:13">
      <c r="A721" s="1358"/>
      <c r="B721" s="1388"/>
      <c r="C721" s="1388"/>
      <c r="D721" s="1349"/>
      <c r="E721" s="1389"/>
      <c r="F721" s="1389"/>
      <c r="G721" s="1351"/>
      <c r="H721" s="1352"/>
      <c r="I721" s="1353"/>
      <c r="J721" s="1481">
        <f t="shared" si="13"/>
        <v>0</v>
      </c>
      <c r="K721" s="1355"/>
      <c r="L721" s="1355"/>
      <c r="M721" s="1414"/>
    </row>
    <row r="722" spans="1:13">
      <c r="A722" s="1358"/>
      <c r="B722" s="1388"/>
      <c r="C722" s="1388"/>
      <c r="D722" s="1349"/>
      <c r="E722" s="1389"/>
      <c r="F722" s="1389"/>
      <c r="G722" s="1351"/>
      <c r="H722" s="1352"/>
      <c r="I722" s="1353"/>
      <c r="J722" s="1481">
        <f t="shared" si="13"/>
        <v>0</v>
      </c>
      <c r="K722" s="1355"/>
      <c r="L722" s="1355"/>
      <c r="M722" s="1414"/>
    </row>
    <row r="723" spans="1:13">
      <c r="A723" s="1358"/>
      <c r="B723" s="1388"/>
      <c r="C723" s="1388"/>
      <c r="D723" s="1349"/>
      <c r="E723" s="1389"/>
      <c r="F723" s="1389"/>
      <c r="G723" s="1351"/>
      <c r="H723" s="1352"/>
      <c r="I723" s="1353"/>
      <c r="J723" s="1481">
        <f t="shared" si="13"/>
        <v>0</v>
      </c>
      <c r="K723" s="1355"/>
      <c r="L723" s="1355"/>
      <c r="M723" s="1414"/>
    </row>
    <row r="724" spans="1:13">
      <c r="A724" s="1358"/>
      <c r="B724" s="1388"/>
      <c r="C724" s="1388"/>
      <c r="D724" s="1349"/>
      <c r="E724" s="1389"/>
      <c r="F724" s="1389"/>
      <c r="G724" s="1351"/>
      <c r="H724" s="1352"/>
      <c r="I724" s="1353"/>
      <c r="J724" s="1481">
        <f t="shared" si="13"/>
        <v>0</v>
      </c>
      <c r="K724" s="1355"/>
      <c r="L724" s="1355"/>
      <c r="M724" s="1414"/>
    </row>
    <row r="725" spans="1:13">
      <c r="A725" s="1358"/>
      <c r="B725" s="1388"/>
      <c r="C725" s="1388"/>
      <c r="D725" s="1349"/>
      <c r="E725" s="1389"/>
      <c r="F725" s="1389"/>
      <c r="G725" s="1351"/>
      <c r="H725" s="1352"/>
      <c r="I725" s="1353"/>
      <c r="J725" s="1481">
        <f t="shared" si="13"/>
        <v>0</v>
      </c>
      <c r="K725" s="1355"/>
      <c r="L725" s="1355"/>
      <c r="M725" s="1414"/>
    </row>
    <row r="726" spans="1:13">
      <c r="A726" s="1358"/>
      <c r="B726" s="1388"/>
      <c r="C726" s="1388"/>
      <c r="D726" s="1349"/>
      <c r="E726" s="1389"/>
      <c r="F726" s="1389"/>
      <c r="G726" s="1351"/>
      <c r="H726" s="1352"/>
      <c r="I726" s="1353"/>
      <c r="J726" s="1481">
        <f t="shared" si="13"/>
        <v>0</v>
      </c>
      <c r="K726" s="1355"/>
      <c r="L726" s="1355"/>
      <c r="M726" s="1414"/>
    </row>
    <row r="727" spans="1:13">
      <c r="A727" s="1358"/>
      <c r="B727" s="1388"/>
      <c r="C727" s="1388"/>
      <c r="D727" s="1349"/>
      <c r="E727" s="1389"/>
      <c r="F727" s="1389"/>
      <c r="G727" s="1351"/>
      <c r="H727" s="1352"/>
      <c r="I727" s="1353"/>
      <c r="J727" s="1481">
        <f t="shared" si="13"/>
        <v>0</v>
      </c>
      <c r="K727" s="1355"/>
      <c r="L727" s="1355"/>
      <c r="M727" s="1414"/>
    </row>
    <row r="728" spans="1:13">
      <c r="A728" s="1358"/>
      <c r="B728" s="1388"/>
      <c r="C728" s="1388"/>
      <c r="D728" s="1349"/>
      <c r="E728" s="1389"/>
      <c r="F728" s="1389"/>
      <c r="G728" s="1351"/>
      <c r="H728" s="1352"/>
      <c r="I728" s="1353"/>
      <c r="J728" s="1481">
        <f t="shared" si="13"/>
        <v>0</v>
      </c>
      <c r="K728" s="1355"/>
      <c r="L728" s="1355"/>
      <c r="M728" s="1414"/>
    </row>
    <row r="729" spans="1:13">
      <c r="A729" s="1358"/>
      <c r="B729" s="1388"/>
      <c r="C729" s="1388"/>
      <c r="D729" s="1349"/>
      <c r="E729" s="1389"/>
      <c r="F729" s="1389"/>
      <c r="G729" s="1351"/>
      <c r="H729" s="1352"/>
      <c r="I729" s="1353"/>
      <c r="J729" s="1481">
        <f t="shared" si="13"/>
        <v>0</v>
      </c>
      <c r="K729" s="1355"/>
      <c r="L729" s="1355"/>
      <c r="M729" s="1414"/>
    </row>
    <row r="730" spans="1:13">
      <c r="A730" s="1358"/>
      <c r="B730" s="1388"/>
      <c r="C730" s="1388"/>
      <c r="D730" s="1349"/>
      <c r="E730" s="1389"/>
      <c r="F730" s="1389"/>
      <c r="G730" s="1351"/>
      <c r="H730" s="1352"/>
      <c r="I730" s="1353"/>
      <c r="J730" s="1481">
        <f t="shared" si="13"/>
        <v>0</v>
      </c>
      <c r="K730" s="1355"/>
      <c r="L730" s="1355"/>
      <c r="M730" s="1414"/>
    </row>
    <row r="731" spans="1:13">
      <c r="A731" s="1358"/>
      <c r="B731" s="1388"/>
      <c r="C731" s="1388"/>
      <c r="D731" s="1349"/>
      <c r="E731" s="1389"/>
      <c r="F731" s="1389"/>
      <c r="G731" s="1351"/>
      <c r="H731" s="1352"/>
      <c r="I731" s="1353"/>
      <c r="J731" s="1481">
        <f t="shared" si="13"/>
        <v>0</v>
      </c>
      <c r="K731" s="1355"/>
      <c r="L731" s="1355"/>
      <c r="M731" s="1414"/>
    </row>
    <row r="732" spans="1:13">
      <c r="A732" s="1358"/>
      <c r="B732" s="1388"/>
      <c r="C732" s="1388"/>
      <c r="D732" s="1349"/>
      <c r="E732" s="1389"/>
      <c r="F732" s="1389"/>
      <c r="G732" s="1351"/>
      <c r="H732" s="1352"/>
      <c r="I732" s="1353"/>
      <c r="J732" s="1481">
        <f t="shared" si="13"/>
        <v>0</v>
      </c>
      <c r="K732" s="1355"/>
      <c r="L732" s="1355"/>
      <c r="M732" s="1414"/>
    </row>
    <row r="733" spans="1:13">
      <c r="A733" s="1358"/>
      <c r="B733" s="1388"/>
      <c r="C733" s="1388"/>
      <c r="D733" s="1349"/>
      <c r="E733" s="1389"/>
      <c r="F733" s="1389"/>
      <c r="G733" s="1351"/>
      <c r="H733" s="1352"/>
      <c r="I733" s="1353"/>
      <c r="J733" s="1481">
        <f t="shared" si="13"/>
        <v>0</v>
      </c>
      <c r="K733" s="1355"/>
      <c r="L733" s="1355"/>
      <c r="M733" s="1414"/>
    </row>
    <row r="734" spans="1:13">
      <c r="A734" s="1358"/>
      <c r="B734" s="1388"/>
      <c r="C734" s="1388"/>
      <c r="D734" s="1349"/>
      <c r="E734" s="1389"/>
      <c r="F734" s="1389"/>
      <c r="G734" s="1351"/>
      <c r="H734" s="1352"/>
      <c r="I734" s="1353"/>
      <c r="J734" s="1481">
        <f t="shared" si="13"/>
        <v>0</v>
      </c>
      <c r="K734" s="1355"/>
      <c r="L734" s="1355"/>
      <c r="M734" s="1414"/>
    </row>
    <row r="735" spans="1:13">
      <c r="A735" s="1358"/>
      <c r="B735" s="1388"/>
      <c r="C735" s="1388"/>
      <c r="D735" s="1349"/>
      <c r="E735" s="1389"/>
      <c r="F735" s="1389"/>
      <c r="G735" s="1351"/>
      <c r="H735" s="1352"/>
      <c r="I735" s="1353"/>
      <c r="J735" s="1481">
        <f t="shared" si="13"/>
        <v>0</v>
      </c>
      <c r="K735" s="1355"/>
      <c r="L735" s="1355"/>
      <c r="M735" s="1414"/>
    </row>
    <row r="736" spans="1:13">
      <c r="A736" s="1358"/>
      <c r="B736" s="1388"/>
      <c r="C736" s="1388"/>
      <c r="D736" s="1349"/>
      <c r="E736" s="1389"/>
      <c r="F736" s="1389"/>
      <c r="G736" s="1351"/>
      <c r="H736" s="1352"/>
      <c r="I736" s="1353"/>
      <c r="J736" s="1481">
        <f t="shared" si="13"/>
        <v>0</v>
      </c>
      <c r="K736" s="1355"/>
      <c r="L736" s="1355"/>
      <c r="M736" s="1414"/>
    </row>
    <row r="737" spans="1:13">
      <c r="A737" s="1358"/>
      <c r="B737" s="1388"/>
      <c r="C737" s="1388"/>
      <c r="D737" s="1349"/>
      <c r="E737" s="1389"/>
      <c r="F737" s="1389"/>
      <c r="G737" s="1351"/>
      <c r="H737" s="1352"/>
      <c r="I737" s="1353"/>
      <c r="J737" s="1481">
        <f t="shared" si="13"/>
        <v>0</v>
      </c>
      <c r="K737" s="1355"/>
      <c r="L737" s="1355"/>
      <c r="M737" s="1414"/>
    </row>
    <row r="738" spans="1:13">
      <c r="A738" s="1358"/>
      <c r="B738" s="1388"/>
      <c r="C738" s="1388"/>
      <c r="D738" s="1349"/>
      <c r="E738" s="1389"/>
      <c r="F738" s="1389"/>
      <c r="G738" s="1351"/>
      <c r="H738" s="1352"/>
      <c r="I738" s="1353"/>
      <c r="J738" s="1481">
        <f t="shared" si="13"/>
        <v>0</v>
      </c>
      <c r="K738" s="1355"/>
      <c r="L738" s="1355"/>
      <c r="M738" s="1414"/>
    </row>
    <row r="739" spans="1:13">
      <c r="A739" s="1358"/>
      <c r="B739" s="1388"/>
      <c r="C739" s="1388"/>
      <c r="D739" s="1349"/>
      <c r="E739" s="1389"/>
      <c r="F739" s="1389"/>
      <c r="G739" s="1351"/>
      <c r="H739" s="1352"/>
      <c r="I739" s="1353"/>
      <c r="J739" s="1481">
        <f t="shared" si="13"/>
        <v>0</v>
      </c>
      <c r="K739" s="1355"/>
      <c r="L739" s="1355"/>
      <c r="M739" s="1414"/>
    </row>
    <row r="740" spans="1:13">
      <c r="A740" s="1358"/>
      <c r="B740" s="1388"/>
      <c r="C740" s="1388"/>
      <c r="D740" s="1349"/>
      <c r="E740" s="1389"/>
      <c r="F740" s="1389"/>
      <c r="G740" s="1351"/>
      <c r="H740" s="1352"/>
      <c r="I740" s="1353"/>
      <c r="J740" s="1481">
        <f t="shared" si="13"/>
        <v>0</v>
      </c>
      <c r="K740" s="1355"/>
      <c r="L740" s="1355"/>
      <c r="M740" s="1414"/>
    </row>
    <row r="741" spans="1:13">
      <c r="A741" s="1358"/>
      <c r="B741" s="1388"/>
      <c r="C741" s="1388"/>
      <c r="D741" s="1349"/>
      <c r="E741" s="1389"/>
      <c r="F741" s="1389"/>
      <c r="G741" s="1351"/>
      <c r="H741" s="1352"/>
      <c r="I741" s="1353"/>
      <c r="J741" s="1481">
        <f t="shared" si="13"/>
        <v>0</v>
      </c>
      <c r="K741" s="1355"/>
      <c r="L741" s="1355"/>
      <c r="M741" s="1414"/>
    </row>
    <row r="742" spans="1:13">
      <c r="A742" s="1358"/>
      <c r="B742" s="1388"/>
      <c r="C742" s="1388"/>
      <c r="D742" s="1349"/>
      <c r="E742" s="1389"/>
      <c r="F742" s="1389"/>
      <c r="G742" s="1351"/>
      <c r="H742" s="1352"/>
      <c r="I742" s="1353"/>
      <c r="J742" s="1481">
        <f t="shared" si="13"/>
        <v>0</v>
      </c>
      <c r="K742" s="1355"/>
      <c r="L742" s="1355"/>
      <c r="M742" s="1414"/>
    </row>
    <row r="743" spans="1:13">
      <c r="A743" s="1358"/>
      <c r="B743" s="1388"/>
      <c r="C743" s="1388"/>
      <c r="D743" s="1349"/>
      <c r="E743" s="1389"/>
      <c r="F743" s="1389"/>
      <c r="G743" s="1351"/>
      <c r="H743" s="1352"/>
      <c r="I743" s="1353"/>
      <c r="J743" s="1481">
        <f t="shared" ref="J743:J762" si="14">H743-I743</f>
        <v>0</v>
      </c>
      <c r="K743" s="1355"/>
      <c r="L743" s="1355"/>
      <c r="M743" s="1414"/>
    </row>
    <row r="744" spans="1:13">
      <c r="A744" s="1358"/>
      <c r="B744" s="1388"/>
      <c r="C744" s="1388"/>
      <c r="D744" s="1349"/>
      <c r="E744" s="1389"/>
      <c r="F744" s="1389"/>
      <c r="G744" s="1351"/>
      <c r="H744" s="1352"/>
      <c r="I744" s="1353"/>
      <c r="J744" s="1481">
        <f t="shared" si="14"/>
        <v>0</v>
      </c>
      <c r="K744" s="1355"/>
      <c r="L744" s="1355"/>
      <c r="M744" s="1414"/>
    </row>
    <row r="745" spans="1:13">
      <c r="A745" s="1358"/>
      <c r="B745" s="1388"/>
      <c r="C745" s="1388"/>
      <c r="D745" s="1349"/>
      <c r="E745" s="1389"/>
      <c r="F745" s="1389"/>
      <c r="G745" s="1351"/>
      <c r="H745" s="1352"/>
      <c r="I745" s="1353"/>
      <c r="J745" s="1481">
        <f t="shared" si="14"/>
        <v>0</v>
      </c>
      <c r="K745" s="1355"/>
      <c r="L745" s="1355"/>
      <c r="M745" s="1414"/>
    </row>
    <row r="746" spans="1:13">
      <c r="A746" s="1358"/>
      <c r="B746" s="1388"/>
      <c r="C746" s="1388"/>
      <c r="D746" s="1349"/>
      <c r="E746" s="1389"/>
      <c r="F746" s="1389"/>
      <c r="G746" s="1351"/>
      <c r="H746" s="1352"/>
      <c r="I746" s="1353"/>
      <c r="J746" s="1481">
        <f t="shared" si="14"/>
        <v>0</v>
      </c>
      <c r="K746" s="1355"/>
      <c r="L746" s="1355"/>
      <c r="M746" s="1414"/>
    </row>
    <row r="747" spans="1:13">
      <c r="A747" s="1358"/>
      <c r="B747" s="1388"/>
      <c r="C747" s="1388"/>
      <c r="D747" s="1349"/>
      <c r="E747" s="1389"/>
      <c r="F747" s="1389"/>
      <c r="G747" s="1351"/>
      <c r="H747" s="1352"/>
      <c r="I747" s="1353"/>
      <c r="J747" s="1481">
        <f t="shared" si="14"/>
        <v>0</v>
      </c>
      <c r="K747" s="1355"/>
      <c r="L747" s="1355"/>
      <c r="M747" s="1414"/>
    </row>
    <row r="748" spans="1:13">
      <c r="A748" s="1358"/>
      <c r="B748" s="1388"/>
      <c r="C748" s="1388"/>
      <c r="D748" s="1349"/>
      <c r="E748" s="1389"/>
      <c r="F748" s="1389"/>
      <c r="G748" s="1351"/>
      <c r="H748" s="1352"/>
      <c r="I748" s="1353"/>
      <c r="J748" s="1481">
        <f t="shared" si="14"/>
        <v>0</v>
      </c>
      <c r="K748" s="1355"/>
      <c r="L748" s="1355"/>
      <c r="M748" s="1414"/>
    </row>
    <row r="749" spans="1:13">
      <c r="A749" s="1358"/>
      <c r="B749" s="1388"/>
      <c r="C749" s="1388"/>
      <c r="D749" s="1349"/>
      <c r="E749" s="1389"/>
      <c r="F749" s="1389"/>
      <c r="G749" s="1351"/>
      <c r="H749" s="1352"/>
      <c r="I749" s="1353"/>
      <c r="J749" s="1481">
        <f t="shared" si="14"/>
        <v>0</v>
      </c>
      <c r="K749" s="1355"/>
      <c r="L749" s="1355"/>
      <c r="M749" s="1414"/>
    </row>
    <row r="750" spans="1:13">
      <c r="A750" s="1358"/>
      <c r="B750" s="1388"/>
      <c r="C750" s="1388"/>
      <c r="D750" s="1349"/>
      <c r="E750" s="1389"/>
      <c r="F750" s="1389"/>
      <c r="G750" s="1351"/>
      <c r="H750" s="1352"/>
      <c r="I750" s="1353"/>
      <c r="J750" s="1481">
        <f t="shared" si="14"/>
        <v>0</v>
      </c>
      <c r="K750" s="1355"/>
      <c r="L750" s="1355"/>
      <c r="M750" s="1414"/>
    </row>
    <row r="751" spans="1:13">
      <c r="A751" s="1358"/>
      <c r="B751" s="1388"/>
      <c r="C751" s="1388"/>
      <c r="D751" s="1349"/>
      <c r="E751" s="1389"/>
      <c r="F751" s="1389"/>
      <c r="G751" s="1351"/>
      <c r="H751" s="1352"/>
      <c r="I751" s="1353"/>
      <c r="J751" s="1481">
        <f t="shared" si="14"/>
        <v>0</v>
      </c>
      <c r="K751" s="1355"/>
      <c r="L751" s="1355"/>
      <c r="M751" s="1414"/>
    </row>
    <row r="752" spans="1:13">
      <c r="A752" s="1358"/>
      <c r="B752" s="1388"/>
      <c r="C752" s="1388"/>
      <c r="D752" s="1349"/>
      <c r="E752" s="1389"/>
      <c r="F752" s="1389"/>
      <c r="G752" s="1351"/>
      <c r="H752" s="1352"/>
      <c r="I752" s="1353"/>
      <c r="J752" s="1481">
        <f t="shared" si="14"/>
        <v>0</v>
      </c>
      <c r="K752" s="1355"/>
      <c r="L752" s="1355"/>
      <c r="M752" s="1414"/>
    </row>
    <row r="753" spans="1:13">
      <c r="A753" s="1358"/>
      <c r="B753" s="1388"/>
      <c r="C753" s="1388"/>
      <c r="D753" s="1349"/>
      <c r="E753" s="1389"/>
      <c r="F753" s="1389"/>
      <c r="G753" s="1351"/>
      <c r="H753" s="1352"/>
      <c r="I753" s="1353"/>
      <c r="J753" s="1481">
        <f t="shared" si="14"/>
        <v>0</v>
      </c>
      <c r="K753" s="1355"/>
      <c r="L753" s="1355"/>
      <c r="M753" s="1414"/>
    </row>
    <row r="754" spans="1:13">
      <c r="A754" s="1358"/>
      <c r="B754" s="1388"/>
      <c r="C754" s="1388"/>
      <c r="D754" s="1349"/>
      <c r="E754" s="1389"/>
      <c r="F754" s="1389"/>
      <c r="G754" s="1351"/>
      <c r="H754" s="1352"/>
      <c r="I754" s="1353"/>
      <c r="J754" s="1481">
        <f t="shared" si="14"/>
        <v>0</v>
      </c>
      <c r="K754" s="1355"/>
      <c r="L754" s="1355"/>
      <c r="M754" s="1414"/>
    </row>
    <row r="755" spans="1:13">
      <c r="A755" s="1358"/>
      <c r="B755" s="1388"/>
      <c r="C755" s="1388"/>
      <c r="D755" s="1349"/>
      <c r="E755" s="1389"/>
      <c r="F755" s="1389"/>
      <c r="G755" s="1351"/>
      <c r="H755" s="1352"/>
      <c r="I755" s="1353"/>
      <c r="J755" s="1481">
        <f t="shared" si="14"/>
        <v>0</v>
      </c>
      <c r="K755" s="1355"/>
      <c r="L755" s="1355"/>
      <c r="M755" s="1414"/>
    </row>
    <row r="756" spans="1:13">
      <c r="A756" s="1358"/>
      <c r="B756" s="1388"/>
      <c r="C756" s="1388"/>
      <c r="D756" s="1349"/>
      <c r="E756" s="1389"/>
      <c r="F756" s="1389"/>
      <c r="G756" s="1351"/>
      <c r="H756" s="1352"/>
      <c r="I756" s="1353"/>
      <c r="J756" s="1481">
        <f t="shared" si="14"/>
        <v>0</v>
      </c>
      <c r="K756" s="1355"/>
      <c r="L756" s="1355"/>
      <c r="M756" s="1414"/>
    </row>
    <row r="757" spans="1:13">
      <c r="A757" s="1358"/>
      <c r="B757" s="1388"/>
      <c r="C757" s="1388"/>
      <c r="D757" s="1349"/>
      <c r="E757" s="1389"/>
      <c r="F757" s="1389"/>
      <c r="G757" s="1351"/>
      <c r="H757" s="1352"/>
      <c r="I757" s="1353"/>
      <c r="J757" s="1481">
        <f t="shared" si="14"/>
        <v>0</v>
      </c>
      <c r="K757" s="1355"/>
      <c r="L757" s="1355"/>
      <c r="M757" s="1414"/>
    </row>
    <row r="758" spans="1:13">
      <c r="A758" s="1358"/>
      <c r="B758" s="1388"/>
      <c r="C758" s="1388"/>
      <c r="D758" s="1349"/>
      <c r="E758" s="1389"/>
      <c r="F758" s="1389"/>
      <c r="G758" s="1351"/>
      <c r="H758" s="1352"/>
      <c r="I758" s="1353"/>
      <c r="J758" s="1481">
        <f t="shared" si="14"/>
        <v>0</v>
      </c>
      <c r="K758" s="1355"/>
      <c r="L758" s="1355"/>
      <c r="M758" s="1414"/>
    </row>
    <row r="759" spans="1:13">
      <c r="A759" s="1358"/>
      <c r="B759" s="1388"/>
      <c r="C759" s="1388"/>
      <c r="D759" s="1349"/>
      <c r="E759" s="1389"/>
      <c r="F759" s="1389"/>
      <c r="G759" s="1351"/>
      <c r="H759" s="1352"/>
      <c r="I759" s="1353"/>
      <c r="J759" s="1481">
        <f t="shared" si="14"/>
        <v>0</v>
      </c>
      <c r="K759" s="1355"/>
      <c r="L759" s="1355"/>
      <c r="M759" s="1414"/>
    </row>
    <row r="760" spans="1:13">
      <c r="A760" s="1358"/>
      <c r="B760" s="1388"/>
      <c r="C760" s="1388"/>
      <c r="D760" s="1349"/>
      <c r="E760" s="1389"/>
      <c r="F760" s="1389"/>
      <c r="G760" s="1351"/>
      <c r="H760" s="1352"/>
      <c r="I760" s="1353"/>
      <c r="J760" s="1481">
        <f t="shared" si="14"/>
        <v>0</v>
      </c>
      <c r="K760" s="1355"/>
      <c r="L760" s="1355"/>
      <c r="M760" s="1414"/>
    </row>
    <row r="761" spans="1:13">
      <c r="A761" s="1358"/>
      <c r="B761" s="1388"/>
      <c r="C761" s="1388"/>
      <c r="D761" s="1349"/>
      <c r="E761" s="1389"/>
      <c r="F761" s="1389"/>
      <c r="G761" s="1351"/>
      <c r="H761" s="1352"/>
      <c r="I761" s="1353"/>
      <c r="J761" s="1481">
        <f t="shared" si="14"/>
        <v>0</v>
      </c>
      <c r="K761" s="1355"/>
      <c r="L761" s="1355"/>
      <c r="M761" s="1414"/>
    </row>
    <row r="762" spans="1:13">
      <c r="A762" s="1463"/>
      <c r="B762" s="1475"/>
      <c r="C762" s="1475"/>
      <c r="D762" s="1476"/>
      <c r="E762" s="1477"/>
      <c r="F762" s="1477"/>
      <c r="G762" s="1478"/>
      <c r="H762" s="1466"/>
      <c r="I762" s="1467"/>
      <c r="J762" s="1482">
        <f t="shared" si="14"/>
        <v>0</v>
      </c>
      <c r="K762" s="1355"/>
      <c r="L762" s="1355"/>
      <c r="M762" s="1427"/>
    </row>
    <row r="763" spans="1:13">
      <c r="A763" s="1479"/>
      <c r="B763" s="1479"/>
      <c r="C763" s="1479"/>
      <c r="D763" s="1479"/>
      <c r="E763" s="1479"/>
      <c r="F763" s="1479"/>
      <c r="G763" s="1479"/>
      <c r="H763" s="1479"/>
      <c r="I763" s="1479"/>
    </row>
    <row r="764" spans="1:13">
      <c r="A764" s="1479"/>
      <c r="B764" s="1479"/>
      <c r="C764" s="1479"/>
      <c r="D764" s="1479"/>
      <c r="E764" s="1479"/>
      <c r="F764" s="1479"/>
      <c r="G764" s="1479"/>
      <c r="H764" s="1479"/>
      <c r="I764" s="1479"/>
    </row>
  </sheetData>
  <mergeCells count="15">
    <mergeCell ref="Q28:T28"/>
    <mergeCell ref="Q34:Q35"/>
    <mergeCell ref="Q24:R24"/>
    <mergeCell ref="N12:P12"/>
    <mergeCell ref="A1:J1"/>
    <mergeCell ref="N4:P4"/>
    <mergeCell ref="N5:P5"/>
    <mergeCell ref="N7:P7"/>
    <mergeCell ref="N11:P11"/>
    <mergeCell ref="N8:P8"/>
    <mergeCell ref="Q4:S4"/>
    <mergeCell ref="Q5:S5"/>
    <mergeCell ref="Q13:R13"/>
    <mergeCell ref="Q14:S14"/>
    <mergeCell ref="Q23:R23"/>
  </mergeCells>
  <phoneticPr fontId="210" type="noConversion"/>
  <conditionalFormatting sqref="A93">
    <cfRule type="expression" dxfId="4" priority="11">
      <formula>$C94="Website"</formula>
    </cfRule>
  </conditionalFormatting>
  <conditionalFormatting sqref="A2:I92 B93:I94 A95:I9999">
    <cfRule type="expression" dxfId="3" priority="7">
      <formula>$C2="Website"</formula>
    </cfRule>
  </conditionalFormatting>
  <conditionalFormatting sqref="C1 C181:C1048576">
    <cfRule type="expression" dxfId="2" priority="9">
      <formula>$A:I ="Website"</formula>
    </cfRule>
  </conditionalFormatting>
  <conditionalFormatting sqref="L1:L1048576">
    <cfRule type="cellIs" dxfId="1" priority="1" operator="equal">
      <formula>"Não"</formula>
    </cfRule>
    <cfRule type="cellIs" dxfId="0" priority="2" operator="equal">
      <formula>"Sim "</formula>
    </cfRule>
  </conditionalFormatting>
  <dataValidations count="2">
    <dataValidation type="list" allowBlank="1" showInputMessage="1" showErrorMessage="1" sqref="C1:C1048576" xr:uid="{223AC55B-380C-462A-BB2F-451AB23A15E3}">
      <formula1 xml:space="preserve"> $X$2:$X$3</formula1>
    </dataValidation>
    <dataValidation type="list" allowBlank="1" showInputMessage="1" showErrorMessage="1" sqref="L1:L1048576" xr:uid="{4AA82046-0336-4CB0-B91D-670E62E619C7}">
      <formula1 xml:space="preserve"> $X$4:$X$5</formula1>
    </dataValidation>
  </dataValidations>
  <pageMargins left="0.7" right="0.7" top="0.75" bottom="0.75" header="0.3" footer="0.3"/>
  <pageSetup paperSize="9" scale="18" fitToWidth="0" orientation="landscape" r:id="rId1"/>
  <ignoredErrors>
    <ignoredError sqref="L2" listDataValidation="1"/>
  </ignoredErrors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561E-0A34-43E4-8328-0FC09592EA60}">
  <dimension ref="A1:B2"/>
  <sheetViews>
    <sheetView workbookViewId="0">
      <selection activeCell="K22" sqref="K22"/>
    </sheetView>
  </sheetViews>
  <sheetFormatPr defaultRowHeight="15"/>
  <cols>
    <col min="1" max="1" width="14" bestFit="1" customWidth="1"/>
    <col min="3" max="3" width="10.7109375" bestFit="1" customWidth="1"/>
    <col min="4" max="4" width="19.85546875" bestFit="1" customWidth="1"/>
    <col min="13" max="13" width="11.5703125" customWidth="1"/>
  </cols>
  <sheetData>
    <row r="1" spans="1:2">
      <c r="A1" t="e" cm="1">
        <v>#NAME?</v>
      </c>
    </row>
    <row r="2" spans="1:2">
      <c r="A2" t="e" cm="1">
        <v>#REF!</v>
      </c>
      <c r="B2" t="e" cm="1" vm="1">
        <f t="array" ref="B2">_FV(A2,"arrayPreview")</f>
        <v>#VALUE!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579A-3DB8-4FFA-B730-03544C372ECF}">
  <dimension ref="A1:Y107"/>
  <sheetViews>
    <sheetView topLeftCell="A32" zoomScale="90" zoomScaleNormal="90" workbookViewId="0">
      <selection activeCell="K56" sqref="K56"/>
    </sheetView>
  </sheetViews>
  <sheetFormatPr defaultColWidth="9" defaultRowHeight="15"/>
  <cols>
    <col min="1" max="1" width="1.7109375" customWidth="1"/>
    <col min="2" max="2" width="9.28515625" customWidth="1"/>
    <col min="3" max="3" width="16.5703125" customWidth="1"/>
    <col min="4" max="4" width="28.140625" customWidth="1"/>
    <col min="5" max="5" width="19.5703125" customWidth="1"/>
    <col min="6" max="6" width="24.85546875" customWidth="1"/>
    <col min="7" max="7" width="19.28515625" customWidth="1"/>
    <col min="8" max="8" width="14" customWidth="1"/>
    <col min="9" max="9" width="11.28515625" style="538" customWidth="1"/>
    <col min="10" max="10" width="11.5703125" bestFit="1" customWidth="1"/>
    <col min="11" max="11" width="8.5703125" customWidth="1"/>
    <col min="12" max="12" width="58.140625" customWidth="1"/>
    <col min="13" max="14" width="8.42578125" customWidth="1"/>
    <col min="15" max="15" width="26.7109375" customWidth="1"/>
    <col min="16" max="16" width="8.28515625" customWidth="1"/>
    <col min="17" max="17" width="17.7109375" customWidth="1"/>
    <col min="18" max="18" width="13.5703125" customWidth="1"/>
    <col min="19" max="19" width="11.42578125" customWidth="1"/>
    <col min="20" max="20" width="8" customWidth="1"/>
  </cols>
  <sheetData>
    <row r="1" spans="2:25" s="345" customFormat="1" ht="35.450000000000003" customHeight="1">
      <c r="B1" s="1743" t="s">
        <v>2770</v>
      </c>
      <c r="C1" s="1744"/>
      <c r="D1" s="1744"/>
      <c r="E1" s="1744"/>
      <c r="F1" s="1744"/>
      <c r="G1" s="1744"/>
      <c r="I1" s="534"/>
      <c r="W1" s="1745"/>
      <c r="X1" s="1745"/>
      <c r="Y1" s="534" t="str" cm="1">
        <f t="array" ref="Y1">_xlfn.IFS(X1=25,7,X1=30,7.5,X1=35,5,X1=40,10,X1=50,10,X1=70,15,X1=0,"")</f>
        <v/>
      </c>
    </row>
    <row r="2" spans="2:25" s="345" customFormat="1" ht="21.6" customHeight="1">
      <c r="C2" s="1745" t="s">
        <v>194</v>
      </c>
      <c r="D2" s="1745"/>
      <c r="E2" s="1745"/>
      <c r="F2" s="1745"/>
      <c r="G2" s="1745"/>
      <c r="H2" s="715"/>
      <c r="I2" s="534"/>
    </row>
    <row r="3" spans="2:25" s="345" customFormat="1" ht="29.45" customHeight="1" thickBot="1">
      <c r="B3" s="1746" t="s">
        <v>195</v>
      </c>
      <c r="C3" s="1746"/>
      <c r="D3" s="1746"/>
      <c r="E3" s="370"/>
      <c r="F3" s="365" t="s">
        <v>196</v>
      </c>
      <c r="G3" s="365">
        <v>962930401</v>
      </c>
      <c r="H3" s="365">
        <v>962522529</v>
      </c>
      <c r="I3" s="535"/>
      <c r="J3" s="471"/>
      <c r="K3" s="471"/>
      <c r="L3" s="471"/>
    </row>
    <row r="4" spans="2:25" s="345" customFormat="1" ht="15.75" thickBot="1">
      <c r="B4" s="979" t="s">
        <v>12</v>
      </c>
      <c r="C4" s="988">
        <v>0</v>
      </c>
      <c r="D4" s="980" t="s">
        <v>200</v>
      </c>
      <c r="E4" s="980" t="s">
        <v>163</v>
      </c>
      <c r="F4" s="980" t="s">
        <v>201</v>
      </c>
      <c r="G4" s="980" t="s">
        <v>202</v>
      </c>
      <c r="H4" s="980" t="s">
        <v>14</v>
      </c>
      <c r="I4" s="989" t="s">
        <v>203</v>
      </c>
      <c r="J4" s="990" t="s">
        <v>204</v>
      </c>
      <c r="K4" s="360"/>
      <c r="L4" s="365"/>
    </row>
    <row r="5" spans="2:25" s="345" customFormat="1">
      <c r="B5" s="788">
        <v>45717</v>
      </c>
      <c r="C5" s="1096" t="s">
        <v>225</v>
      </c>
      <c r="D5" s="1097" t="s">
        <v>2828</v>
      </c>
      <c r="E5" s="789">
        <v>202</v>
      </c>
      <c r="F5" s="1098" t="s">
        <v>219</v>
      </c>
      <c r="G5" s="1098" t="s">
        <v>208</v>
      </c>
      <c r="H5" s="1099">
        <v>25</v>
      </c>
      <c r="I5" s="1100">
        <v>7</v>
      </c>
      <c r="J5" s="1101">
        <v>1</v>
      </c>
      <c r="K5" s="1102" t="s">
        <v>169</v>
      </c>
      <c r="L5" s="547"/>
    </row>
    <row r="6" spans="2:25" s="345" customFormat="1">
      <c r="B6" s="788">
        <v>45717</v>
      </c>
      <c r="C6" s="1096" t="s">
        <v>228</v>
      </c>
      <c r="D6" s="1097" t="s">
        <v>2830</v>
      </c>
      <c r="E6" s="789"/>
      <c r="F6" s="1098" t="s">
        <v>207</v>
      </c>
      <c r="G6" s="1098" t="s">
        <v>208</v>
      </c>
      <c r="H6" s="1099">
        <v>35</v>
      </c>
      <c r="I6" s="1100">
        <v>5</v>
      </c>
      <c r="J6" s="1101">
        <v>2</v>
      </c>
      <c r="K6" s="1102" t="s">
        <v>240</v>
      </c>
      <c r="L6" s="547"/>
    </row>
    <row r="7" spans="2:25" s="345" customFormat="1">
      <c r="B7" s="788">
        <v>45718</v>
      </c>
      <c r="C7" s="1096" t="s">
        <v>230</v>
      </c>
      <c r="D7" s="1097" t="s">
        <v>2832</v>
      </c>
      <c r="E7" s="789">
        <v>406</v>
      </c>
      <c r="F7" s="1098" t="s">
        <v>219</v>
      </c>
      <c r="G7" s="1098" t="s">
        <v>208</v>
      </c>
      <c r="H7" s="1099">
        <v>25</v>
      </c>
      <c r="I7" s="1100">
        <v>7</v>
      </c>
      <c r="J7" s="1101">
        <v>2</v>
      </c>
      <c r="K7" s="1102" t="s">
        <v>1064</v>
      </c>
      <c r="L7" s="547"/>
    </row>
    <row r="8" spans="2:25" s="345" customFormat="1">
      <c r="B8" s="788">
        <v>45719</v>
      </c>
      <c r="C8" s="1096" t="s">
        <v>418</v>
      </c>
      <c r="D8" s="1097" t="s">
        <v>2831</v>
      </c>
      <c r="E8" s="789">
        <v>201</v>
      </c>
      <c r="F8" s="1098" t="s">
        <v>219</v>
      </c>
      <c r="G8" s="1098" t="s">
        <v>208</v>
      </c>
      <c r="H8" s="1099">
        <v>25</v>
      </c>
      <c r="I8" s="1100">
        <v>7</v>
      </c>
      <c r="J8" s="1101">
        <v>2</v>
      </c>
      <c r="K8" s="1102" t="s">
        <v>240</v>
      </c>
      <c r="L8" s="547"/>
    </row>
    <row r="9" spans="2:25" s="345" customFormat="1">
      <c r="B9" s="788">
        <v>45720</v>
      </c>
      <c r="C9" s="1096" t="s">
        <v>1393</v>
      </c>
      <c r="D9" s="1097" t="s">
        <v>2834</v>
      </c>
      <c r="E9" s="789"/>
      <c r="F9" s="1098" t="s">
        <v>207</v>
      </c>
      <c r="G9" s="1098" t="s">
        <v>208</v>
      </c>
      <c r="H9" s="1099">
        <v>35</v>
      </c>
      <c r="I9" s="1100">
        <v>5</v>
      </c>
      <c r="J9" s="1101">
        <v>2</v>
      </c>
      <c r="K9" s="1102" t="s">
        <v>169</v>
      </c>
      <c r="L9" s="547"/>
    </row>
    <row r="10" spans="2:25" s="345" customFormat="1">
      <c r="B10" s="788">
        <v>45721</v>
      </c>
      <c r="C10" s="1096" t="s">
        <v>272</v>
      </c>
      <c r="D10" s="1097" t="s">
        <v>2833</v>
      </c>
      <c r="E10" s="789">
        <v>408</v>
      </c>
      <c r="F10" s="1098" t="s">
        <v>219</v>
      </c>
      <c r="G10" s="1098" t="s">
        <v>208</v>
      </c>
      <c r="H10" s="1099">
        <v>25</v>
      </c>
      <c r="I10" s="1100">
        <v>7</v>
      </c>
      <c r="J10" s="1101">
        <v>2</v>
      </c>
      <c r="K10" s="1102" t="s">
        <v>1675</v>
      </c>
      <c r="L10" s="547"/>
    </row>
    <row r="11" spans="2:25" s="345" customFormat="1">
      <c r="B11" s="788">
        <v>45722</v>
      </c>
      <c r="C11" s="1096" t="s">
        <v>720</v>
      </c>
      <c r="D11" s="1097" t="s">
        <v>2839</v>
      </c>
      <c r="E11" s="789">
        <v>215</v>
      </c>
      <c r="F11" s="1098" t="s">
        <v>207</v>
      </c>
      <c r="G11" s="1098" t="s">
        <v>208</v>
      </c>
      <c r="H11" s="1099">
        <v>50</v>
      </c>
      <c r="I11" s="1100">
        <v>10</v>
      </c>
      <c r="J11" s="1101">
        <v>4</v>
      </c>
      <c r="K11" s="1102" t="s">
        <v>1675</v>
      </c>
      <c r="L11" s="547"/>
    </row>
    <row r="12" spans="2:25" s="345" customFormat="1">
      <c r="B12" s="788">
        <v>45722</v>
      </c>
      <c r="C12" s="1096" t="s">
        <v>531</v>
      </c>
      <c r="D12" s="1097" t="s">
        <v>2840</v>
      </c>
      <c r="E12" s="789"/>
      <c r="F12" s="1098" t="s">
        <v>207</v>
      </c>
      <c r="G12" s="1098" t="s">
        <v>208</v>
      </c>
      <c r="H12" s="1099">
        <v>35</v>
      </c>
      <c r="I12" s="1100">
        <v>5</v>
      </c>
      <c r="J12" s="1101">
        <v>1</v>
      </c>
      <c r="K12" s="1102" t="s">
        <v>1064</v>
      </c>
      <c r="L12" s="547"/>
    </row>
    <row r="13" spans="2:25" s="345" customFormat="1">
      <c r="B13" s="788">
        <v>45722</v>
      </c>
      <c r="C13" s="1096" t="s">
        <v>787</v>
      </c>
      <c r="D13" s="1097" t="s">
        <v>2841</v>
      </c>
      <c r="E13" s="789"/>
      <c r="F13" s="1098" t="s">
        <v>207</v>
      </c>
      <c r="G13" s="1098" t="s">
        <v>208</v>
      </c>
      <c r="H13" s="1099">
        <v>35</v>
      </c>
      <c r="I13" s="1100">
        <v>5</v>
      </c>
      <c r="J13" s="1101">
        <v>3</v>
      </c>
      <c r="K13" s="1102" t="s">
        <v>1064</v>
      </c>
      <c r="L13" s="547"/>
    </row>
    <row r="14" spans="2:25" s="345" customFormat="1">
      <c r="B14" s="788">
        <v>45723</v>
      </c>
      <c r="C14" s="1225" t="s">
        <v>418</v>
      </c>
      <c r="D14" s="1097" t="s">
        <v>2838</v>
      </c>
      <c r="E14" s="789"/>
      <c r="F14" s="1105" t="s">
        <v>207</v>
      </c>
      <c r="G14" s="1105" t="s">
        <v>208</v>
      </c>
      <c r="H14" s="1106">
        <v>35</v>
      </c>
      <c r="I14" s="1100">
        <v>5</v>
      </c>
      <c r="J14" s="1101">
        <v>2</v>
      </c>
      <c r="K14" s="1102" t="s">
        <v>2347</v>
      </c>
      <c r="L14" s="547"/>
    </row>
    <row r="15" spans="2:25" s="345" customFormat="1">
      <c r="B15" s="788">
        <v>45723</v>
      </c>
      <c r="C15" s="1225" t="s">
        <v>451</v>
      </c>
      <c r="D15" s="1097" t="s">
        <v>2834</v>
      </c>
      <c r="E15" s="789"/>
      <c r="F15" s="1105" t="s">
        <v>219</v>
      </c>
      <c r="G15" s="1105" t="s">
        <v>208</v>
      </c>
      <c r="H15" s="1106">
        <v>30</v>
      </c>
      <c r="I15" s="1100">
        <v>7.5</v>
      </c>
      <c r="J15" s="1101">
        <v>3</v>
      </c>
      <c r="K15" s="1102" t="s">
        <v>169</v>
      </c>
      <c r="L15" s="547"/>
    </row>
    <row r="16" spans="2:25" s="345" customFormat="1">
      <c r="B16" s="1109">
        <v>45723</v>
      </c>
      <c r="C16" s="1110" t="s">
        <v>1020</v>
      </c>
      <c r="D16" s="1105" t="s">
        <v>2821</v>
      </c>
      <c r="E16" s="1105"/>
      <c r="F16" s="1105" t="s">
        <v>207</v>
      </c>
      <c r="G16" s="1105" t="s">
        <v>208</v>
      </c>
      <c r="H16" s="1106">
        <v>35</v>
      </c>
      <c r="I16" s="1107">
        <v>5</v>
      </c>
      <c r="J16" s="1108">
        <v>2</v>
      </c>
      <c r="K16" s="1102" t="s">
        <v>1064</v>
      </c>
      <c r="L16" s="547"/>
      <c r="U16" s="365"/>
    </row>
    <row r="17" spans="2:21" s="345" customFormat="1">
      <c r="B17" s="1109">
        <v>45724</v>
      </c>
      <c r="C17" s="1110" t="s">
        <v>377</v>
      </c>
      <c r="D17" s="1105"/>
      <c r="E17" s="1105"/>
      <c r="F17" s="1105" t="s">
        <v>219</v>
      </c>
      <c r="G17" s="1105" t="s">
        <v>208</v>
      </c>
      <c r="H17" s="1099">
        <v>25</v>
      </c>
      <c r="I17" s="1107">
        <v>7</v>
      </c>
      <c r="J17" s="1108">
        <v>2</v>
      </c>
      <c r="K17" s="1102"/>
      <c r="L17" s="547"/>
      <c r="U17" s="365"/>
    </row>
    <row r="18" spans="2:21" s="345" customFormat="1">
      <c r="B18" s="1109">
        <v>45724</v>
      </c>
      <c r="C18" s="1110" t="s">
        <v>293</v>
      </c>
      <c r="D18" s="1105" t="s">
        <v>2829</v>
      </c>
      <c r="E18" s="1105"/>
      <c r="F18" s="1105" t="s">
        <v>207</v>
      </c>
      <c r="G18" s="1105" t="s">
        <v>208</v>
      </c>
      <c r="H18" s="1099">
        <v>35</v>
      </c>
      <c r="I18" s="1107">
        <v>5</v>
      </c>
      <c r="J18" s="1108">
        <v>2</v>
      </c>
      <c r="K18" s="1102" t="s">
        <v>169</v>
      </c>
      <c r="L18" s="547"/>
      <c r="U18" s="365"/>
    </row>
    <row r="19" spans="2:21" s="345" customFormat="1">
      <c r="B19" s="1109">
        <v>45724</v>
      </c>
      <c r="C19" s="1110" t="s">
        <v>2140</v>
      </c>
      <c r="D19" s="1105" t="s">
        <v>2842</v>
      </c>
      <c r="E19" s="1105"/>
      <c r="F19" s="1105" t="s">
        <v>219</v>
      </c>
      <c r="G19" s="1105" t="s">
        <v>208</v>
      </c>
      <c r="H19" s="1099">
        <v>25</v>
      </c>
      <c r="I19" s="1107">
        <v>7</v>
      </c>
      <c r="J19" s="1108">
        <v>2</v>
      </c>
      <c r="K19" s="1102" t="s">
        <v>240</v>
      </c>
      <c r="L19" s="547"/>
      <c r="U19" s="365"/>
    </row>
    <row r="20" spans="2:21" s="345" customFormat="1">
      <c r="B20" s="1109">
        <v>45725</v>
      </c>
      <c r="C20" s="1110" t="s">
        <v>393</v>
      </c>
      <c r="D20" s="1105"/>
      <c r="E20" s="1105"/>
      <c r="F20" s="1105" t="s">
        <v>207</v>
      </c>
      <c r="G20" s="1105" t="s">
        <v>208</v>
      </c>
      <c r="H20" s="1099">
        <v>35</v>
      </c>
      <c r="I20" s="1107">
        <v>5</v>
      </c>
      <c r="J20" s="1108">
        <v>2</v>
      </c>
      <c r="K20" s="1102"/>
      <c r="L20" s="547"/>
      <c r="U20" s="365"/>
    </row>
    <row r="21" spans="2:21" s="345" customFormat="1">
      <c r="B21" s="1109">
        <v>45726</v>
      </c>
      <c r="C21" s="1110" t="s">
        <v>235</v>
      </c>
      <c r="D21" s="1105" t="s">
        <v>2841</v>
      </c>
      <c r="E21" s="1105" t="s">
        <v>1541</v>
      </c>
      <c r="F21" s="1105" t="s">
        <v>219</v>
      </c>
      <c r="G21" s="1105" t="s">
        <v>208</v>
      </c>
      <c r="H21" s="1099">
        <v>30</v>
      </c>
      <c r="I21" s="1107">
        <v>7.5</v>
      </c>
      <c r="J21" s="1108">
        <v>4</v>
      </c>
      <c r="K21" s="1102" t="s">
        <v>169</v>
      </c>
      <c r="L21" s="547"/>
      <c r="U21" s="365"/>
    </row>
    <row r="22" spans="2:21" s="345" customFormat="1">
      <c r="B22" s="1109">
        <v>45726</v>
      </c>
      <c r="C22" s="1110" t="s">
        <v>1184</v>
      </c>
      <c r="D22" s="1105" t="s">
        <v>2847</v>
      </c>
      <c r="E22" s="1105">
        <v>405</v>
      </c>
      <c r="F22" s="1105" t="s">
        <v>219</v>
      </c>
      <c r="G22" s="1105" t="s">
        <v>208</v>
      </c>
      <c r="H22" s="1099">
        <v>25</v>
      </c>
      <c r="I22" s="1190">
        <v>7</v>
      </c>
      <c r="J22" s="1108">
        <v>2</v>
      </c>
      <c r="K22" s="1102" t="s">
        <v>1675</v>
      </c>
      <c r="L22" s="547"/>
      <c r="U22" s="365"/>
    </row>
    <row r="23" spans="2:21" s="345" customFormat="1">
      <c r="B23" s="1109">
        <v>45728</v>
      </c>
      <c r="C23" s="1110" t="s">
        <v>377</v>
      </c>
      <c r="D23" s="1105" t="s">
        <v>2848</v>
      </c>
      <c r="E23" s="1105">
        <v>302</v>
      </c>
      <c r="F23" s="1105" t="s">
        <v>219</v>
      </c>
      <c r="G23" s="1105" t="s">
        <v>208</v>
      </c>
      <c r="H23" s="1099">
        <v>25</v>
      </c>
      <c r="I23" s="1190">
        <v>7</v>
      </c>
      <c r="J23" s="1108">
        <v>2</v>
      </c>
      <c r="K23" s="1102" t="s">
        <v>1675</v>
      </c>
      <c r="L23" s="547"/>
      <c r="U23" s="365"/>
    </row>
    <row r="24" spans="2:21" s="345" customFormat="1">
      <c r="B24" s="1109">
        <v>45728</v>
      </c>
      <c r="C24" s="1110" t="s">
        <v>225</v>
      </c>
      <c r="D24" s="1105" t="s">
        <v>2829</v>
      </c>
      <c r="E24" s="1105">
        <v>416</v>
      </c>
      <c r="F24" s="1105" t="s">
        <v>2849</v>
      </c>
      <c r="G24" s="1105" t="s">
        <v>208</v>
      </c>
      <c r="H24" s="1099">
        <v>465</v>
      </c>
      <c r="I24" s="1190">
        <f>H24*0.2</f>
        <v>93</v>
      </c>
      <c r="J24" s="1108">
        <v>2</v>
      </c>
      <c r="K24" s="1102" t="s">
        <v>142</v>
      </c>
      <c r="L24" s="547"/>
      <c r="U24" s="365"/>
    </row>
    <row r="25" spans="2:21" s="345" customFormat="1">
      <c r="B25" s="1109">
        <v>45728</v>
      </c>
      <c r="C25" s="1110" t="s">
        <v>230</v>
      </c>
      <c r="D25" s="1105" t="s">
        <v>2850</v>
      </c>
      <c r="E25" s="1105"/>
      <c r="F25" s="1105" t="s">
        <v>219</v>
      </c>
      <c r="G25" s="1105" t="s">
        <v>208</v>
      </c>
      <c r="H25" s="1099">
        <v>25</v>
      </c>
      <c r="I25" s="1190">
        <v>7</v>
      </c>
      <c r="J25" s="1108">
        <v>2</v>
      </c>
      <c r="K25" s="1102" t="s">
        <v>1064</v>
      </c>
      <c r="L25" s="547"/>
      <c r="U25" s="365"/>
    </row>
    <row r="26" spans="2:21" s="345" customFormat="1">
      <c r="B26" s="1109">
        <v>45729</v>
      </c>
      <c r="C26" s="1110" t="s">
        <v>2825</v>
      </c>
      <c r="D26" s="1105" t="s">
        <v>2826</v>
      </c>
      <c r="E26" s="1105"/>
      <c r="F26" s="1105" t="s">
        <v>207</v>
      </c>
      <c r="G26" s="1105" t="s">
        <v>208</v>
      </c>
      <c r="H26" s="1099">
        <v>50</v>
      </c>
      <c r="I26" s="1107">
        <v>10</v>
      </c>
      <c r="J26" s="1108">
        <v>3</v>
      </c>
      <c r="K26" s="1102" t="s">
        <v>1064</v>
      </c>
      <c r="L26" s="547"/>
      <c r="U26" s="365"/>
    </row>
    <row r="27" spans="2:21" s="345" customFormat="1">
      <c r="B27" s="1109">
        <v>45730</v>
      </c>
      <c r="C27" s="1110" t="s">
        <v>295</v>
      </c>
      <c r="D27" s="1105" t="s">
        <v>2853</v>
      </c>
      <c r="E27" s="1105">
        <v>304</v>
      </c>
      <c r="F27" s="1105" t="s">
        <v>1070</v>
      </c>
      <c r="G27" s="1105" t="s">
        <v>208</v>
      </c>
      <c r="H27" s="1099">
        <v>25</v>
      </c>
      <c r="I27" s="1107">
        <v>7</v>
      </c>
      <c r="J27" s="1108">
        <v>2</v>
      </c>
      <c r="K27" s="1102" t="s">
        <v>1064</v>
      </c>
      <c r="L27" s="547"/>
      <c r="U27" s="365"/>
    </row>
    <row r="28" spans="2:21" s="345" customFormat="1">
      <c r="B28" s="1109">
        <v>45731</v>
      </c>
      <c r="C28" s="1110" t="s">
        <v>451</v>
      </c>
      <c r="D28" s="1105" t="s">
        <v>2857</v>
      </c>
      <c r="E28" s="1105">
        <v>401</v>
      </c>
      <c r="F28" s="1105" t="s">
        <v>219</v>
      </c>
      <c r="G28" s="1105" t="s">
        <v>208</v>
      </c>
      <c r="H28" s="1099">
        <v>25</v>
      </c>
      <c r="I28" s="1107">
        <v>7</v>
      </c>
      <c r="J28" s="1108">
        <v>1</v>
      </c>
      <c r="K28" s="1102" t="s">
        <v>1675</v>
      </c>
      <c r="L28" s="547"/>
      <c r="U28" s="365"/>
    </row>
    <row r="29" spans="2:21" s="345" customFormat="1">
      <c r="B29" s="1109">
        <v>45732</v>
      </c>
      <c r="C29" s="1110" t="s">
        <v>451</v>
      </c>
      <c r="D29" s="1105" t="s">
        <v>2858</v>
      </c>
      <c r="E29" s="1105">
        <v>204</v>
      </c>
      <c r="F29" s="1105" t="s">
        <v>783</v>
      </c>
      <c r="G29" s="1105" t="s">
        <v>208</v>
      </c>
      <c r="H29" s="1099">
        <v>25</v>
      </c>
      <c r="I29" s="1107">
        <v>7</v>
      </c>
      <c r="J29" s="1108">
        <v>2</v>
      </c>
      <c r="K29" s="1102" t="s">
        <v>169</v>
      </c>
      <c r="L29" s="547"/>
      <c r="U29" s="365"/>
    </row>
    <row r="30" spans="2:21" s="345" customFormat="1">
      <c r="B30" s="1109">
        <v>45732</v>
      </c>
      <c r="C30" s="1110" t="s">
        <v>764</v>
      </c>
      <c r="D30" s="1105" t="s">
        <v>2846</v>
      </c>
      <c r="E30" s="1105"/>
      <c r="F30" s="1105" t="s">
        <v>207</v>
      </c>
      <c r="G30" s="1105" t="s">
        <v>208</v>
      </c>
      <c r="H30" s="1099">
        <v>35</v>
      </c>
      <c r="I30" s="1107">
        <v>5</v>
      </c>
      <c r="J30" s="1108">
        <v>2</v>
      </c>
      <c r="K30" s="1102" t="s">
        <v>169</v>
      </c>
      <c r="L30" s="547"/>
      <c r="U30" s="365"/>
    </row>
    <row r="31" spans="2:21" s="345" customFormat="1">
      <c r="B31" s="1109">
        <v>45732</v>
      </c>
      <c r="C31" s="1110" t="s">
        <v>471</v>
      </c>
      <c r="D31" s="1105" t="s">
        <v>2859</v>
      </c>
      <c r="E31" s="1105">
        <v>405</v>
      </c>
      <c r="F31" s="1105" t="s">
        <v>1070</v>
      </c>
      <c r="G31" s="1105" t="s">
        <v>208</v>
      </c>
      <c r="H31" s="1099">
        <v>25</v>
      </c>
      <c r="I31" s="1107">
        <v>7</v>
      </c>
      <c r="J31" s="1108">
        <v>2</v>
      </c>
      <c r="K31" s="1102" t="s">
        <v>1675</v>
      </c>
      <c r="L31" s="547"/>
      <c r="U31" s="365"/>
    </row>
    <row r="32" spans="2:21" s="345" customFormat="1">
      <c r="B32" s="1109">
        <v>45732</v>
      </c>
      <c r="C32" s="1110" t="s">
        <v>241</v>
      </c>
      <c r="D32" s="1105" t="s">
        <v>2826</v>
      </c>
      <c r="E32" s="1105">
        <v>215</v>
      </c>
      <c r="F32" s="1105" t="s">
        <v>219</v>
      </c>
      <c r="G32" s="1105" t="s">
        <v>208</v>
      </c>
      <c r="H32" s="1099">
        <v>25</v>
      </c>
      <c r="I32" s="1107">
        <v>7</v>
      </c>
      <c r="J32" s="1108">
        <v>3</v>
      </c>
      <c r="K32" s="1102" t="s">
        <v>142</v>
      </c>
      <c r="L32" s="547"/>
      <c r="U32" s="365"/>
    </row>
    <row r="33" spans="1:21" s="345" customFormat="1" ht="14.25" customHeight="1">
      <c r="B33" s="1109">
        <v>45734</v>
      </c>
      <c r="C33" s="1110" t="s">
        <v>209</v>
      </c>
      <c r="D33" s="1105" t="s">
        <v>2769</v>
      </c>
      <c r="E33" s="1105"/>
      <c r="F33" s="1105" t="s">
        <v>207</v>
      </c>
      <c r="G33" s="1105" t="s">
        <v>208</v>
      </c>
      <c r="H33" s="1106">
        <v>35</v>
      </c>
      <c r="I33" s="1107">
        <v>5</v>
      </c>
      <c r="J33" s="1108">
        <v>2</v>
      </c>
      <c r="K33" s="1102" t="s">
        <v>1778</v>
      </c>
      <c r="L33" s="1184" t="s">
        <v>2760</v>
      </c>
      <c r="U33" s="365"/>
    </row>
    <row r="34" spans="1:21" s="345" customFormat="1">
      <c r="B34" s="1109">
        <v>45735</v>
      </c>
      <c r="C34" s="1110" t="s">
        <v>418</v>
      </c>
      <c r="D34" s="1105" t="s">
        <v>2843</v>
      </c>
      <c r="E34" s="1105"/>
      <c r="F34" s="1105" t="s">
        <v>207</v>
      </c>
      <c r="G34" s="1105" t="s">
        <v>208</v>
      </c>
      <c r="H34" s="1106">
        <v>35</v>
      </c>
      <c r="I34" s="1107">
        <v>5</v>
      </c>
      <c r="J34" s="1108">
        <v>2</v>
      </c>
      <c r="K34" s="1102" t="s">
        <v>2347</v>
      </c>
      <c r="L34" s="365"/>
      <c r="U34" s="365"/>
    </row>
    <row r="35" spans="1:21" s="345" customFormat="1">
      <c r="B35" s="1109">
        <v>45736</v>
      </c>
      <c r="C35" s="1110" t="s">
        <v>205</v>
      </c>
      <c r="D35" s="1105" t="s">
        <v>2863</v>
      </c>
      <c r="E35" s="1105">
        <v>215</v>
      </c>
      <c r="F35" s="1105" t="s">
        <v>219</v>
      </c>
      <c r="G35" s="1105" t="s">
        <v>208</v>
      </c>
      <c r="H35" s="1106">
        <v>25</v>
      </c>
      <c r="I35" s="1107">
        <v>7</v>
      </c>
      <c r="J35" s="1108">
        <v>3</v>
      </c>
      <c r="K35" s="1111" t="s">
        <v>169</v>
      </c>
      <c r="L35" s="365"/>
      <c r="U35" s="365"/>
    </row>
    <row r="36" spans="1:21" s="345" customFormat="1">
      <c r="B36" s="1109">
        <v>45736</v>
      </c>
      <c r="C36" s="1110" t="s">
        <v>418</v>
      </c>
      <c r="D36" s="1105" t="s">
        <v>2861</v>
      </c>
      <c r="E36" s="1105">
        <v>307</v>
      </c>
      <c r="F36" s="1226" t="s">
        <v>1070</v>
      </c>
      <c r="G36" s="1105" t="s">
        <v>208</v>
      </c>
      <c r="H36" s="1106">
        <v>25</v>
      </c>
      <c r="I36" s="1107">
        <v>7</v>
      </c>
      <c r="J36" s="1108">
        <v>2</v>
      </c>
      <c r="K36" s="1111" t="s">
        <v>1064</v>
      </c>
      <c r="L36" s="365"/>
      <c r="U36" s="365"/>
    </row>
    <row r="37" spans="1:21" s="345" customFormat="1">
      <c r="A37" s="497">
        <v>45736</v>
      </c>
      <c r="B37" s="1109">
        <v>45736</v>
      </c>
      <c r="C37" s="1110" t="s">
        <v>451</v>
      </c>
      <c r="D37" s="1105" t="s">
        <v>2769</v>
      </c>
      <c r="E37" s="1105">
        <v>303</v>
      </c>
      <c r="F37" s="1226" t="s">
        <v>219</v>
      </c>
      <c r="G37" s="1105" t="s">
        <v>208</v>
      </c>
      <c r="H37" s="1106">
        <v>25</v>
      </c>
      <c r="I37" s="1107">
        <v>7</v>
      </c>
      <c r="J37" s="1108">
        <v>2</v>
      </c>
      <c r="K37" s="1111" t="s">
        <v>1064</v>
      </c>
      <c r="L37" s="365"/>
      <c r="U37" s="365"/>
    </row>
    <row r="38" spans="1:21" s="345" customFormat="1">
      <c r="A38" s="497"/>
      <c r="B38" s="1109">
        <v>45737</v>
      </c>
      <c r="C38" s="1110" t="s">
        <v>260</v>
      </c>
      <c r="D38" s="1105" t="s">
        <v>2803</v>
      </c>
      <c r="E38" s="1105">
        <v>304</v>
      </c>
      <c r="F38" s="1226" t="s">
        <v>219</v>
      </c>
      <c r="G38" s="1105" t="s">
        <v>208</v>
      </c>
      <c r="H38" s="1106">
        <v>25</v>
      </c>
      <c r="I38" s="1107">
        <v>7</v>
      </c>
      <c r="J38" s="1108">
        <v>2</v>
      </c>
      <c r="K38" s="1111" t="s">
        <v>169</v>
      </c>
      <c r="L38" s="365"/>
      <c r="U38" s="365"/>
    </row>
    <row r="39" spans="1:21" s="345" customFormat="1">
      <c r="B39" s="1109">
        <v>45737</v>
      </c>
      <c r="C39" s="1110" t="s">
        <v>481</v>
      </c>
      <c r="D39" s="1105" t="s">
        <v>2854</v>
      </c>
      <c r="E39" s="1105"/>
      <c r="F39" s="1105" t="s">
        <v>207</v>
      </c>
      <c r="G39" s="1105" t="s">
        <v>208</v>
      </c>
      <c r="H39" s="1106">
        <v>35</v>
      </c>
      <c r="I39" s="1107">
        <v>5</v>
      </c>
      <c r="J39" s="1108">
        <v>2</v>
      </c>
      <c r="K39" s="1111" t="s">
        <v>2347</v>
      </c>
      <c r="L39" s="365"/>
      <c r="U39" s="365"/>
    </row>
    <row r="40" spans="1:21" s="345" customFormat="1" ht="16.5">
      <c r="A40" s="497">
        <v>45738</v>
      </c>
      <c r="B40" s="1109">
        <v>45738</v>
      </c>
      <c r="C40" s="1110" t="s">
        <v>213</v>
      </c>
      <c r="D40" s="1227" t="s">
        <v>2871</v>
      </c>
      <c r="E40" s="1105">
        <v>409</v>
      </c>
      <c r="F40" s="1105" t="s">
        <v>219</v>
      </c>
      <c r="G40" s="1105" t="s">
        <v>208</v>
      </c>
      <c r="H40" s="1106">
        <v>25</v>
      </c>
      <c r="I40" s="1107">
        <v>7</v>
      </c>
      <c r="J40" s="1108">
        <v>2</v>
      </c>
      <c r="K40" s="1111" t="s">
        <v>1675</v>
      </c>
      <c r="L40" s="365"/>
      <c r="U40" s="365"/>
    </row>
    <row r="41" spans="1:21" s="345" customFormat="1">
      <c r="A41" s="497"/>
      <c r="B41" s="1109">
        <v>45739</v>
      </c>
      <c r="C41" s="1110" t="s">
        <v>366</v>
      </c>
      <c r="D41" s="1105" t="s">
        <v>2862</v>
      </c>
      <c r="E41" s="1105"/>
      <c r="F41" s="1105" t="s">
        <v>207</v>
      </c>
      <c r="G41" s="1105" t="s">
        <v>208</v>
      </c>
      <c r="H41" s="1106">
        <v>35</v>
      </c>
      <c r="I41" s="1107">
        <v>5</v>
      </c>
      <c r="J41" s="1108">
        <v>2</v>
      </c>
      <c r="K41" s="1111" t="s">
        <v>1064</v>
      </c>
      <c r="L41" s="365"/>
      <c r="U41" s="365"/>
    </row>
    <row r="42" spans="1:21" s="345" customFormat="1">
      <c r="A42" s="497">
        <v>45739</v>
      </c>
      <c r="B42" s="1109">
        <v>45739</v>
      </c>
      <c r="C42" s="1110" t="s">
        <v>225</v>
      </c>
      <c r="D42" s="1105" t="s">
        <v>2872</v>
      </c>
      <c r="E42" s="1105">
        <v>315</v>
      </c>
      <c r="F42" s="1226" t="s">
        <v>219</v>
      </c>
      <c r="G42" s="1105" t="s">
        <v>208</v>
      </c>
      <c r="H42" s="1106">
        <v>25</v>
      </c>
      <c r="I42" s="1107">
        <v>7</v>
      </c>
      <c r="J42" s="1108">
        <v>3</v>
      </c>
      <c r="K42" s="1111" t="s">
        <v>2347</v>
      </c>
      <c r="L42" s="365"/>
      <c r="U42" s="365"/>
    </row>
    <row r="43" spans="1:21" s="345" customFormat="1">
      <c r="A43" s="497">
        <v>45740</v>
      </c>
      <c r="B43" s="1109">
        <v>45740</v>
      </c>
      <c r="C43" s="1110" t="s">
        <v>1275</v>
      </c>
      <c r="D43" s="1105" t="s">
        <v>2891</v>
      </c>
      <c r="E43" s="1105">
        <v>316</v>
      </c>
      <c r="F43" s="1226" t="s">
        <v>219</v>
      </c>
      <c r="G43" s="1105" t="s">
        <v>208</v>
      </c>
      <c r="H43" s="1106">
        <v>25</v>
      </c>
      <c r="I43" s="1107">
        <v>7</v>
      </c>
      <c r="J43" s="1108">
        <v>2</v>
      </c>
      <c r="K43" s="1111"/>
      <c r="L43" s="365"/>
      <c r="U43" s="365"/>
    </row>
    <row r="44" spans="1:21" s="345" customFormat="1">
      <c r="A44" s="497"/>
      <c r="B44" s="1109">
        <v>45742</v>
      </c>
      <c r="C44" s="1110" t="s">
        <v>569</v>
      </c>
      <c r="D44" s="1105" t="s">
        <v>2876</v>
      </c>
      <c r="E44" s="1105"/>
      <c r="F44" s="1226" t="s">
        <v>207</v>
      </c>
      <c r="G44" s="1105" t="s">
        <v>208</v>
      </c>
      <c r="H44" s="1106">
        <v>35</v>
      </c>
      <c r="I44" s="1107">
        <v>5</v>
      </c>
      <c r="J44" s="1108">
        <v>2</v>
      </c>
      <c r="K44" s="1111" t="s">
        <v>169</v>
      </c>
      <c r="L44" s="365"/>
      <c r="U44" s="365"/>
    </row>
    <row r="45" spans="1:21" s="345" customFormat="1">
      <c r="B45" s="1109">
        <v>45742</v>
      </c>
      <c r="C45" s="1110" t="s">
        <v>1185</v>
      </c>
      <c r="D45" s="1105" t="s">
        <v>2860</v>
      </c>
      <c r="E45" s="1105"/>
      <c r="F45" s="1105" t="s">
        <v>207</v>
      </c>
      <c r="G45" s="1105" t="s">
        <v>208</v>
      </c>
      <c r="H45" s="1106">
        <v>35</v>
      </c>
      <c r="I45" s="1107">
        <v>5</v>
      </c>
      <c r="J45" s="1108">
        <v>2</v>
      </c>
      <c r="K45" s="1111" t="s">
        <v>2347</v>
      </c>
      <c r="L45" s="365"/>
      <c r="U45" s="365"/>
    </row>
    <row r="46" spans="1:21" s="345" customFormat="1" ht="14.25" customHeight="1">
      <c r="B46" s="1109">
        <v>45743</v>
      </c>
      <c r="C46" s="1110" t="s">
        <v>555</v>
      </c>
      <c r="D46" s="1105" t="s">
        <v>2874</v>
      </c>
      <c r="E46" s="1105"/>
      <c r="F46" s="1105" t="s">
        <v>207</v>
      </c>
      <c r="G46" s="1105" t="s">
        <v>208</v>
      </c>
      <c r="H46" s="1106">
        <v>35</v>
      </c>
      <c r="I46" s="1107">
        <v>5</v>
      </c>
      <c r="J46" s="1108">
        <v>2</v>
      </c>
      <c r="K46" s="1111" t="s">
        <v>2347</v>
      </c>
      <c r="L46" s="365"/>
      <c r="M46"/>
      <c r="N46"/>
      <c r="O46"/>
      <c r="P46"/>
      <c r="Q46"/>
      <c r="R46"/>
      <c r="S46"/>
      <c r="T46"/>
      <c r="U46" s="365"/>
    </row>
    <row r="47" spans="1:21" s="345" customFormat="1" ht="14.25" customHeight="1">
      <c r="B47" s="1109">
        <v>45744</v>
      </c>
      <c r="C47" s="1110" t="s">
        <v>379</v>
      </c>
      <c r="D47" s="1105" t="s">
        <v>2867</v>
      </c>
      <c r="E47" s="1105"/>
      <c r="F47" s="1105" t="s">
        <v>207</v>
      </c>
      <c r="G47" s="1105" t="s">
        <v>208</v>
      </c>
      <c r="H47" s="1106">
        <v>70</v>
      </c>
      <c r="I47" s="1107">
        <v>15</v>
      </c>
      <c r="J47" s="1108">
        <v>2</v>
      </c>
      <c r="K47" s="1111" t="s">
        <v>2866</v>
      </c>
      <c r="L47" s="365"/>
      <c r="M47"/>
      <c r="N47"/>
      <c r="O47"/>
      <c r="P47"/>
      <c r="Q47"/>
      <c r="R47"/>
      <c r="S47"/>
      <c r="T47"/>
      <c r="U47" s="365"/>
    </row>
    <row r="48" spans="1:21" s="345" customFormat="1">
      <c r="B48" s="1109">
        <v>45744</v>
      </c>
      <c r="C48" s="1110" t="s">
        <v>1414</v>
      </c>
      <c r="D48" s="1110" t="s">
        <v>2865</v>
      </c>
      <c r="E48" s="1105"/>
      <c r="F48" s="1105" t="s">
        <v>207</v>
      </c>
      <c r="G48" s="1105" t="s">
        <v>208</v>
      </c>
      <c r="H48" s="1106">
        <v>35</v>
      </c>
      <c r="I48" s="1107">
        <v>5</v>
      </c>
      <c r="J48" s="1108">
        <v>2</v>
      </c>
      <c r="K48" s="1111" t="s">
        <v>2866</v>
      </c>
      <c r="L48" s="365"/>
      <c r="M48"/>
      <c r="N48"/>
      <c r="O48"/>
      <c r="P48"/>
      <c r="Q48"/>
      <c r="R48"/>
      <c r="S48"/>
      <c r="T48"/>
      <c r="U48" s="365"/>
    </row>
    <row r="49" spans="2:21" s="345" customFormat="1">
      <c r="B49" s="1109">
        <v>45744</v>
      </c>
      <c r="C49" s="1110" t="s">
        <v>209</v>
      </c>
      <c r="D49" s="1105" t="s">
        <v>2868</v>
      </c>
      <c r="E49" s="1105"/>
      <c r="F49" s="1105" t="s">
        <v>207</v>
      </c>
      <c r="G49" s="1105" t="s">
        <v>208</v>
      </c>
      <c r="H49" s="1106">
        <v>35</v>
      </c>
      <c r="I49" s="1107">
        <v>5</v>
      </c>
      <c r="J49" s="1108">
        <v>2</v>
      </c>
      <c r="K49" s="1102" t="s">
        <v>1778</v>
      </c>
      <c r="L49" s="365"/>
      <c r="M49"/>
      <c r="N49"/>
      <c r="O49"/>
      <c r="P49"/>
      <c r="Q49"/>
      <c r="R49"/>
      <c r="S49"/>
      <c r="T49"/>
      <c r="U49" s="365"/>
    </row>
    <row r="50" spans="2:21" s="345" customFormat="1">
      <c r="B50" s="1109">
        <v>45744</v>
      </c>
      <c r="C50" s="1110" t="s">
        <v>1184</v>
      </c>
      <c r="D50" s="1105" t="s">
        <v>2879</v>
      </c>
      <c r="E50" s="1105">
        <v>215</v>
      </c>
      <c r="F50" s="1105" t="s">
        <v>219</v>
      </c>
      <c r="G50" s="1105" t="s">
        <v>208</v>
      </c>
      <c r="H50" s="1106">
        <v>25</v>
      </c>
      <c r="I50" s="1107">
        <v>7</v>
      </c>
      <c r="J50" s="1108">
        <v>2</v>
      </c>
      <c r="K50" s="1111" t="s">
        <v>240</v>
      </c>
      <c r="L50" s="365"/>
      <c r="M50"/>
      <c r="N50"/>
      <c r="O50"/>
      <c r="P50"/>
      <c r="Q50"/>
      <c r="R50"/>
      <c r="S50"/>
      <c r="T50"/>
    </row>
    <row r="51" spans="2:21" s="345" customFormat="1">
      <c r="B51" s="1109">
        <v>45745</v>
      </c>
      <c r="C51" s="1110" t="s">
        <v>217</v>
      </c>
      <c r="D51" s="1105" t="s">
        <v>2880</v>
      </c>
      <c r="E51" s="1105">
        <v>206</v>
      </c>
      <c r="F51" s="1105" t="s">
        <v>219</v>
      </c>
      <c r="G51" s="1105" t="s">
        <v>208</v>
      </c>
      <c r="H51" s="1106">
        <v>25</v>
      </c>
      <c r="I51" s="1107">
        <v>7</v>
      </c>
      <c r="J51" s="1108">
        <v>1</v>
      </c>
      <c r="K51" s="1111" t="s">
        <v>1778</v>
      </c>
      <c r="L51" s="365"/>
      <c r="M51"/>
      <c r="N51"/>
      <c r="O51"/>
      <c r="P51"/>
      <c r="Q51"/>
      <c r="R51"/>
      <c r="S51"/>
      <c r="T51"/>
    </row>
    <row r="52" spans="2:21" s="345" customFormat="1">
      <c r="B52" s="1109">
        <v>45745</v>
      </c>
      <c r="C52" s="1110" t="s">
        <v>211</v>
      </c>
      <c r="D52" s="1105" t="s">
        <v>2881</v>
      </c>
      <c r="E52" s="1105"/>
      <c r="F52" s="1105" t="s">
        <v>207</v>
      </c>
      <c r="G52" s="1105" t="s">
        <v>208</v>
      </c>
      <c r="H52" s="1106">
        <v>35</v>
      </c>
      <c r="I52" s="1107">
        <v>5</v>
      </c>
      <c r="J52" s="1108">
        <v>2</v>
      </c>
      <c r="K52" s="1111" t="s">
        <v>1778</v>
      </c>
      <c r="L52" s="365"/>
      <c r="M52"/>
      <c r="N52"/>
      <c r="O52"/>
      <c r="P52"/>
      <c r="Q52"/>
      <c r="R52"/>
      <c r="S52"/>
      <c r="T52"/>
    </row>
    <row r="53" spans="2:21" s="345" customFormat="1">
      <c r="B53" s="1109">
        <v>45746</v>
      </c>
      <c r="C53" s="1110" t="s">
        <v>265</v>
      </c>
      <c r="D53" s="1105" t="s">
        <v>2884</v>
      </c>
      <c r="E53" s="1105">
        <v>412</v>
      </c>
      <c r="F53" s="1105" t="s">
        <v>219</v>
      </c>
      <c r="G53" s="1105" t="s">
        <v>208</v>
      </c>
      <c r="H53" s="1106">
        <v>25</v>
      </c>
      <c r="I53" s="1107">
        <v>7</v>
      </c>
      <c r="J53" s="1108">
        <v>2</v>
      </c>
      <c r="K53" s="1111" t="s">
        <v>240</v>
      </c>
      <c r="L53" s="365"/>
      <c r="M53"/>
      <c r="N53"/>
      <c r="O53"/>
      <c r="P53"/>
      <c r="Q53"/>
      <c r="R53"/>
      <c r="S53"/>
      <c r="T53"/>
    </row>
    <row r="54" spans="2:21" s="345" customFormat="1">
      <c r="B54" s="1109">
        <v>45746</v>
      </c>
      <c r="C54" s="1110" t="s">
        <v>323</v>
      </c>
      <c r="D54" s="1105" t="s">
        <v>2886</v>
      </c>
      <c r="E54" s="1105"/>
      <c r="F54" s="1105" t="s">
        <v>207</v>
      </c>
      <c r="G54" s="1105" t="s">
        <v>208</v>
      </c>
      <c r="H54" s="1106">
        <v>35</v>
      </c>
      <c r="I54" s="1107">
        <v>5</v>
      </c>
      <c r="J54" s="1108">
        <v>2</v>
      </c>
      <c r="K54" s="1111" t="s">
        <v>240</v>
      </c>
      <c r="L54" s="365"/>
      <c r="M54"/>
      <c r="N54"/>
      <c r="O54"/>
      <c r="P54"/>
      <c r="Q54"/>
      <c r="R54"/>
      <c r="S54"/>
      <c r="T54"/>
    </row>
    <row r="55" spans="2:21" s="345" customFormat="1">
      <c r="B55" s="1109">
        <v>45746</v>
      </c>
      <c r="C55" s="1110" t="s">
        <v>2877</v>
      </c>
      <c r="D55" s="1105" t="s">
        <v>2878</v>
      </c>
      <c r="E55" s="1105"/>
      <c r="F55" s="1105" t="s">
        <v>207</v>
      </c>
      <c r="G55" s="1105" t="s">
        <v>208</v>
      </c>
      <c r="H55" s="1106">
        <v>70</v>
      </c>
      <c r="I55" s="1107">
        <v>15</v>
      </c>
      <c r="J55" s="1108">
        <v>5</v>
      </c>
      <c r="K55" s="1111" t="s">
        <v>169</v>
      </c>
      <c r="L55" s="365"/>
      <c r="M55"/>
      <c r="N55"/>
      <c r="O55"/>
      <c r="P55"/>
      <c r="Q55"/>
      <c r="R55"/>
      <c r="S55"/>
      <c r="T55"/>
    </row>
    <row r="56" spans="2:21" s="345" customFormat="1" ht="15.75" thickBot="1">
      <c r="B56" s="1228">
        <v>45747</v>
      </c>
      <c r="C56" s="1229" t="s">
        <v>220</v>
      </c>
      <c r="D56" s="1230" t="s">
        <v>2865</v>
      </c>
      <c r="E56" s="1230">
        <v>203</v>
      </c>
      <c r="F56" s="1230" t="s">
        <v>219</v>
      </c>
      <c r="G56" s="1230" t="s">
        <v>208</v>
      </c>
      <c r="H56" s="1231">
        <v>25</v>
      </c>
      <c r="I56" s="1232">
        <v>7</v>
      </c>
      <c r="J56" s="1233">
        <v>2</v>
      </c>
      <c r="K56" s="1111" t="s">
        <v>1675</v>
      </c>
      <c r="L56" s="365"/>
      <c r="M56"/>
      <c r="N56"/>
      <c r="O56"/>
      <c r="P56"/>
      <c r="Q56"/>
      <c r="R56"/>
      <c r="S56"/>
      <c r="T56"/>
    </row>
    <row r="57" spans="2:21" s="345" customFormat="1">
      <c r="K57" s="360"/>
      <c r="M57"/>
      <c r="N57"/>
      <c r="O57"/>
      <c r="P57"/>
      <c r="Q57"/>
      <c r="R57"/>
      <c r="S57"/>
      <c r="T57"/>
    </row>
    <row r="58" spans="2:21" s="345" customFormat="1">
      <c r="H58" s="652">
        <f>SUM(H5:H56)</f>
        <v>2090</v>
      </c>
      <c r="I58" s="534">
        <f>SUM(I5:I56)</f>
        <v>433</v>
      </c>
      <c r="J58" s="502"/>
      <c r="K58" s="360"/>
      <c r="M58"/>
      <c r="N58"/>
      <c r="O58"/>
      <c r="P58"/>
      <c r="Q58"/>
      <c r="R58"/>
      <c r="S58"/>
      <c r="T58"/>
    </row>
    <row r="59" spans="2:21" s="345" customFormat="1">
      <c r="I59" s="534"/>
      <c r="K59" s="360"/>
      <c r="M59"/>
      <c r="N59"/>
      <c r="O59"/>
      <c r="P59"/>
      <c r="Q59"/>
      <c r="R59"/>
      <c r="S59"/>
      <c r="T59"/>
    </row>
    <row r="60" spans="2:21" s="345" customFormat="1">
      <c r="I60" s="534"/>
      <c r="K60" s="360"/>
      <c r="M60"/>
      <c r="N60"/>
      <c r="O60"/>
      <c r="P60"/>
      <c r="Q60"/>
      <c r="R60"/>
      <c r="S60"/>
      <c r="T60"/>
    </row>
    <row r="61" spans="2:21" s="345" customFormat="1" ht="15.75">
      <c r="B61" s="991" t="s">
        <v>1444</v>
      </c>
      <c r="C61" s="992"/>
      <c r="D61" s="992"/>
      <c r="E61" s="992"/>
      <c r="F61" s="992"/>
      <c r="G61" s="992"/>
      <c r="H61" s="992"/>
      <c r="I61" s="993"/>
      <c r="J61" s="993"/>
      <c r="K61" s="360"/>
      <c r="M61"/>
      <c r="N61"/>
      <c r="O61"/>
      <c r="P61"/>
      <c r="Q61"/>
      <c r="R61"/>
      <c r="S61"/>
      <c r="T61"/>
    </row>
    <row r="62" spans="2:21" s="345" customFormat="1" ht="15.75">
      <c r="B62" s="378"/>
      <c r="I62" s="534"/>
      <c r="K62" s="360"/>
      <c r="M62"/>
      <c r="N62"/>
      <c r="O62"/>
      <c r="P62"/>
      <c r="Q62"/>
      <c r="R62"/>
      <c r="S62"/>
      <c r="T62"/>
    </row>
    <row r="63" spans="2:21" s="345" customFormat="1" ht="15.75">
      <c r="B63" s="503" t="s">
        <v>311</v>
      </c>
      <c r="I63" s="534"/>
      <c r="K63" s="360"/>
      <c r="M63"/>
      <c r="N63"/>
      <c r="O63"/>
      <c r="P63"/>
      <c r="Q63"/>
      <c r="R63"/>
      <c r="S63"/>
      <c r="T63"/>
      <c r="U63" s="365"/>
    </row>
    <row r="64" spans="2:21" s="345" customFormat="1" ht="15.75">
      <c r="B64" s="503"/>
      <c r="I64" s="534"/>
      <c r="K64" s="360"/>
      <c r="M64"/>
      <c r="N64"/>
      <c r="O64"/>
      <c r="P64"/>
      <c r="Q64"/>
      <c r="R64"/>
      <c r="S64"/>
      <c r="T64"/>
      <c r="U64" s="365"/>
    </row>
    <row r="65" spans="2:21" s="345" customFormat="1" ht="15.75">
      <c r="B65" s="503" t="s">
        <v>312</v>
      </c>
      <c r="I65" s="534"/>
      <c r="K65" s="360"/>
      <c r="M65"/>
      <c r="N65"/>
      <c r="O65"/>
      <c r="P65"/>
      <c r="Q65"/>
      <c r="R65"/>
      <c r="S65"/>
      <c r="T65"/>
      <c r="U65" s="365"/>
    </row>
    <row r="66" spans="2:21" s="345" customFormat="1" ht="15.75">
      <c r="B66" s="503"/>
      <c r="I66" s="534"/>
      <c r="K66" s="360"/>
      <c r="M66"/>
      <c r="N66"/>
      <c r="O66"/>
      <c r="P66"/>
      <c r="Q66"/>
      <c r="R66"/>
      <c r="S66"/>
      <c r="T66"/>
      <c r="U66" s="365"/>
    </row>
    <row r="67" spans="2:21" s="345" customFormat="1" ht="15.75">
      <c r="B67" s="994" t="s">
        <v>313</v>
      </c>
      <c r="I67" s="534"/>
      <c r="K67" s="360"/>
      <c r="M67"/>
      <c r="N67"/>
      <c r="O67"/>
      <c r="P67"/>
      <c r="Q67"/>
      <c r="R67"/>
      <c r="S67"/>
      <c r="T67"/>
      <c r="U67" s="365"/>
    </row>
    <row r="68" spans="2:21" s="345" customFormat="1" ht="15.75">
      <c r="B68" s="503"/>
      <c r="I68" s="534"/>
      <c r="K68" s="360"/>
      <c r="M68"/>
      <c r="N68"/>
      <c r="O68"/>
      <c r="P68"/>
      <c r="Q68"/>
      <c r="R68"/>
      <c r="S68"/>
      <c r="T68"/>
      <c r="U68" s="365"/>
    </row>
    <row r="69" spans="2:21" s="345" customFormat="1" ht="15.75">
      <c r="B69" s="378" t="s">
        <v>1618</v>
      </c>
      <c r="I69" s="534"/>
      <c r="K69" s="360"/>
      <c r="M69"/>
      <c r="N69"/>
      <c r="O69"/>
      <c r="P69"/>
      <c r="Q69"/>
      <c r="R69"/>
      <c r="S69"/>
      <c r="T69"/>
      <c r="U69" s="365"/>
    </row>
    <row r="70" spans="2:21" s="345" customFormat="1" ht="15.75">
      <c r="B70" s="503"/>
      <c r="I70" s="534"/>
      <c r="K70" s="360"/>
      <c r="M70"/>
      <c r="N70"/>
      <c r="O70"/>
      <c r="P70"/>
      <c r="Q70"/>
      <c r="R70"/>
      <c r="S70"/>
      <c r="T70"/>
      <c r="U70" s="365"/>
    </row>
    <row r="71" spans="2:21" s="345" customFormat="1" ht="15.75">
      <c r="B71" s="378" t="s">
        <v>1617</v>
      </c>
      <c r="I71" s="534"/>
      <c r="K71" s="360"/>
      <c r="M71"/>
      <c r="N71"/>
      <c r="O71"/>
      <c r="P71"/>
      <c r="Q71"/>
      <c r="R71"/>
      <c r="S71"/>
      <c r="T71"/>
      <c r="U71" s="365"/>
    </row>
    <row r="72" spans="2:21" s="345" customFormat="1">
      <c r="I72" s="534"/>
      <c r="K72" s="360"/>
      <c r="M72"/>
      <c r="N72"/>
      <c r="O72"/>
      <c r="P72"/>
      <c r="Q72"/>
      <c r="R72"/>
      <c r="S72"/>
      <c r="T72"/>
      <c r="U72" s="365"/>
    </row>
    <row r="73" spans="2:21" s="345" customFormat="1">
      <c r="I73" s="534"/>
      <c r="K73" s="365"/>
      <c r="M73"/>
      <c r="N73"/>
      <c r="O73"/>
      <c r="P73"/>
      <c r="Q73"/>
      <c r="R73"/>
      <c r="S73"/>
      <c r="T73"/>
      <c r="U73" s="365"/>
    </row>
    <row r="74" spans="2:21" s="345" customFormat="1">
      <c r="B74"/>
      <c r="C74"/>
      <c r="D74"/>
      <c r="E74"/>
      <c r="F74"/>
      <c r="G74"/>
      <c r="H74"/>
      <c r="I74" s="538"/>
      <c r="J74"/>
      <c r="K74" s="365"/>
      <c r="M74"/>
      <c r="N74"/>
      <c r="O74"/>
      <c r="P74"/>
      <c r="Q74"/>
      <c r="R74"/>
      <c r="S74"/>
      <c r="T74"/>
      <c r="U74" s="365"/>
    </row>
    <row r="75" spans="2:21" s="345" customFormat="1">
      <c r="B75"/>
      <c r="C75"/>
      <c r="D75"/>
      <c r="E75"/>
      <c r="F75"/>
      <c r="G75"/>
      <c r="H75"/>
      <c r="I75" s="538"/>
      <c r="J75"/>
      <c r="K75" s="365"/>
      <c r="M75"/>
      <c r="N75"/>
      <c r="O75"/>
      <c r="P75"/>
      <c r="Q75"/>
      <c r="R75"/>
      <c r="S75"/>
      <c r="T75"/>
      <c r="U75" s="365"/>
    </row>
    <row r="76" spans="2:21" s="345" customFormat="1">
      <c r="B76"/>
      <c r="C76"/>
      <c r="D76"/>
      <c r="E76"/>
      <c r="F76"/>
      <c r="G76"/>
      <c r="H76"/>
      <c r="I76" s="538"/>
      <c r="J76"/>
      <c r="K76" s="365"/>
      <c r="M76"/>
      <c r="N76"/>
      <c r="O76"/>
      <c r="P76"/>
      <c r="Q76"/>
      <c r="R76"/>
      <c r="S76"/>
      <c r="T76"/>
      <c r="U76" s="365"/>
    </row>
    <row r="77" spans="2:21" s="345" customFormat="1">
      <c r="B77"/>
      <c r="C77"/>
      <c r="D77"/>
      <c r="E77"/>
      <c r="F77"/>
      <c r="G77"/>
      <c r="H77"/>
      <c r="I77" s="538"/>
      <c r="J77"/>
      <c r="K77" s="365"/>
      <c r="M77"/>
      <c r="N77"/>
      <c r="O77"/>
      <c r="P77"/>
      <c r="Q77"/>
      <c r="R77"/>
      <c r="S77"/>
      <c r="T77"/>
      <c r="U77" s="365"/>
    </row>
    <row r="78" spans="2:21" s="345" customFormat="1">
      <c r="B78"/>
      <c r="C78"/>
      <c r="D78"/>
      <c r="E78"/>
      <c r="F78"/>
      <c r="G78"/>
      <c r="H78"/>
      <c r="I78" s="538"/>
      <c r="J78"/>
      <c r="K78" s="365"/>
      <c r="M78"/>
      <c r="N78"/>
      <c r="O78"/>
      <c r="P78"/>
      <c r="Q78"/>
      <c r="R78"/>
      <c r="S78"/>
      <c r="T78"/>
      <c r="U78" s="365"/>
    </row>
    <row r="79" spans="2:21" s="345" customFormat="1">
      <c r="B79"/>
      <c r="C79"/>
      <c r="D79"/>
      <c r="E79"/>
      <c r="F79"/>
      <c r="G79"/>
      <c r="H79"/>
      <c r="I79" s="538"/>
      <c r="J79"/>
      <c r="K79" s="365"/>
      <c r="M79"/>
      <c r="N79"/>
      <c r="O79"/>
      <c r="P79"/>
      <c r="Q79"/>
      <c r="R79"/>
      <c r="S79"/>
      <c r="T79"/>
      <c r="U79" s="365"/>
    </row>
    <row r="80" spans="2:21" s="345" customFormat="1">
      <c r="B80"/>
      <c r="C80"/>
      <c r="D80"/>
      <c r="E80"/>
      <c r="F80"/>
      <c r="G80"/>
      <c r="H80"/>
      <c r="I80" s="538"/>
      <c r="J80"/>
      <c r="K80" s="365"/>
      <c r="M80"/>
      <c r="N80"/>
      <c r="O80"/>
      <c r="P80"/>
      <c r="Q80"/>
      <c r="R80"/>
      <c r="S80"/>
      <c r="T80"/>
    </row>
    <row r="81" spans="1:20" s="345" customFormat="1">
      <c r="B81"/>
      <c r="C81"/>
      <c r="D81"/>
      <c r="E81"/>
      <c r="F81"/>
      <c r="G81"/>
      <c r="H81"/>
      <c r="I81" s="538"/>
      <c r="J81"/>
      <c r="K81" s="365"/>
      <c r="M81"/>
      <c r="N81"/>
      <c r="O81"/>
      <c r="P81"/>
      <c r="Q81"/>
      <c r="R81"/>
      <c r="S81"/>
      <c r="T81"/>
    </row>
    <row r="82" spans="1:20" s="345" customFormat="1">
      <c r="B82"/>
      <c r="C82"/>
      <c r="D82"/>
      <c r="E82"/>
      <c r="F82"/>
      <c r="G82"/>
      <c r="H82"/>
      <c r="I82" s="538"/>
      <c r="J82"/>
      <c r="K82" s="365"/>
      <c r="M82"/>
      <c r="N82"/>
      <c r="O82"/>
      <c r="P82"/>
      <c r="Q82"/>
      <c r="R82"/>
      <c r="S82"/>
      <c r="T82"/>
    </row>
    <row r="83" spans="1:20" s="345" customFormat="1">
      <c r="B83"/>
      <c r="C83"/>
      <c r="D83"/>
      <c r="E83"/>
      <c r="F83"/>
      <c r="G83"/>
      <c r="H83"/>
      <c r="I83" s="538"/>
      <c r="J83"/>
      <c r="K83" s="365"/>
      <c r="M83"/>
      <c r="N83"/>
      <c r="O83"/>
      <c r="P83"/>
      <c r="Q83"/>
      <c r="R83"/>
      <c r="S83"/>
      <c r="T83"/>
    </row>
    <row r="84" spans="1:20" s="345" customFormat="1">
      <c r="B84"/>
      <c r="C84"/>
      <c r="D84"/>
      <c r="E84"/>
      <c r="F84"/>
      <c r="G84"/>
      <c r="H84"/>
      <c r="I84" s="538"/>
      <c r="J84"/>
      <c r="K84" s="365"/>
      <c r="M84"/>
      <c r="N84"/>
      <c r="O84"/>
      <c r="P84"/>
      <c r="Q84"/>
      <c r="R84"/>
      <c r="S84"/>
      <c r="T84"/>
    </row>
    <row r="85" spans="1:20" s="345" customFormat="1">
      <c r="B85"/>
      <c r="C85"/>
      <c r="D85"/>
      <c r="E85"/>
      <c r="F85"/>
      <c r="G85"/>
      <c r="H85"/>
      <c r="I85" s="538"/>
      <c r="J85"/>
      <c r="K85" s="365"/>
      <c r="M85"/>
      <c r="N85"/>
      <c r="O85"/>
      <c r="P85"/>
      <c r="Q85"/>
      <c r="R85"/>
      <c r="S85"/>
      <c r="T85"/>
    </row>
    <row r="86" spans="1:20" s="345" customFormat="1">
      <c r="B86"/>
      <c r="C86"/>
      <c r="D86"/>
      <c r="E86"/>
      <c r="F86"/>
      <c r="G86"/>
      <c r="H86"/>
      <c r="I86" s="538"/>
      <c r="J86"/>
      <c r="K86" s="365"/>
      <c r="M86"/>
      <c r="N86"/>
      <c r="O86"/>
      <c r="P86"/>
      <c r="Q86"/>
      <c r="R86"/>
      <c r="S86"/>
      <c r="T86"/>
    </row>
    <row r="87" spans="1:20" s="345" customFormat="1">
      <c r="B87"/>
      <c r="C87"/>
      <c r="D87"/>
      <c r="E87"/>
      <c r="F87"/>
      <c r="G87"/>
      <c r="H87"/>
      <c r="I87" s="538"/>
      <c r="J87"/>
      <c r="K87" s="365"/>
      <c r="M87"/>
      <c r="N87"/>
      <c r="O87"/>
      <c r="P87"/>
      <c r="Q87"/>
      <c r="R87"/>
      <c r="S87"/>
      <c r="T87"/>
    </row>
    <row r="88" spans="1:20" s="345" customFormat="1">
      <c r="B88"/>
      <c r="C88"/>
      <c r="D88"/>
      <c r="E88"/>
      <c r="F88"/>
      <c r="G88"/>
      <c r="H88"/>
      <c r="I88" s="538"/>
      <c r="J88"/>
      <c r="K88" s="365"/>
      <c r="M88"/>
      <c r="N88"/>
      <c r="O88"/>
      <c r="P88"/>
      <c r="Q88"/>
      <c r="R88"/>
      <c r="S88"/>
      <c r="T88"/>
    </row>
    <row r="89" spans="1:20" s="345" customFormat="1">
      <c r="B89"/>
      <c r="C89"/>
      <c r="D89"/>
      <c r="E89"/>
      <c r="F89"/>
      <c r="G89"/>
      <c r="H89"/>
      <c r="I89" s="538"/>
      <c r="J89"/>
      <c r="K89" s="365"/>
      <c r="M89"/>
      <c r="N89"/>
      <c r="O89"/>
      <c r="P89"/>
      <c r="Q89"/>
      <c r="R89"/>
      <c r="S89"/>
      <c r="T89"/>
    </row>
    <row r="90" spans="1:20" s="345" customFormat="1">
      <c r="B90"/>
      <c r="C90"/>
      <c r="D90"/>
      <c r="E90"/>
      <c r="F90"/>
      <c r="G90"/>
      <c r="H90"/>
      <c r="I90" s="538"/>
      <c r="J90"/>
      <c r="K90" s="365"/>
      <c r="M90"/>
      <c r="N90"/>
      <c r="O90"/>
      <c r="P90"/>
      <c r="Q90"/>
      <c r="R90"/>
      <c r="S90"/>
      <c r="T90"/>
    </row>
    <row r="91" spans="1:20" s="345" customFormat="1">
      <c r="B91"/>
      <c r="C91"/>
      <c r="D91"/>
      <c r="E91"/>
      <c r="F91"/>
      <c r="G91"/>
      <c r="H91"/>
      <c r="I91" s="538"/>
      <c r="J91"/>
      <c r="M91"/>
      <c r="N91"/>
      <c r="O91"/>
      <c r="P91"/>
      <c r="Q91"/>
      <c r="R91"/>
      <c r="S91"/>
      <c r="T91"/>
    </row>
    <row r="92" spans="1:20" s="345" customFormat="1">
      <c r="B92"/>
      <c r="C92"/>
      <c r="D92"/>
      <c r="E92"/>
      <c r="F92"/>
      <c r="G92"/>
      <c r="H92"/>
      <c r="I92" s="538"/>
      <c r="J92"/>
      <c r="M92"/>
      <c r="N92"/>
      <c r="O92"/>
      <c r="P92"/>
      <c r="Q92"/>
      <c r="R92"/>
      <c r="S92"/>
      <c r="T92"/>
    </row>
    <row r="93" spans="1:20" s="345" customFormat="1">
      <c r="B93"/>
      <c r="C93"/>
      <c r="D93"/>
      <c r="E93"/>
      <c r="F93"/>
      <c r="G93"/>
      <c r="H93"/>
      <c r="I93" s="538"/>
      <c r="J93"/>
      <c r="M93"/>
      <c r="N93"/>
      <c r="O93"/>
      <c r="P93"/>
      <c r="Q93"/>
      <c r="R93"/>
      <c r="S93"/>
      <c r="T93"/>
    </row>
    <row r="94" spans="1:20" s="345" customFormat="1">
      <c r="B94"/>
      <c r="C94"/>
      <c r="D94"/>
      <c r="E94"/>
      <c r="F94"/>
      <c r="G94"/>
      <c r="H94"/>
      <c r="I94" s="538"/>
      <c r="J94"/>
      <c r="M94"/>
      <c r="N94"/>
      <c r="O94"/>
      <c r="P94"/>
      <c r="Q94"/>
      <c r="R94"/>
      <c r="S94"/>
      <c r="T94"/>
    </row>
    <row r="95" spans="1:20" s="345" customFormat="1">
      <c r="B95"/>
      <c r="C95"/>
      <c r="D95"/>
      <c r="E95"/>
      <c r="F95"/>
      <c r="G95"/>
      <c r="H95"/>
      <c r="I95" s="538"/>
      <c r="J95"/>
      <c r="M95"/>
      <c r="N95"/>
      <c r="O95"/>
      <c r="P95"/>
      <c r="Q95"/>
      <c r="R95"/>
      <c r="S95"/>
      <c r="T95"/>
    </row>
    <row r="96" spans="1:20" s="345" customFormat="1">
      <c r="A96"/>
      <c r="B96"/>
      <c r="C96"/>
      <c r="D96"/>
      <c r="E96"/>
      <c r="F96"/>
      <c r="G96"/>
      <c r="H96"/>
      <c r="I96" s="538"/>
      <c r="J96"/>
      <c r="M96"/>
      <c r="N96"/>
      <c r="O96"/>
      <c r="P96"/>
      <c r="Q96"/>
      <c r="R96"/>
      <c r="S96"/>
      <c r="T96"/>
    </row>
    <row r="97" spans="11:11">
      <c r="K97" s="345"/>
    </row>
    <row r="98" spans="11:11">
      <c r="K98" s="345"/>
    </row>
    <row r="99" spans="11:11">
      <c r="K99" s="345"/>
    </row>
    <row r="100" spans="11:11">
      <c r="K100" s="345"/>
    </row>
    <row r="101" spans="11:11">
      <c r="K101" s="345"/>
    </row>
    <row r="102" spans="11:11">
      <c r="K102" s="345"/>
    </row>
    <row r="103" spans="11:11">
      <c r="K103" s="345"/>
    </row>
    <row r="104" spans="11:11">
      <c r="K104" s="345"/>
    </row>
    <row r="105" spans="11:11">
      <c r="K105" s="345"/>
    </row>
    <row r="106" spans="11:11">
      <c r="K106" s="345"/>
    </row>
    <row r="107" spans="11:11">
      <c r="K107" s="345"/>
    </row>
  </sheetData>
  <mergeCells count="4">
    <mergeCell ref="B1:G1"/>
    <mergeCell ref="W1:X1"/>
    <mergeCell ref="C2:G2"/>
    <mergeCell ref="B3:D3"/>
  </mergeCells>
  <phoneticPr fontId="137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6DEFB-2913-405B-877F-0B85B9F45189}">
  <sheetPr codeName="Folha31"/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allowEditUser xmlns="https://web.wps.cn/et/2018/main" xmlns:s="http://schemas.openxmlformats.org/spreadsheetml/2006/main" hasInvisiblePropRange="0">
  <rangeList sheetStid="2" master="">
    <arrUserId title="Intervalo1" rangeCreator="" othersAccessPermission="edit"/>
    <arrUserId title="Intervalo1_2" rangeCreator="" othersAccessPermission="edit"/>
    <arrUserId title="Intervalo1_4" rangeCreator="" othersAccessPermission="edit"/>
    <arrUserId title="Intervalo1_3" rangeCreator="" othersAccessPermission="edit"/>
    <arrUserId title="Intervalo1_5" rangeCreator="" othersAccessPermission="edit"/>
    <arrUserId title="Intervalo1_1_1" rangeCreator="" othersAccessPermission="edit"/>
    <arrUserId title="Intervalo1_6" rangeCreator="" othersAccessPermission="edit"/>
    <arrUserId title="Intervalo1_9" rangeCreator="" othersAccessPermission="edit"/>
    <arrUserId title="Intervalo1_5_1_1_2" rangeCreator="" othersAccessPermission="edit"/>
    <arrUserId title="Intervalo1_1_2" rangeCreator="" othersAccessPermission="edit"/>
  </rangeList>
  <rangeList sheetStid="5" master=""/>
  <rangeList sheetStid="4" master=""/>
  <rangeList sheetStid="6" master=""/>
  <rangeList sheetStid="7" master=""/>
  <rangeList sheetStid="8" master=""/>
  <rangeList sheetStid="9" master=""/>
  <rangeList sheetStid="3" master=""/>
  <rangeList sheetStid="15" master=""/>
  <rangeList sheetStid="11" master=""/>
  <rangeList sheetStid="12" master=""/>
  <rangeList sheetStid="13" master=""/>
  <rangeList sheetStid="10" master=""/>
  <rangeList sheetStid="14" master=""/>
</allowEditUser>
</file>

<file path=customXml/itemProps1.xml><?xml version="1.0" encoding="utf-8"?>
<ds:datastoreItem xmlns:ds="http://schemas.openxmlformats.org/officeDocument/2006/customXml" ds:itemID="{52EDD232-461A-46D7-B878-7E0010EC2B4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39</vt:i4>
      </vt:variant>
    </vt:vector>
  </HeadingPairs>
  <TitlesOfParts>
    <vt:vector size="39" baseType="lpstr">
      <vt:lpstr>Restaurantesssssssssssssss</vt:lpstr>
      <vt:lpstr>Transfers Janeiro</vt:lpstr>
      <vt:lpstr>Transfers Fevereiro</vt:lpstr>
      <vt:lpstr>Transfers Março</vt:lpstr>
      <vt:lpstr>Transfers Abril</vt:lpstr>
      <vt:lpstr>Transfers Maio</vt:lpstr>
      <vt:lpstr>Toursss</vt:lpstr>
      <vt:lpstr>Gratificações</vt:lpstr>
      <vt:lpstr>CitySightSeeing Bus</vt:lpstr>
      <vt:lpstr>Transfers Novembro 2024</vt:lpstr>
      <vt:lpstr>Transfers Junho</vt:lpstr>
      <vt:lpstr>Transfers Julho</vt:lpstr>
      <vt:lpstr>Transfers Agosto</vt:lpstr>
      <vt:lpstr>Transfers Outubro</vt:lpstr>
      <vt:lpstr>Transfers Novembro</vt:lpstr>
      <vt:lpstr>Transfers Dezembro</vt:lpstr>
      <vt:lpstr>Transfers Janeiro 2024</vt:lpstr>
      <vt:lpstr>Transfers Fevereiro 2024</vt:lpstr>
      <vt:lpstr>Transfers Março 2024</vt:lpstr>
      <vt:lpstr>Transfers Abril 2024</vt:lpstr>
      <vt:lpstr>Transfers Maio 2024</vt:lpstr>
      <vt:lpstr>Transfers Junho 2024</vt:lpstr>
      <vt:lpstr>Transfers Julho 2024</vt:lpstr>
      <vt:lpstr>Transfers Agosto 2024 </vt:lpstr>
      <vt:lpstr>Transfers Setembro 2024</vt:lpstr>
      <vt:lpstr>Transfers Outubro 2024</vt:lpstr>
      <vt:lpstr>Transfers Dezembro 2024</vt:lpstr>
      <vt:lpstr>Transfers Janeiro 2025</vt:lpstr>
      <vt:lpstr>Transfers Fevereiro 2025</vt:lpstr>
      <vt:lpstr>7 Roads Dez</vt:lpstr>
      <vt:lpstr>LS Dez</vt:lpstr>
      <vt:lpstr>7 Roads Jan+</vt:lpstr>
      <vt:lpstr>CitySightSeeing</vt:lpstr>
      <vt:lpstr>Tours</vt:lpstr>
      <vt:lpstr>Restaurantes</vt:lpstr>
      <vt:lpstr>7 Roads Nov</vt:lpstr>
      <vt:lpstr>db</vt:lpstr>
      <vt:lpstr>Transfers Março 2025 </vt:lpstr>
      <vt:lpstr>Folha1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rossio</dc:creator>
  <cp:lastModifiedBy>Tejo :: My Story Hotels ::</cp:lastModifiedBy>
  <cp:lastPrinted>2025-11-11T11:42:16Z</cp:lastPrinted>
  <dcterms:created xsi:type="dcterms:W3CDTF">2022-11-17T10:46:00Z</dcterms:created>
  <dcterms:modified xsi:type="dcterms:W3CDTF">2025-12-27T00:29:10Z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3C51EC96A87343B3800654EE36562E5B</vt:lpwstr>
  </property>
  <property fmtid="{D5CDD505-2E9C-101B-9397-08002B2CF9AE}" pid="3" name="KSOProductBuildVer">
    <vt:lpwstr>2070-11.2.0.11417</vt:lpwstr>
  </property>
</Properties>
</file>