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g\OneDrive\Escritorio\"/>
    </mc:Choice>
  </mc:AlternateContent>
  <xr:revisionPtr revIDLastSave="0" documentId="13_ncr:1_{8E8B861C-8A91-42DB-91A0-7BEFD6DFD8AD}" xr6:coauthVersionLast="47" xr6:coauthVersionMax="47" xr10:uidLastSave="{00000000-0000-0000-0000-000000000000}"/>
  <bookViews>
    <workbookView xWindow="-120" yWindow="-120" windowWidth="20730" windowHeight="11160" xr2:uid="{1C5FA136-4E97-43F0-AD14-489269EAF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6" i="1"/>
  <c r="N6" i="1"/>
  <c r="N5" i="1"/>
  <c r="H8" i="1"/>
  <c r="H16" i="1" s="1"/>
  <c r="H7" i="1"/>
  <c r="Q5" i="1" l="1"/>
  <c r="Q6" i="1"/>
  <c r="H11" i="1"/>
  <c r="N9" i="1" s="1"/>
  <c r="H19" i="1"/>
  <c r="H18" i="1"/>
  <c r="H21" i="1" s="1" a="1"/>
  <c r="H21" i="1" s="1"/>
  <c r="N8" i="1" l="1"/>
  <c r="N10" i="1" s="1"/>
  <c r="N11" i="1"/>
  <c r="P9" i="1" l="1"/>
  <c r="N16" i="1" s="1"/>
  <c r="N15" i="1" l="1"/>
  <c r="N19" i="1" s="1"/>
  <c r="Q17" i="1"/>
  <c r="P22" i="1" s="1" a="1"/>
  <c r="P22" i="1" s="1"/>
  <c r="T8" i="1"/>
  <c r="Q15" i="1"/>
  <c r="Q18" i="1"/>
  <c r="T7" i="1"/>
  <c r="T6" i="1"/>
  <c r="N18" i="1" l="1"/>
  <c r="M22" i="1" s="1" a="1"/>
  <c r="M22" i="1" s="1"/>
  <c r="T9" i="1"/>
  <c r="T10" i="1" s="1"/>
  <c r="T13" i="1" l="1"/>
  <c r="T12" i="1"/>
  <c r="S16" i="1" l="1" a="1"/>
  <c r="S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<sst xmlns="http://schemas.openxmlformats.org/spreadsheetml/2006/main" count="62" uniqueCount="48">
  <si>
    <t>confianza</t>
  </si>
  <si>
    <t>tamaño 1</t>
  </si>
  <si>
    <t>media 1</t>
  </si>
  <si>
    <t>media 2</t>
  </si>
  <si>
    <t>alpha</t>
  </si>
  <si>
    <t>Si conoces las varianzas poblacionales colocalas</t>
  </si>
  <si>
    <t>Varianza 1</t>
  </si>
  <si>
    <t>Varianza 2</t>
  </si>
  <si>
    <t>desviacion 1</t>
  </si>
  <si>
    <t>desviacion 2</t>
  </si>
  <si>
    <t>f1</t>
  </si>
  <si>
    <t>f2</t>
  </si>
  <si>
    <t>iinf</t>
  </si>
  <si>
    <t>isup</t>
  </si>
  <si>
    <t>tamaño 2</t>
  </si>
  <si>
    <t>Z</t>
  </si>
  <si>
    <t>Intervalo</t>
  </si>
  <si>
    <t>Inferior</t>
  </si>
  <si>
    <t>Superior</t>
  </si>
  <si>
    <t>Caso 2</t>
  </si>
  <si>
    <t>t</t>
  </si>
  <si>
    <t>sp</t>
  </si>
  <si>
    <t>Caso 3</t>
  </si>
  <si>
    <t>Caso 4</t>
  </si>
  <si>
    <t>varriba</t>
  </si>
  <si>
    <t>vab1</t>
  </si>
  <si>
    <t>vab2</t>
  </si>
  <si>
    <t>v</t>
  </si>
  <si>
    <t>Resultado</t>
  </si>
  <si>
    <t>González Bocio Erik Alexander</t>
  </si>
  <si>
    <t>Ingrese la primer media</t>
  </si>
  <si>
    <t>Ingrese la segunda media</t>
  </si>
  <si>
    <t>Ingrese la confianza</t>
  </si>
  <si>
    <t>Ingrese el primer tamaño</t>
  </si>
  <si>
    <t>Ingrese el segundo tamaño</t>
  </si>
  <si>
    <t>Comparar dos medias con Intervalo de Confianza</t>
  </si>
  <si>
    <t>Si tiene las dos muestras ingreselas aquí</t>
  </si>
  <si>
    <t>A</t>
  </si>
  <si>
    <t>B</t>
  </si>
  <si>
    <t>Caso 1</t>
  </si>
  <si>
    <t xml:space="preserve">Casos posibles </t>
  </si>
  <si>
    <t>IC</t>
  </si>
  <si>
    <t>Datos</t>
  </si>
  <si>
    <t>Si tienes los datos ingresalos en la columna datos</t>
  </si>
  <si>
    <t>Datosd</t>
  </si>
  <si>
    <t>Varianza m1</t>
  </si>
  <si>
    <t>Varianza m2</t>
  </si>
  <si>
    <t>Si no conoces las desviaciones colocalas en Datosd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</si>
</sst>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11" borderId="0" xfId="0" applyFont="1" applyFill="1"/>
    <xf numFmtId="0" fontId="0" fillId="0" borderId="1" xfId="0" applyBorder="1"/>
    <xf numFmtId="9" fontId="0" fillId="0" borderId="1" xfId="0" applyNumberFormat="1" applyBorder="1"/>
    <xf numFmtId="0" fontId="0" fillId="4" borderId="3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0" xfId="0" applyBorder="1"/>
    <xf numFmtId="0" fontId="0" fillId="7" borderId="1" xfId="0" applyFill="1" applyBorder="1"/>
    <xf numFmtId="0" fontId="1" fillId="8" borderId="1" xfId="0" applyFont="1" applyFill="1" applyBorder="1"/>
    <xf numFmtId="0" fontId="0" fillId="12" borderId="0" xfId="0" applyFill="1" applyBorder="1"/>
    <xf numFmtId="0" fontId="2" fillId="5" borderId="3" xfId="0" applyFont="1" applyFill="1" applyBorder="1"/>
    <xf numFmtId="0" fontId="2" fillId="5" borderId="6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0" fillId="4" borderId="1" xfId="0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7" xfId="0" applyFont="1" applyFill="1" applyBorder="1"/>
    <xf numFmtId="0" fontId="3" fillId="4" borderId="1" xfId="0" applyFont="1" applyFill="1" applyBorder="1" applyAlignment="1"/>
    <xf numFmtId="0" fontId="0" fillId="9" borderId="1" xfId="0" applyFill="1" applyBorder="1"/>
    <xf numFmtId="0" fontId="0" fillId="0" borderId="5" xfId="0" applyBorder="1"/>
    <xf numFmtId="0" fontId="0" fillId="7" borderId="2" xfId="0" applyFill="1" applyBorder="1"/>
    <xf numFmtId="0" fontId="1" fillId="15" borderId="1" xfId="0" applyFont="1" applyFill="1" applyBorder="1"/>
    <xf numFmtId="0" fontId="1" fillId="10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23</xdr:row>
      <xdr:rowOff>28575</xdr:rowOff>
    </xdr:from>
    <xdr:to>
      <xdr:col>11</xdr:col>
      <xdr:colOff>180975</xdr:colOff>
      <xdr:row>37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6D35C7-E22C-4653-949A-ACEDCDF9B7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50" t="1036" r="828" b="2069"/>
        <a:stretch/>
      </xdr:blipFill>
      <xdr:spPr>
        <a:xfrm>
          <a:off x="3190875" y="4410075"/>
          <a:ext cx="5772150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F77D-DA57-4ABA-B6F0-B17AFC7C43E3}">
  <dimension ref="A1:V23"/>
  <sheetViews>
    <sheetView tabSelected="1" topLeftCell="A34" workbookViewId="0">
      <selection activeCell="O6" sqref="O6"/>
    </sheetView>
  </sheetViews>
  <sheetFormatPr baseColWidth="10" defaultRowHeight="15" x14ac:dyDescent="0.25"/>
  <cols>
    <col min="2" max="2" width="13.28515625" customWidth="1"/>
    <col min="6" max="6" width="15.140625" customWidth="1"/>
    <col min="8" max="8" width="11.85546875" bestFit="1" customWidth="1"/>
    <col min="14" max="14" width="12" bestFit="1" customWidth="1"/>
    <col min="20" max="20" width="12" bestFit="1" customWidth="1"/>
  </cols>
  <sheetData>
    <row r="1" spans="1:22" x14ac:dyDescent="0.25">
      <c r="A1" s="30" t="s">
        <v>35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x14ac:dyDescent="0.25">
      <c r="A2" s="30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x14ac:dyDescent="0.25">
      <c r="M3" s="14" t="s">
        <v>47</v>
      </c>
      <c r="N3" s="14"/>
      <c r="O3" s="14"/>
      <c r="P3" s="14"/>
      <c r="Q3" s="16"/>
    </row>
    <row r="4" spans="1:22" x14ac:dyDescent="0.25">
      <c r="A4" s="10" t="s">
        <v>36</v>
      </c>
      <c r="B4" s="11"/>
      <c r="C4" s="12"/>
      <c r="E4" s="21" t="s">
        <v>43</v>
      </c>
      <c r="F4" s="21"/>
      <c r="G4" s="5"/>
      <c r="H4" s="21"/>
      <c r="O4" s="28" t="s">
        <v>44</v>
      </c>
    </row>
    <row r="5" spans="1:22" x14ac:dyDescent="0.25">
      <c r="A5" s="9" t="s">
        <v>37</v>
      </c>
      <c r="B5" s="9" t="s">
        <v>38</v>
      </c>
      <c r="I5" s="19" t="s">
        <v>42</v>
      </c>
      <c r="J5" s="16"/>
      <c r="K5" s="16"/>
      <c r="M5" s="14" t="s">
        <v>8</v>
      </c>
      <c r="N5" s="3" t="str">
        <f>IF(A6="",IF(O5="","",O5),STDEV(A6:A394))</f>
        <v/>
      </c>
      <c r="O5" s="3"/>
      <c r="P5" s="29" t="s">
        <v>45</v>
      </c>
      <c r="Q5" s="3" t="str">
        <f>IF(N5="","",(N5)^2)</f>
        <v/>
      </c>
      <c r="S5" s="1" t="s">
        <v>22</v>
      </c>
    </row>
    <row r="6" spans="1:22" x14ac:dyDescent="0.25">
      <c r="E6" s="25" t="s">
        <v>30</v>
      </c>
      <c r="F6" s="25"/>
      <c r="G6" s="17" t="s">
        <v>2</v>
      </c>
      <c r="H6" s="3" t="str">
        <f>IF(A6="",IF(I6="","",I6),AVERAGE(A6:A394))</f>
        <v/>
      </c>
      <c r="I6" s="3"/>
      <c r="M6" s="14" t="s">
        <v>9</v>
      </c>
      <c r="N6" s="3" t="str">
        <f>IF(B6="",IF(O6="","",O6),STDEV(B6:B394))</f>
        <v/>
      </c>
      <c r="O6" s="3"/>
      <c r="P6" s="29" t="s">
        <v>46</v>
      </c>
      <c r="Q6" s="3" t="str">
        <f>IF(N5="","",(N6)^2)</f>
        <v/>
      </c>
      <c r="S6" t="s">
        <v>24</v>
      </c>
      <c r="T6" t="str">
        <f>IF(AND(H13="",P9=0,H9&lt;30,H10&lt;30),((Q5/H9)+(Q6/H10))^2,"")</f>
        <v/>
      </c>
    </row>
    <row r="7" spans="1:22" x14ac:dyDescent="0.25">
      <c r="E7" s="25" t="s">
        <v>31</v>
      </c>
      <c r="F7" s="25"/>
      <c r="G7" s="17" t="s">
        <v>3</v>
      </c>
      <c r="H7" s="3" t="str">
        <f>IF(B6="",IF(I7="","",I7),AVERAGE(B6:B394))</f>
        <v/>
      </c>
      <c r="I7" s="3"/>
      <c r="S7" t="s">
        <v>25</v>
      </c>
      <c r="T7" t="str">
        <f>IF(AND(H13="",P9=0,H9&lt;30,H10&lt;30),((Q5/H9)^2)/(H9-1),"")</f>
        <v/>
      </c>
    </row>
    <row r="8" spans="1:22" x14ac:dyDescent="0.25">
      <c r="E8" s="25" t="s">
        <v>32</v>
      </c>
      <c r="F8" s="25"/>
      <c r="G8" s="17" t="s">
        <v>0</v>
      </c>
      <c r="H8" s="4" t="str">
        <f>IF(I8="","",I8)</f>
        <v/>
      </c>
      <c r="I8" s="4"/>
      <c r="M8" s="15" t="s">
        <v>10</v>
      </c>
      <c r="N8" s="3" t="str">
        <f>IF(N5="","",FINV(H11/2,H9-1,H10-1))</f>
        <v/>
      </c>
      <c r="P8" s="20" t="s">
        <v>41</v>
      </c>
      <c r="S8" t="s">
        <v>26</v>
      </c>
      <c r="T8" t="str">
        <f>IF(AND(H13="",P9=0,H9&lt;30,H10&lt;30),(Q6/H10)^2/(H10-1),"")</f>
        <v/>
      </c>
    </row>
    <row r="9" spans="1:22" x14ac:dyDescent="0.25">
      <c r="E9" s="25" t="s">
        <v>33</v>
      </c>
      <c r="F9" s="25"/>
      <c r="G9" s="17" t="s">
        <v>1</v>
      </c>
      <c r="H9" s="3" t="str">
        <f>IF(A6="",IF(I9="","",I9),COUNT(A6:A394))</f>
        <v/>
      </c>
      <c r="I9" s="3"/>
      <c r="M9" s="15" t="s">
        <v>11</v>
      </c>
      <c r="N9" s="3" t="str">
        <f>IF(N5="","",FDIST(1-H11/2,H9-1,H10-1))</f>
        <v/>
      </c>
      <c r="P9" s="3" t="str">
        <f>IF(N5="","",IF(AND(N10&lt;1, N11&gt;1),1,0))</f>
        <v/>
      </c>
      <c r="S9" s="26" t="s">
        <v>27</v>
      </c>
      <c r="T9" s="3" t="str">
        <f>IF(AND(T6="",T7="",T8=""),"",IF(H13="",T6/(T7+T8),""))</f>
        <v/>
      </c>
    </row>
    <row r="10" spans="1:22" x14ac:dyDescent="0.25">
      <c r="E10" s="25" t="s">
        <v>34</v>
      </c>
      <c r="F10" s="25"/>
      <c r="G10" s="17" t="s">
        <v>14</v>
      </c>
      <c r="H10" s="3" t="str">
        <f>IF(B6="",IF(I10="","",I10),COUNT(B6:B394))</f>
        <v/>
      </c>
      <c r="I10" s="3"/>
      <c r="M10" s="15" t="s">
        <v>12</v>
      </c>
      <c r="N10" s="3" t="str">
        <f>IF(N5="","",(((Q5)/(Q6))*(1/N8)))</f>
        <v/>
      </c>
      <c r="S10" s="26" t="s">
        <v>20</v>
      </c>
      <c r="T10" s="3" t="str">
        <f>IF(AND(H13="",P9=0,H9&lt;30,H10&lt;30),_xlfn.T.INV((H11/2),T9),"")</f>
        <v/>
      </c>
    </row>
    <row r="11" spans="1:22" x14ac:dyDescent="0.25">
      <c r="E11" s="13"/>
      <c r="F11" s="13"/>
      <c r="G11" s="18" t="s">
        <v>4</v>
      </c>
      <c r="H11" s="3" t="str">
        <f>IF(I8="","",1-H8 )</f>
        <v/>
      </c>
      <c r="I11" s="13"/>
      <c r="M11" s="15" t="s">
        <v>13</v>
      </c>
      <c r="N11" s="3" t="str">
        <f>IF(N5="","",(((Q5)/(Q6))*(1/N9)))</f>
        <v/>
      </c>
      <c r="S11" t="s">
        <v>16</v>
      </c>
    </row>
    <row r="12" spans="1:22" x14ac:dyDescent="0.25">
      <c r="E12" s="22" t="s">
        <v>5</v>
      </c>
      <c r="F12" s="23"/>
      <c r="G12" s="23"/>
      <c r="H12" s="24"/>
      <c r="S12" s="26" t="s">
        <v>18</v>
      </c>
      <c r="T12" s="3" t="str">
        <f>IF(AND(H13="",P9=0,H9&lt;30,H10&lt;30),(H6-H7)-T10*SQRT((Q5/H9)+(Q6/H10)),"")</f>
        <v/>
      </c>
    </row>
    <row r="13" spans="1:22" x14ac:dyDescent="0.25">
      <c r="G13" s="6" t="s">
        <v>6</v>
      </c>
      <c r="H13" s="3"/>
      <c r="S13" s="26" t="s">
        <v>17</v>
      </c>
      <c r="T13" s="3" t="str">
        <f>IF(AND(H13="",P9=0,H9&lt;30,H10&lt;30),(H6-H7)+T10*SQRT((Q5/H9)+(Q6/H10)),"")</f>
        <v/>
      </c>
    </row>
    <row r="14" spans="1:22" x14ac:dyDescent="0.25">
      <c r="G14" s="6" t="s">
        <v>7</v>
      </c>
      <c r="H14" s="3"/>
      <c r="M14" s="1" t="s">
        <v>23</v>
      </c>
      <c r="P14" s="1" t="s">
        <v>19</v>
      </c>
    </row>
    <row r="15" spans="1:22" x14ac:dyDescent="0.25">
      <c r="G15" s="7" t="s">
        <v>39</v>
      </c>
      <c r="H15" s="3"/>
      <c r="M15" s="26" t="s">
        <v>20</v>
      </c>
      <c r="N15" s="3" t="str">
        <f>IF(AND(H13="",P9=1),_xlfn.T.INV((H11/2),H9+H10-2),"")</f>
        <v/>
      </c>
      <c r="P15" s="26" t="s">
        <v>15</v>
      </c>
      <c r="Q15" s="3" t="str">
        <f>IF(AND(H13="",P9=0,H9&gt;=30,H10&gt;=30),NORMSINV(H11/2),"")</f>
        <v/>
      </c>
      <c r="S15" s="26" t="s">
        <v>28</v>
      </c>
    </row>
    <row r="16" spans="1:22" x14ac:dyDescent="0.25">
      <c r="G16" s="8" t="s">
        <v>15</v>
      </c>
      <c r="H16" s="3" t="str">
        <f>IF(H13="","",NORMSINV(H11/2))</f>
        <v/>
      </c>
      <c r="M16" s="26" t="s">
        <v>21</v>
      </c>
      <c r="N16" s="3" t="str">
        <f>IF(AND(H13="",P9=1),SQRT((Q5*(H9-1)+Q6*(H10-1))/(H9+H10-2)),"")</f>
        <v/>
      </c>
      <c r="P16" t="s">
        <v>16</v>
      </c>
      <c r="S16" s="3" t="str" cm="1">
        <f t="array" ref="S16">IF(T12="","",_xlfn.IFS(AND(T12&lt;0,T13&lt;0),"La diferencia se da a favor de la segunda media",AND(T12&gt;=0,T13&gt;=0),"La diferencia se da a favor de la primer media",OR(AND(T12&lt;0,T13&gt;=0),AND(T12&gt;=0,T13&lt;0)),"No se puede afirmar que hay diferencia entre ellas"))</f>
        <v/>
      </c>
      <c r="T16" s="3"/>
      <c r="U16" s="3"/>
      <c r="V16" s="3"/>
    </row>
    <row r="17" spans="5:19" x14ac:dyDescent="0.25">
      <c r="G17" t="s">
        <v>16</v>
      </c>
      <c r="M17" t="s">
        <v>16</v>
      </c>
      <c r="P17" s="26" t="s">
        <v>18</v>
      </c>
      <c r="Q17" s="3" t="str">
        <f>IF(AND(H13="",P9=0,H9&gt;=30,H10&gt;=30),(H6-H7)-Q15*SQRT((Q5/H9)+(Q6/H10)),"")</f>
        <v/>
      </c>
    </row>
    <row r="18" spans="5:19" x14ac:dyDescent="0.25">
      <c r="G18" s="8" t="s">
        <v>18</v>
      </c>
      <c r="H18" s="3" t="str">
        <f>IF(H13="","",(H6-H7)-H16*SQRT((H13/H9)+(H14/H10)))</f>
        <v/>
      </c>
      <c r="M18" s="26" t="s">
        <v>18</v>
      </c>
      <c r="N18" s="3" t="str">
        <f>IF(AND(H13="",P9=1),(H6-H7)-N15*N16*SQRT((1/H9)+(1/H10)),"")</f>
        <v/>
      </c>
      <c r="O18" s="34"/>
      <c r="P18" s="26" t="s">
        <v>17</v>
      </c>
      <c r="Q18" s="3" t="str">
        <f>IF(AND(H13="",P9=0,H9&gt;=30,H10&gt;=30),(H6-H7)+Q15*SQRT((Q5/H9)+(Q6/H10)),"")</f>
        <v/>
      </c>
    </row>
    <row r="19" spans="5:19" x14ac:dyDescent="0.25">
      <c r="G19" s="8" t="s">
        <v>17</v>
      </c>
      <c r="H19" s="3" t="str">
        <f>IF(H13="","",(H6-H7)+H16*SQRT((H13/H9)+(H14/H10)))</f>
        <v/>
      </c>
      <c r="M19" s="26" t="s">
        <v>17</v>
      </c>
      <c r="N19" s="3" t="str">
        <f>IF(AND(H13="",P9=1),(H6-H7)+N15*N16*SQRT((1/H9)+(1/H10)),"")</f>
        <v/>
      </c>
    </row>
    <row r="21" spans="5:19" x14ac:dyDescent="0.25">
      <c r="G21" s="8" t="s">
        <v>28</v>
      </c>
      <c r="H21" s="31" t="str" cm="1">
        <f t="array" ref="H21">IF(H18="","",_xlfn.IFS(AND(H18&lt;0,H19&lt;0),"La diferencia se da a favor de la segunda media",AND(H18&gt;=0,H19&gt;=0),"La diferencia se da a favor de la primer media",OR(AND(H18&lt;0,H19&gt;=0),AND(H18&gt;=0,H19&lt;0)),"No se puede afirmar que hay diferencia entre ellas"))</f>
        <v/>
      </c>
      <c r="I21" s="32"/>
      <c r="J21" s="32"/>
      <c r="K21" s="33"/>
      <c r="M21" s="26" t="s">
        <v>28</v>
      </c>
      <c r="P21" s="26" t="s">
        <v>28</v>
      </c>
    </row>
    <row r="22" spans="5:19" x14ac:dyDescent="0.25">
      <c r="M22" s="3" t="str" cm="1">
        <f t="array" ref="M22">IF(N18="","",_xlfn.IFS(AND(N18&lt;0,N19&lt;0),"La diferencia se da a favor de la segunda media",AND(N18&gt;=0,N19&gt;=0),"La diferencia se da a favor de la primer media",OR(AND(N18&lt;0,N19&gt;=0),AND(N18&gt;=0,N19&lt;0)),"No se puede afirmar que hay diferencia entre ellas"))</f>
        <v/>
      </c>
      <c r="N22" s="3"/>
      <c r="O22" s="3"/>
      <c r="P22" s="27" t="str" cm="1">
        <f t="array" ref="P22">IF(Q17="","",_xlfn.IFS(AND(Q17&lt;0,Q18&lt;0),"La diferencia se da a favor de la segunda media",AND(Q17&gt;=0,Q18&gt;=0),"La diferencia se da a favor de la primer media",OR(AND(Q17&lt;0,Q18&gt;=0),AND(Q17&gt;=0,Q18&lt;0)),"No se puede afirmar que hay diferencia entre ellas"))</f>
        <v/>
      </c>
      <c r="Q22" s="3"/>
      <c r="R22" s="3"/>
      <c r="S22" s="3"/>
    </row>
    <row r="23" spans="5:19" x14ac:dyDescent="0.25">
      <c r="E23" s="2" t="s">
        <v>40</v>
      </c>
      <c r="F23" s="2"/>
    </row>
  </sheetData>
  <mergeCells count="3">
    <mergeCell ref="A1:V1"/>
    <mergeCell ref="A2:V2"/>
    <mergeCell ref="H21:K21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55DE8FCBA3634AAAC3C41769AB9CDA" ma:contentTypeVersion="11" ma:contentTypeDescription="Create a new document." ma:contentTypeScope="" ma:versionID="d6eb3e9820c033574bd5cd9cf6309c04">
  <xsd:schema xmlns:xsd="http://www.w3.org/2001/XMLSchema" xmlns:xs="http://www.w3.org/2001/XMLSchema" xmlns:p="http://schemas.microsoft.com/office/2006/metadata/properties" xmlns:ns3="70cf4539-e646-4013-bfc3-47618d41d6e0" xmlns:ns4="52b94c65-f69c-40d1-bb63-ddb30bfee23a" targetNamespace="http://schemas.microsoft.com/office/2006/metadata/properties" ma:root="true" ma:fieldsID="04125b16d825c7c9688174f28719c45f" ns3:_="" ns4:_="">
    <xsd:import namespace="70cf4539-e646-4013-bfc3-47618d41d6e0"/>
    <xsd:import namespace="52b94c65-f69c-40d1-bb63-ddb30bfee2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f4539-e646-4013-bfc3-47618d41d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94c65-f69c-40d1-bb63-ddb30bfee23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405B8-E999-4742-8A2F-07537BB7A9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74410C-B4B8-45D0-BAFB-37785DB8E7C1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70cf4539-e646-4013-bfc3-47618d41d6e0"/>
    <ds:schemaRef ds:uri="http://purl.org/dc/dcmitype/"/>
    <ds:schemaRef ds:uri="52b94c65-f69c-40d1-bb63-ddb30bfee23a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B0C1A55-A851-46B9-9EBA-F3B411197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f4539-e646-4013-bfc3-47618d41d6e0"/>
    <ds:schemaRef ds:uri="52b94c65-f69c-40d1-bb63-ddb30bfee2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Gonzalez Bocio</dc:creator>
  <cp:lastModifiedBy>Erik Gonzalez Bocio</cp:lastModifiedBy>
  <dcterms:created xsi:type="dcterms:W3CDTF">2021-12-06T16:56:28Z</dcterms:created>
  <dcterms:modified xsi:type="dcterms:W3CDTF">2021-12-10T05:39:30Z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0x0101008555DE8FCBA3634AAAC3C41769AB9CDA</vt:lpwstr>
  </property>
</Properties>
</file>