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AEFFFC8C-23B4-49FD-A276-249911177679}" xr6:coauthVersionLast="47" xr6:coauthVersionMax="47" xr10:uidLastSave="{00000000-0000-0000-0000-000000000000}"/>
  <bookViews>
    <workbookView xWindow="3996" yWindow="804" windowWidth="17280" windowHeight="10872" activeTab="1" xr2:uid="{00000000-000D-0000-FFFF-FFFF00000000}"/>
  </bookViews>
  <sheets>
    <sheet name="商品リスト" sheetId="2" r:id="rId1"/>
    <sheet name="請求書" sheetId="1" r:id="rId2"/>
    <sheet name="見積書" sheetId="3" r:id="rId3"/>
    <sheet name="納品書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A7" i="1"/>
  <c r="B12" i="1"/>
  <c r="C12" i="1"/>
  <c r="E12" i="1" s="1"/>
  <c r="B13" i="1"/>
  <c r="C13" i="1"/>
  <c r="E13" i="1" s="1"/>
  <c r="B14" i="1"/>
  <c r="C14" i="1"/>
  <c r="E14" i="1" s="1"/>
  <c r="B15" i="1"/>
  <c r="C15" i="1"/>
  <c r="E15" i="1" s="1"/>
  <c r="B16" i="1"/>
  <c r="C16" i="1"/>
  <c r="E16" i="1" s="1"/>
  <c r="C11" i="1"/>
  <c r="E11" i="1" s="1"/>
  <c r="B11" i="1"/>
  <c r="D4" i="4"/>
  <c r="D4" i="3"/>
  <c r="E17" i="1" l="1"/>
  <c r="E18" i="1" s="1"/>
  <c r="E19" i="1" l="1"/>
</calcChain>
</file>

<file path=xl/sharedStrings.xml><?xml version="1.0" encoding="utf-8"?>
<sst xmlns="http://schemas.openxmlformats.org/spreadsheetml/2006/main" count="67" uniqueCount="41">
  <si>
    <t>請求書</t>
    <rPh sb="0" eb="3">
      <t>セイキュウショ</t>
    </rPh>
    <phoneticPr fontId="2"/>
  </si>
  <si>
    <t>株式会社XYZアシスタント様</t>
    <rPh sb="0" eb="2">
      <t>カブシキ</t>
    </rPh>
    <rPh sb="2" eb="4">
      <t>カイシャ</t>
    </rPh>
    <rPh sb="13" eb="14">
      <t>サマ</t>
    </rPh>
    <phoneticPr fontId="2"/>
  </si>
  <si>
    <t>請求番号：</t>
    <rPh sb="0" eb="2">
      <t>セイキュウ</t>
    </rPh>
    <rPh sb="2" eb="4">
      <t>バンゴウ</t>
    </rPh>
    <phoneticPr fontId="2"/>
  </si>
  <si>
    <t>〒110-0000</t>
    <phoneticPr fontId="2"/>
  </si>
  <si>
    <t>東京都台東区上野ｘｘｘｘｘ</t>
    <rPh sb="0" eb="2">
      <t>トウキョウ</t>
    </rPh>
    <rPh sb="2" eb="3">
      <t>ト</t>
    </rPh>
    <rPh sb="3" eb="6">
      <t>タイトウク</t>
    </rPh>
    <rPh sb="6" eb="8">
      <t>ウエノ</t>
    </rPh>
    <phoneticPr fontId="2"/>
  </si>
  <si>
    <t>株式会社○×汁器販売</t>
    <rPh sb="0" eb="4">
      <t>カブシキガイシャ</t>
    </rPh>
    <rPh sb="6" eb="7">
      <t>シル</t>
    </rPh>
    <rPh sb="7" eb="8">
      <t>キ</t>
    </rPh>
    <rPh sb="8" eb="10">
      <t>ハンバイ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</si>
  <si>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</si>
  <si>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注文番号</t>
    <rPh sb="0" eb="2">
      <t>チュウモン</t>
    </rPh>
    <rPh sb="2" eb="4">
      <t>バンゴウ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</si>
  <si>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</si>
  <si>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</si>
  <si>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</si>
  <si>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</si>
  <si>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【振込先】</t>
    <rPh sb="1" eb="3">
      <t>フリコミ</t>
    </rPh>
    <rPh sb="3" eb="4">
      <t>サキ</t>
    </rPh>
    <phoneticPr fontId="2"/>
  </si>
  <si>
    <t>○○銀行</t>
    <rPh sb="2" eb="4">
      <t>ギンコウ</t>
    </rPh>
    <phoneticPr fontId="2"/>
  </si>
  <si>
    <t>普通ｘｘｘｘｘｘｘｘｘ</t>
    <rPh sb="0" eb="2">
      <t>フツウ</t>
    </rPh>
    <phoneticPr fontId="2"/>
  </si>
  <si>
    <t>小計</t>
    <rPh sb="0" eb="2">
      <t>ショウケイ</t>
    </rPh>
    <phoneticPr fontId="2"/>
  </si>
  <si>
    <t>消費税額</t>
    <rPh sb="0" eb="2">
      <t>ショウヒ</t>
    </rPh>
    <rPh sb="2" eb="4">
      <t>ゼイガク</t>
    </rPh>
    <phoneticPr fontId="2"/>
  </si>
  <si>
    <t>税込み合計金額</t>
    <rPh sb="0" eb="2">
      <t>ゼイコ</t>
    </rPh>
    <rPh sb="3" eb="5">
      <t>ゴウケイ</t>
    </rPh>
    <rPh sb="5" eb="7">
      <t>キンガク</t>
    </rPh>
    <phoneticPr fontId="2"/>
  </si>
  <si>
    <t>本体価格</t>
    <rPh sb="0" eb="2">
      <t>ホンタイ</t>
    </rPh>
    <rPh sb="2" eb="4">
      <t>カカク</t>
    </rPh>
    <phoneticPr fontId="2"/>
  </si>
  <si>
    <t>折りたたみテーブル</t>
    <rPh sb="0" eb="1">
      <t>オ</t>
    </rPh>
    <phoneticPr fontId="2"/>
  </si>
  <si>
    <t>ラウンドテーブル</t>
    <phoneticPr fontId="2"/>
  </si>
  <si>
    <t>ミーティングテーブル</t>
    <phoneticPr fontId="2"/>
  </si>
  <si>
    <t>OAチェア</t>
    <phoneticPr fontId="2"/>
  </si>
  <si>
    <t>OAチェア　肘付き</t>
    <rPh sb="6" eb="7">
      <t>ヒジ</t>
    </rPh>
    <rPh sb="7" eb="8">
      <t>ツ</t>
    </rPh>
    <phoneticPr fontId="2"/>
  </si>
  <si>
    <t>メッシュチェア</t>
    <phoneticPr fontId="2"/>
  </si>
  <si>
    <t>スチールラック</t>
    <phoneticPr fontId="2"/>
  </si>
  <si>
    <t>ホワイトボード</t>
    <phoneticPr fontId="2"/>
  </si>
  <si>
    <t>レターケース</t>
    <phoneticPr fontId="2"/>
  </si>
  <si>
    <t>見積書</t>
    <rPh sb="0" eb="3">
      <t>ミツモリショ</t>
    </rPh>
    <phoneticPr fontId="2"/>
  </si>
  <si>
    <t>見積番号：</t>
    <rPh sb="0" eb="2">
      <t>ミツモリ</t>
    </rPh>
    <rPh sb="2" eb="4">
      <t>バンゴウ</t>
    </rPh>
    <phoneticPr fontId="2"/>
  </si>
  <si>
    <t>下記の通り、御見積申し上げます。</t>
    <rPh sb="0" eb="2">
      <t>カキ</t>
    </rPh>
    <rPh sb="3" eb="4">
      <t>トオ</t>
    </rPh>
    <rPh sb="6" eb="9">
      <t>オミツモリ</t>
    </rPh>
    <rPh sb="9" eb="10">
      <t>モウ</t>
    </rPh>
    <rPh sb="11" eb="12">
      <t>ア</t>
    </rPh>
    <phoneticPr fontId="2"/>
  </si>
  <si>
    <t>納品場所：</t>
    <rPh sb="0" eb="2">
      <t>ノウヒン</t>
    </rPh>
    <rPh sb="2" eb="4">
      <t>バショ</t>
    </rPh>
    <phoneticPr fontId="2"/>
  </si>
  <si>
    <t>発行日から30日</t>
    <rPh sb="0" eb="3">
      <t>ハッコウビ</t>
    </rPh>
    <rPh sb="7" eb="8">
      <t>ニチ</t>
    </rPh>
    <phoneticPr fontId="2"/>
  </si>
  <si>
    <t>有効期限：</t>
    <rPh sb="0" eb="4">
      <t>ユウコウキゲン</t>
    </rPh>
    <phoneticPr fontId="2"/>
  </si>
  <si>
    <t>納品書</t>
    <rPh sb="0" eb="3">
      <t>ノウヒンショ</t>
    </rPh>
    <phoneticPr fontId="2"/>
  </si>
  <si>
    <t>納品番号：</t>
    <rPh sb="0" eb="2">
      <t>ノウヒン</t>
    </rPh>
    <rPh sb="2" eb="4">
      <t>バンゴウ</t>
    </rPh>
    <phoneticPr fontId="2"/>
  </si>
  <si>
    <t>下記の通り、納品いたしました。</t>
    <rPh sb="0" eb="2">
      <t>カキ</t>
    </rPh>
    <rPh sb="3" eb="4">
      <t>トオ</t>
    </rPh>
    <rPh sb="6" eb="8">
      <t>ノウヒン</t>
    </rPh>
    <phoneticPr fontId="2"/>
  </si>
  <si>
    <t>摘要：</t>
    <rPh sb="0" eb="2">
      <t>テキヨウ</t>
    </rPh>
    <phoneticPr fontId="2"/>
  </si>
  <si>
    <t>毎度ありがとうごぜぇやす。</t>
    <rPh sb="0" eb="2">
      <t>マイド</t>
    </rPh>
    <phoneticPr fontId="2"/>
  </si>
  <si>
    <t>Ctrl+:→</t>
    <phoneticPr fontId="2"/>
  </si>
  <si>
    <t>Ctrl+;→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</si>
</sst>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#,##0_ ;[Red]\-#,##0\ "/>
    <numFmt numFmtId="177" formatCode="[$]ggge&quot;年&quot;m&quot;月&quot;d&quot;日&quot;;@" x16r2:formatCode16="[$-ja-JP-x-gannen]ggge&quot;年&quot;m&quot;月&quot;d&quot;日&quot;;@"/>
    <numFmt numFmtId="180" formatCode="#,##0&quot;円&quot;"/>
  </numFmts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4"/>
      <color theme="0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scheme val="minor"/>
    </font>
    <font>
      <u/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F44A"/>
        <bgColor indexed="64"/>
      </patternFill>
    </fill>
    <fill>
      <patternFill patternType="solid">
        <fgColor rgb="FFF2F09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Alignment="1">
      <alignment vertical="center"/>
    </xf>
    <xf numFmtId="0" fontId="0" fillId="3" borderId="1" xfId="0" applyFill="1" applyBorder="1"/>
    <xf numFmtId="9" fontId="0" fillId="4" borderId="1" xfId="0" applyNumberFormat="1" applyFill="1" applyBorder="1" applyAlignment="1">
      <alignment horizontal="center" vertical="center"/>
    </xf>
    <xf numFmtId="0" fontId="4" fillId="0" borderId="3" xfId="0" applyFont="1" applyBorder="1"/>
    <xf numFmtId="0" fontId="5" fillId="0" borderId="3" xfId="0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/>
    <xf numFmtId="14" fontId="0" fillId="0" borderId="0" xfId="0" applyNumberFormat="1"/>
    <xf numFmtId="0" fontId="3" fillId="4" borderId="0" xfId="0" applyFont="1" applyFill="1" applyAlignment="1">
      <alignment vertical="center"/>
    </xf>
    <xf numFmtId="0" fontId="6" fillId="0" borderId="0" xfId="0" applyFont="1"/>
    <xf numFmtId="38" fontId="0" fillId="0" borderId="1" xfId="1" applyFont="1" applyBorder="1" applyAlignment="1"/>
    <xf numFmtId="176" fontId="0" fillId="0" borderId="1" xfId="2" applyNumberFormat="1" applyFont="1" applyBorder="1" applyAlignment="1"/>
    <xf numFmtId="38" fontId="0" fillId="0" borderId="0" xfId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7" borderId="0" xfId="0" applyFont="1" applyFill="1" applyAlignment="1">
      <alignment horizontal="center" vertical="center"/>
    </xf>
    <xf numFmtId="38" fontId="0" fillId="0" borderId="1" xfId="0" applyNumberFormat="1" applyBorder="1"/>
    <xf numFmtId="38" fontId="7" fillId="0" borderId="1" xfId="0" applyNumberFormat="1" applyFont="1" applyBorder="1"/>
    <xf numFmtId="6" fontId="0" fillId="0" borderId="1" xfId="2" applyFont="1" applyBorder="1" applyAlignment="1"/>
    <xf numFmtId="38" fontId="0" fillId="0" borderId="2" xfId="1" applyFont="1" applyBorder="1" applyAlignment="1"/>
    <xf numFmtId="180" fontId="8" fillId="3" borderId="0" xfId="0" applyNumberFormat="1" applyFont="1" applyFill="1" applyAlignment="1">
      <alignment horizontal="center" vertical="center"/>
    </xf>
    <xf numFmtId="177" fontId="0" fillId="0" borderId="4" xfId="0" applyNumberFormat="1" applyBorder="1" applyAlignment="1">
      <alignment horizontal="right"/>
    </xf>
    <xf numFmtId="20" fontId="0" fillId="0" borderId="0" xfId="0" applyNumberFormat="1"/>
  </cellXfs>
  <cellStyles count="3">
    <cellStyle name="桁区切り" xfId="1" builtinId="6"/>
    <cellStyle name="通貨" xfId="2" builtinId="7"/>
    <cellStyle name="標準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colors>
    <mruColors>
      <color rgb="FFF2F098"/>
      <color rgb="FFF4F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3BC81-CB04-44BA-83EE-574F6EB9FEBE}" name="テーブル1" displayName="テーブル1" ref="B2:D11" totalsRowShown="0" headerRowDxfId="4" dataDxfId="3">
  <autoFilter ref="B2:D11" xr:uid="{BE33BC81-CB04-44BA-83EE-574F6EB9FEBE}"/>
  <tableColumns count="3">
    <tableColumn id="1" xr3:uid="{FA19BA87-DD4B-4552-AA2B-A34BC3BF8003}" name="注文番号" dataDxfId="2"/>
    <tableColumn id="2" xr3:uid="{7E350A9C-0DB4-4BEE-8EED-D4D528CFEA40}" name="商品名" dataDxfId="1"/>
    <tableColumn id="3" xr3:uid="{8886696A-D4E9-468E-B067-D76F69A7774E}" name="本体価格" dataDxfId="0" dataCellStyle="桁区切り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43CB-6070-4590-94AE-D1A772413455}">
  <dimension ref="B2:D11"/>
  <sheetViews>
    <sheetView workbookViewId="0">
      <selection activeCell="D3" sqref="D3"/>
    </sheetView>
  </sheetViews>
  <sheetFormatPr defaultRowHeight="13.2" x14ac:dyDescent="0.2"/>
  <cols>
    <col min="2" max="2" width="14.44140625" bestFit="1" customWidth="1"/>
    <col min="3" max="3" width="19.88671875" bestFit="1" customWidth="1"/>
    <col min="4" max="4" width="14.44140625" bestFit="1" customWidth="1"/>
  </cols>
  <sheetData>
    <row r="2" spans="2:4" x14ac:dyDescent="0.2">
      <c r="B2" s="1" t="s">
        <v>7</v>
      </c>
      <c r="C2" s="1" t="s">
        <v>8</v>
      </c>
      <c r="D2" s="1" t="s">
        <v>18</v>
      </c>
    </row>
    <row r="3" spans="2:4" x14ac:dyDescent="0.2">
      <c r="B3" s="1">
        <v>1001</v>
      </c>
      <c r="C3" s="1" t="s">
        <v>19</v>
      </c>
      <c r="D3" s="23">
        <v>15900</v>
      </c>
    </row>
    <row r="4" spans="2:4" x14ac:dyDescent="0.2">
      <c r="B4" s="1">
        <v>1002</v>
      </c>
      <c r="C4" s="1" t="s">
        <v>20</v>
      </c>
      <c r="D4" s="23">
        <v>19900</v>
      </c>
    </row>
    <row r="5" spans="2:4" x14ac:dyDescent="0.2">
      <c r="B5" s="1">
        <v>1003</v>
      </c>
      <c r="C5" s="1" t="s">
        <v>21</v>
      </c>
      <c r="D5" s="23">
        <v>49400</v>
      </c>
    </row>
    <row r="6" spans="2:4" x14ac:dyDescent="0.2">
      <c r="B6" s="1">
        <v>2001</v>
      </c>
      <c r="C6" s="1" t="s">
        <v>22</v>
      </c>
      <c r="D6" s="23">
        <v>9800</v>
      </c>
    </row>
    <row r="7" spans="2:4" x14ac:dyDescent="0.2">
      <c r="B7" s="1">
        <v>2002</v>
      </c>
      <c r="C7" s="1" t="s">
        <v>23</v>
      </c>
      <c r="D7" s="23">
        <v>14000</v>
      </c>
    </row>
    <row r="8" spans="2:4" x14ac:dyDescent="0.2">
      <c r="B8" s="1">
        <v>2003</v>
      </c>
      <c r="C8" s="1" t="s">
        <v>24</v>
      </c>
      <c r="D8" s="23">
        <v>25400</v>
      </c>
    </row>
    <row r="9" spans="2:4" x14ac:dyDescent="0.2">
      <c r="B9" s="1">
        <v>3001</v>
      </c>
      <c r="C9" s="1" t="s">
        <v>25</v>
      </c>
      <c r="D9" s="23">
        <v>12300</v>
      </c>
    </row>
    <row r="10" spans="2:4" x14ac:dyDescent="0.2">
      <c r="B10" s="1">
        <v>3002</v>
      </c>
      <c r="C10" s="1" t="s">
        <v>26</v>
      </c>
      <c r="D10" s="23">
        <v>26700</v>
      </c>
    </row>
    <row r="11" spans="2:4" x14ac:dyDescent="0.2">
      <c r="B11" s="1">
        <v>3003</v>
      </c>
      <c r="C11" s="1" t="s">
        <v>27</v>
      </c>
      <c r="D11" s="23">
        <v>3500</v>
      </c>
    </row>
  </sheetData>
  <phoneticPr fontId="2"/>
  <dataValidations count="1">
    <dataValidation imeMode="halfAlpha" allowBlank="1" showInputMessage="1" showErrorMessage="1" sqref="D3:D11" xr:uid="{7A7AC6BE-589A-4C0F-840C-44BFE82AD47A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sqref="A1:E1"/>
    </sheetView>
  </sheetViews>
  <sheetFormatPr defaultRowHeight="13.2" x14ac:dyDescent="0.2"/>
  <cols>
    <col min="1" max="1" width="14.109375" customWidth="1"/>
    <col min="2" max="2" width="35.109375" customWidth="1"/>
    <col min="3" max="3" width="9.5546875" bestFit="1" customWidth="1"/>
    <col min="4" max="4" width="12.44140625" customWidth="1"/>
    <col min="5" max="5" width="10.109375" customWidth="1"/>
    <col min="6" max="6" width="11.6640625" bestFit="1" customWidth="1"/>
    <col min="7" max="7" width="10.5546875" bestFit="1" customWidth="1"/>
  </cols>
  <sheetData>
    <row r="1" spans="1:7" s="5" customFormat="1" ht="31.2" customHeight="1" x14ac:dyDescent="0.2">
      <c r="A1" s="24" t="s">
        <v>0</v>
      </c>
      <c r="B1" s="24"/>
      <c r="C1" s="24"/>
      <c r="D1" s="24"/>
      <c r="E1" s="24"/>
      <c r="F1" s="19"/>
    </row>
    <row r="3" spans="1:7" x14ac:dyDescent="0.2">
      <c r="A3" s="27" t="s">
        <v>1</v>
      </c>
      <c r="B3" s="27"/>
      <c r="D3" s="8" t="s">
        <v>2</v>
      </c>
      <c r="E3" s="9"/>
    </row>
    <row r="4" spans="1:7" x14ac:dyDescent="0.2">
      <c r="A4" s="27"/>
      <c r="B4" s="27"/>
      <c r="D4" s="39">
        <f ca="1">TODAY()</f>
        <v>45373</v>
      </c>
      <c r="E4" s="39"/>
      <c r="F4" t="s">
        <v>40</v>
      </c>
      <c r="G4" s="18">
        <v>45373</v>
      </c>
    </row>
    <row r="5" spans="1:7" x14ac:dyDescent="0.2">
      <c r="F5" t="s">
        <v>39</v>
      </c>
      <c r="G5" s="40">
        <v>0.58472222222222225</v>
      </c>
    </row>
    <row r="6" spans="1:7" x14ac:dyDescent="0.2">
      <c r="A6" t="s">
        <v>6</v>
      </c>
      <c r="E6" t="s">
        <v>3</v>
      </c>
    </row>
    <row r="7" spans="1:7" x14ac:dyDescent="0.2">
      <c r="A7" s="38">
        <f>E19</f>
        <v>194370</v>
      </c>
      <c r="B7" s="38"/>
      <c r="D7" s="26" t="s">
        <v>4</v>
      </c>
      <c r="E7" s="26"/>
    </row>
    <row r="8" spans="1:7" x14ac:dyDescent="0.2">
      <c r="A8" s="38"/>
      <c r="B8" s="38"/>
      <c r="D8" s="26" t="s">
        <v>5</v>
      </c>
      <c r="E8" s="26"/>
    </row>
    <row r="10" spans="1:7" x14ac:dyDescent="0.2">
      <c r="A10" s="10" t="s">
        <v>7</v>
      </c>
      <c r="B10" s="11" t="s">
        <v>8</v>
      </c>
      <c r="C10" s="10" t="s">
        <v>9</v>
      </c>
      <c r="D10" s="10" t="s">
        <v>10</v>
      </c>
      <c r="E10" s="10" t="s">
        <v>11</v>
      </c>
    </row>
    <row r="11" spans="1:7" x14ac:dyDescent="0.2">
      <c r="A11" s="3">
        <v>1001</v>
      </c>
      <c r="B11" s="4" t="str">
        <f>IF(A11="","",VLOOKUP(A11,テーブル1[],2,FALSE))</f>
        <v>折りたたみテーブル</v>
      </c>
      <c r="C11" s="37">
        <f>IFERROR(VLOOKUP(A11,テーブル1[],3,FALSE),"")</f>
        <v>15900</v>
      </c>
      <c r="D11" s="22">
        <v>2</v>
      </c>
      <c r="E11" s="21">
        <f>IFERROR(C11*D11,"")</f>
        <v>31800</v>
      </c>
    </row>
    <row r="12" spans="1:7" x14ac:dyDescent="0.2">
      <c r="A12" s="3">
        <v>1002</v>
      </c>
      <c r="B12" s="4" t="str">
        <f>IF(A12="","",VLOOKUP(A12,テーブル1[],2,FALSE))</f>
        <v>ラウンドテーブル</v>
      </c>
      <c r="C12" s="37">
        <f>IFERROR(VLOOKUP(A12,テーブル1[],3,FALSE),"")</f>
        <v>19900</v>
      </c>
      <c r="D12" s="22">
        <v>2</v>
      </c>
      <c r="E12" s="21">
        <f t="shared" ref="E12:E16" si="0">IFERROR(C12*D12,"")</f>
        <v>39800</v>
      </c>
    </row>
    <row r="13" spans="1:7" x14ac:dyDescent="0.2">
      <c r="A13" s="3">
        <v>2001</v>
      </c>
      <c r="B13" s="4" t="str">
        <f>IF(A13="","",VLOOKUP(A13,テーブル1[],2,FALSE))</f>
        <v>OAチェア</v>
      </c>
      <c r="C13" s="37">
        <f>IFERROR(VLOOKUP(A13,テーブル1[],3,FALSE),"")</f>
        <v>9800</v>
      </c>
      <c r="D13" s="22">
        <v>8</v>
      </c>
      <c r="E13" s="21">
        <f t="shared" si="0"/>
        <v>78400</v>
      </c>
    </row>
    <row r="14" spans="1:7" x14ac:dyDescent="0.2">
      <c r="A14" s="3">
        <v>3002</v>
      </c>
      <c r="B14" s="4" t="str">
        <f>IF(A14="","",VLOOKUP(A14,テーブル1[],2,FALSE))</f>
        <v>ホワイトボード</v>
      </c>
      <c r="C14" s="37">
        <f>IFERROR(VLOOKUP(A14,テーブル1[],3,FALSE),"")</f>
        <v>26700</v>
      </c>
      <c r="D14" s="22">
        <v>1</v>
      </c>
      <c r="E14" s="21">
        <f t="shared" si="0"/>
        <v>26700</v>
      </c>
    </row>
    <row r="15" spans="1:7" x14ac:dyDescent="0.2">
      <c r="A15" s="3"/>
      <c r="B15" s="4" t="str">
        <f>IF(A15="","",VLOOKUP(A15,テーブル1[],2,FALSE))</f>
        <v/>
      </c>
      <c r="C15" s="37" t="str">
        <f>IFERROR(VLOOKUP(A15,テーブル1[],3,FALSE),"")</f>
        <v/>
      </c>
      <c r="D15" s="36"/>
      <c r="E15" s="21" t="str">
        <f t="shared" si="0"/>
        <v/>
      </c>
    </row>
    <row r="16" spans="1:7" x14ac:dyDescent="0.2">
      <c r="A16" s="3"/>
      <c r="B16" s="4" t="str">
        <f>IF(A16="","",VLOOKUP(A16,テーブル1[],2,FALSE))</f>
        <v/>
      </c>
      <c r="C16" s="37" t="str">
        <f>IFERROR(VLOOKUP(A16,テーブル1[],3,FALSE),"")</f>
        <v/>
      </c>
      <c r="D16" s="36"/>
      <c r="E16" s="21" t="str">
        <f t="shared" si="0"/>
        <v/>
      </c>
    </row>
    <row r="17" spans="1:5" x14ac:dyDescent="0.2">
      <c r="A17" s="27" t="s">
        <v>12</v>
      </c>
      <c r="B17" t="s">
        <v>13</v>
      </c>
      <c r="C17" s="25" t="s">
        <v>15</v>
      </c>
      <c r="D17" s="25"/>
      <c r="E17" s="34">
        <f>SUM(E11:E16)</f>
        <v>176700</v>
      </c>
    </row>
    <row r="18" spans="1:5" x14ac:dyDescent="0.2">
      <c r="A18" s="27"/>
      <c r="B18" t="s">
        <v>14</v>
      </c>
      <c r="C18" s="6" t="s">
        <v>16</v>
      </c>
      <c r="D18" s="7">
        <v>0.1</v>
      </c>
      <c r="E18" s="3">
        <f>ROUNDDOWN(E17*D18,0)</f>
        <v>17670</v>
      </c>
    </row>
    <row r="19" spans="1:5" x14ac:dyDescent="0.2">
      <c r="C19" s="25" t="s">
        <v>17</v>
      </c>
      <c r="D19" s="25"/>
      <c r="E19" s="35">
        <f>E17+E18</f>
        <v>194370</v>
      </c>
    </row>
  </sheetData>
  <mergeCells count="9">
    <mergeCell ref="A1:E1"/>
    <mergeCell ref="C19:D19"/>
    <mergeCell ref="D7:E7"/>
    <mergeCell ref="D8:E8"/>
    <mergeCell ref="D4:E4"/>
    <mergeCell ref="A3:B4"/>
    <mergeCell ref="A17:A18"/>
    <mergeCell ref="C17:D17"/>
    <mergeCell ref="A7:B8"/>
  </mergeCells>
  <phoneticPr fontId="2"/>
  <dataValidations count="1">
    <dataValidation imeMode="halfAlpha" allowBlank="1" showInputMessage="1" showErrorMessage="1" sqref="D11:D14" xr:uid="{F4050880-E733-4F08-82A8-4DAC086F45DA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B8BD83-8EA3-47E1-B588-EC7688BBC411}">
          <x14:formula1>
            <xm:f>商品リスト!$B$3:$B$11</xm:f>
          </x14:formula1>
          <xm:sqref>A11:A16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8870-8C5D-4A06-9928-ED18D443E561}">
  <dimension ref="A1:F19"/>
  <sheetViews>
    <sheetView zoomScaleNormal="100" workbookViewId="0">
      <selection activeCell="A17" sqref="A17:XFD17"/>
    </sheetView>
  </sheetViews>
  <sheetFormatPr defaultRowHeight="13.2" x14ac:dyDescent="0.2"/>
  <cols>
    <col min="1" max="1" width="14.109375" customWidth="1"/>
    <col min="2" max="2" width="18.21875" customWidth="1"/>
    <col min="3" max="3" width="9.5546875" bestFit="1" customWidth="1"/>
    <col min="4" max="4" width="12.6640625" customWidth="1"/>
    <col min="5" max="5" width="10.109375" customWidth="1"/>
    <col min="6" max="6" width="11.6640625" bestFit="1" customWidth="1"/>
  </cols>
  <sheetData>
    <row r="1" spans="1:6" s="5" customFormat="1" ht="31.2" customHeight="1" x14ac:dyDescent="0.2">
      <c r="A1" s="29" t="s">
        <v>28</v>
      </c>
      <c r="B1" s="29"/>
      <c r="C1" s="29"/>
      <c r="D1" s="29"/>
      <c r="E1" s="29"/>
      <c r="F1" s="19"/>
    </row>
    <row r="3" spans="1:6" x14ac:dyDescent="0.2">
      <c r="A3" s="27" t="s">
        <v>1</v>
      </c>
      <c r="B3" s="27"/>
      <c r="D3" s="8" t="s">
        <v>29</v>
      </c>
      <c r="E3" s="9">
        <v>100123</v>
      </c>
    </row>
    <row r="4" spans="1:6" x14ac:dyDescent="0.2">
      <c r="A4" s="27"/>
      <c r="B4" s="27"/>
      <c r="D4" s="31">
        <f ca="1">TODAY()</f>
        <v>45373</v>
      </c>
      <c r="E4" s="31"/>
    </row>
    <row r="6" spans="1:6" x14ac:dyDescent="0.2">
      <c r="A6" s="26" t="s">
        <v>30</v>
      </c>
      <c r="B6" s="26"/>
      <c r="E6" t="s">
        <v>3</v>
      </c>
    </row>
    <row r="7" spans="1:6" x14ac:dyDescent="0.2">
      <c r="A7" s="30"/>
      <c r="B7" s="30"/>
      <c r="D7" s="26" t="s">
        <v>4</v>
      </c>
      <c r="E7" s="26"/>
    </row>
    <row r="8" spans="1:6" x14ac:dyDescent="0.2">
      <c r="A8" s="30"/>
      <c r="B8" s="30"/>
      <c r="D8" s="26" t="s">
        <v>5</v>
      </c>
      <c r="E8" s="26"/>
    </row>
    <row r="10" spans="1:6" x14ac:dyDescent="0.2">
      <c r="A10" s="12" t="s">
        <v>7</v>
      </c>
      <c r="B10" s="13" t="s">
        <v>8</v>
      </c>
      <c r="C10" s="12" t="s">
        <v>9</v>
      </c>
      <c r="D10" s="12" t="s">
        <v>10</v>
      </c>
      <c r="E10" s="12" t="s">
        <v>11</v>
      </c>
    </row>
    <row r="11" spans="1:6" x14ac:dyDescent="0.2">
      <c r="A11" s="3"/>
      <c r="B11" s="4"/>
      <c r="C11" s="3"/>
      <c r="D11" s="3"/>
      <c r="E11" s="3"/>
    </row>
    <row r="12" spans="1:6" x14ac:dyDescent="0.2">
      <c r="A12" s="3"/>
      <c r="B12" s="4"/>
      <c r="C12" s="3"/>
      <c r="D12" s="3"/>
      <c r="E12" s="3"/>
    </row>
    <row r="13" spans="1:6" x14ac:dyDescent="0.2">
      <c r="A13" s="3"/>
      <c r="B13" s="4"/>
      <c r="C13" s="3"/>
      <c r="D13" s="3"/>
      <c r="E13" s="3"/>
    </row>
    <row r="14" spans="1:6" x14ac:dyDescent="0.2">
      <c r="A14" s="3"/>
      <c r="B14" s="4"/>
      <c r="C14" s="3"/>
      <c r="D14" s="3"/>
      <c r="E14" s="3"/>
    </row>
    <row r="15" spans="1:6" x14ac:dyDescent="0.2">
      <c r="A15" s="3"/>
      <c r="B15" s="4"/>
      <c r="C15" s="3"/>
      <c r="D15" s="3"/>
      <c r="E15" s="3"/>
    </row>
    <row r="16" spans="1:6" x14ac:dyDescent="0.2">
      <c r="A16" s="3"/>
      <c r="B16" s="4"/>
      <c r="C16" s="3"/>
      <c r="D16" s="3"/>
      <c r="E16" s="3"/>
    </row>
    <row r="17" spans="1:5" x14ac:dyDescent="0.2">
      <c r="A17" s="2" t="s">
        <v>31</v>
      </c>
      <c r="B17" s="1"/>
      <c r="C17" s="28" t="s">
        <v>15</v>
      </c>
      <c r="D17" s="28"/>
      <c r="E17" s="3"/>
    </row>
    <row r="18" spans="1:5" x14ac:dyDescent="0.2">
      <c r="A18" s="2" t="s">
        <v>33</v>
      </c>
      <c r="B18" s="1" t="s">
        <v>32</v>
      </c>
      <c r="C18" s="14" t="s">
        <v>16</v>
      </c>
      <c r="D18" s="7">
        <v>0.1</v>
      </c>
      <c r="E18" s="3"/>
    </row>
    <row r="19" spans="1:5" x14ac:dyDescent="0.2">
      <c r="C19" s="28" t="s">
        <v>17</v>
      </c>
      <c r="D19" s="28"/>
      <c r="E19" s="3"/>
    </row>
  </sheetData>
  <mergeCells count="9">
    <mergeCell ref="C17:D17"/>
    <mergeCell ref="C19:D19"/>
    <mergeCell ref="A6:B6"/>
    <mergeCell ref="A1:E1"/>
    <mergeCell ref="A7:B8"/>
    <mergeCell ref="D7:E7"/>
    <mergeCell ref="D8:E8"/>
    <mergeCell ref="D4:E4"/>
    <mergeCell ref="A3:B4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FBE9-CFDD-4699-A4A8-6B6CC35D1CFE}">
  <dimension ref="A1:F19"/>
  <sheetViews>
    <sheetView workbookViewId="0">
      <selection activeCell="A17" sqref="A17:XFD17"/>
    </sheetView>
  </sheetViews>
  <sheetFormatPr defaultRowHeight="13.2" x14ac:dyDescent="0.2"/>
  <cols>
    <col min="1" max="1" width="14.109375" customWidth="1"/>
    <col min="2" max="2" width="18.21875" customWidth="1"/>
    <col min="3" max="3" width="9.5546875" bestFit="1" customWidth="1"/>
    <col min="4" max="4" width="11.6640625" customWidth="1"/>
    <col min="5" max="5" width="10.109375" customWidth="1"/>
    <col min="6" max="6" width="11.6640625" bestFit="1" customWidth="1"/>
  </cols>
  <sheetData>
    <row r="1" spans="1:6" s="5" customFormat="1" ht="31.2" customHeight="1" x14ac:dyDescent="0.2">
      <c r="A1" s="33" t="s">
        <v>34</v>
      </c>
      <c r="B1" s="33"/>
      <c r="C1" s="33"/>
      <c r="D1" s="33"/>
      <c r="E1" s="33"/>
      <c r="F1" s="19"/>
    </row>
    <row r="3" spans="1:6" x14ac:dyDescent="0.2">
      <c r="A3" s="27" t="s">
        <v>1</v>
      </c>
      <c r="B3" s="27"/>
      <c r="D3" s="8" t="s">
        <v>35</v>
      </c>
      <c r="E3" s="9">
        <v>100123</v>
      </c>
    </row>
    <row r="4" spans="1:6" x14ac:dyDescent="0.2">
      <c r="A4" s="27"/>
      <c r="B4" s="27"/>
      <c r="D4" s="18">
        <f ca="1">TODAY()</f>
        <v>45373</v>
      </c>
    </row>
    <row r="6" spans="1:6" x14ac:dyDescent="0.2">
      <c r="A6" s="26" t="s">
        <v>36</v>
      </c>
      <c r="B6" s="26"/>
      <c r="E6" t="s">
        <v>3</v>
      </c>
    </row>
    <row r="7" spans="1:6" x14ac:dyDescent="0.2">
      <c r="D7" t="s">
        <v>4</v>
      </c>
    </row>
    <row r="8" spans="1:6" x14ac:dyDescent="0.2">
      <c r="D8" t="s">
        <v>5</v>
      </c>
    </row>
    <row r="10" spans="1:6" x14ac:dyDescent="0.2">
      <c r="A10" s="15" t="s">
        <v>7</v>
      </c>
      <c r="B10" s="16" t="s">
        <v>8</v>
      </c>
      <c r="C10" s="15" t="s">
        <v>9</v>
      </c>
      <c r="D10" s="15" t="s">
        <v>10</v>
      </c>
      <c r="E10" s="15" t="s">
        <v>11</v>
      </c>
    </row>
    <row r="11" spans="1:6" x14ac:dyDescent="0.2">
      <c r="A11" s="3"/>
      <c r="B11" s="4"/>
      <c r="C11" s="3"/>
      <c r="D11" s="3"/>
      <c r="E11" s="3"/>
    </row>
    <row r="12" spans="1:6" x14ac:dyDescent="0.2">
      <c r="A12" s="3"/>
      <c r="B12" s="4"/>
      <c r="C12" s="3"/>
      <c r="D12" s="3"/>
      <c r="E12" s="3"/>
    </row>
    <row r="13" spans="1:6" x14ac:dyDescent="0.2">
      <c r="A13" s="3"/>
      <c r="B13" s="4"/>
      <c r="C13" s="3"/>
      <c r="D13" s="3"/>
      <c r="E13" s="3"/>
    </row>
    <row r="14" spans="1:6" x14ac:dyDescent="0.2">
      <c r="A14" s="3"/>
      <c r="B14" s="4"/>
      <c r="C14" s="3"/>
      <c r="D14" s="3"/>
      <c r="E14" s="3"/>
    </row>
    <row r="15" spans="1:6" x14ac:dyDescent="0.2">
      <c r="A15" s="3"/>
      <c r="B15" s="4"/>
      <c r="C15" s="3"/>
      <c r="D15" s="3"/>
      <c r="E15" s="3"/>
    </row>
    <row r="16" spans="1:6" x14ac:dyDescent="0.2">
      <c r="A16" s="3"/>
      <c r="B16" s="4"/>
      <c r="C16" s="3"/>
      <c r="D16" s="3"/>
      <c r="E16" s="3"/>
    </row>
    <row r="17" spans="1:5" x14ac:dyDescent="0.2">
      <c r="A17" s="5"/>
      <c r="C17" s="32" t="s">
        <v>15</v>
      </c>
      <c r="D17" s="32"/>
      <c r="E17" s="3"/>
    </row>
    <row r="18" spans="1:5" x14ac:dyDescent="0.2">
      <c r="A18" s="5" t="s">
        <v>37</v>
      </c>
      <c r="B18" s="20" t="s">
        <v>38</v>
      </c>
      <c r="C18" s="17" t="s">
        <v>16</v>
      </c>
      <c r="D18" s="7">
        <v>0.1</v>
      </c>
      <c r="E18" s="3"/>
    </row>
    <row r="19" spans="1:5" x14ac:dyDescent="0.2">
      <c r="C19" s="32" t="s">
        <v>17</v>
      </c>
      <c r="D19" s="32"/>
      <c r="E19" s="3"/>
    </row>
  </sheetData>
  <mergeCells count="5">
    <mergeCell ref="C17:D17"/>
    <mergeCell ref="C19:D19"/>
    <mergeCell ref="A1:E1"/>
    <mergeCell ref="A3:B4"/>
    <mergeCell ref="A6:B6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商品リスト</vt:lpstr>
      <vt:lpstr>請求書</vt:lpstr>
      <vt:lpstr>見積書</vt:lpstr>
      <vt:lpstr>納品書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2024-03-22T05:06:45Z</dcterms:modified>
</cp:coreProperties>
</file>