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ur01.it.liu.se\students\albma622\Matlab\Proj2\"/>
    </mc:Choice>
  </mc:AlternateContent>
  <xr:revisionPtr revIDLastSave="0" documentId="8_{EE2F2243-63CF-4421-A1F3-920F81EE3801}" xr6:coauthVersionLast="47" xr6:coauthVersionMax="47" xr10:uidLastSave="{00000000-0000-0000-0000-000000000000}"/>
  <bookViews>
    <workbookView xWindow="-26076" yWindow="1368" windowWidth="20100" windowHeight="11172" firstSheet="8" activeTab="12" xr2:uid="{E1C387B5-D4E1-4B1F-907F-D467831BF66C}"/>
  </bookViews>
  <sheets>
    <sheet name="settings" sheetId="6" r:id="rId1"/>
    <sheet name="transactions" sheetId="1" r:id="rId2"/>
    <sheet name="portfolio" sheetId="2" r:id="rId3"/>
    <sheet name="data" sheetId="8" r:id="rId4"/>
    <sheet name="assetHistory" sheetId="4" r:id="rId5"/>
    <sheet name="assetStat" sheetId="5" r:id="rId6"/>
    <sheet name="portfolioHistory" sheetId="3" r:id="rId7"/>
    <sheet name="dailyHoldings" sheetId="7" r:id="rId8"/>
    <sheet name="Calculations" sheetId="13" r:id="rId9"/>
    <sheet name="Numerical" sheetId="10" r:id="rId10"/>
    <sheet name="Analytical" sheetId="11" r:id="rId11"/>
    <sheet name="CML and CAPM" sheetId="12" r:id="rId12"/>
    <sheet name="answer" sheetId="9" r:id="rId13"/>
    <sheet name="Refinitiv" sheetId="14" r:id="rId14"/>
  </sheets>
  <definedNames>
    <definedName name="covarMatrix">assetStat!$R$3:$AB$13</definedName>
    <definedName name="equityPortfolioData">portfolio!$A$10:$L$18</definedName>
    <definedName name="expectedValue">assetStat!$B$1</definedName>
    <definedName name="interestRate">portfolio!$F$2</definedName>
    <definedName name="muVector">assetStat!$B$3:$B$13</definedName>
    <definedName name="optimalEquityWeights">portfolio!$G$9:$G$19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3" l="1"/>
  <c r="J7" i="9" l="1"/>
  <c r="B8" i="9"/>
  <c r="B9" i="9"/>
  <c r="B10" i="9"/>
  <c r="B11" i="9"/>
  <c r="B12" i="9"/>
  <c r="B13" i="9"/>
  <c r="B14" i="9"/>
  <c r="B15" i="9"/>
  <c r="B16" i="9"/>
  <c r="B7" i="9"/>
  <c r="A8" i="9"/>
  <c r="A9" i="9"/>
  <c r="A10" i="9"/>
  <c r="A11" i="9"/>
  <c r="A12" i="9"/>
  <c r="A13" i="9"/>
  <c r="A14" i="9"/>
  <c r="A15" i="9"/>
  <c r="A16" i="9"/>
  <c r="A7" i="9"/>
  <c r="C6" i="13"/>
  <c r="L5" i="13"/>
  <c r="D6" i="13" s="1"/>
  <c r="C5" i="13"/>
  <c r="D5" i="13"/>
  <c r="E5" i="13"/>
  <c r="F5" i="13"/>
  <c r="G5" i="13"/>
  <c r="H5" i="13"/>
  <c r="I5" i="13"/>
  <c r="J5" i="13"/>
  <c r="K5" i="13"/>
  <c r="C4" i="13"/>
  <c r="D4" i="13"/>
  <c r="E4" i="13"/>
  <c r="F4" i="13"/>
  <c r="G4" i="13"/>
  <c r="H4" i="13"/>
  <c r="I4" i="13"/>
  <c r="J4" i="13"/>
  <c r="K4" i="13"/>
  <c r="B4" i="13"/>
  <c r="A5" i="2"/>
  <c r="B5" i="2"/>
  <c r="A6" i="2"/>
  <c r="B6" i="2"/>
  <c r="D6" i="2"/>
  <c r="E6" i="2"/>
  <c r="K8" i="2"/>
  <c r="L8" i="2"/>
  <c r="A9" i="2"/>
  <c r="B9" i="2"/>
  <c r="K9" i="2"/>
  <c r="L9" i="2"/>
  <c r="A10" i="2"/>
  <c r="B10" i="2"/>
  <c r="K10" i="2"/>
  <c r="L10" i="2"/>
  <c r="A11" i="2"/>
  <c r="B11" i="2"/>
  <c r="K11" i="2"/>
  <c r="L11" i="2"/>
  <c r="A12" i="2"/>
  <c r="B12" i="2"/>
  <c r="K12" i="2"/>
  <c r="L12" i="2"/>
  <c r="A13" i="2"/>
  <c r="B13" i="2"/>
  <c r="K13" i="2"/>
  <c r="L13" i="2"/>
  <c r="A14" i="2"/>
  <c r="B14" i="2"/>
  <c r="K14" i="2"/>
  <c r="L14" i="2"/>
  <c r="A15" i="2"/>
  <c r="B15" i="2"/>
  <c r="K15" i="2"/>
  <c r="L15" i="2"/>
  <c r="A16" i="2"/>
  <c r="B16" i="2"/>
  <c r="K16" i="2"/>
  <c r="L16" i="2"/>
  <c r="A17" i="2"/>
  <c r="B17" i="2"/>
  <c r="K17" i="2"/>
  <c r="L17" i="2"/>
  <c r="A18" i="2"/>
  <c r="B18" i="2"/>
  <c r="K18" i="2"/>
  <c r="L18" i="2"/>
  <c r="A19" i="2"/>
  <c r="B19" i="2"/>
  <c r="K19" i="2"/>
  <c r="L19" i="2"/>
  <c r="G5" i="8"/>
  <c r="E6" i="8"/>
  <c r="G6" i="8"/>
  <c r="J10" i="1"/>
  <c r="J3" i="1"/>
  <c r="J4" i="1"/>
  <c r="P4" i="1"/>
  <c r="J5" i="1"/>
  <c r="P5" i="1"/>
  <c r="P6" i="1"/>
  <c r="P7" i="1"/>
  <c r="P8" i="1"/>
  <c r="P9" i="1"/>
  <c r="P10" i="1"/>
  <c r="P11" i="1"/>
  <c r="P12" i="1"/>
  <c r="J6" i="1"/>
  <c r="J7" i="1"/>
  <c r="J8" i="1"/>
  <c r="J9" i="1"/>
  <c r="J11" i="1"/>
  <c r="J12" i="1"/>
  <c r="J13" i="1"/>
  <c r="K5" i="14"/>
  <c r="N12" i="1"/>
  <c r="N11" i="1"/>
  <c r="N10" i="1"/>
  <c r="N9" i="1"/>
  <c r="N8" i="1"/>
  <c r="N7" i="1"/>
  <c r="N6" i="1"/>
  <c r="N5" i="1"/>
  <c r="N4" i="1"/>
  <c r="N2" i="1"/>
  <c r="J2" i="1"/>
  <c r="P2" i="1"/>
  <c r="B4" i="6"/>
  <c r="B3" i="6"/>
  <c r="B6" i="6"/>
  <c r="A6" i="6"/>
  <c r="B9" i="6"/>
  <c r="A9" i="6"/>
  <c r="B8" i="6"/>
  <c r="A8" i="6"/>
  <c r="B7" i="6"/>
  <c r="A7" i="6"/>
  <c r="A5" i="6"/>
  <c r="A4" i="6"/>
  <c r="A3" i="6"/>
  <c r="B5" i="6"/>
  <c r="B2" i="6"/>
  <c r="B27" i="6"/>
  <c r="B26" i="6"/>
  <c r="B25" i="6"/>
  <c r="C26" i="6"/>
  <c r="B22" i="6"/>
  <c r="C21" i="6"/>
  <c r="B21" i="6"/>
  <c r="G2" i="8"/>
  <c r="H11" i="8"/>
  <c r="J10" i="8"/>
  <c r="J9" i="2" s="1"/>
  <c r="H12" i="8"/>
  <c r="J16" i="8"/>
  <c r="J15" i="2" s="1"/>
  <c r="F13" i="8"/>
  <c r="H17" i="8"/>
  <c r="M8" i="8"/>
  <c r="J15" i="8"/>
  <c r="J14" i="2" s="1"/>
  <c r="G10" i="8"/>
  <c r="I9" i="2" s="1"/>
  <c r="F18" i="8"/>
  <c r="G15" i="8"/>
  <c r="I14" i="2" s="1"/>
  <c r="J20" i="8"/>
  <c r="J19" i="2" s="1"/>
  <c r="J14" i="8"/>
  <c r="J13" i="2" s="1"/>
  <c r="G20" i="8"/>
  <c r="I19" i="2" s="1"/>
  <c r="I5" i="8"/>
  <c r="I12" i="8"/>
  <c r="J18" i="8"/>
  <c r="J17" i="2" s="1"/>
  <c r="G18" i="8"/>
  <c r="I17" i="2" s="1"/>
  <c r="F17" i="8"/>
  <c r="J13" i="8"/>
  <c r="J12" i="2" s="1"/>
  <c r="J11" i="8"/>
  <c r="J10" i="2" s="1"/>
  <c r="H19" i="8"/>
  <c r="K5" i="8"/>
  <c r="G13" i="8"/>
  <c r="I12" i="2" s="1"/>
  <c r="I17" i="8"/>
  <c r="A2" i="4"/>
  <c r="I18" i="8"/>
  <c r="G16" i="8"/>
  <c r="A3" i="4"/>
  <c r="F16" i="8"/>
  <c r="H15" i="2" s="1"/>
  <c r="H6" i="8"/>
  <c r="C6" i="8" s="1"/>
  <c r="C6" i="2" s="1"/>
  <c r="J5" i="8"/>
  <c r="F5" i="8" s="1"/>
  <c r="F2" i="2"/>
  <c r="H16" i="8"/>
  <c r="G19" i="8"/>
  <c r="I18" i="2" s="1"/>
  <c r="H13" i="8"/>
  <c r="G11" i="8"/>
  <c r="I13" i="8"/>
  <c r="I19" i="8"/>
  <c r="H10" i="8"/>
  <c r="I11" i="8"/>
  <c r="F11" i="8"/>
  <c r="H10" i="2" s="1"/>
  <c r="H15" i="8"/>
  <c r="J6" i="8"/>
  <c r="F6" i="8" s="1"/>
  <c r="J12" i="8"/>
  <c r="J11" i="2" s="1"/>
  <c r="F19" i="8"/>
  <c r="H18" i="2" s="1"/>
  <c r="F15" i="8"/>
  <c r="H14" i="2" s="1"/>
  <c r="B2" i="14"/>
  <c r="J17" i="8"/>
  <c r="J16" i="2" s="1"/>
  <c r="H14" i="8"/>
  <c r="I20" i="8"/>
  <c r="F12" i="8"/>
  <c r="H5" i="8"/>
  <c r="C5" i="8" s="1"/>
  <c r="C5" i="2" s="1"/>
  <c r="G12" i="8"/>
  <c r="I11" i="2" s="1"/>
  <c r="F14" i="8"/>
  <c r="H13" i="2" s="1"/>
  <c r="I14" i="8"/>
  <c r="H18" i="8"/>
  <c r="G17" i="8"/>
  <c r="I16" i="2" s="1"/>
  <c r="G14" i="8"/>
  <c r="I13" i="2" s="1"/>
  <c r="J19" i="8"/>
  <c r="J18" i="2" s="1"/>
  <c r="F10" i="8"/>
  <c r="H9" i="2" s="1"/>
  <c r="I16" i="8"/>
  <c r="H20" i="8"/>
  <c r="K6" i="8"/>
  <c r="I10" i="8"/>
  <c r="I6" i="8"/>
  <c r="I15" i="8"/>
  <c r="F20" i="8"/>
  <c r="C25" i="6"/>
  <c r="B24" i="6"/>
  <c r="C24" i="6"/>
  <c r="B23" i="6"/>
  <c r="C22" i="6"/>
  <c r="C23" i="6"/>
  <c r="B6" i="13" l="1"/>
  <c r="L6" i="13"/>
  <c r="K6" i="13"/>
  <c r="J6" i="13"/>
  <c r="I6" i="13"/>
  <c r="H6" i="13"/>
  <c r="G6" i="13"/>
  <c r="F6" i="13"/>
  <c r="E6" i="13"/>
  <c r="C18" i="8"/>
  <c r="C17" i="2" s="1"/>
  <c r="D5" i="8"/>
  <c r="D13" i="8" s="1"/>
  <c r="D12" i="2" s="1"/>
  <c r="C20" i="8"/>
  <c r="C19" i="2" s="1"/>
  <c r="C17" i="8"/>
  <c r="C16" i="2" s="1"/>
  <c r="H16" i="2"/>
  <c r="C12" i="8"/>
  <c r="C11" i="2" s="1"/>
  <c r="C16" i="8"/>
  <c r="C15" i="2" s="1"/>
  <c r="C11" i="8"/>
  <c r="C10" i="2" s="1"/>
  <c r="I15" i="2"/>
  <c r="C19" i="8"/>
  <c r="C18" i="2" s="1"/>
  <c r="C13" i="8"/>
  <c r="C12" i="2" s="1"/>
  <c r="H17" i="2"/>
  <c r="H19" i="2"/>
  <c r="H11" i="2"/>
  <c r="C14" i="8"/>
  <c r="C15" i="8"/>
  <c r="C10" i="8"/>
  <c r="H12" i="2"/>
  <c r="I10" i="2"/>
  <c r="D11" i="8" l="1"/>
  <c r="D10" i="2" s="1"/>
  <c r="D17" i="8"/>
  <c r="D16" i="2" s="1"/>
  <c r="D12" i="8"/>
  <c r="D11" i="2" s="1"/>
  <c r="E5" i="8"/>
  <c r="D18" i="8"/>
  <c r="D17" i="2" s="1"/>
  <c r="D10" i="8"/>
  <c r="D9" i="2" s="1"/>
  <c r="D20" i="8"/>
  <c r="D19" i="2" s="1"/>
  <c r="D5" i="2"/>
  <c r="D16" i="8"/>
  <c r="D15" i="2" s="1"/>
  <c r="D14" i="8"/>
  <c r="D13" i="2" s="1"/>
  <c r="D15" i="8"/>
  <c r="D14" i="2" s="1"/>
  <c r="D19" i="8"/>
  <c r="D18" i="2" s="1"/>
  <c r="E11" i="8"/>
  <c r="E10" i="2" s="1"/>
  <c r="C13" i="2"/>
  <c r="C9" i="2"/>
  <c r="E12" i="8"/>
  <c r="C14" i="2"/>
  <c r="E20" i="8"/>
  <c r="E5" i="2"/>
  <c r="F2" i="8"/>
  <c r="E13" i="8"/>
  <c r="E17" i="8" l="1"/>
  <c r="E16" i="2" s="1"/>
  <c r="E14" i="8"/>
  <c r="E18" i="8"/>
  <c r="E19" i="8"/>
  <c r="E10" i="8"/>
  <c r="E9" i="2" s="1"/>
  <c r="E16" i="8"/>
  <c r="E15" i="2" s="1"/>
  <c r="E15" i="8"/>
  <c r="F16" i="2"/>
  <c r="F14" i="2"/>
  <c r="E14" i="2"/>
  <c r="F11" i="2"/>
  <c r="E11" i="2"/>
  <c r="E2" i="2"/>
  <c r="F6" i="2"/>
  <c r="F5" i="2"/>
  <c r="F10" i="2"/>
  <c r="E19" i="2"/>
  <c r="F19" i="2"/>
  <c r="F17" i="2"/>
  <c r="E17" i="2"/>
  <c r="F18" i="2"/>
  <c r="E18" i="2"/>
  <c r="F12" i="2"/>
  <c r="E12" i="2"/>
  <c r="F13" i="2"/>
  <c r="E13" i="2"/>
  <c r="F9" i="2" l="1"/>
  <c r="F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Jörgen Blomvall</author>
  </authors>
  <commentList>
    <comment ref="H1" authorId="0" shapeId="0" xr:uid="{2F996AD4-0116-4B6E-AF4F-B0842F6B66A5}">
      <text>
        <r>
          <rPr>
            <b/>
            <sz val="9"/>
            <color indexed="81"/>
            <rFont val="Tahoma"/>
            <family val="2"/>
          </rPr>
          <t>Commission to broker</t>
        </r>
      </text>
    </comment>
    <comment ref="I1" authorId="0" shapeId="0" xr:uid="{14F5AC0F-3584-481C-93E8-F36D5EB7949D}">
      <text>
        <r>
          <rPr>
            <b/>
            <sz val="9"/>
            <color indexed="81"/>
            <rFont val="Tahoma"/>
            <family val="2"/>
          </rPr>
          <t>Fee to e.g. clearing house</t>
        </r>
      </text>
    </comment>
    <comment ref="Z16" authorId="0" shapeId="0" xr:uid="{0C89DB17-E7A1-4E69-8C7D-8D6C9689002A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  <comment ref="Z17" authorId="0" shapeId="0" xr:uid="{EEC80F83-FD41-4F7E-8189-1664C4E1B4E4}">
      <text>
        <r>
          <rPr>
            <b/>
            <sz val="9"/>
            <color indexed="81"/>
            <rFont val="Tahoma"/>
            <family val="2"/>
          </rPr>
          <t>Nasdaq fee, Index:
3,5 SEK/contract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Jörgen Blomvall</author>
  </authors>
  <commentList>
    <comment ref="A1" authorId="0" shapeId="0" xr:uid="{1F570091-C2DC-498B-AF49-C4F02767B272}">
      <text>
        <r>
          <rPr>
            <b/>
            <sz val="9"/>
            <color indexed="8"/>
            <rFont val="Tahoma"/>
            <family val="2"/>
          </rPr>
          <t xml:space="preserve">Portfolio values are appended automatically when the document is open if the variable trapType in the module automaticStart is changed to
</t>
        </r>
        <r>
          <rPr>
            <b/>
            <sz val="9"/>
            <color indexed="8"/>
            <rFont val="Tahoma"/>
            <family val="2"/>
          </rPr>
          <t xml:space="preserve">trapType = 1 for every second minute
</t>
        </r>
        <r>
          <rPr>
            <b/>
            <sz val="9"/>
            <color indexed="8"/>
            <rFont val="Tahoma"/>
            <family val="2"/>
          </rPr>
          <t xml:space="preserve">trapType = 2 for every day at 18:00
</t>
        </r>
        <r>
          <rPr>
            <b/>
            <sz val="9"/>
            <color indexed="8"/>
            <rFont val="Tahoma"/>
            <family val="2"/>
          </rPr>
          <t xml:space="preserve">
</t>
        </r>
        <r>
          <rPr>
            <b/>
            <sz val="9"/>
            <color indexed="8"/>
            <rFont val="Tahoma"/>
            <family val="2"/>
          </rPr>
          <t>Note that the change in variable value only takes effect if the document is saved and then opened again. (Auto_Open is run only when the document is opened)</t>
        </r>
        <r>
          <rPr>
            <sz val="9"/>
            <color indexed="8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<sst xmlns="http://schemas.openxmlformats.org/spreadsheetml/2006/main" count="379" uniqueCount="136">
  <si>
    <t>Deposit</t>
  </si>
  <si>
    <t>Buy</t>
  </si>
  <si>
    <t>Asset</t>
  </si>
  <si>
    <t>Holding</t>
  </si>
  <si>
    <t>Cash</t>
  </si>
  <si>
    <t>Description</t>
  </si>
  <si>
    <t>LAST</t>
  </si>
  <si>
    <t>Date</t>
  </si>
  <si>
    <t>Value</t>
  </si>
  <si>
    <t>Price</t>
  </si>
  <si>
    <t>Volatility</t>
  </si>
  <si>
    <t>Correlation</t>
  </si>
  <si>
    <t>Covariance</t>
  </si>
  <si>
    <t>Number</t>
  </si>
  <si>
    <t>BID</t>
  </si>
  <si>
    <t>ASK</t>
  </si>
  <si>
    <t>ACVOL_1</t>
  </si>
  <si>
    <t>Equity</t>
  </si>
  <si>
    <t>Asset type</t>
  </si>
  <si>
    <t>Share</t>
  </si>
  <si>
    <t>Optimal</t>
  </si>
  <si>
    <t>IDN</t>
  </si>
  <si>
    <t>AN.RS.L.BETA</t>
  </si>
  <si>
    <t>AN.RS.L.VOLATILITY_30D</t>
  </si>
  <si>
    <t>Currency</t>
  </si>
  <si>
    <t>SEK</t>
  </si>
  <si>
    <t># Transactions</t>
  </si>
  <si>
    <t>Watch list</t>
  </si>
  <si>
    <t>3M STIBOR</t>
  </si>
  <si>
    <t>Deposits SEK</t>
  </si>
  <si>
    <t>SEK=</t>
  </si>
  <si>
    <t>Total value (SEK)</t>
  </si>
  <si>
    <t>FX</t>
  </si>
  <si>
    <t>FX (USDxxx)</t>
  </si>
  <si>
    <t>MATUR_DATE</t>
  </si>
  <si>
    <t>COUPN_RATE</t>
  </si>
  <si>
    <t>RT_YIELD_1</t>
  </si>
  <si>
    <t>SEC_YLD_1</t>
  </si>
  <si>
    <t>PRIMACT_1</t>
  </si>
  <si>
    <t>SEC_ACT_1</t>
  </si>
  <si>
    <t>ACCR_INT</t>
  </si>
  <si>
    <t>Yes</t>
  </si>
  <si>
    <t>Display</t>
  </si>
  <si>
    <t>Equity fields</t>
  </si>
  <si>
    <t>Summarize</t>
  </si>
  <si>
    <t>Equity options fields</t>
  </si>
  <si>
    <t>ON rate</t>
  </si>
  <si>
    <t>Currency fields</t>
  </si>
  <si>
    <t>ON</t>
  </si>
  <si>
    <t>Fixed income fields</t>
  </si>
  <si>
    <t>Fixed income</t>
  </si>
  <si>
    <t>Portfolio currency</t>
  </si>
  <si>
    <t>ON BID</t>
  </si>
  <si>
    <t>ON ASK</t>
  </si>
  <si>
    <t>EXPIR_DATE</t>
  </si>
  <si>
    <t>STRIKE_PRC</t>
  </si>
  <si>
    <t>PUTCALLIND</t>
  </si>
  <si>
    <t>Forward fields</t>
  </si>
  <si>
    <t>Forward</t>
  </si>
  <si>
    <t>Asset property 1</t>
  </si>
  <si>
    <t>Future fields</t>
  </si>
  <si>
    <t>Future</t>
  </si>
  <si>
    <t>assetHistory</t>
  </si>
  <si>
    <t>column</t>
  </si>
  <si>
    <t>#data</t>
  </si>
  <si>
    <t>End</t>
  </si>
  <si>
    <t>FI Clean price</t>
  </si>
  <si>
    <t>FI Accrued interest</t>
  </si>
  <si>
    <t>Commission</t>
  </si>
  <si>
    <t>Fee</t>
  </si>
  <si>
    <t>Timestamp</t>
  </si>
  <si>
    <t>HST_CLOSE</t>
  </si>
  <si>
    <t>TRDPRC_1</t>
  </si>
  <si>
    <t>TR.Volatility30D</t>
  </si>
  <si>
    <t>TR.BetaDaily90D</t>
  </si>
  <si>
    <t>Historical Data</t>
  </si>
  <si>
    <t>Consistency</t>
  </si>
  <si>
    <t>W/ Risk Free Rate</t>
  </si>
  <si>
    <t>W/O Risk Free Rate</t>
  </si>
  <si>
    <t>Stocks</t>
  </si>
  <si>
    <t>Expected Return</t>
  </si>
  <si>
    <t>Market Portfolio</t>
  </si>
  <si>
    <t>Market Capitalization Weights</t>
  </si>
  <si>
    <t>Beta</t>
  </si>
  <si>
    <t>CAPM</t>
  </si>
  <si>
    <t>Market Porfolio</t>
  </si>
  <si>
    <t>Variance</t>
  </si>
  <si>
    <t>m</t>
  </si>
  <si>
    <r>
      <t>x</t>
    </r>
    <r>
      <rPr>
        <b/>
        <vertAlign val="subscript"/>
        <sz val="11"/>
        <color indexed="8"/>
        <rFont val="Calibri"/>
        <family val="2"/>
      </rPr>
      <t>M</t>
    </r>
  </si>
  <si>
    <t>x</t>
  </si>
  <si>
    <t>b</t>
  </si>
  <si>
    <t>Coefficient</t>
  </si>
  <si>
    <t>r</t>
  </si>
  <si>
    <r>
      <t>a</t>
    </r>
    <r>
      <rPr>
        <b/>
        <vertAlign val="subscript"/>
        <sz val="11"/>
        <color indexed="8"/>
        <rFont val="Calibri"/>
        <family val="2"/>
      </rPr>
      <t>1</t>
    </r>
  </si>
  <si>
    <r>
      <t>b</t>
    </r>
    <r>
      <rPr>
        <b/>
        <vertAlign val="subscript"/>
        <sz val="11"/>
        <color indexed="8"/>
        <rFont val="Calibri"/>
        <family val="2"/>
      </rPr>
      <t>2</t>
    </r>
  </si>
  <si>
    <t>d</t>
  </si>
  <si>
    <r>
      <t>a</t>
    </r>
    <r>
      <rPr>
        <b/>
        <vertAlign val="subscript"/>
        <sz val="11"/>
        <color indexed="8"/>
        <rFont val="Calibri"/>
        <family val="2"/>
      </rPr>
      <t>0</t>
    </r>
  </si>
  <si>
    <r>
      <t>b</t>
    </r>
    <r>
      <rPr>
        <b/>
        <vertAlign val="subscript"/>
        <sz val="11"/>
        <color indexed="8"/>
        <rFont val="Calibri"/>
        <family val="2"/>
      </rPr>
      <t>1</t>
    </r>
  </si>
  <si>
    <r>
      <t>b</t>
    </r>
    <r>
      <rPr>
        <b/>
        <vertAlign val="subscript"/>
        <sz val="11"/>
        <color indexed="8"/>
        <rFont val="Calibri"/>
        <family val="2"/>
      </rPr>
      <t>0</t>
    </r>
  </si>
  <si>
    <t xml:space="preserve">Do the calculations for mu, xT, xR, xM, sigma etc </t>
  </si>
  <si>
    <t xml:space="preserve">Solve the optimation problem using mu and Covariansmatrix with or without Risk-Free interest rate. </t>
  </si>
  <si>
    <t>Use the solver under Data (problemlösaren).</t>
  </si>
  <si>
    <t>Plot the mu against sigma for each solution</t>
  </si>
  <si>
    <t>Solve the problem analytical for different values of lambda, with and without the risk-free interest rate</t>
  </si>
  <si>
    <t>Plot the mu against the sigma with or without the risk-freee interest rate</t>
  </si>
  <si>
    <t>Do the calculations and plot the CML and CAPM</t>
  </si>
  <si>
    <t xml:space="preserve">Solve the problem for different values of gamma 𝛾=0.2,  0.4,  0.6,  1,  5,  10,  20,  30, 40, 50 </t>
  </si>
  <si>
    <r>
      <t> </t>
    </r>
    <r>
      <rPr>
        <sz val="8.75"/>
        <color indexed="63"/>
        <rFont val="Courier New"/>
        <family val="3"/>
      </rPr>
      <t>SAN.MC</t>
    </r>
  </si>
  <si>
    <t>TEF.MC</t>
  </si>
  <si>
    <t>BBVA.MC</t>
  </si>
  <si>
    <t>IBE.MC</t>
  </si>
  <si>
    <t>ITX.MC</t>
  </si>
  <si>
    <t>REP.MC</t>
  </si>
  <si>
    <t>CABK.MC</t>
  </si>
  <si>
    <t>CLNX.MC</t>
  </si>
  <si>
    <t>FER.MC</t>
  </si>
  <si>
    <t>Spanish government bond</t>
  </si>
  <si>
    <t>Euro Short-Term Rate</t>
  </si>
  <si>
    <t>Plocka från refinitv</t>
  </si>
  <si>
    <t>R-simple</t>
  </si>
  <si>
    <t>R-continous</t>
  </si>
  <si>
    <t>EUR</t>
  </si>
  <si>
    <t>.IBEX</t>
  </si>
  <si>
    <t>EUR=</t>
  </si>
  <si>
    <t>Deposits EUR</t>
  </si>
  <si>
    <t> SAN.MC</t>
  </si>
  <si>
    <t>ACS.MC</t>
  </si>
  <si>
    <t>Daily Beta - 90 Day</t>
  </si>
  <si>
    <t>Volatility - 30 days</t>
  </si>
  <si>
    <t>Trade Close</t>
  </si>
  <si>
    <t>Mid Price Close</t>
  </si>
  <si>
    <t>Expected value</t>
  </si>
  <si>
    <t>Weights</t>
  </si>
  <si>
    <t>Sum</t>
  </si>
  <si>
    <t>market cap</t>
  </si>
  <si>
    <t>The answers should be written in the columns below, no other columns can be added to the sheet,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</si>
</sst>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.0000%"/>
    <numFmt numFmtId="183" formatCode="###,###,###.00"/>
    <numFmt numFmtId="184" formatCode="0.000%"/>
    <numFmt numFmtId="186" formatCode="0.0000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vertAlign val="subscript"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20"/>
      <name val="Cambria Math"/>
      <family val="1"/>
    </font>
    <font>
      <sz val="8.75"/>
      <color indexed="63"/>
      <name val="Courier New"/>
      <family val="3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sz val="10"/>
      <color theme="4"/>
      <name val="Arial"/>
      <family val="2"/>
    </font>
    <font>
      <sz val="12"/>
      <color rgb="FF404040"/>
      <name val="Segoe UI"/>
      <family val="2"/>
    </font>
    <font>
      <sz val="11"/>
      <color rgb="FF40404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1">
    <xf numFmtId="0" fontId="0" fillId="0" borderId="0" xfId="0"/>
    <xf numFmtId="3" fontId="0" fillId="0" borderId="0" xfId="0" applyNumberFormat="1"/>
    <xf numFmtId="22" fontId="0" fillId="0" borderId="0" xfId="0" applyNumberFormat="1"/>
    <xf numFmtId="0" fontId="0" fillId="0" borderId="0" xfId="0" applyNumberFormat="1"/>
    <xf numFmtId="14" fontId="0" fillId="0" borderId="0" xfId="0" applyNumberFormat="1"/>
    <xf numFmtId="10" fontId="0" fillId="0" borderId="0" xfId="0" applyNumberFormat="1"/>
    <xf numFmtId="0" fontId="3" fillId="0" borderId="0" xfId="0" applyFont="1"/>
    <xf numFmtId="183" fontId="0" fillId="0" borderId="0" xfId="0" applyNumberFormat="1"/>
    <xf numFmtId="184" fontId="0" fillId="0" borderId="0" xfId="0" applyNumberFormat="1"/>
    <xf numFmtId="0" fontId="0" fillId="0" borderId="0" xfId="0" quotePrefix="1"/>
    <xf numFmtId="0" fontId="3" fillId="0" borderId="0" xfId="0" quotePrefix="1" applyFont="1"/>
    <xf numFmtId="168" fontId="0" fillId="0" borderId="0" xfId="0" applyNumberFormat="1"/>
    <xf numFmtId="168" fontId="0" fillId="0" borderId="0" xfId="6" applyNumberFormat="1" applyFont="1"/>
    <xf numFmtId="184" fontId="0" fillId="0" borderId="0" xfId="6" applyNumberFormat="1" applyFont="1"/>
    <xf numFmtId="0" fontId="0" fillId="2" borderId="0" xfId="0" applyFill="1"/>
    <xf numFmtId="0" fontId="0" fillId="3" borderId="1" xfId="0" applyFill="1" applyBorder="1"/>
    <xf numFmtId="0" fontId="7" fillId="3" borderId="2" xfId="0" applyFont="1" applyFill="1" applyBorder="1"/>
    <xf numFmtId="0" fontId="7" fillId="3" borderId="0" xfId="0" applyFont="1" applyFill="1"/>
    <xf numFmtId="0" fontId="7" fillId="3" borderId="3" xfId="0" applyFont="1" applyFill="1" applyBorder="1"/>
    <xf numFmtId="0" fontId="7" fillId="3" borderId="4" xfId="0" applyFont="1" applyFill="1" applyBorder="1" applyAlignment="1">
      <alignment wrapText="1"/>
    </xf>
    <xf numFmtId="0" fontId="7" fillId="3" borderId="5" xfId="0" applyFont="1" applyFill="1" applyBorder="1"/>
    <xf numFmtId="14" fontId="15" fillId="3" borderId="6" xfId="0" applyNumberFormat="1" applyFont="1" applyFill="1" applyBorder="1"/>
    <xf numFmtId="0" fontId="7" fillId="3" borderId="7" xfId="0" applyFont="1" applyFill="1" applyBorder="1"/>
    <xf numFmtId="0" fontId="7" fillId="3" borderId="6" xfId="0" applyFont="1" applyFill="1" applyBorder="1"/>
    <xf numFmtId="0" fontId="15" fillId="3" borderId="8" xfId="0" applyFont="1" applyFill="1" applyBorder="1"/>
    <xf numFmtId="14" fontId="15" fillId="3" borderId="8" xfId="0" applyNumberFormat="1" applyFont="1" applyFill="1" applyBorder="1"/>
    <xf numFmtId="0" fontId="14" fillId="3" borderId="4" xfId="2" applyFont="1" applyFill="1" applyBorder="1"/>
    <xf numFmtId="0" fontId="14" fillId="3" borderId="3" xfId="2" applyFont="1" applyFill="1" applyBorder="1"/>
    <xf numFmtId="0" fontId="14" fillId="3" borderId="0" xfId="2" applyFont="1" applyFill="1"/>
    <xf numFmtId="0" fontId="3" fillId="2" borderId="9" xfId="0" applyFont="1" applyFill="1" applyBorder="1"/>
    <xf numFmtId="0" fontId="14" fillId="3" borderId="9" xfId="2" applyFont="1" applyFill="1" applyBorder="1"/>
    <xf numFmtId="0" fontId="3" fillId="2" borderId="0" xfId="2" applyFill="1"/>
    <xf numFmtId="0" fontId="0" fillId="0" borderId="0" xfId="0" applyBorder="1"/>
    <xf numFmtId="0" fontId="0" fillId="2" borderId="0" xfId="0" applyFill="1" applyBorder="1"/>
    <xf numFmtId="0" fontId="3" fillId="2" borderId="0" xfId="0" applyFont="1" applyFill="1" applyBorder="1"/>
    <xf numFmtId="0" fontId="3" fillId="2" borderId="0" xfId="0" applyFont="1" applyFill="1"/>
    <xf numFmtId="0" fontId="16" fillId="2" borderId="0" xfId="0" applyFont="1" applyFill="1" applyBorder="1"/>
    <xf numFmtId="0" fontId="12" fillId="0" borderId="0" xfId="0" applyFont="1"/>
    <xf numFmtId="0" fontId="17" fillId="0" borderId="0" xfId="0" applyFont="1"/>
    <xf numFmtId="0" fontId="18" fillId="0" borderId="0" xfId="0" applyFont="1"/>
    <xf numFmtId="0" fontId="7" fillId="0" borderId="0" xfId="0" applyFont="1"/>
    <xf numFmtId="9" fontId="0" fillId="0" borderId="0" xfId="4" applyFont="1"/>
    <xf numFmtId="0" fontId="7" fillId="3" borderId="0" xfId="0" applyFont="1" applyFill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0" fontId="3" fillId="2" borderId="9" xfId="4" applyNumberFormat="1" applyFont="1" applyFill="1" applyBorder="1"/>
    <xf numFmtId="186" fontId="3" fillId="2" borderId="9" xfId="4" applyNumberFormat="1" applyFont="1" applyFill="1" applyBorder="1"/>
    <xf numFmtId="186" fontId="3" fillId="2" borderId="9" xfId="0" applyNumberFormat="1" applyFont="1" applyFill="1" applyBorder="1"/>
  </cellXfs>
  <cellStyles count="7">
    <cellStyle name="Normal" xfId="0" builtinId="0"/>
    <cellStyle name="Normal 2" xfId="1" xr:uid="{1BC25B84-6BFE-490C-AE08-30CC16BA6815}"/>
    <cellStyle name="Normal 2 2" xfId="2" xr:uid="{174ED835-58CB-4D43-8B17-8E52FC590119}"/>
    <cellStyle name="Normal 3" xfId="3" xr:uid="{75507233-1CDA-4FBB-98CC-2FB4B8FB63F9}"/>
    <cellStyle name="Percent" xfId="4" builtinId="5"/>
    <cellStyle name="Percent 2" xfId="5" xr:uid="{6C625CCF-2814-43F0-AC8A-C3ED4E27A6E7}"/>
    <cellStyle name="Percent 3" xfId="6" xr:uid="{7723C25E-4774-4007-8618-79274A2BB76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4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48" name="Button 24" descr="Update portfolio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147929D6-F820-9D10-E706-14D1C1931E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sv-SE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portfolio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0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599B1F28-C403-1D28-FEEC-4B1AC77877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sv-SE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statistics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0</xdr:row>
          <xdr:rowOff>0</xdr:rowOff>
        </xdr:from>
        <xdr:to>
          <xdr:col>16</xdr:col>
          <xdr:colOff>0</xdr:colOff>
          <xdr:row>2</xdr:row>
          <xdr:rowOff>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3AD2E94F-41FC-11C1-8027-D455CE49DD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sv-SE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Optimize equity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13</xdr:col>
      <xdr:colOff>266038</xdr:colOff>
      <xdr:row>7</xdr:row>
      <xdr:rowOff>43586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93754EA-09ED-2DBF-CFE1-83EA1AF7E279}"/>
                </a:ext>
              </a:extLst>
            </xdr14:cNvPr>
            <xdr14:cNvContentPartPr/>
          </xdr14:nvContentPartPr>
          <xdr14:nvPr macro=""/>
          <xdr14:xfrm>
            <a:off x="8255000" y="165100"/>
            <a:ext cx="2755900" cy="1034186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793754EA-09ED-2DBF-CFE1-83EA1AF7E27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45536" y="156234"/>
              <a:ext cx="2774449" cy="10515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272082</xdr:colOff>
      <xdr:row>7</xdr:row>
      <xdr:rowOff>146093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D7F33ED-39A9-7149-3CE2-61976B2F9FCE}"/>
                </a:ext>
              </a:extLst>
            </xdr14:cNvPr>
            <xdr14:cNvContentPartPr/>
          </xdr14:nvContentPartPr>
          <xdr14:nvPr macro=""/>
          <xdr14:xfrm>
            <a:off x="11557000" y="165100"/>
            <a:ext cx="2761985" cy="1138655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BD7F33ED-39A9-7149-3CE2-61976B2F9FC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547537" y="156204"/>
              <a:ext cx="2780532" cy="115609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430530</xdr:colOff>
      <xdr:row>1</xdr:row>
      <xdr:rowOff>158115</xdr:rowOff>
    </xdr:from>
    <xdr:to>
      <xdr:col>12</xdr:col>
      <xdr:colOff>753299</xdr:colOff>
      <xdr:row>4</xdr:row>
      <xdr:rowOff>145705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10">
              <a:extLst>
                <a:ext uri="{FF2B5EF4-FFF2-40B4-BE49-F238E27FC236}">
                  <a16:creationId xmlns:a16="http://schemas.microsoft.com/office/drawing/2014/main" id="{648C5B6A-13EC-61FC-5389-0870B6AE1FCE}"/>
                </a:ext>
              </a:extLst>
            </xdr:cNvPr>
            <xdr:cNvSpPr txBox="1"/>
          </xdr:nvSpPr>
          <xdr:spPr>
            <a:xfrm>
              <a:off x="8039100" y="314325"/>
              <a:ext cx="1831507" cy="47904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sv-SE" sz="18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sv-SE" sz="18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sv-SE" sz="1800" i="0">
                                <a:latin typeface="Cambria Math" panose="02040503050406030204" pitchFamily="18" charset="0"/>
                              </a:rPr>
                              <m:t>max</m:t>
                            </m:r>
                          </m:e>
                          <m:lim>
                            <m:sSup>
                              <m:sSupPr>
                                <m:ctrlPr>
                                  <a:rPr lang="sv-SE" sz="18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sv-SE" sz="1800" b="1" i="1">
                                    <a:latin typeface="Cambria Math" panose="02040503050406030204" pitchFamily="18" charset="0"/>
                                  </a:rPr>
                                  <m:t>𝟏</m:t>
                                </m:r>
                              </m:e>
                              <m:sup>
                                <m:r>
                                  <a:rPr lang="sv-SE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p>
                            </m:sSup>
                            <m:r>
                              <a:rPr lang="sv-SE" sz="18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  <m:r>
                              <a:rPr lang="sv-SE" sz="1800" b="1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sv-SE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lim>
                        </m:limLow>
                      </m:fName>
                      <m:e>
                        <m:sSup>
                          <m:sSupPr>
                            <m:ctrlPr>
                              <a:rPr lang="sv-SE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sv-SE" sz="1800" b="1" i="1">
                                <a:latin typeface="Cambria Math" panose="02040503050406030204" pitchFamily="18" charset="0"/>
                              </a:rPr>
                              <m:t>𝝁</m:t>
                            </m:r>
                          </m:e>
                          <m:sup>
                            <m:r>
                              <a:rPr lang="sv-SE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p>
                        </m:sSup>
                        <m:r>
                          <a:rPr lang="sv-SE" sz="18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sv-SE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sv-SE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sv-SE" sz="18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</m:num>
                          <m:den>
                            <m:r>
                              <a:rPr lang="sv-SE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sSup>
                          <m:sSupPr>
                            <m:ctrlPr>
                              <a:rPr lang="sv-SE" sz="18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sv-SE" sz="18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sv-SE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p>
                        </m:sSup>
                        <m:r>
                          <a:rPr lang="sv-SE" sz="18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sv-SE" sz="18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func>
                  </m:oMath>
                </m:oMathPara>
              </a14:m>
              <a:endParaRPr lang="sv-SE" sz="1800"/>
            </a:p>
          </xdr:txBody>
        </xdr:sp>
      </mc:Choice>
      <mc:Fallback>
        <xdr:sp macro="" textlink="">
          <xdr:nvSpPr>
            <xdr:cNvPr id="4" name="TextBox 10">
              <a:extLst>
                <a:ext uri="{FF2B5EF4-FFF2-40B4-BE49-F238E27FC236}">
                  <a16:creationId xmlns:a16="http://schemas.microsoft.com/office/drawing/2014/main" id="{648C5B6A-13EC-61FC-5389-0870B6AE1FCE}"/>
                </a:ext>
              </a:extLst>
            </xdr:cNvPr>
            <xdr:cNvSpPr txBox="1"/>
          </xdr:nvSpPr>
          <xdr:spPr>
            <a:xfrm>
              <a:off x="8039100" y="314325"/>
              <a:ext cx="1831507" cy="47904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sv-SE" sz="1800" i="0">
                  <a:latin typeface="Cambria Math" panose="02040503050406030204" pitchFamily="18" charset="0"/>
                </a:rPr>
                <a:t>max┬(</a:t>
              </a:r>
              <a:r>
                <a:rPr lang="sv-SE" sz="1800" b="1" i="0">
                  <a:latin typeface="Cambria Math" panose="02040503050406030204" pitchFamily="18" charset="0"/>
                </a:rPr>
                <a:t>𝟏^</a:t>
              </a:r>
              <a:r>
                <a:rPr lang="sv-SE" sz="1800" b="0" i="0">
                  <a:latin typeface="Cambria Math" panose="02040503050406030204" pitchFamily="18" charset="0"/>
                </a:rPr>
                <a:t>𝑇</a:t>
              </a:r>
              <a:r>
                <a:rPr lang="sv-SE" sz="1800" b="1" i="0">
                  <a:latin typeface="Cambria Math" panose="02040503050406030204" pitchFamily="18" charset="0"/>
                </a:rPr>
                <a:t> 𝒙=</a:t>
              </a:r>
              <a:r>
                <a:rPr lang="sv-SE" sz="1800" b="0" i="0">
                  <a:latin typeface="Cambria Math" panose="02040503050406030204" pitchFamily="18" charset="0"/>
                </a:rPr>
                <a:t>1)⁡〖</a:t>
              </a:r>
              <a:r>
                <a:rPr lang="sv-SE" sz="1800" b="1" i="0">
                  <a:latin typeface="Cambria Math" panose="02040503050406030204" pitchFamily="18" charset="0"/>
                </a:rPr>
                <a:t>𝝁</a:t>
              </a:r>
              <a:r>
                <a:rPr lang="sv-SE" sz="1800" b="0" i="0">
                  <a:latin typeface="Cambria Math" panose="02040503050406030204" pitchFamily="18" charset="0"/>
                </a:rPr>
                <a:t>^𝑇</a:t>
              </a:r>
              <a:r>
                <a:rPr lang="sv-SE" sz="1800" b="1" i="0">
                  <a:latin typeface="Cambria Math" panose="02040503050406030204" pitchFamily="18" charset="0"/>
                </a:rPr>
                <a:t> 𝒙</a:t>
              </a:r>
              <a:r>
                <a:rPr lang="sv-SE" sz="1800" b="0" i="0">
                  <a:latin typeface="Cambria Math" panose="02040503050406030204" pitchFamily="18" charset="0"/>
                </a:rPr>
                <a:t>−𝛾/2</a:t>
              </a:r>
              <a:r>
                <a:rPr lang="sv-SE" sz="1800" b="1" i="0">
                  <a:latin typeface="Cambria Math" panose="02040503050406030204" pitchFamily="18" charset="0"/>
                </a:rPr>
                <a:t> 𝒙^</a:t>
              </a:r>
              <a:r>
                <a:rPr lang="sv-SE" sz="1800" b="0" i="0">
                  <a:latin typeface="Cambria Math" panose="02040503050406030204" pitchFamily="18" charset="0"/>
                </a:rPr>
                <a:t>𝑇 𝐶</a:t>
              </a:r>
              <a:r>
                <a:rPr lang="sv-SE" sz="1800" b="1" i="0">
                  <a:latin typeface="Cambria Math" panose="02040503050406030204" pitchFamily="18" charset="0"/>
                </a:rPr>
                <a:t>𝒙〗</a:t>
              </a:r>
              <a:endParaRPr lang="sv-SE" sz="1800"/>
            </a:p>
          </xdr:txBody>
        </xdr:sp>
      </mc:Fallback>
    </mc:AlternateContent>
    <xdr:clientData/>
  </xdr:twoCellAnchor>
  <xdr:twoCellAnchor>
    <xdr:from>
      <xdr:col>14</xdr:col>
      <xdr:colOff>164465</xdr:colOff>
      <xdr:row>1</xdr:row>
      <xdr:rowOff>128270</xdr:rowOff>
    </xdr:from>
    <xdr:to>
      <xdr:col>17</xdr:col>
      <xdr:colOff>174582</xdr:colOff>
      <xdr:row>4</xdr:row>
      <xdr:rowOff>64761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13">
              <a:extLst>
                <a:ext uri="{FF2B5EF4-FFF2-40B4-BE49-F238E27FC236}">
                  <a16:creationId xmlns:a16="http://schemas.microsoft.com/office/drawing/2014/main" id="{46FBED07-A74A-2F9B-49F6-F93136A3653A}"/>
                </a:ext>
              </a:extLst>
            </xdr:cNvPr>
            <xdr:cNvSpPr txBox="1"/>
          </xdr:nvSpPr>
          <xdr:spPr>
            <a:xfrm>
              <a:off x="11734800" y="304800"/>
              <a:ext cx="2492284" cy="420051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sv-SE" sz="16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sv-SE" sz="16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fName>
                      <m:e>
                        <m:sSup>
                          <m:sSupPr>
                            <m:ctrlPr>
                              <a:rPr lang="sv-SE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sv-SE" sz="1600" b="1" i="1">
                                <a:latin typeface="Cambria Math" panose="02040503050406030204" pitchFamily="18" charset="0"/>
                              </a:rPr>
                              <m:t>𝝁</m:t>
                            </m:r>
                          </m:e>
                          <m:sup>
                            <m:r>
                              <a:rPr lang="sv-SE" sz="16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p>
                        </m:sSup>
                        <m:r>
                          <a:rPr lang="sv-SE" sz="16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sv-SE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sv-SE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sv-SE" sz="16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</m:num>
                          <m:den>
                            <m:r>
                              <a:rPr lang="sv-SE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sSup>
                          <m:sSupPr>
                            <m:ctrlPr>
                              <a:rPr lang="sv-SE" sz="16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sv-SE" sz="16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sv-SE" sz="16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p>
                        </m:sSup>
                        <m:r>
                          <a:rPr lang="sv-SE" sz="16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sv-SE" sz="1600" b="1" i="1">
                            <a:latin typeface="Cambria Math" panose="02040503050406030204" pitchFamily="18" charset="0"/>
                          </a:rPr>
                          <m:t>𝒙</m:t>
                        </m:r>
                        <m:r>
                          <a:rPr lang="sv-SE" sz="16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sv-SE" sz="1600" b="0" i="1">
                            <a:latin typeface="Cambria Math" panose="02040503050406030204" pitchFamily="18" charset="0"/>
                          </a:rPr>
                          <m:t>𝑦𝑟</m:t>
                        </m:r>
                      </m:e>
                    </m:func>
                    <m:r>
                      <a:rPr lang="sv-SE" sz="16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sv-SE" sz="1600"/>
            </a:p>
          </xdr:txBody>
        </xdr:sp>
      </mc:Choice>
      <mc:Fallback>
        <xdr:sp macro="" textlink="">
          <xdr:nvSpPr>
            <xdr:cNvPr id="5" name="TextBox 13">
              <a:extLst>
                <a:ext uri="{FF2B5EF4-FFF2-40B4-BE49-F238E27FC236}">
                  <a16:creationId xmlns:a16="http://schemas.microsoft.com/office/drawing/2014/main" id="{46FBED07-A74A-2F9B-49F6-F93136A3653A}"/>
                </a:ext>
              </a:extLst>
            </xdr:cNvPr>
            <xdr:cNvSpPr txBox="1"/>
          </xdr:nvSpPr>
          <xdr:spPr>
            <a:xfrm>
              <a:off x="11734800" y="304800"/>
              <a:ext cx="2492284" cy="420051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sv-SE" sz="1600" b="0" i="0">
                  <a:latin typeface="Cambria Math" panose="02040503050406030204" pitchFamily="18" charset="0"/>
                </a:rPr>
                <a:t>𝑚𝑎𝑥⁡〖</a:t>
              </a:r>
              <a:r>
                <a:rPr lang="sv-SE" sz="1600" b="1" i="0">
                  <a:latin typeface="Cambria Math" panose="02040503050406030204" pitchFamily="18" charset="0"/>
                </a:rPr>
                <a:t>𝝁</a:t>
              </a:r>
              <a:r>
                <a:rPr lang="sv-SE" sz="1600" b="0" i="0">
                  <a:latin typeface="Cambria Math" panose="02040503050406030204" pitchFamily="18" charset="0"/>
                </a:rPr>
                <a:t>^𝑇</a:t>
              </a:r>
              <a:r>
                <a:rPr lang="sv-SE" sz="1600" b="1" i="0">
                  <a:latin typeface="Cambria Math" panose="02040503050406030204" pitchFamily="18" charset="0"/>
                </a:rPr>
                <a:t> 𝒙</a:t>
              </a:r>
              <a:r>
                <a:rPr lang="sv-SE" sz="1600" b="0" i="0">
                  <a:latin typeface="Cambria Math" panose="02040503050406030204" pitchFamily="18" charset="0"/>
                </a:rPr>
                <a:t>−𝛾/2</a:t>
              </a:r>
              <a:r>
                <a:rPr lang="sv-SE" sz="1600" b="1" i="0">
                  <a:latin typeface="Cambria Math" panose="02040503050406030204" pitchFamily="18" charset="0"/>
                </a:rPr>
                <a:t> 𝒙^</a:t>
              </a:r>
              <a:r>
                <a:rPr lang="sv-SE" sz="1600" b="0" i="0">
                  <a:latin typeface="Cambria Math" panose="02040503050406030204" pitchFamily="18" charset="0"/>
                </a:rPr>
                <a:t>𝑇 𝐶</a:t>
              </a:r>
              <a:r>
                <a:rPr lang="sv-SE" sz="1600" b="1" i="0">
                  <a:latin typeface="Cambria Math" panose="02040503050406030204" pitchFamily="18" charset="0"/>
                </a:rPr>
                <a:t>𝒙+</a:t>
              </a:r>
              <a:r>
                <a:rPr lang="sv-SE" sz="1600" b="0" i="0">
                  <a:latin typeface="Cambria Math" panose="02040503050406030204" pitchFamily="18" charset="0"/>
                </a:rPr>
                <a:t>𝑦𝑟〗  </a:t>
              </a:r>
              <a:endParaRPr lang="sv-SE" sz="1600"/>
            </a:p>
          </xdr:txBody>
        </xdr:sp>
      </mc:Fallback>
    </mc:AlternateContent>
    <xdr:clientData/>
  </xdr:twoCellAnchor>
  <xdr:twoCellAnchor>
    <xdr:from>
      <xdr:col>14</xdr:col>
      <xdr:colOff>483521</xdr:colOff>
      <xdr:row>4</xdr:row>
      <xdr:rowOff>91969</xdr:rowOff>
    </xdr:from>
    <xdr:to>
      <xdr:col>16</xdr:col>
      <xdr:colOff>296434</xdr:colOff>
      <xdr:row>7</xdr:row>
      <xdr:rowOff>92417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14">
              <a:extLst>
                <a:ext uri="{FF2B5EF4-FFF2-40B4-BE49-F238E27FC236}">
                  <a16:creationId xmlns:a16="http://schemas.microsoft.com/office/drawing/2014/main" id="{40C86DBB-22F4-2F15-F5EC-4A656371FD78}"/>
                </a:ext>
              </a:extLst>
            </xdr:cNvPr>
            <xdr:cNvSpPr txBox="1"/>
          </xdr:nvSpPr>
          <xdr:spPr>
            <a:xfrm>
              <a:off x="11145806" y="733954"/>
              <a:ext cx="1336913" cy="48622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r>
                <a:rPr lang="sv-SE" sz="1600"/>
                <a:t>då  </a:t>
              </a:r>
              <a14:m>
                <m:oMath xmlns:m="http://schemas.openxmlformats.org/officeDocument/2006/math">
                  <m:sSup>
                    <m:sSupPr>
                      <m:ctrlPr>
                        <a:rPr lang="sv-SE" sz="16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sv-SE" sz="1600" b="1" i="1">
                          <a:latin typeface="Cambria Math" panose="02040503050406030204" pitchFamily="18" charset="0"/>
                        </a:rPr>
                        <m:t>𝟏</m:t>
                      </m:r>
                    </m:e>
                    <m:sup>
                      <m:r>
                        <a:rPr lang="sv-SE" sz="1600" b="0" i="1">
                          <a:latin typeface="Cambria Math" panose="02040503050406030204" pitchFamily="18" charset="0"/>
                        </a:rPr>
                        <m:t>𝑇</m:t>
                      </m:r>
                    </m:sup>
                  </m:sSup>
                  <m:r>
                    <a:rPr lang="sv-SE" sz="1600" b="1" i="1">
                      <a:latin typeface="Cambria Math" panose="02040503050406030204" pitchFamily="18" charset="0"/>
                    </a:rPr>
                    <m:t>𝒙</m:t>
                  </m:r>
                  <m:r>
                    <a:rPr lang="sv-SE" sz="1600" b="0" i="1">
                      <a:latin typeface="Cambria Math" panose="02040503050406030204" pitchFamily="18" charset="0"/>
                    </a:rPr>
                    <m:t>+</m:t>
                  </m:r>
                  <m:r>
                    <a:rPr lang="sv-SE" sz="16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sv-SE" sz="1600" b="0" i="1">
                      <a:latin typeface="Cambria Math" panose="02040503050406030204" pitchFamily="18" charset="0"/>
                    </a:rPr>
                    <m:t>=1</m:t>
                  </m:r>
                </m:oMath>
              </a14:m>
              <a:endParaRPr lang="sv-SE" sz="1400" b="1"/>
            </a:p>
          </xdr:txBody>
        </xdr:sp>
      </mc:Choice>
      <mc:Fallback>
        <xdr:sp macro="" textlink="">
          <xdr:nvSpPr>
            <xdr:cNvPr id="7" name="TextBox 14">
              <a:extLst>
                <a:ext uri="{FF2B5EF4-FFF2-40B4-BE49-F238E27FC236}">
                  <a16:creationId xmlns:a16="http://schemas.microsoft.com/office/drawing/2014/main" id="{40C86DBB-22F4-2F15-F5EC-4A656371FD78}"/>
                </a:ext>
              </a:extLst>
            </xdr:cNvPr>
            <xdr:cNvSpPr txBox="1"/>
          </xdr:nvSpPr>
          <xdr:spPr>
            <a:xfrm>
              <a:off x="11145806" y="733954"/>
              <a:ext cx="1336913" cy="48622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r>
                <a:rPr lang="sv-SE" sz="1600"/>
                <a:t>då  </a:t>
              </a:r>
              <a:r>
                <a:rPr lang="sv-SE" sz="1600" b="1" i="0">
                  <a:latin typeface="Cambria Math" panose="02040503050406030204" pitchFamily="18" charset="0"/>
                </a:rPr>
                <a:t>𝟏^</a:t>
              </a:r>
              <a:r>
                <a:rPr lang="sv-SE" sz="1600" b="0" i="0">
                  <a:latin typeface="Cambria Math" panose="02040503050406030204" pitchFamily="18" charset="0"/>
                </a:rPr>
                <a:t>𝑇</a:t>
              </a:r>
              <a:r>
                <a:rPr lang="sv-SE" sz="1600" b="1" i="0">
                  <a:latin typeface="Cambria Math" panose="02040503050406030204" pitchFamily="18" charset="0"/>
                </a:rPr>
                <a:t> 𝒙</a:t>
              </a:r>
              <a:r>
                <a:rPr lang="sv-SE" sz="1600" b="0" i="0">
                  <a:latin typeface="Cambria Math" panose="02040503050406030204" pitchFamily="18" charset="0"/>
                </a:rPr>
                <a:t>+𝑦=1</a:t>
              </a:r>
              <a:endParaRPr lang="sv-SE" sz="1400" b="1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202565</xdr:colOff>
      <xdr:row>2</xdr:row>
      <xdr:rowOff>76200</xdr:rowOff>
    </xdr:from>
    <xdr:to>
      <xdr:col>14</xdr:col>
      <xdr:colOff>63516</xdr:colOff>
      <xdr:row>5</xdr:row>
      <xdr:rowOff>7889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11">
              <a:extLst>
                <a:ext uri="{FF2B5EF4-FFF2-40B4-BE49-F238E27FC236}">
                  <a16:creationId xmlns:a16="http://schemas.microsoft.com/office/drawing/2014/main" id="{7BAC180F-9B05-D67B-CD40-A3F362768740}"/>
                </a:ext>
              </a:extLst>
            </xdr:cNvPr>
            <xdr:cNvSpPr txBox="1"/>
          </xdr:nvSpPr>
          <xdr:spPr>
            <a:xfrm>
              <a:off x="8470900" y="406400"/>
              <a:ext cx="3159070" cy="5793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SE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d>
                      <m:dPr>
                        <m:ctrlPr>
                          <a:rPr lang="sv-SE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sv-SE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sv-SE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𝜇</m:t>
                            </m:r>
                          </m:e>
                        </m:acc>
                      </m:e>
                    </m:d>
                    <m:r>
                      <a:rPr lang="sv-SE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sv-SE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sv-SE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sv-SE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</m:acc>
                            <m:r>
                              <a:rPr lang="sv-SE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sv-SE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lang="sv-SE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sv-SE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sv-SE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sv-SE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𝜇</m:t>
                                    </m:r>
                                    <m:r>
                                      <a:rPr lang="sv-SE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sv-SE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sv-SE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𝑇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sv-SE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sv-SE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p>
                                <m:r>
                                  <a:rPr lang="sv-SE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−1</m:t>
                                </m:r>
                              </m:sup>
                            </m:sSup>
                            <m:r>
                              <a:rPr lang="sv-SE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sv-SE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sv-SE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  <m:r>
                              <a:rPr lang="sv-SE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sv-SE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SE" sz="1600"/>
            </a:p>
          </xdr:txBody>
        </xdr:sp>
      </mc:Choice>
      <mc:Fallback>
        <xdr:sp macro="" textlink="">
          <xdr:nvSpPr>
            <xdr:cNvPr id="5" name="TextBox 11">
              <a:extLst>
                <a:ext uri="{FF2B5EF4-FFF2-40B4-BE49-F238E27FC236}">
                  <a16:creationId xmlns:a16="http://schemas.microsoft.com/office/drawing/2014/main" id="{7BAC180F-9B05-D67B-CD40-A3F362768740}"/>
                </a:ext>
              </a:extLst>
            </xdr:cNvPr>
            <xdr:cNvSpPr txBox="1"/>
          </xdr:nvSpPr>
          <xdr:spPr>
            <a:xfrm>
              <a:off x="8470900" y="406400"/>
              <a:ext cx="3159070" cy="57938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en-SE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sv-SE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(𝜇 ̅ )=|𝜇 ̅−𝑟|/√((𝜇−𝑟)^𝑇 𝐶^(−1) (𝑢−1𝑟))</a:t>
              </a:r>
              <a:endParaRPr lang="en-SE" sz="1600"/>
            </a:p>
          </xdr:txBody>
        </xdr:sp>
      </mc:Fallback>
    </mc:AlternateContent>
    <xdr:clientData/>
  </xdr:twoCellAnchor>
  <xdr:twoCellAnchor>
    <xdr:from>
      <xdr:col>0</xdr:col>
      <xdr:colOff>304165</xdr:colOff>
      <xdr:row>3</xdr:row>
      <xdr:rowOff>0</xdr:rowOff>
    </xdr:from>
    <xdr:to>
      <xdr:col>4</xdr:col>
      <xdr:colOff>264340</xdr:colOff>
      <xdr:row>4</xdr:row>
      <xdr:rowOff>864218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6">
              <a:extLst>
                <a:ext uri="{FF2B5EF4-FFF2-40B4-BE49-F238E27FC236}">
                  <a16:creationId xmlns:a16="http://schemas.microsoft.com/office/drawing/2014/main" id="{A745F8C6-AC57-D4F8-FA29-5C182DD6D779}"/>
                </a:ext>
              </a:extLst>
            </xdr:cNvPr>
            <xdr:cNvSpPr txBox="1"/>
          </xdr:nvSpPr>
          <xdr:spPr>
            <a:xfrm>
              <a:off x="317500" y="495300"/>
              <a:ext cx="3262175" cy="30777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2000" b="1" i="1">
                        <a:latin typeface="Cambria Math" panose="02040503050406030204" pitchFamily="18" charset="0"/>
                      </a:rPr>
                      <m:t>𝒙</m:t>
                    </m:r>
                    <m:d>
                      <m:dPr>
                        <m:ctrlPr>
                          <a:rPr lang="sv-SE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sv-SE" sz="20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</m:d>
                    <m:r>
                      <a:rPr lang="sv-SE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sv-SE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sv-SE" sz="20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p>
                        <m:r>
                          <a:rPr lang="sv-SE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sSub>
                      <m:sSubPr>
                        <m:ctrlPr>
                          <a:rPr lang="sv-SE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sv-SE" sz="20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sv-SE" sz="20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sv-SE" sz="20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sv-SE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sv-SE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sv-SE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sv-SE" sz="2000" b="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</m:e>
                          <m:sup>
                            <m:r>
                              <a:rPr lang="sv-SE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</m:e>
                    </m:d>
                    <m:sSub>
                      <m:sSubPr>
                        <m:ctrlPr>
                          <a:rPr lang="sv-SE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sv-SE" sz="20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b>
                        <m:r>
                          <a:rPr lang="sv-SE" sz="20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sv-SE" sz="1400" b="1"/>
            </a:p>
          </xdr:txBody>
        </xdr:sp>
      </mc:Choice>
      <mc:Fallback>
        <xdr:sp macro="" textlink="">
          <xdr:nvSpPr>
            <xdr:cNvPr id="2" name="TextBox 16">
              <a:extLst>
                <a:ext uri="{FF2B5EF4-FFF2-40B4-BE49-F238E27FC236}">
                  <a16:creationId xmlns:a16="http://schemas.microsoft.com/office/drawing/2014/main" id="{A745F8C6-AC57-D4F8-FA29-5C182DD6D779}"/>
                </a:ext>
              </a:extLst>
            </xdr:cNvPr>
            <xdr:cNvSpPr txBox="1"/>
          </xdr:nvSpPr>
          <xdr:spPr>
            <a:xfrm>
              <a:off x="317500" y="495300"/>
              <a:ext cx="3262175" cy="30777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sv-SE" sz="2000" b="1" i="0">
                  <a:latin typeface="Cambria Math" panose="02040503050406030204" pitchFamily="18" charset="0"/>
                </a:rPr>
                <a:t>𝒙</a:t>
              </a:r>
              <a:r>
                <a:rPr lang="sv-SE" sz="2000" b="0" i="0">
                  <a:latin typeface="Cambria Math" panose="02040503050406030204" pitchFamily="18" charset="0"/>
                </a:rPr>
                <a:t>(𝛾)=𝛾^(−1) </a:t>
              </a:r>
              <a:r>
                <a:rPr lang="sv-SE" sz="2000" b="1" i="0">
                  <a:latin typeface="Cambria Math" panose="02040503050406030204" pitchFamily="18" charset="0"/>
                </a:rPr>
                <a:t>𝒙</a:t>
              </a:r>
              <a:r>
                <a:rPr lang="sv-SE" sz="2000" b="0" i="0">
                  <a:latin typeface="Cambria Math" panose="02040503050406030204" pitchFamily="18" charset="0"/>
                </a:rPr>
                <a:t>_𝑇+(1−𝛾^(−1) ) </a:t>
              </a:r>
              <a:r>
                <a:rPr lang="sv-SE" sz="2000" b="1" i="0">
                  <a:latin typeface="Cambria Math" panose="02040503050406030204" pitchFamily="18" charset="0"/>
                </a:rPr>
                <a:t>𝒙</a:t>
              </a:r>
              <a:r>
                <a:rPr lang="sv-SE" sz="2000" b="0" i="0">
                  <a:latin typeface="Cambria Math" panose="02040503050406030204" pitchFamily="18" charset="0"/>
                </a:rPr>
                <a:t>_𝑅</a:t>
              </a:r>
              <a:endParaRPr lang="sv-SE" sz="1400" b="1"/>
            </a:p>
          </xdr:txBody>
        </xdr:sp>
      </mc:Fallback>
    </mc:AlternateContent>
    <xdr:clientData/>
  </xdr:twoCellAnchor>
  <xdr:twoCellAnchor>
    <xdr:from>
      <xdr:col>6</xdr:col>
      <xdr:colOff>41275</xdr:colOff>
      <xdr:row>2</xdr:row>
      <xdr:rowOff>128270</xdr:rowOff>
    </xdr:from>
    <xdr:to>
      <xdr:col>8</xdr:col>
      <xdr:colOff>92421</xdr:colOff>
      <xdr:row>4</xdr:row>
      <xdr:rowOff>1082368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2A9716A-4AF1-C113-FC8C-F025C0CAA5B5}"/>
                </a:ext>
              </a:extLst>
            </xdr:cNvPr>
            <xdr:cNvSpPr txBox="1"/>
          </xdr:nvSpPr>
          <xdr:spPr>
            <a:xfrm>
              <a:off x="5003800" y="469900"/>
              <a:ext cx="1704036" cy="36933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sv-SE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sv-SE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</m:acc>
                    <m:r>
                      <a:rPr lang="sv-SE" sz="18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sv-SE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sv-SE" sz="1800" b="1" i="1">
                            <a:latin typeface="Cambria Math" panose="02040503050406030204" pitchFamily="18" charset="0"/>
                          </a:rPr>
                          <m:t>𝝁</m:t>
                        </m:r>
                      </m:e>
                      <m:sup>
                        <m:r>
                          <a:rPr lang="sv-SE" sz="180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</m:sSup>
                    <m:r>
                      <a:rPr lang="sv-SE" sz="18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m:rPr>
                        <m:nor/>
                      </m:rPr>
                      <a:rPr lang="sv-SE" sz="1800" b="0" i="0">
                        <a:latin typeface="Cambria Math" panose="02040503050406030204" pitchFamily="18" charset="0"/>
                      </a:rPr>
                      <m:t>(</m:t>
                    </m:r>
                    <m:r>
                      <a:rPr lang="sv-SE" sz="18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sv-SE" sz="1800" b="0" i="1">
                        <a:latin typeface="Cambria Math" panose="02040503050406030204" pitchFamily="18" charset="0"/>
                      </a:rPr>
                      <m:t>)</m:t>
                    </m:r>
                    <m:r>
                      <m:rPr>
                        <m:nor/>
                      </m:rPr>
                      <a:rPr lang="sv-SE" sz="1800"/>
                      <m:t> </m:t>
                    </m:r>
                  </m:oMath>
                </m:oMathPara>
              </a14:m>
              <a:endParaRPr lang="sv-SE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2A9716A-4AF1-C113-FC8C-F025C0CAA5B5}"/>
                </a:ext>
              </a:extLst>
            </xdr:cNvPr>
            <xdr:cNvSpPr txBox="1"/>
          </xdr:nvSpPr>
          <xdr:spPr>
            <a:xfrm>
              <a:off x="5003800" y="469900"/>
              <a:ext cx="1704036" cy="36933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sv-SE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 ̅</a:t>
              </a:r>
              <a:r>
                <a:rPr lang="sv-SE" sz="1800" i="0">
                  <a:latin typeface="Cambria Math" panose="02040503050406030204" pitchFamily="18" charset="0"/>
                </a:rPr>
                <a:t>=</a:t>
              </a:r>
              <a:r>
                <a:rPr lang="sv-SE" sz="1800" b="1" i="0">
                  <a:latin typeface="Cambria Math" panose="02040503050406030204" pitchFamily="18" charset="0"/>
                </a:rPr>
                <a:t>𝝁^</a:t>
              </a:r>
              <a:r>
                <a:rPr lang="sv-SE" sz="1800" i="0">
                  <a:latin typeface="Cambria Math" panose="02040503050406030204" pitchFamily="18" charset="0"/>
                </a:rPr>
                <a:t>𝑇</a:t>
              </a:r>
              <a:r>
                <a:rPr lang="sv-SE" sz="1800" b="1" i="0">
                  <a:latin typeface="Cambria Math" panose="02040503050406030204" pitchFamily="18" charset="0"/>
                </a:rPr>
                <a:t> 𝒙</a:t>
              </a:r>
              <a:r>
                <a:rPr lang="sv-SE" sz="1800" b="0" i="0">
                  <a:latin typeface="Cambria Math" panose="02040503050406030204" pitchFamily="18" charset="0"/>
                </a:rPr>
                <a:t>"(" 𝛾)"</a:t>
              </a:r>
              <a:r>
                <a:rPr lang="sv-SE" sz="1800" i="0">
                  <a:latin typeface="Cambria Math" panose="02040503050406030204" pitchFamily="18" charset="0"/>
                </a:rPr>
                <a:t> </a:t>
              </a:r>
              <a:r>
                <a:rPr lang="sv-SE" sz="1800" i="0"/>
                <a:t>"</a:t>
              </a:r>
              <a:endParaRPr lang="sv-SE"/>
            </a:p>
          </xdr:txBody>
        </xdr:sp>
      </mc:Fallback>
    </mc:AlternateContent>
    <xdr:clientData/>
  </xdr:twoCellAnchor>
  <xdr:twoCellAnchor>
    <xdr:from>
      <xdr:col>8</xdr:col>
      <xdr:colOff>12700</xdr:colOff>
      <xdr:row>2</xdr:row>
      <xdr:rowOff>158115</xdr:rowOff>
    </xdr:from>
    <xdr:to>
      <xdr:col>10</xdr:col>
      <xdr:colOff>373379</xdr:colOff>
      <xdr:row>4</xdr:row>
      <xdr:rowOff>1166094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4F24C043-F3FE-F08B-51C2-22FADF20EAA7}"/>
                </a:ext>
              </a:extLst>
            </xdr:cNvPr>
            <xdr:cNvSpPr txBox="1"/>
          </xdr:nvSpPr>
          <xdr:spPr>
            <a:xfrm>
              <a:off x="6616700" y="482600"/>
              <a:ext cx="2044039" cy="36933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sv-SE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sv-SE" sz="18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sv-SE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sv-SE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sv-SE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sv-SE" sz="18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𝒙</m:t>
                        </m:r>
                        <m:d>
                          <m:dPr>
                            <m:ctrlPr>
                              <a:rPr lang="sv-SE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sv-SE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𝛾</m:t>
                            </m:r>
                          </m:e>
                        </m:d>
                      </m:e>
                      <m:sup>
                        <m:r>
                          <a:rPr lang="sv-SE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sup>
                    </m:sSup>
                    <m:r>
                      <a:rPr lang="sv-SE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</m:t>
                    </m:r>
                    <m:r>
                      <a:rPr lang="sv-SE" sz="18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𝒙</m:t>
                    </m:r>
                    <m:d>
                      <m:dPr>
                        <m:ctrlPr>
                          <a:rPr lang="sv-SE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sv-SE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</m:d>
                    <m:r>
                      <m:rPr>
                        <m:nor/>
                      </m:rPr>
                      <a:rPr lang="sv-SE" sz="1800"/>
                      <m:t> </m:t>
                    </m:r>
                  </m:oMath>
                </m:oMathPara>
              </a14:m>
              <a:endParaRPr lang="sv-SE"/>
            </a:p>
          </xdr:txBody>
        </xdr:sp>
      </mc:Choice>
      <mc:Fallback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4F24C043-F3FE-F08B-51C2-22FADF20EAA7}"/>
                </a:ext>
              </a:extLst>
            </xdr:cNvPr>
            <xdr:cNvSpPr txBox="1"/>
          </xdr:nvSpPr>
          <xdr:spPr>
            <a:xfrm>
              <a:off x="6616700" y="482600"/>
              <a:ext cx="2044039" cy="36933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/>
              <a:r>
                <a:rPr lang="sv-SE" sz="1800" b="0" i="0">
                  <a:latin typeface="Cambria Math" panose="02040503050406030204" pitchFamily="18" charset="0"/>
                </a:rPr>
                <a:t>𝜎^2</a:t>
              </a:r>
              <a:r>
                <a:rPr lang="sv-SE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=〖</a:t>
              </a:r>
              <a:r>
                <a:rPr lang="sv-SE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𝒙</a:t>
              </a:r>
              <a:r>
                <a:rPr lang="sv-SE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(𝛾)〗^</a:t>
              </a:r>
              <a:r>
                <a:rPr lang="sv-SE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 𝐶</a:t>
              </a:r>
              <a:r>
                <a:rPr lang="sv-SE" sz="18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𝒙</a:t>
              </a:r>
              <a:r>
                <a:rPr lang="sv-SE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(𝛾)"</a:t>
              </a:r>
              <a:r>
                <a:rPr lang="sv-SE" sz="1800" i="0">
                  <a:latin typeface="Cambria Math" panose="02040503050406030204" pitchFamily="18" charset="0"/>
                </a:rPr>
                <a:t> </a:t>
              </a:r>
              <a:r>
                <a:rPr lang="sv-SE" sz="1800" i="0"/>
                <a:t>"</a:t>
              </a:r>
              <a:endParaRPr lang="sv-SE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373380</xdr:colOff>
      <xdr:row>7</xdr:row>
      <xdr:rowOff>99060</xdr:rowOff>
    </xdr:from>
    <xdr:to>
      <xdr:col>2</xdr:col>
      <xdr:colOff>137160</xdr:colOff>
      <xdr:row>9</xdr:row>
      <xdr:rowOff>68580</xdr:rowOff>
    </xdr:to>
    <xdr:pic>
      <xdr:nvPicPr>
        <xdr:cNvPr id="13547" name="Picture 1">
          <a:extLst>
            <a:ext uri="{FF2B5EF4-FFF2-40B4-BE49-F238E27FC236}">
              <a16:creationId xmlns:a16="http://schemas.microsoft.com/office/drawing/2014/main" id="{166F344C-4DC0-8E47-E4DE-941885A83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1272540"/>
          <a:ext cx="13335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1</xdr:row>
      <xdr:rowOff>76200</xdr:rowOff>
    </xdr:from>
    <xdr:to>
      <xdr:col>8</xdr:col>
      <xdr:colOff>685800</xdr:colOff>
      <xdr:row>8</xdr:row>
      <xdr:rowOff>7620</xdr:rowOff>
    </xdr:to>
    <xdr:pic>
      <xdr:nvPicPr>
        <xdr:cNvPr id="13548" name="Picture 2">
          <a:extLst>
            <a:ext uri="{FF2B5EF4-FFF2-40B4-BE49-F238E27FC236}">
              <a16:creationId xmlns:a16="http://schemas.microsoft.com/office/drawing/2014/main" id="{748684F0-5D6E-AF15-DC63-AE62C24AB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140" y="243840"/>
          <a:ext cx="355854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381000</xdr:colOff>
      <xdr:row>2</xdr:row>
      <xdr:rowOff>160020</xdr:rowOff>
    </xdr:from>
    <xdr:to>
      <xdr:col>2</xdr:col>
      <xdr:colOff>365760</xdr:colOff>
      <xdr:row>6</xdr:row>
      <xdr:rowOff>91440</xdr:rowOff>
    </xdr:to>
    <xdr:pic>
      <xdr:nvPicPr>
        <xdr:cNvPr id="13549" name="Picture 3">
          <a:extLst>
            <a:ext uri="{FF2B5EF4-FFF2-40B4-BE49-F238E27FC236}">
              <a16:creationId xmlns:a16="http://schemas.microsoft.com/office/drawing/2014/main" id="{18EB6BA9-6473-85F7-5182-6FE567709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95300"/>
          <a:ext cx="155448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3T13:58:54.5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216 412 24575,'31'-10'0,"23"-1"0,3-4 0,16-1-1242,-14 7 0,7-2 0,-1-1 1242,12-3 0,3-1 0,1 0-777,-14 7 0,2 0 0,3 1 1,0 1-1,-1 0 777,15-2 0,-1 0 0,2 1 0,-1 0 0,-13 3 0,4-2 0,-1 3 0,0 0 0,0 0 0,7 0 0,-1 2 0,3 0 0,-2 0 0,-1-1 0,-1-1 0,-2 0 0,-1 2 0,2-1 0,0-1-385,-1 1 1,1 0 0,-1 0-1,3-1 1,-1 1 384,7-1 0,0 1 0,1-2 0,0 0 0,-5 0 0,-5 0 0,-1-1 0,-4-1 0,1 1 0,-2 1-454,16-1 0,0-1 0,-5 1 0,5 0 454,-16 1 0,1 1 0,0 0 0,1 0 0,-5 0 0,8-1 0,-5 1 0,0 0 0,0 1 0,-4 1 0,-1 0 0,0 0 0,0-1-10,0 0 0,0 0 0,-1 1 0,-2 0 10,24-1 0,-5 2 1040,2 1 1,-3 2-1041,-15 2 0,-3 2 0,-5 2 0,-1 0 1735,-1 4 0,-5 1-1735,3-4 0,-4 1 1456,-6 4 1,-4 0-1457,27 10 1940,-6 2-1940,-11 7 832,4 8-832,-4 9 0,-13-15 0,0 3 0,4 9 0,-2 1-159,2-2 0,2 2 159,-5 9 0,0-3 0,-11-11 0,-3 0 0,-4-2 0,-2 1 0,17 43 0,-7-10 0,-5 6 0,-3-3 0,-12-2 470,2 3-470,-10-32 0,-1 3 0,0-2 0,0 5 0,-2 4 0,-1 2 0,0-3 0,-2-3 0,0 4 0,-2-3 0,-2-7 0,-1-1 0,-11 43 0,-4-4 0,-9-2 0,-2-4 0,14-33 0,-1-3 0,0 1 0,-4-4 0,-22 34 0,16-40 0,-4 0 0,-2-11 0,-5-2 0,5 0 0,-5-1 0,-13-4 0,0 1 0,2 3 0,4-1 0,-9-3 0,1 1-237,-5 5 0,2-3 237,4-1 0,3-2 0,0 0 0,-3-2 0,0-4 0,1-3 0,2 0 0,0-3 0,-1-3 0,1-2 0,0 3 0,3 0 0,-2 0 0,2-1 0,-1 4 0,1-2 0,-4-1 0,1 0 0,-4 0 0,-3 0 0,-10-1 0,-2-2 0,2 0 0,-1 0-416,15 0 1,-4 0-1,1-1 416,-18 0 0,1 2 0,3 0 0,-3 0 0,-10 0 0,-1 0 0,30 0 0,-4 1 0,2 0 0,1-1 0,-1 0 0,-2 0 0,-3-1 0,-2 0 0,3 1 0,-21 0 0,1-1 0,4-1 0,-1-2 0,-2 3 0,-2 1 0,10-2 0,4-1 0,1 2 0,-3 0 0,1-3 0,-3 0 0,15 3 0,-2-2-320,-14-4 1,-2-1 319,17 4 0,1-1 0,-11-5 0,2-2 0,14 5 0,2 1 0,5-1 0,-1 1 0,-32 1 429,14 1-429,12 2 1233,-3-1-1233,9-3 698,-6 0-698,5-1 0,8 1 0,8 3 0,-1 0 0,6 3 0,-3-3 0,-4 1 0,-13-2 0,-13-5 0,-11 2 0,27 0 0,-3 1 0,-34-8 0,-4-3 0,45 7 0,-4-1 0,3 1 0,1-3 0,-2 1 0,-3-2 0,3 2 0,-2-1 0,-34-10 0,15 3 0,7 2 0,13-2 0,14 5 0,-2-5 0,9-1 0,0-1 0,8-5 0,0-2 0,3-10 0,-8-19 0,2-5 0,-7-14 0,5 15 0,3-5 0,3 18 0,6-3 0,3-4 0,1 0 0,2-7 0,0-10 0,-1-2 0,0 3 0,0-1 0,2 12 0,-1 3 0,-5-9 0,3 4 0,-3 1 0,-1 0 0,5 16 0,0 1 0,2 4 0,2 2 0,0 2 0,0 3 0,0 2 0,0 0 0,2-10 0,-2-7 0,2 3 0,-2 7 0,2 9 0,-2 14 0,2 4 0,0 5 0,2 1 0,1-2 0,1-6 0,1-4 0,1 2 0,-1 1 0,1 6 0,-4 2 0,0 3 0,-2-2 0,2-1 0,-2 1 0,3 2 0,13 0 0,-8 4 0,14-3 0,-2 1 0,9 0 0,26 1 0,10 5 0,0-3 0,1 5 0,-28-5 0,-11 0 0,-18-1 0,-9 0 0,-3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3T13:59:09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39 356 24575,'4'-3'0,"22"-17"0,16-10 0,27-9 0,-20 13 0,2 1 0,5 3 0,0 2 0,5 5 0,4 0-872,12 2 1,7 3 871,4 3 0,4 2 0,-9-1 0,6-1 0,-16 2 0,4-5 0,1 1-404,-12 3 0,1-1 1,1 0 403,6-2 0,-1 1 0,2 2 0,5 0 0,5 0 0,-4 2 0,-4 2 0,-1 0 0,3 0 0,-4 0 0,-1 1 0,2 1-635,12 0 1,-3 2 0,1-1 634,-12 0 0,-1 0 0,1 1 0,12 1 0,1 1 0,-1 1 0,-14-2 0,-2 0 0,0 1-461,5-1 1,0 0-1,-1 1 461,-5-1 0,-3 0 0,1 0 0,26 1 0,2-1 0,-26-2 0,0 0 0,0 1 0,18-1 0,-1 0 8,4 1 0,1-1-8,-1-1 0,-3 1 0,0 0 0,-4 3 0,-6-3 0,1-1 405,1 1 1,-2 1-406,-8-2 0,-4 0 0,-4-1 0,-5 0 917,1-4 1,0 2-918,30-5 1640,-8-1-1640,-4 0 1257,-16 6-1257,3-1 680,-5 3-680,-15 1 0,-8-2 0,-11 2 0,-14 0 0,-3 0 0,0 0 0,26 2 0,4 0 0,39 0 0,1 2 0,9 3 0,-32-2 0,0 1 0,2 2 0,-3 0 0,0 0 0,-3 0 0,3-3 0,-5 2 0,20 4 0,-14-3 0,-21-2 0,-15-2 0,-6 0 0,-1 0 0,-3 0 0,2 2 0,-4 2 0,3 1 0,-4 9 0,4 5 0,8 27 0,5 4 0,5 14 0,3 0 0,-10-5 0,2-1 0,-6 9 0,5 3 0,-4 9 0,-3-27 0,-3 4-204,-2 2 1,-1 2 203,4 4 0,-2 4 0,-2 9 0,-1 2 0,-2-16 0,1 1 0,-2-1 0,0 0 0,-2-3 0,0-3 0,0-8 0,0-1 0,-1 4 0,0-1 0,2 1 0,-1-2 0,-1 46 0,0-6 0,0-22 0,0-5 407,0-19-407,-2 0 0,0-2 0,-1-2 0,1-6 0,-3-3 0,0-5 0,-2-7 0,-3 2 0,1-3 0,-8 6 0,-1 8 0,-9 8 0,-4 3 0,-9 3 0,4-12 0,-13-4 0,-6-11 0,-6-4 0,-17 0 0,-7-5 0,36-9 0,-3 4 0,-38 3 0,31-7 0,-1-2 0,4 0 0,-5-1 0,-1-1 0,-3 1-565,-14-2 1,-4 0 564,2 0 0,0 0 0,-6 0 0,-1 0 0,23 0 0,-2 0 0,3 0 0,-13 1 0,-1 0 0,1 2 0,2 0-293,6 1 1,2 1 292,0-2 0,1 1 0,5 2 0,2-1 0,-4-1 0,-1-1-79,6-1 0,4 1 79,-2-2 0,2 0 0,-16-1 0,-1 0 0,13-1 0,-2 0 0,-2 1 0,4-1 0,1 0 0,3 0 0,5 1 0,3 0 0,-44 0 1086,1-2-1086,13-1 614,2-1-614,-4-4 172,-11-3-172,-2-7 0,44 7 0,1 0 0,-5-2 0,1 3 0,-40-12 0,2 4 0,38 10 0,2-2 0,-42 2 0,8-3 0,-6 5 0,20-1 0,-3 3 0,2-1 0,-4 2 0,6 0 0,-11-4 0,9 6 0,6-3 0,-7 4 0,1 0 0,-7-1 0,27-1 0,4 1 0,-44-3 0,39 2 0,2-1 0,-38 0 0,2-7 0,11 5 0,-6-1 0,-8-1 0,14 1 0,-5-3 0,10 2 0,4-8 0,-4 1 0,-1-5 0,16 7 0,9-1 0,15 7 0,9 1 0,7 0 0,0-6 0,-8-3 0,-2-5 0,-12-8 0,4 0 0,-12-8 0,6 1 0,-4-2 0,8-2 0,1 2 0,-6-15 0,11 7 0,-2 4 0,11-6 0,4 7 0,1-3 0,1-7 0,1 10 0,3-1 0,1-1 0,-2-1 0,3-4 0,-2-6 0,5 3 0,1-1 0,0-5 0,2 3 0,0-12 0,0 2 0,0-4 0,0 6 0,0 10 0,2 2 0,-2 6 0,2 4 0,-2-14 0,1 2 0,0-8 0,0-10 0,-1 3 0,0 8 0,0-2 0,0 16 0,0 3 0,0 8 0,0 7 0,0 3 0,0 3 0,0 3 0,0 0 0,0 0 0,0 3 0,0 0 0,0 0 0,0 6 0,0-3 0,0 4 0,0-3 0,0-4 0,0-6 0,1-4 0,0 3 0,0-1 0,-1 9 0,0 3 0,0 3 0,0-4 0,0-1 0,1 1 0,0-2 0,0 6 0,0 1 0,-1 2 0,1-4 0,0-1 0,1-2 0,-1-1 0,-1-7 0,1 3 0,0-3 0,-1 7 0,0 6 0,-1 1 0,0 3 0,0 1 0,-1 0 0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F2F8-0E66-4E06-B92A-F0DEA2AA0081}">
  <sheetPr codeName="Sheet6"/>
  <dimension ref="A1:O27"/>
  <sheetViews>
    <sheetView workbookViewId="0">
      <selection activeCell="F3" sqref="F3"/>
    </sheetView>
  </sheetViews>
  <sheetFormatPr defaultRowHeight="13.2" x14ac:dyDescent="0.25"/>
  <cols>
    <col min="1" max="1" width="15.109375" bestFit="1" customWidth="1"/>
    <col min="2" max="3" width="8.88671875" customWidth="1"/>
    <col min="4" max="4" width="11.33203125" bestFit="1" customWidth="1"/>
    <col min="5" max="7" width="11.33203125" customWidth="1"/>
    <col min="8" max="8" width="13.44140625" bestFit="1" customWidth="1"/>
    <col min="9" max="9" width="18.44140625" bestFit="1" customWidth="1"/>
    <col min="10" max="11" width="17" customWidth="1"/>
    <col min="12" max="12" width="18" bestFit="1" customWidth="1"/>
  </cols>
  <sheetData>
    <row r="1" spans="1:15" x14ac:dyDescent="0.25">
      <c r="A1" s="6" t="s">
        <v>51</v>
      </c>
      <c r="B1" s="6" t="s">
        <v>25</v>
      </c>
      <c r="C1" s="6"/>
      <c r="D1" s="6" t="s">
        <v>27</v>
      </c>
      <c r="E1" s="6" t="s">
        <v>18</v>
      </c>
      <c r="F1" s="6" t="s">
        <v>24</v>
      </c>
      <c r="G1" s="6"/>
      <c r="H1" s="6" t="s">
        <v>47</v>
      </c>
      <c r="I1" t="s">
        <v>43</v>
      </c>
      <c r="J1" s="6" t="s">
        <v>57</v>
      </c>
      <c r="K1" s="6" t="s">
        <v>60</v>
      </c>
      <c r="L1" s="6" t="s">
        <v>45</v>
      </c>
      <c r="M1" s="6" t="s">
        <v>49</v>
      </c>
      <c r="N1" s="6"/>
    </row>
    <row r="2" spans="1:15" x14ac:dyDescent="0.25">
      <c r="A2" s="6" t="s">
        <v>26</v>
      </c>
      <c r="B2">
        <f>COUNTA(transactions!A:A)-1</f>
        <v>12</v>
      </c>
      <c r="C2" s="10"/>
      <c r="D2" s="6" t="s">
        <v>122</v>
      </c>
      <c r="E2" t="s">
        <v>17</v>
      </c>
      <c r="F2" s="6" t="s">
        <v>121</v>
      </c>
      <c r="G2" s="6" t="s">
        <v>42</v>
      </c>
      <c r="H2" s="6" t="s">
        <v>41</v>
      </c>
      <c r="I2" s="6" t="s">
        <v>41</v>
      </c>
      <c r="J2" s="6" t="s">
        <v>41</v>
      </c>
      <c r="K2" s="6" t="s">
        <v>41</v>
      </c>
      <c r="L2" s="6" t="s">
        <v>41</v>
      </c>
      <c r="M2" s="4" t="s">
        <v>41</v>
      </c>
      <c r="N2" s="4"/>
      <c r="O2" s="6" t="s">
        <v>41</v>
      </c>
    </row>
    <row r="3" spans="1:15" x14ac:dyDescent="0.25">
      <c r="A3" s="6" t="str">
        <f>"# " &amp;D1</f>
        <v># Watch list</v>
      </c>
      <c r="B3" s="9">
        <f>COUNTA(D:D)-1</f>
        <v>1</v>
      </c>
      <c r="F3" s="6"/>
      <c r="G3" s="6" t="s">
        <v>44</v>
      </c>
      <c r="H3" s="6" t="s">
        <v>41</v>
      </c>
      <c r="I3" s="6" t="s">
        <v>41</v>
      </c>
      <c r="J3" s="6" t="s">
        <v>41</v>
      </c>
      <c r="K3" s="6" t="s">
        <v>41</v>
      </c>
      <c r="L3" s="6" t="s">
        <v>41</v>
      </c>
      <c r="M3" t="s">
        <v>41</v>
      </c>
      <c r="O3" s="6" t="s">
        <v>41</v>
      </c>
    </row>
    <row r="4" spans="1:15" x14ac:dyDescent="0.25">
      <c r="A4" s="6" t="str">
        <f>"# " &amp;H1</f>
        <v># Currency fields</v>
      </c>
      <c r="B4" s="10">
        <f>COUNTA(H:H)-3</f>
        <v>5</v>
      </c>
      <c r="H4" s="6" t="s">
        <v>3</v>
      </c>
      <c r="I4" s="1" t="s">
        <v>3</v>
      </c>
      <c r="J4" t="s">
        <v>3</v>
      </c>
      <c r="K4" t="s">
        <v>3</v>
      </c>
      <c r="L4" t="s">
        <v>3</v>
      </c>
      <c r="M4" t="s">
        <v>3</v>
      </c>
      <c r="O4" s="1" t="s">
        <v>3</v>
      </c>
    </row>
    <row r="5" spans="1:15" x14ac:dyDescent="0.25">
      <c r="A5" s="6" t="str">
        <f>"# " &amp;I1</f>
        <v># Equity fields</v>
      </c>
      <c r="B5" s="6">
        <f>COUNTA(I:I)-3</f>
        <v>11</v>
      </c>
      <c r="H5" s="6" t="s">
        <v>48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O5" t="s">
        <v>6</v>
      </c>
    </row>
    <row r="6" spans="1:15" x14ac:dyDescent="0.25">
      <c r="A6" s="6" t="str">
        <f>"# " &amp;J1</f>
        <v># Forward fields</v>
      </c>
      <c r="B6" s="6">
        <f>COUNTA(J:J)-3</f>
        <v>6</v>
      </c>
      <c r="H6" s="6" t="s">
        <v>32</v>
      </c>
      <c r="I6" s="3" t="s">
        <v>32</v>
      </c>
      <c r="J6" t="s">
        <v>32</v>
      </c>
      <c r="K6" t="s">
        <v>32</v>
      </c>
      <c r="L6" t="s">
        <v>32</v>
      </c>
      <c r="M6" t="s">
        <v>32</v>
      </c>
      <c r="O6" s="3" t="s">
        <v>32</v>
      </c>
    </row>
    <row r="7" spans="1:15" x14ac:dyDescent="0.25">
      <c r="A7" s="6" t="str">
        <f>"# " &amp;K1</f>
        <v># Future fields</v>
      </c>
      <c r="B7" s="6">
        <f>COUNTA(K:K)-3</f>
        <v>6</v>
      </c>
      <c r="H7" s="6" t="s">
        <v>8</v>
      </c>
      <c r="I7" s="1" t="s">
        <v>8</v>
      </c>
      <c r="J7" t="s">
        <v>8</v>
      </c>
      <c r="K7" t="s">
        <v>8</v>
      </c>
      <c r="L7" t="s">
        <v>8</v>
      </c>
      <c r="M7" t="s">
        <v>8</v>
      </c>
      <c r="O7" s="1" t="s">
        <v>8</v>
      </c>
    </row>
    <row r="8" spans="1:15" x14ac:dyDescent="0.25">
      <c r="A8" s="6" t="str">
        <f>"# " &amp;L1</f>
        <v># Equity options fields</v>
      </c>
      <c r="B8" s="6">
        <f>COUNTA(L:L)-3</f>
        <v>8</v>
      </c>
      <c r="H8" s="6" t="s">
        <v>19</v>
      </c>
      <c r="I8" s="5" t="s">
        <v>19</v>
      </c>
      <c r="J8" t="s">
        <v>19</v>
      </c>
      <c r="K8" t="s">
        <v>19</v>
      </c>
      <c r="L8" t="s">
        <v>19</v>
      </c>
      <c r="M8" t="s">
        <v>19</v>
      </c>
      <c r="O8" s="5" t="s">
        <v>19</v>
      </c>
    </row>
    <row r="9" spans="1:15" x14ac:dyDescent="0.25">
      <c r="A9" s="6" t="str">
        <f>"# " &amp;M1</f>
        <v># Fixed income fields</v>
      </c>
      <c r="B9" s="6">
        <f>COUNTA(M:M)-3</f>
        <v>12</v>
      </c>
      <c r="I9" t="s">
        <v>20</v>
      </c>
      <c r="J9" t="s">
        <v>54</v>
      </c>
      <c r="K9" t="s">
        <v>54</v>
      </c>
      <c r="L9" t="s">
        <v>54</v>
      </c>
      <c r="M9" t="s">
        <v>34</v>
      </c>
      <c r="O9" t="s">
        <v>20</v>
      </c>
    </row>
    <row r="10" spans="1:15" x14ac:dyDescent="0.25">
      <c r="I10" t="s">
        <v>14</v>
      </c>
      <c r="J10" s="6"/>
      <c r="K10" s="6"/>
      <c r="L10" s="6" t="s">
        <v>55</v>
      </c>
      <c r="M10" t="s">
        <v>35</v>
      </c>
      <c r="O10" t="s">
        <v>14</v>
      </c>
    </row>
    <row r="11" spans="1:15" x14ac:dyDescent="0.25">
      <c r="I11" t="s">
        <v>15</v>
      </c>
      <c r="L11" t="s">
        <v>56</v>
      </c>
      <c r="M11" t="s">
        <v>36</v>
      </c>
      <c r="O11" t="s">
        <v>15</v>
      </c>
    </row>
    <row r="12" spans="1:15" x14ac:dyDescent="0.25">
      <c r="I12" t="s">
        <v>16</v>
      </c>
      <c r="M12" t="s">
        <v>37</v>
      </c>
      <c r="O12" t="s">
        <v>16</v>
      </c>
    </row>
    <row r="13" spans="1:15" x14ac:dyDescent="0.25">
      <c r="I13" t="s">
        <v>74</v>
      </c>
      <c r="M13" t="s">
        <v>38</v>
      </c>
      <c r="O13" t="s">
        <v>22</v>
      </c>
    </row>
    <row r="14" spans="1:15" x14ac:dyDescent="0.25">
      <c r="I14" t="s">
        <v>73</v>
      </c>
      <c r="M14" t="s">
        <v>39</v>
      </c>
      <c r="O14" t="s">
        <v>23</v>
      </c>
    </row>
    <row r="15" spans="1:15" x14ac:dyDescent="0.25">
      <c r="M15" t="s">
        <v>40</v>
      </c>
    </row>
    <row r="18" spans="1:11" x14ac:dyDescent="0.25">
      <c r="J18" s="6"/>
      <c r="K18" s="6"/>
    </row>
    <row r="19" spans="1:11" x14ac:dyDescent="0.25">
      <c r="J19" s="6"/>
      <c r="K19" s="6"/>
    </row>
    <row r="20" spans="1:11" x14ac:dyDescent="0.25">
      <c r="A20" t="s">
        <v>62</v>
      </c>
      <c r="B20" t="s">
        <v>63</v>
      </c>
      <c r="C20" t="s">
        <v>64</v>
      </c>
      <c r="J20" s="6"/>
      <c r="K20" s="6"/>
    </row>
    <row r="21" spans="1:11" x14ac:dyDescent="0.25">
      <c r="A21" t="s">
        <v>24</v>
      </c>
      <c r="B21">
        <f>IF(ISERROR(MATCH(A21,assetHistory!$1:$1,0)),B22,MATCH(A21,assetHistory!$1:$1,0))</f>
        <v>2</v>
      </c>
      <c r="C21">
        <f ca="1">IF(B22&lt;&gt;B21,COUNTA(OFFSET(assetHistory!$A:$A,0,B21-1))-2,0)</f>
        <v>500</v>
      </c>
    </row>
    <row r="22" spans="1:11" x14ac:dyDescent="0.25">
      <c r="A22" t="s">
        <v>17</v>
      </c>
      <c r="B22">
        <f>IF(ISERROR(MATCH(A22,assetHistory!$1:$1,0)),B23,MATCH(A22,assetHistory!$1:$1,0))</f>
        <v>5</v>
      </c>
      <c r="C22">
        <f ca="1">IF(B23&lt;&gt;B22,COUNTA(OFFSET(assetHistory!$A:$A,0,B22-1))-2,0)</f>
        <v>500</v>
      </c>
    </row>
    <row r="23" spans="1:11" x14ac:dyDescent="0.25">
      <c r="A23" s="6" t="s">
        <v>58</v>
      </c>
      <c r="B23">
        <f>IF(ISERROR(MATCH(A23,assetHistory!$1:$1,0)),B24,MATCH(A23,assetHistory!$1:$1,0))</f>
        <v>17</v>
      </c>
      <c r="C23">
        <f ca="1">IF(B24&lt;&gt;B23,COUNTA(OFFSET(assetHistory!$A:$A,0,B23-1))-2,0)</f>
        <v>0</v>
      </c>
    </row>
    <row r="24" spans="1:11" x14ac:dyDescent="0.25">
      <c r="A24" s="6" t="s">
        <v>61</v>
      </c>
      <c r="B24">
        <f>IF(ISERROR(MATCH(A24,assetHistory!$1:$1,0)),B25,MATCH(A24,assetHistory!$1:$1,0))</f>
        <v>17</v>
      </c>
      <c r="C24">
        <f ca="1">IF(B25&lt;&gt;B24,COUNTA(OFFSET(assetHistory!$A:$A,0,B24-1))-2,0)</f>
        <v>0</v>
      </c>
    </row>
    <row r="25" spans="1:11" x14ac:dyDescent="0.25">
      <c r="A25" t="s">
        <v>66</v>
      </c>
      <c r="B25">
        <f>IF(ISERROR(MATCH(A25,assetHistory!$1:$1,0)),B26,MATCH(A25,assetHistory!$1:$1,0))</f>
        <v>17</v>
      </c>
      <c r="C25">
        <f ca="1">IF(B26&lt;&gt;B25,COUNTA(OFFSET(assetHistory!$A:$A,0,B25-1))-2,0)</f>
        <v>0</v>
      </c>
    </row>
    <row r="26" spans="1:11" x14ac:dyDescent="0.25">
      <c r="A26" t="s">
        <v>67</v>
      </c>
      <c r="B26">
        <f>IF(ISERROR(MATCH(A26,assetHistory!$1:$1,0)),B27,MATCH(A26,assetHistory!$1:$1,0))</f>
        <v>17</v>
      </c>
      <c r="C26">
        <f ca="1">IF(B27&lt;&gt;B26,COUNTA(OFFSET(assetHistory!$A:$A,0,B26-1))-2,0)</f>
        <v>0</v>
      </c>
    </row>
    <row r="27" spans="1:11" x14ac:dyDescent="0.25">
      <c r="A27" t="s">
        <v>65</v>
      </c>
      <c r="B27">
        <f>COUNTA(assetHistory!B2:IV2)+2</f>
        <v>17</v>
      </c>
    </row>
  </sheetData>
  <sheetCalcPr fullCalcOnLoad="1"/>
  <phoneticPr fontId="2" type="noConversion"/>
  <pageMargins left="0.75" right="0.75" top="1" bottom="1" header="0.5" footer="0.5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2922-FA45-402F-B4E7-D6D6B603F3A7}">
  <sheetPr codeName="Sheet11"/>
  <dimension ref="A1:R9"/>
  <sheetViews>
    <sheetView workbookViewId="0">
      <selection activeCell="I15" sqref="I15"/>
    </sheetView>
  </sheetViews>
  <sheetFormatPr defaultColWidth="11.44140625" defaultRowHeight="13.2" x14ac:dyDescent="0.25"/>
  <sheetData>
    <row r="1" spans="1:18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8" x14ac:dyDescent="0.25">
      <c r="A2" s="34" t="s">
        <v>100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x14ac:dyDescent="0.25">
      <c r="A4" s="34" t="s">
        <v>101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x14ac:dyDescent="0.25">
      <c r="A6" s="34" t="s">
        <v>106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</row>
    <row r="7" spans="1:18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</row>
    <row r="8" spans="1:18" x14ac:dyDescent="0.25">
      <c r="A8" s="34" t="s">
        <v>102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</row>
    <row r="9" spans="1:18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8FFC-A42D-4DAC-92A3-7FAD2CDAB696}">
  <sheetPr codeName="Sheet12"/>
  <dimension ref="A1:N13"/>
  <sheetViews>
    <sheetView workbookViewId="0">
      <selection activeCell="J5" sqref="J5"/>
    </sheetView>
  </sheetViews>
  <sheetFormatPr defaultColWidth="11.44140625" defaultRowHeight="13.2" x14ac:dyDescent="0.25"/>
  <sheetData>
    <row r="1" spans="1:14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35" t="s">
        <v>103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ht="153" x14ac:dyDescent="7.6">
      <c r="A5" s="14"/>
      <c r="B5" s="14"/>
      <c r="C5" s="14"/>
      <c r="D5" s="14"/>
      <c r="E5" s="14"/>
      <c r="F5" s="14"/>
      <c r="G5" s="14"/>
      <c r="H5" s="14"/>
      <c r="I5" s="37"/>
      <c r="J5" s="14"/>
      <c r="K5" s="14"/>
      <c r="L5" s="14"/>
      <c r="M5" s="14"/>
      <c r="N5" s="14"/>
    </row>
    <row r="6" spans="1:14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x14ac:dyDescent="0.25">
      <c r="A7" s="35" t="s">
        <v>104</v>
      </c>
      <c r="B7" s="14"/>
      <c r="C7" s="14"/>
      <c r="D7" s="14"/>
      <c r="E7" s="14"/>
      <c r="F7" s="14"/>
      <c r="G7" s="35"/>
      <c r="H7" s="14"/>
      <c r="I7" s="14"/>
      <c r="J7" s="14"/>
      <c r="K7" s="14"/>
      <c r="L7" s="14"/>
      <c r="M7" s="14"/>
      <c r="N7" s="14"/>
    </row>
    <row r="13" spans="1:14" ht="153" x14ac:dyDescent="7.6">
      <c r="G13" s="3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AE51-AADD-4511-BC33-EF42B1D8859B}">
  <sheetPr codeName="Sheet13"/>
  <dimension ref="A1:J13"/>
  <sheetViews>
    <sheetView workbookViewId="0">
      <selection activeCell="H31" sqref="H31"/>
    </sheetView>
  </sheetViews>
  <sheetFormatPr defaultColWidth="11.44140625" defaultRowHeight="13.2" x14ac:dyDescent="0.25"/>
  <sheetData>
    <row r="1" spans="1:10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</row>
    <row r="2" spans="1:10" x14ac:dyDescent="0.25">
      <c r="A2" s="34" t="s">
        <v>105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</row>
    <row r="4" spans="1:10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</row>
    <row r="6" spans="1:10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</row>
    <row r="7" spans="1:10" x14ac:dyDescent="0.25">
      <c r="A7" s="33"/>
      <c r="B7" s="33"/>
      <c r="C7" s="33"/>
      <c r="D7" s="36"/>
      <c r="E7" s="33"/>
      <c r="F7" s="33"/>
      <c r="G7" s="33"/>
      <c r="H7" s="33"/>
      <c r="I7" s="33"/>
      <c r="J7" s="33"/>
    </row>
    <row r="8" spans="1:10" x14ac:dyDescent="0.25">
      <c r="A8" s="33"/>
      <c r="B8" s="33"/>
      <c r="C8" s="33"/>
      <c r="D8" s="36"/>
      <c r="E8" s="33"/>
      <c r="F8" s="33"/>
      <c r="G8" s="33"/>
      <c r="H8" s="33"/>
      <c r="I8" s="33"/>
      <c r="J8" s="33"/>
    </row>
    <row r="9" spans="1:10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</row>
    <row r="10" spans="1:10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</row>
    <row r="11" spans="1:10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</row>
    <row r="12" spans="1:10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</row>
    <row r="13" spans="1:10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7A1F-13BF-4C0C-A0EF-7D656086B2FE}">
  <sheetPr codeName="Sheet9"/>
  <dimension ref="A1:Z16"/>
  <sheetViews>
    <sheetView tabSelected="1" workbookViewId="0">
      <selection activeCell="J16" sqref="J16"/>
    </sheetView>
  </sheetViews>
  <sheetFormatPr defaultRowHeight="13.2" x14ac:dyDescent="0.25"/>
  <cols>
    <col min="1" max="1" width="8.6640625" style="14" customWidth="1"/>
    <col min="2" max="7" width="15.44140625" style="14" customWidth="1"/>
    <col min="8" max="8" width="1.88671875" style="14" customWidth="1"/>
    <col min="9" max="14" width="10.44140625" style="14" customWidth="1"/>
    <col min="15" max="15" width="9.33203125" bestFit="1" customWidth="1"/>
    <col min="16" max="23" width="8.88671875" customWidth="1"/>
    <col min="24" max="24" width="16.44140625" bestFit="1" customWidth="1"/>
    <col min="25" max="25" width="10" customWidth="1"/>
  </cols>
  <sheetData>
    <row r="1" spans="1:26" x14ac:dyDescent="0.25">
      <c r="O1" s="6"/>
      <c r="P1" s="6"/>
      <c r="Q1" s="6"/>
      <c r="R1" s="6"/>
      <c r="S1" s="6"/>
      <c r="T1" s="6"/>
      <c r="U1" s="6"/>
      <c r="V1" s="6"/>
      <c r="X1" s="6"/>
    </row>
    <row r="2" spans="1:26" x14ac:dyDescent="0.25">
      <c r="A2" s="42" t="s">
        <v>135</v>
      </c>
      <c r="B2" s="42"/>
      <c r="C2" s="42"/>
      <c r="D2" s="42"/>
      <c r="E2" s="42"/>
      <c r="F2" s="42"/>
      <c r="X2" s="6"/>
      <c r="Y2" s="11"/>
    </row>
    <row r="3" spans="1:26" x14ac:dyDescent="0.25">
      <c r="X3" s="6"/>
      <c r="Y3" s="11"/>
    </row>
    <row r="4" spans="1:26" ht="15.6" x14ac:dyDescent="0.3">
      <c r="A4" s="15"/>
      <c r="B4" s="43" t="s">
        <v>75</v>
      </c>
      <c r="C4" s="44"/>
      <c r="D4" s="43" t="s">
        <v>76</v>
      </c>
      <c r="E4" s="45"/>
      <c r="F4" s="45"/>
      <c r="G4" s="44"/>
      <c r="I4" s="43" t="s">
        <v>77</v>
      </c>
      <c r="J4" s="44"/>
      <c r="K4" s="43" t="s">
        <v>78</v>
      </c>
      <c r="L4" s="45"/>
      <c r="M4" s="45"/>
      <c r="N4" s="44"/>
      <c r="X4" s="6"/>
      <c r="Y4" s="11"/>
      <c r="Z4" s="11"/>
    </row>
    <row r="5" spans="1:26" ht="39.6" x14ac:dyDescent="0.25">
      <c r="A5" s="16" t="s">
        <v>79</v>
      </c>
      <c r="B5" s="17" t="s">
        <v>80</v>
      </c>
      <c r="C5" s="18" t="s">
        <v>81</v>
      </c>
      <c r="D5" s="19" t="s">
        <v>82</v>
      </c>
      <c r="E5" s="17" t="s">
        <v>83</v>
      </c>
      <c r="F5" s="17" t="s">
        <v>84</v>
      </c>
      <c r="G5" s="18" t="s">
        <v>85</v>
      </c>
      <c r="I5" s="46" t="s">
        <v>10</v>
      </c>
      <c r="J5" s="47"/>
      <c r="K5" s="46" t="s">
        <v>80</v>
      </c>
      <c r="L5" s="42"/>
      <c r="M5" s="42" t="s">
        <v>86</v>
      </c>
      <c r="N5" s="47"/>
      <c r="X5" s="6"/>
      <c r="Y5" s="12"/>
    </row>
    <row r="6" spans="1:26" ht="15.6" x14ac:dyDescent="0.35">
      <c r="A6" s="20"/>
      <c r="B6" s="21" t="s">
        <v>87</v>
      </c>
      <c r="C6" s="22" t="s">
        <v>88</v>
      </c>
      <c r="D6" s="23" t="s">
        <v>89</v>
      </c>
      <c r="E6" s="24" t="s">
        <v>90</v>
      </c>
      <c r="F6" s="25" t="s">
        <v>87</v>
      </c>
      <c r="G6" s="22" t="s">
        <v>88</v>
      </c>
      <c r="I6" s="26" t="s">
        <v>91</v>
      </c>
      <c r="J6" s="27" t="s">
        <v>8</v>
      </c>
      <c r="K6" s="26" t="s">
        <v>91</v>
      </c>
      <c r="L6" s="28" t="s">
        <v>8</v>
      </c>
      <c r="M6" s="28" t="s">
        <v>91</v>
      </c>
      <c r="N6" s="27" t="s">
        <v>8</v>
      </c>
      <c r="X6" s="6"/>
      <c r="Y6" s="13"/>
    </row>
    <row r="7" spans="1:26" ht="15.6" x14ac:dyDescent="0.35">
      <c r="A7" s="29" t="str">
        <f>+assetStat!A4</f>
        <v>ACS.MC</v>
      </c>
      <c r="B7" s="48">
        <f>+assetStat!B4</f>
        <v>0.25418100799011728</v>
      </c>
      <c r="C7" s="49">
        <v>0.87119999999999997</v>
      </c>
      <c r="D7" s="29">
        <v>0.2213</v>
      </c>
      <c r="E7" s="29">
        <v>1.1049</v>
      </c>
      <c r="F7" s="48">
        <v>0.14319999999999999</v>
      </c>
      <c r="G7" s="29">
        <v>0.2213</v>
      </c>
      <c r="I7" s="30" t="s">
        <v>92</v>
      </c>
      <c r="J7" s="48">
        <f>+Refinitiv!K5</f>
        <v>3.6813973122716399E-2</v>
      </c>
      <c r="K7" s="30" t="s">
        <v>93</v>
      </c>
      <c r="L7" s="50">
        <v>9.7597302270305804</v>
      </c>
      <c r="M7" s="30" t="s">
        <v>94</v>
      </c>
      <c r="N7" s="50">
        <v>9.7597302270305804</v>
      </c>
      <c r="X7" s="6"/>
      <c r="Y7" s="5"/>
    </row>
    <row r="8" spans="1:26" ht="15.6" x14ac:dyDescent="0.35">
      <c r="A8" s="29" t="str">
        <f>+assetStat!A5</f>
        <v>BBVA.MC</v>
      </c>
      <c r="B8" s="48">
        <f>+assetStat!B5</f>
        <v>0.2999082769235657</v>
      </c>
      <c r="C8" s="49">
        <v>1.0892999999999999</v>
      </c>
      <c r="D8" s="29">
        <v>5.2499999999999998E-2</v>
      </c>
      <c r="E8" s="29">
        <v>1.1986000000000001</v>
      </c>
      <c r="F8" s="48">
        <v>0.1522</v>
      </c>
      <c r="G8" s="29">
        <v>5.2499999999999998E-2</v>
      </c>
      <c r="I8" s="30" t="s">
        <v>95</v>
      </c>
      <c r="J8" s="29">
        <v>3.1736</v>
      </c>
      <c r="K8" s="30" t="s">
        <v>96</v>
      </c>
      <c r="L8" s="50">
        <v>0.104278995866825</v>
      </c>
      <c r="M8" s="30" t="s">
        <v>97</v>
      </c>
      <c r="N8" s="50">
        <v>0</v>
      </c>
      <c r="X8" s="6"/>
      <c r="Y8" s="1"/>
    </row>
    <row r="9" spans="1:26" ht="15.6" x14ac:dyDescent="0.35">
      <c r="A9" s="29" t="str">
        <f>+assetStat!A6</f>
        <v>CABK.MC</v>
      </c>
      <c r="B9" s="48">
        <f>+assetStat!B6</f>
        <v>0.3492325566490066</v>
      </c>
      <c r="C9" s="49">
        <v>1.2748999999999999</v>
      </c>
      <c r="D9" s="29">
        <v>3.0099999999999998E-2</v>
      </c>
      <c r="E9" s="29">
        <v>0.91559999999999997</v>
      </c>
      <c r="F9" s="48">
        <v>0.125</v>
      </c>
      <c r="G9" s="29">
        <v>3.0099999999999998E-2</v>
      </c>
      <c r="K9" s="31"/>
      <c r="L9" s="31"/>
      <c r="M9" s="30" t="s">
        <v>98</v>
      </c>
      <c r="N9" s="50">
        <v>1.4582251545921E-2</v>
      </c>
      <c r="X9" s="6"/>
      <c r="Y9" s="1"/>
    </row>
    <row r="10" spans="1:26" x14ac:dyDescent="0.25">
      <c r="A10" s="29" t="str">
        <f>+assetStat!A7</f>
        <v>CLNX.MC</v>
      </c>
      <c r="B10" s="48">
        <f>+assetStat!B7</f>
        <v>-6.238268415879273E-2</v>
      </c>
      <c r="C10" s="49">
        <v>1.6529</v>
      </c>
      <c r="D10" s="29">
        <v>0.1381</v>
      </c>
      <c r="E10" s="29">
        <v>1.1292</v>
      </c>
      <c r="F10" s="48">
        <v>0.14560000000000001</v>
      </c>
      <c r="G10" s="29">
        <v>0.1381</v>
      </c>
      <c r="X10" s="6"/>
      <c r="Y10" s="1"/>
    </row>
    <row r="11" spans="1:26" x14ac:dyDescent="0.25">
      <c r="A11" s="29" t="str">
        <f>+assetStat!A8</f>
        <v>FER.MC</v>
      </c>
      <c r="B11" s="48">
        <f>+assetStat!B8</f>
        <v>0.17675315399805927</v>
      </c>
      <c r="C11" s="49">
        <v>-2.2448000000000001</v>
      </c>
      <c r="D11" s="29">
        <v>0.1744</v>
      </c>
      <c r="E11" s="29">
        <v>1.0227999999999999</v>
      </c>
      <c r="F11" s="48">
        <v>0.1353</v>
      </c>
      <c r="G11" s="29">
        <v>0.1744</v>
      </c>
    </row>
    <row r="12" spans="1:26" x14ac:dyDescent="0.25">
      <c r="A12" s="29" t="str">
        <f>+assetStat!A9</f>
        <v>IBE.MC</v>
      </c>
      <c r="B12" s="48">
        <f>+assetStat!B9</f>
        <v>0.15128184876968681</v>
      </c>
      <c r="C12" s="49">
        <v>1.1567000000000001</v>
      </c>
      <c r="D12" s="29">
        <v>6.2600000000000003E-2</v>
      </c>
      <c r="E12" s="29">
        <v>0.66810000000000003</v>
      </c>
      <c r="F12" s="48">
        <v>0.1012</v>
      </c>
      <c r="G12" s="29">
        <v>6.2600000000000003E-2</v>
      </c>
    </row>
    <row r="13" spans="1:26" x14ac:dyDescent="0.25">
      <c r="A13" s="29" t="str">
        <f>+assetStat!A10</f>
        <v>ITX.MC</v>
      </c>
      <c r="B13" s="48">
        <f>+assetStat!B10</f>
        <v>0.19102663150861296</v>
      </c>
      <c r="C13" s="49">
        <v>0.3266</v>
      </c>
      <c r="D13" s="29">
        <v>0.1913</v>
      </c>
      <c r="E13" s="29">
        <v>1.0468999999999999</v>
      </c>
      <c r="F13" s="48">
        <v>0.1376</v>
      </c>
      <c r="G13" s="29">
        <v>0.1913</v>
      </c>
    </row>
    <row r="14" spans="1:26" x14ac:dyDescent="0.25">
      <c r="A14" s="29" t="str">
        <f>+assetStat!A11</f>
        <v>REP.MC</v>
      </c>
      <c r="B14" s="48">
        <f>+assetStat!B11</f>
        <v>-0.15196834111952329</v>
      </c>
      <c r="C14" s="49">
        <v>0.76219999999999999</v>
      </c>
      <c r="D14" s="29">
        <v>4.9700000000000001E-2</v>
      </c>
      <c r="E14" s="29">
        <v>0.66339999999999999</v>
      </c>
      <c r="F14" s="48">
        <v>0.1007</v>
      </c>
      <c r="G14" s="29">
        <v>4.9700000000000001E-2</v>
      </c>
    </row>
    <row r="15" spans="1:26" x14ac:dyDescent="0.25">
      <c r="A15" s="29" t="str">
        <f>+assetStat!A12</f>
        <v>TEF.MC</v>
      </c>
      <c r="B15" s="48">
        <f>+assetStat!B12</f>
        <v>1.0091915568567603E-2</v>
      </c>
      <c r="C15" s="49">
        <v>-2.0987</v>
      </c>
      <c r="D15" s="29">
        <v>7.2099999999999997E-2</v>
      </c>
      <c r="E15" s="29">
        <v>0.63780000000000003</v>
      </c>
      <c r="F15" s="48">
        <v>9.8199999999999996E-2</v>
      </c>
      <c r="G15" s="29">
        <v>7.2099999999999997E-2</v>
      </c>
    </row>
    <row r="16" spans="1:26" x14ac:dyDescent="0.25">
      <c r="A16" s="29" t="str">
        <f>+assetStat!A13</f>
        <v> SAN.MC</v>
      </c>
      <c r="B16" s="48">
        <f>+assetStat!B13</f>
        <v>0.29423692086577757</v>
      </c>
      <c r="C16" s="49">
        <v>-1.7902</v>
      </c>
      <c r="D16" s="29">
        <v>7.9000000000000008E-3</v>
      </c>
      <c r="E16" s="29">
        <v>1.2243999999999999</v>
      </c>
      <c r="F16" s="48">
        <v>0.1547</v>
      </c>
      <c r="G16" s="29">
        <v>7.9000000000000008E-3</v>
      </c>
    </row>
  </sheetData>
  <mergeCells count="8">
    <mergeCell ref="A2:F2"/>
    <mergeCell ref="B4:C4"/>
    <mergeCell ref="D4:G4"/>
    <mergeCell ref="I4:J4"/>
    <mergeCell ref="K4:N4"/>
    <mergeCell ref="I5:J5"/>
    <mergeCell ref="K5:L5"/>
    <mergeCell ref="M5:N5"/>
  </mergeCell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FE5A8-4F6F-4A15-8B50-B2625749B6C9}">
  <sheetPr codeName="Sheet14"/>
  <dimension ref="B1:K515"/>
  <sheetViews>
    <sheetView workbookViewId="0">
      <selection activeCell="L7" sqref="L7"/>
    </sheetView>
  </sheetViews>
  <sheetFormatPr defaultRowHeight="13.2" x14ac:dyDescent="0.25"/>
  <cols>
    <col min="2" max="2" width="18" bestFit="1" customWidth="1"/>
    <col min="3" max="3" width="10.109375" bestFit="1" customWidth="1"/>
    <col min="4" max="5" width="8" bestFit="1" customWidth="1"/>
  </cols>
  <sheetData>
    <row r="1" spans="2:11" x14ac:dyDescent="0.25">
      <c r="D1" s="6" t="s">
        <v>116</v>
      </c>
    </row>
    <row r="2" spans="2:11" x14ac:dyDescent="0.25">
      <c r="B2" t="e">
        <f ca="1">_xll.RDP.HistoricalPricing("ES10YT=RR","BID;ASK","START:14-Apr-2023 END:14-Apr-2025 INTERVAL:P1D SOURCE:RFV",,"CH:Fd RH:Timestamp",C3)</f>
        <v>#NAME?</v>
      </c>
    </row>
    <row r="3" spans="2:11" x14ac:dyDescent="0.25">
      <c r="C3" s="9" t="s">
        <v>70</v>
      </c>
      <c r="D3" s="9" t="s">
        <v>14</v>
      </c>
      <c r="E3" s="9" t="s">
        <v>15</v>
      </c>
      <c r="G3" s="6" t="s">
        <v>117</v>
      </c>
      <c r="J3" s="40" t="s">
        <v>118</v>
      </c>
    </row>
    <row r="4" spans="2:11" x14ac:dyDescent="0.25">
      <c r="C4" s="4">
        <v>45761</v>
      </c>
      <c r="D4">
        <v>99.191000000000003</v>
      </c>
      <c r="E4">
        <v>99.22</v>
      </c>
    </row>
    <row r="5" spans="2:11" x14ac:dyDescent="0.25">
      <c r="C5" s="4">
        <v>45758</v>
      </c>
      <c r="D5">
        <v>98.846000000000004</v>
      </c>
      <c r="E5">
        <v>98.837000000000003</v>
      </c>
      <c r="G5" s="40" t="s">
        <v>119</v>
      </c>
      <c r="H5">
        <v>3.7499999999999999E-2</v>
      </c>
      <c r="J5" s="40" t="s">
        <v>120</v>
      </c>
      <c r="K5">
        <f>LN(1+H5)</f>
        <v>3.6813973122716399E-2</v>
      </c>
    </row>
    <row r="6" spans="2:11" x14ac:dyDescent="0.25">
      <c r="C6" s="4">
        <v>45757</v>
      </c>
      <c r="D6">
        <v>98.7</v>
      </c>
      <c r="E6">
        <v>98.677000000000007</v>
      </c>
    </row>
    <row r="7" spans="2:11" x14ac:dyDescent="0.25">
      <c r="C7" s="4">
        <v>45756</v>
      </c>
      <c r="D7">
        <v>98.405000000000001</v>
      </c>
      <c r="E7">
        <v>98.352000000000004</v>
      </c>
    </row>
    <row r="8" spans="2:11" x14ac:dyDescent="0.25">
      <c r="C8" s="4">
        <v>45755</v>
      </c>
      <c r="D8">
        <v>98.403000000000006</v>
      </c>
      <c r="E8">
        <v>98.35</v>
      </c>
    </row>
    <row r="9" spans="2:11" x14ac:dyDescent="0.25">
      <c r="C9" s="4">
        <v>45754</v>
      </c>
      <c r="D9">
        <v>98.441000000000003</v>
      </c>
      <c r="E9">
        <v>98.406000000000006</v>
      </c>
    </row>
    <row r="10" spans="2:11" x14ac:dyDescent="0.25">
      <c r="C10" s="4">
        <v>45751</v>
      </c>
      <c r="D10">
        <v>99.054000000000002</v>
      </c>
      <c r="E10">
        <v>99.061000000000007</v>
      </c>
    </row>
    <row r="11" spans="2:11" x14ac:dyDescent="0.25">
      <c r="C11" s="4">
        <v>45750</v>
      </c>
      <c r="D11">
        <v>98.753</v>
      </c>
      <c r="E11">
        <v>98.77</v>
      </c>
    </row>
    <row r="12" spans="2:11" x14ac:dyDescent="0.25">
      <c r="C12" s="4">
        <v>45749</v>
      </c>
      <c r="D12">
        <v>98.314999999999998</v>
      </c>
      <c r="E12">
        <v>98.424999999999997</v>
      </c>
    </row>
    <row r="13" spans="2:11" x14ac:dyDescent="0.25">
      <c r="C13" s="4">
        <v>45748</v>
      </c>
      <c r="D13">
        <v>98.626000000000005</v>
      </c>
      <c r="E13">
        <v>98.662000000000006</v>
      </c>
    </row>
    <row r="14" spans="2:11" x14ac:dyDescent="0.25">
      <c r="C14" s="4">
        <v>45747</v>
      </c>
      <c r="D14">
        <v>98.174999999999997</v>
      </c>
      <c r="E14">
        <v>98.212000000000003</v>
      </c>
    </row>
    <row r="15" spans="2:11" x14ac:dyDescent="0.25">
      <c r="C15" s="4">
        <v>45744</v>
      </c>
      <c r="D15">
        <v>98.23</v>
      </c>
      <c r="E15">
        <v>98.222999999999999</v>
      </c>
    </row>
    <row r="16" spans="2:11" x14ac:dyDescent="0.25">
      <c r="C16" s="4">
        <v>45743</v>
      </c>
      <c r="D16">
        <v>97.926000000000002</v>
      </c>
      <c r="E16">
        <v>97.97</v>
      </c>
    </row>
    <row r="17" spans="3:5" x14ac:dyDescent="0.25">
      <c r="C17" s="4">
        <v>45742</v>
      </c>
      <c r="D17">
        <v>97.775999999999996</v>
      </c>
      <c r="E17">
        <v>97.796000000000006</v>
      </c>
    </row>
    <row r="18" spans="3:5" x14ac:dyDescent="0.25">
      <c r="C18" s="4">
        <v>45741</v>
      </c>
      <c r="D18">
        <v>97.754999999999995</v>
      </c>
      <c r="E18">
        <v>97.78</v>
      </c>
    </row>
    <row r="19" spans="3:5" x14ac:dyDescent="0.25">
      <c r="C19" s="4">
        <v>45740</v>
      </c>
      <c r="D19">
        <v>97.85</v>
      </c>
      <c r="E19">
        <v>97.905000000000001</v>
      </c>
    </row>
    <row r="20" spans="3:5" x14ac:dyDescent="0.25">
      <c r="C20" s="4">
        <v>45737</v>
      </c>
      <c r="D20">
        <v>97.834999999999994</v>
      </c>
      <c r="E20">
        <v>97.881</v>
      </c>
    </row>
    <row r="21" spans="3:5" x14ac:dyDescent="0.25">
      <c r="C21" s="4">
        <v>45736</v>
      </c>
      <c r="D21">
        <v>97.742000000000004</v>
      </c>
      <c r="E21">
        <v>97.695999999999998</v>
      </c>
    </row>
    <row r="22" spans="3:5" x14ac:dyDescent="0.25">
      <c r="C22" s="4">
        <v>45735</v>
      </c>
      <c r="D22">
        <v>97.703999999999994</v>
      </c>
      <c r="E22">
        <v>97.748000000000005</v>
      </c>
    </row>
    <row r="23" spans="3:5" x14ac:dyDescent="0.25">
      <c r="C23" s="4">
        <v>45734</v>
      </c>
      <c r="D23">
        <v>97.543999999999997</v>
      </c>
      <c r="E23">
        <v>97.617999999999995</v>
      </c>
    </row>
    <row r="24" spans="3:5" x14ac:dyDescent="0.25">
      <c r="C24" s="4">
        <v>45733</v>
      </c>
      <c r="D24">
        <v>97.712000000000003</v>
      </c>
      <c r="E24">
        <v>97.674000000000007</v>
      </c>
    </row>
    <row r="25" spans="3:5" x14ac:dyDescent="0.25">
      <c r="C25" s="4">
        <v>45730</v>
      </c>
      <c r="D25">
        <v>97.07</v>
      </c>
      <c r="E25">
        <v>97.093999999999994</v>
      </c>
    </row>
    <row r="26" spans="3:5" x14ac:dyDescent="0.25">
      <c r="C26" s="4">
        <v>45729</v>
      </c>
      <c r="D26">
        <v>97.113</v>
      </c>
      <c r="E26">
        <v>97.141000000000005</v>
      </c>
    </row>
    <row r="27" spans="3:5" x14ac:dyDescent="0.25">
      <c r="C27" s="4">
        <v>45728</v>
      </c>
      <c r="D27">
        <v>97.013999999999996</v>
      </c>
      <c r="E27">
        <v>97.090999999999994</v>
      </c>
    </row>
    <row r="28" spans="3:5" x14ac:dyDescent="0.25">
      <c r="C28" s="4">
        <v>45727</v>
      </c>
      <c r="D28">
        <v>96.852000000000004</v>
      </c>
      <c r="E28">
        <v>96.873999999999995</v>
      </c>
    </row>
    <row r="29" spans="3:5" x14ac:dyDescent="0.25">
      <c r="C29" s="4">
        <v>45726</v>
      </c>
      <c r="D29">
        <v>97.254000000000005</v>
      </c>
      <c r="E29">
        <v>97.213999999999999</v>
      </c>
    </row>
    <row r="30" spans="3:5" x14ac:dyDescent="0.25">
      <c r="C30" s="4">
        <v>45723</v>
      </c>
      <c r="D30">
        <v>97.097999999999999</v>
      </c>
      <c r="E30">
        <v>97.144000000000005</v>
      </c>
    </row>
    <row r="31" spans="3:5" x14ac:dyDescent="0.25">
      <c r="C31" s="4">
        <v>45722</v>
      </c>
      <c r="D31">
        <v>96.716999999999999</v>
      </c>
      <c r="E31">
        <v>96.924000000000007</v>
      </c>
    </row>
    <row r="32" spans="3:5" x14ac:dyDescent="0.25">
      <c r="C32" s="4">
        <v>45721</v>
      </c>
      <c r="D32">
        <v>97.531999999999996</v>
      </c>
      <c r="E32">
        <v>97.572000000000003</v>
      </c>
    </row>
    <row r="33" spans="3:5" x14ac:dyDescent="0.25">
      <c r="C33" s="4">
        <v>45720</v>
      </c>
      <c r="D33">
        <v>99.864000000000004</v>
      </c>
      <c r="E33">
        <v>99.816000000000003</v>
      </c>
    </row>
    <row r="34" spans="3:5" x14ac:dyDescent="0.25">
      <c r="C34" s="4">
        <v>45719</v>
      </c>
      <c r="D34">
        <v>99.959000000000003</v>
      </c>
      <c r="E34">
        <v>100.002</v>
      </c>
    </row>
    <row r="35" spans="3:5" x14ac:dyDescent="0.25">
      <c r="C35" s="4">
        <v>45716</v>
      </c>
      <c r="D35">
        <v>100.652</v>
      </c>
      <c r="E35">
        <v>100.56699999999999</v>
      </c>
    </row>
    <row r="36" spans="3:5" x14ac:dyDescent="0.25">
      <c r="C36" s="4">
        <v>45715</v>
      </c>
      <c r="D36">
        <v>100.51600000000001</v>
      </c>
      <c r="E36">
        <v>100.557</v>
      </c>
    </row>
    <row r="37" spans="3:5" x14ac:dyDescent="0.25">
      <c r="C37" s="4">
        <v>45714</v>
      </c>
      <c r="D37">
        <v>100.483</v>
      </c>
      <c r="E37">
        <v>100.526</v>
      </c>
    </row>
    <row r="38" spans="3:5" x14ac:dyDescent="0.25">
      <c r="C38" s="4">
        <v>45713</v>
      </c>
      <c r="D38">
        <v>100.223</v>
      </c>
      <c r="E38">
        <v>100.245</v>
      </c>
    </row>
    <row r="39" spans="3:5" x14ac:dyDescent="0.25">
      <c r="C39" s="4">
        <v>45712</v>
      </c>
      <c r="D39">
        <v>99.994</v>
      </c>
      <c r="E39">
        <v>99.998999999999995</v>
      </c>
    </row>
    <row r="40" spans="3:5" x14ac:dyDescent="0.25">
      <c r="C40" s="4">
        <v>45709</v>
      </c>
      <c r="D40">
        <v>100.09099999999999</v>
      </c>
      <c r="E40">
        <v>100.105</v>
      </c>
    </row>
    <row r="41" spans="3:5" x14ac:dyDescent="0.25">
      <c r="C41" s="4">
        <v>45708</v>
      </c>
      <c r="D41">
        <v>99.575000000000003</v>
      </c>
      <c r="E41">
        <v>99.584999999999994</v>
      </c>
    </row>
    <row r="42" spans="3:5" x14ac:dyDescent="0.25">
      <c r="C42" s="4">
        <v>45707</v>
      </c>
      <c r="D42">
        <v>99.456999999999994</v>
      </c>
      <c r="E42">
        <v>99.454999999999998</v>
      </c>
    </row>
    <row r="43" spans="3:5" x14ac:dyDescent="0.25">
      <c r="C43" s="4">
        <v>45706</v>
      </c>
      <c r="D43">
        <v>100.066</v>
      </c>
      <c r="E43">
        <v>100.08199999999999</v>
      </c>
    </row>
    <row r="44" spans="3:5" x14ac:dyDescent="0.25">
      <c r="C44" s="4">
        <v>45705</v>
      </c>
      <c r="D44">
        <v>100.07</v>
      </c>
      <c r="E44">
        <v>100.078</v>
      </c>
    </row>
    <row r="45" spans="3:5" x14ac:dyDescent="0.25">
      <c r="C45" s="4">
        <v>45702</v>
      </c>
      <c r="D45">
        <v>100.45399999999999</v>
      </c>
      <c r="E45">
        <v>100.467</v>
      </c>
    </row>
    <row r="46" spans="3:5" x14ac:dyDescent="0.25">
      <c r="C46" s="4">
        <v>45701</v>
      </c>
      <c r="D46">
        <v>100.627</v>
      </c>
      <c r="E46">
        <v>100.66200000000001</v>
      </c>
    </row>
    <row r="47" spans="3:5" x14ac:dyDescent="0.25">
      <c r="C47" s="4">
        <v>45700</v>
      </c>
      <c r="D47">
        <v>100.039</v>
      </c>
      <c r="E47">
        <v>100.06399999999999</v>
      </c>
    </row>
    <row r="48" spans="3:5" x14ac:dyDescent="0.25">
      <c r="C48" s="4">
        <v>45699</v>
      </c>
      <c r="D48">
        <v>100.38800000000001</v>
      </c>
      <c r="E48">
        <v>100.40600000000001</v>
      </c>
    </row>
    <row r="49" spans="3:5" x14ac:dyDescent="0.25">
      <c r="C49" s="4">
        <v>45698</v>
      </c>
      <c r="D49">
        <v>101.038</v>
      </c>
      <c r="E49">
        <v>101.04600000000001</v>
      </c>
    </row>
    <row r="50" spans="3:5" x14ac:dyDescent="0.25">
      <c r="C50" s="4">
        <v>45695</v>
      </c>
      <c r="D50">
        <v>100.874</v>
      </c>
      <c r="E50">
        <v>100.973</v>
      </c>
    </row>
    <row r="51" spans="3:5" x14ac:dyDescent="0.25">
      <c r="C51" s="4">
        <v>45694</v>
      </c>
      <c r="D51">
        <v>101.054</v>
      </c>
      <c r="E51">
        <v>101.051</v>
      </c>
    </row>
    <row r="52" spans="3:5" x14ac:dyDescent="0.25">
      <c r="C52" s="4">
        <v>45693</v>
      </c>
      <c r="D52">
        <v>101.084</v>
      </c>
      <c r="E52">
        <v>101.07</v>
      </c>
    </row>
    <row r="53" spans="3:5" x14ac:dyDescent="0.25">
      <c r="C53" s="4">
        <v>45692</v>
      </c>
      <c r="D53">
        <v>100.79600000000001</v>
      </c>
      <c r="E53">
        <v>100.807</v>
      </c>
    </row>
    <row r="54" spans="3:5" x14ac:dyDescent="0.25">
      <c r="C54" s="4">
        <v>45691</v>
      </c>
      <c r="D54">
        <v>100.871</v>
      </c>
      <c r="E54">
        <v>100.82</v>
      </c>
    </row>
    <row r="55" spans="3:5" x14ac:dyDescent="0.25">
      <c r="C55" s="4">
        <v>45688</v>
      </c>
      <c r="D55">
        <v>100.29600000000001</v>
      </c>
      <c r="E55">
        <v>100.339</v>
      </c>
    </row>
    <row r="56" spans="3:5" x14ac:dyDescent="0.25">
      <c r="C56" s="4">
        <v>45687</v>
      </c>
      <c r="D56">
        <v>102.729</v>
      </c>
      <c r="E56">
        <v>102.80200000000001</v>
      </c>
    </row>
    <row r="57" spans="3:5" x14ac:dyDescent="0.25">
      <c r="C57" s="4">
        <v>45686</v>
      </c>
      <c r="D57">
        <v>102.268</v>
      </c>
      <c r="E57">
        <v>102.26300000000001</v>
      </c>
    </row>
    <row r="58" spans="3:5" x14ac:dyDescent="0.25">
      <c r="C58" s="4">
        <v>45685</v>
      </c>
      <c r="D58">
        <v>102.318</v>
      </c>
      <c r="E58">
        <v>102.32</v>
      </c>
    </row>
    <row r="59" spans="3:5" x14ac:dyDescent="0.25">
      <c r="C59" s="4">
        <v>45684</v>
      </c>
      <c r="D59">
        <v>102.435</v>
      </c>
      <c r="E59">
        <v>102.476</v>
      </c>
    </row>
    <row r="60" spans="3:5" x14ac:dyDescent="0.25">
      <c r="C60" s="4">
        <v>45681</v>
      </c>
      <c r="D60">
        <v>102.151</v>
      </c>
      <c r="E60">
        <v>102.193</v>
      </c>
    </row>
    <row r="61" spans="3:5" x14ac:dyDescent="0.25">
      <c r="C61" s="4">
        <v>45680</v>
      </c>
      <c r="D61">
        <v>102.297</v>
      </c>
      <c r="E61">
        <v>102.31699999999999</v>
      </c>
    </row>
    <row r="62" spans="3:5" x14ac:dyDescent="0.25">
      <c r="C62" s="4">
        <v>45679</v>
      </c>
      <c r="D62">
        <v>102.54</v>
      </c>
      <c r="E62">
        <v>102.56399999999999</v>
      </c>
    </row>
    <row r="63" spans="3:5" x14ac:dyDescent="0.25">
      <c r="C63" s="4">
        <v>45678</v>
      </c>
      <c r="D63">
        <v>102.57599999999999</v>
      </c>
      <c r="E63">
        <v>102.60899999999999</v>
      </c>
    </row>
    <row r="64" spans="3:5" x14ac:dyDescent="0.25">
      <c r="C64" s="4">
        <v>45677</v>
      </c>
      <c r="D64">
        <v>102.42400000000001</v>
      </c>
      <c r="E64">
        <v>102.48399999999999</v>
      </c>
    </row>
    <row r="65" spans="3:5" x14ac:dyDescent="0.25">
      <c r="C65" s="4">
        <v>45674</v>
      </c>
      <c r="D65">
        <v>102.36</v>
      </c>
      <c r="E65">
        <v>102.34099999999999</v>
      </c>
    </row>
    <row r="66" spans="3:5" x14ac:dyDescent="0.25">
      <c r="C66" s="4">
        <v>45673</v>
      </c>
      <c r="D66">
        <v>102.169</v>
      </c>
      <c r="E66">
        <v>102.235</v>
      </c>
    </row>
    <row r="67" spans="3:5" x14ac:dyDescent="0.25">
      <c r="C67" s="4">
        <v>45672</v>
      </c>
      <c r="D67">
        <v>102.05200000000001</v>
      </c>
      <c r="E67">
        <v>102.07</v>
      </c>
    </row>
    <row r="68" spans="3:5" x14ac:dyDescent="0.25">
      <c r="C68" s="4">
        <v>45671</v>
      </c>
      <c r="D68">
        <v>101.01300000000001</v>
      </c>
      <c r="E68">
        <v>101.057</v>
      </c>
    </row>
    <row r="69" spans="3:5" x14ac:dyDescent="0.25">
      <c r="C69" s="4">
        <v>45670</v>
      </c>
      <c r="D69">
        <v>101.175</v>
      </c>
      <c r="E69">
        <v>101.22499999999999</v>
      </c>
    </row>
    <row r="70" spans="3:5" x14ac:dyDescent="0.25">
      <c r="C70" s="4">
        <v>45667</v>
      </c>
      <c r="D70">
        <v>101.517</v>
      </c>
      <c r="E70">
        <v>101.584</v>
      </c>
    </row>
    <row r="71" spans="3:5" x14ac:dyDescent="0.25">
      <c r="C71" s="4">
        <v>45666</v>
      </c>
      <c r="D71">
        <v>101.929</v>
      </c>
      <c r="E71">
        <v>101.92100000000001</v>
      </c>
    </row>
    <row r="72" spans="3:5" x14ac:dyDescent="0.25">
      <c r="C72" s="4">
        <v>45665</v>
      </c>
      <c r="D72">
        <v>102.161</v>
      </c>
      <c r="E72">
        <v>102.113</v>
      </c>
    </row>
    <row r="73" spans="3:5" x14ac:dyDescent="0.25">
      <c r="C73" s="4">
        <v>45664</v>
      </c>
      <c r="D73">
        <v>102.477</v>
      </c>
      <c r="E73">
        <v>102.589</v>
      </c>
    </row>
    <row r="74" spans="3:5" x14ac:dyDescent="0.25">
      <c r="C74" s="4">
        <v>45663</v>
      </c>
      <c r="D74">
        <v>102.84099999999999</v>
      </c>
      <c r="E74">
        <v>102.88800000000001</v>
      </c>
    </row>
    <row r="75" spans="3:5" x14ac:dyDescent="0.25">
      <c r="C75" s="4">
        <v>45660</v>
      </c>
      <c r="D75">
        <v>102.843</v>
      </c>
      <c r="E75">
        <v>102.90600000000001</v>
      </c>
    </row>
    <row r="76" spans="3:5" x14ac:dyDescent="0.25">
      <c r="C76" s="4">
        <v>45659</v>
      </c>
      <c r="D76">
        <v>103.324</v>
      </c>
      <c r="E76">
        <v>103.30800000000001</v>
      </c>
    </row>
    <row r="77" spans="3:5" x14ac:dyDescent="0.25">
      <c r="C77" s="4">
        <v>45657</v>
      </c>
      <c r="D77">
        <v>103.221</v>
      </c>
      <c r="E77">
        <v>103.27200000000001</v>
      </c>
    </row>
    <row r="78" spans="3:5" x14ac:dyDescent="0.25">
      <c r="C78" s="4">
        <v>45656</v>
      </c>
      <c r="D78">
        <v>103.301</v>
      </c>
      <c r="E78">
        <v>103.309</v>
      </c>
    </row>
    <row r="79" spans="3:5" x14ac:dyDescent="0.25">
      <c r="C79" s="4">
        <v>45653</v>
      </c>
      <c r="D79">
        <v>103.17100000000001</v>
      </c>
      <c r="E79">
        <v>103.212</v>
      </c>
    </row>
    <row r="80" spans="3:5" x14ac:dyDescent="0.25">
      <c r="C80" s="4">
        <v>45650</v>
      </c>
      <c r="D80">
        <v>103.55200000000001</v>
      </c>
      <c r="E80">
        <v>103.60299999999999</v>
      </c>
    </row>
    <row r="81" spans="3:5" x14ac:dyDescent="0.25">
      <c r="C81" s="4">
        <v>45649</v>
      </c>
      <c r="D81">
        <v>103.55</v>
      </c>
      <c r="E81">
        <v>103.59699999999999</v>
      </c>
    </row>
    <row r="82" spans="3:5" x14ac:dyDescent="0.25">
      <c r="C82" s="4">
        <v>45646</v>
      </c>
      <c r="D82">
        <v>103.941</v>
      </c>
      <c r="E82">
        <v>104.011</v>
      </c>
    </row>
    <row r="83" spans="3:5" x14ac:dyDescent="0.25">
      <c r="C83" s="4">
        <v>45645</v>
      </c>
      <c r="D83">
        <v>103.71899999999999</v>
      </c>
      <c r="E83">
        <v>103.78</v>
      </c>
    </row>
    <row r="84" spans="3:5" x14ac:dyDescent="0.25">
      <c r="C84" s="4">
        <v>45644</v>
      </c>
      <c r="D84">
        <v>104.328</v>
      </c>
      <c r="E84">
        <v>104.336</v>
      </c>
    </row>
    <row r="85" spans="3:5" x14ac:dyDescent="0.25">
      <c r="C85" s="4">
        <v>45643</v>
      </c>
      <c r="D85">
        <v>104.468</v>
      </c>
      <c r="E85">
        <v>104.485</v>
      </c>
    </row>
    <row r="86" spans="3:5" x14ac:dyDescent="0.25">
      <c r="C86" s="4">
        <v>45642</v>
      </c>
      <c r="D86">
        <v>104.432</v>
      </c>
      <c r="E86">
        <v>104.40300000000001</v>
      </c>
    </row>
    <row r="87" spans="3:5" x14ac:dyDescent="0.25">
      <c r="C87" s="4">
        <v>45639</v>
      </c>
      <c r="D87">
        <v>104.53</v>
      </c>
      <c r="E87">
        <v>104.538</v>
      </c>
    </row>
    <row r="88" spans="3:5" x14ac:dyDescent="0.25">
      <c r="C88" s="4">
        <v>45638</v>
      </c>
      <c r="D88">
        <v>105.227</v>
      </c>
      <c r="E88">
        <v>105.11499999999999</v>
      </c>
    </row>
    <row r="89" spans="3:5" x14ac:dyDescent="0.25">
      <c r="C89" s="4">
        <v>45637</v>
      </c>
      <c r="D89">
        <v>105.843</v>
      </c>
      <c r="E89">
        <v>105.875</v>
      </c>
    </row>
    <row r="90" spans="3:5" x14ac:dyDescent="0.25">
      <c r="C90" s="4">
        <v>45636</v>
      </c>
      <c r="D90">
        <v>105.872</v>
      </c>
      <c r="E90">
        <v>105.896</v>
      </c>
    </row>
    <row r="91" spans="3:5" x14ac:dyDescent="0.25">
      <c r="C91" s="4">
        <v>45635</v>
      </c>
      <c r="D91">
        <v>105.92</v>
      </c>
      <c r="E91">
        <v>105.95399999999999</v>
      </c>
    </row>
    <row r="92" spans="3:5" x14ac:dyDescent="0.25">
      <c r="C92" s="4">
        <v>45632</v>
      </c>
      <c r="D92">
        <v>105.84099999999999</v>
      </c>
      <c r="E92">
        <v>105.961</v>
      </c>
    </row>
    <row r="93" spans="3:5" x14ac:dyDescent="0.25">
      <c r="C93" s="4">
        <v>45631</v>
      </c>
      <c r="D93">
        <v>105.913</v>
      </c>
      <c r="E93">
        <v>105.874</v>
      </c>
    </row>
    <row r="94" spans="3:5" x14ac:dyDescent="0.25">
      <c r="C94" s="4">
        <v>45630</v>
      </c>
      <c r="D94">
        <v>105.952</v>
      </c>
      <c r="E94">
        <v>105.964</v>
      </c>
    </row>
    <row r="95" spans="3:5" x14ac:dyDescent="0.25">
      <c r="C95" s="4">
        <v>45629</v>
      </c>
      <c r="D95">
        <v>105.875</v>
      </c>
      <c r="E95">
        <v>105.988</v>
      </c>
    </row>
    <row r="96" spans="3:5" x14ac:dyDescent="0.25">
      <c r="C96" s="4">
        <v>45628</v>
      </c>
      <c r="D96">
        <v>105.852</v>
      </c>
      <c r="E96">
        <v>105.88800000000001</v>
      </c>
    </row>
    <row r="97" spans="3:5" x14ac:dyDescent="0.25">
      <c r="C97" s="4">
        <v>45625</v>
      </c>
      <c r="D97">
        <v>105.59099999999999</v>
      </c>
      <c r="E97">
        <v>105.693</v>
      </c>
    </row>
    <row r="98" spans="3:5" x14ac:dyDescent="0.25">
      <c r="C98" s="4">
        <v>45624</v>
      </c>
      <c r="D98">
        <v>105.15900000000001</v>
      </c>
      <c r="E98">
        <v>105.215</v>
      </c>
    </row>
    <row r="99" spans="3:5" x14ac:dyDescent="0.25">
      <c r="C99" s="4">
        <v>45623</v>
      </c>
      <c r="D99">
        <v>104.68899999999999</v>
      </c>
      <c r="E99">
        <v>104.788</v>
      </c>
    </row>
    <row r="100" spans="3:5" x14ac:dyDescent="0.25">
      <c r="C100" s="4">
        <v>45622</v>
      </c>
      <c r="D100">
        <v>104.375</v>
      </c>
      <c r="E100">
        <v>104.38</v>
      </c>
    </row>
    <row r="101" spans="3:5" x14ac:dyDescent="0.25">
      <c r="C101" s="4">
        <v>45621</v>
      </c>
      <c r="D101">
        <v>104.40600000000001</v>
      </c>
      <c r="E101">
        <v>104.377</v>
      </c>
    </row>
    <row r="102" spans="3:5" x14ac:dyDescent="0.25">
      <c r="C102" s="4">
        <v>45618</v>
      </c>
      <c r="D102">
        <v>103.974</v>
      </c>
      <c r="E102">
        <v>104.086</v>
      </c>
    </row>
    <row r="103" spans="3:5" x14ac:dyDescent="0.25">
      <c r="C103" s="4">
        <v>45617</v>
      </c>
      <c r="D103">
        <v>103.506</v>
      </c>
      <c r="E103">
        <v>103.483</v>
      </c>
    </row>
    <row r="104" spans="3:5" x14ac:dyDescent="0.25">
      <c r="C104" s="4">
        <v>45616</v>
      </c>
      <c r="D104">
        <v>103.348</v>
      </c>
      <c r="E104">
        <v>103.39700000000001</v>
      </c>
    </row>
    <row r="105" spans="3:5" x14ac:dyDescent="0.25">
      <c r="C105" s="4">
        <v>45615</v>
      </c>
      <c r="D105">
        <v>103.47499999999999</v>
      </c>
      <c r="E105">
        <v>103.456</v>
      </c>
    </row>
    <row r="106" spans="3:5" x14ac:dyDescent="0.25">
      <c r="C106" s="4">
        <v>45614</v>
      </c>
      <c r="D106">
        <v>103.233</v>
      </c>
      <c r="E106">
        <v>103.25</v>
      </c>
    </row>
    <row r="107" spans="3:5" x14ac:dyDescent="0.25">
      <c r="C107" s="4">
        <v>45611</v>
      </c>
      <c r="D107">
        <v>103.416</v>
      </c>
      <c r="E107">
        <v>103.38800000000001</v>
      </c>
    </row>
    <row r="108" spans="3:5" x14ac:dyDescent="0.25">
      <c r="C108" s="4">
        <v>45610</v>
      </c>
      <c r="D108">
        <v>103.373</v>
      </c>
      <c r="E108">
        <v>103.46</v>
      </c>
    </row>
    <row r="109" spans="3:5" x14ac:dyDescent="0.25">
      <c r="C109" s="4">
        <v>45609</v>
      </c>
      <c r="D109">
        <v>102.837</v>
      </c>
      <c r="E109">
        <v>102.93300000000001</v>
      </c>
    </row>
    <row r="110" spans="3:5" x14ac:dyDescent="0.25">
      <c r="C110" s="4">
        <v>45608</v>
      </c>
      <c r="D110">
        <v>102.959</v>
      </c>
      <c r="E110">
        <v>102.94199999999999</v>
      </c>
    </row>
    <row r="111" spans="3:5" x14ac:dyDescent="0.25">
      <c r="C111" s="4">
        <v>45607</v>
      </c>
      <c r="D111">
        <v>103.354</v>
      </c>
      <c r="E111">
        <v>103.39</v>
      </c>
    </row>
    <row r="112" spans="3:5" x14ac:dyDescent="0.25">
      <c r="C112" s="4">
        <v>45604</v>
      </c>
      <c r="D112">
        <v>102.917</v>
      </c>
      <c r="E112">
        <v>102.961</v>
      </c>
    </row>
    <row r="113" spans="3:5" x14ac:dyDescent="0.25">
      <c r="C113" s="4">
        <v>45603</v>
      </c>
      <c r="D113">
        <v>102.319</v>
      </c>
      <c r="E113">
        <v>102.325</v>
      </c>
    </row>
    <row r="114" spans="3:5" x14ac:dyDescent="0.25">
      <c r="C114" s="4">
        <v>45602</v>
      </c>
      <c r="D114">
        <v>102.624</v>
      </c>
      <c r="E114">
        <v>102.61</v>
      </c>
    </row>
    <row r="115" spans="3:5" x14ac:dyDescent="0.25">
      <c r="C115" s="4">
        <v>45601</v>
      </c>
      <c r="D115">
        <v>102.708</v>
      </c>
      <c r="E115">
        <v>102.738</v>
      </c>
    </row>
    <row r="116" spans="3:5" x14ac:dyDescent="0.25">
      <c r="C116" s="4">
        <v>45600</v>
      </c>
      <c r="D116">
        <v>103.01600000000001</v>
      </c>
      <c r="E116">
        <v>103.03100000000001</v>
      </c>
    </row>
    <row r="117" spans="3:5" x14ac:dyDescent="0.25">
      <c r="C117" s="4">
        <v>45597</v>
      </c>
      <c r="D117">
        <v>102.836</v>
      </c>
      <c r="E117">
        <v>102.858</v>
      </c>
    </row>
    <row r="118" spans="3:5" x14ac:dyDescent="0.25">
      <c r="C118" s="4">
        <v>45596</v>
      </c>
      <c r="D118">
        <v>102.962</v>
      </c>
      <c r="E118">
        <v>102.985</v>
      </c>
    </row>
    <row r="119" spans="3:5" x14ac:dyDescent="0.25">
      <c r="C119" s="4">
        <v>45595</v>
      </c>
      <c r="D119">
        <v>103.092</v>
      </c>
      <c r="E119">
        <v>103.158</v>
      </c>
    </row>
    <row r="120" spans="3:5" x14ac:dyDescent="0.25">
      <c r="C120" s="4">
        <v>45594</v>
      </c>
      <c r="D120">
        <v>103.58</v>
      </c>
      <c r="E120">
        <v>103.56699999999999</v>
      </c>
    </row>
    <row r="121" spans="3:5" x14ac:dyDescent="0.25">
      <c r="C121" s="4">
        <v>45593</v>
      </c>
      <c r="D121">
        <v>104.017</v>
      </c>
      <c r="E121">
        <v>104.033</v>
      </c>
    </row>
    <row r="122" spans="3:5" x14ac:dyDescent="0.25">
      <c r="C122" s="4">
        <v>45590</v>
      </c>
      <c r="D122">
        <v>103.976</v>
      </c>
      <c r="E122">
        <v>103.943</v>
      </c>
    </row>
    <row r="123" spans="3:5" x14ac:dyDescent="0.25">
      <c r="C123" s="4">
        <v>45589</v>
      </c>
      <c r="D123">
        <v>104.361</v>
      </c>
      <c r="E123">
        <v>104.316</v>
      </c>
    </row>
    <row r="124" spans="3:5" x14ac:dyDescent="0.25">
      <c r="C124" s="4">
        <v>45588</v>
      </c>
      <c r="D124">
        <v>103.749</v>
      </c>
      <c r="E124">
        <v>103.833</v>
      </c>
    </row>
    <row r="125" spans="3:5" x14ac:dyDescent="0.25">
      <c r="C125" s="4">
        <v>45587</v>
      </c>
      <c r="D125">
        <v>103.58</v>
      </c>
      <c r="E125">
        <v>103.651</v>
      </c>
    </row>
    <row r="126" spans="3:5" x14ac:dyDescent="0.25">
      <c r="C126" s="4">
        <v>45586</v>
      </c>
      <c r="D126">
        <v>103.84399999999999</v>
      </c>
      <c r="E126">
        <v>103.92100000000001</v>
      </c>
    </row>
    <row r="127" spans="3:5" x14ac:dyDescent="0.25">
      <c r="C127" s="4">
        <v>45583</v>
      </c>
      <c r="D127">
        <v>104.99</v>
      </c>
      <c r="E127">
        <v>105.021</v>
      </c>
    </row>
    <row r="128" spans="3:5" x14ac:dyDescent="0.25">
      <c r="C128" s="4">
        <v>45582</v>
      </c>
      <c r="D128">
        <v>104.681</v>
      </c>
      <c r="E128">
        <v>104.712</v>
      </c>
    </row>
    <row r="129" spans="3:5" x14ac:dyDescent="0.25">
      <c r="C129" s="4">
        <v>45581</v>
      </c>
      <c r="D129">
        <v>104.768</v>
      </c>
      <c r="E129">
        <v>104.79300000000001</v>
      </c>
    </row>
    <row r="130" spans="3:5" x14ac:dyDescent="0.25">
      <c r="C130" s="4">
        <v>45580</v>
      </c>
      <c r="D130">
        <v>104.351</v>
      </c>
      <c r="E130">
        <v>104.373</v>
      </c>
    </row>
    <row r="131" spans="3:5" x14ac:dyDescent="0.25">
      <c r="C131" s="4">
        <v>45579</v>
      </c>
      <c r="D131">
        <v>103.752</v>
      </c>
      <c r="E131">
        <v>103.80800000000001</v>
      </c>
    </row>
    <row r="132" spans="3:5" x14ac:dyDescent="0.25">
      <c r="C132" s="4">
        <v>45576</v>
      </c>
      <c r="D132">
        <v>103.655</v>
      </c>
      <c r="E132">
        <v>103.765</v>
      </c>
    </row>
    <row r="133" spans="3:5" x14ac:dyDescent="0.25">
      <c r="C133" s="4">
        <v>45575</v>
      </c>
      <c r="D133">
        <v>103.899</v>
      </c>
      <c r="E133">
        <v>103.994</v>
      </c>
    </row>
    <row r="134" spans="3:5" x14ac:dyDescent="0.25">
      <c r="C134" s="4">
        <v>45574</v>
      </c>
      <c r="D134">
        <v>103.735</v>
      </c>
      <c r="E134">
        <v>103.79600000000001</v>
      </c>
    </row>
    <row r="135" spans="3:5" x14ac:dyDescent="0.25">
      <c r="C135" s="4">
        <v>45573</v>
      </c>
      <c r="D135">
        <v>103.88800000000001</v>
      </c>
      <c r="E135">
        <v>103.95399999999999</v>
      </c>
    </row>
    <row r="136" spans="3:5" x14ac:dyDescent="0.25">
      <c r="C136" s="4">
        <v>45572</v>
      </c>
      <c r="D136">
        <v>103.709</v>
      </c>
      <c r="E136">
        <v>103.782</v>
      </c>
    </row>
    <row r="137" spans="3:5" x14ac:dyDescent="0.25">
      <c r="C137" s="4">
        <v>45569</v>
      </c>
      <c r="D137">
        <v>104.09399999999999</v>
      </c>
      <c r="E137">
        <v>104.16500000000001</v>
      </c>
    </row>
    <row r="138" spans="3:5" x14ac:dyDescent="0.25">
      <c r="C138" s="4">
        <v>45568</v>
      </c>
      <c r="D138">
        <v>104.52200000000001</v>
      </c>
      <c r="E138">
        <v>104.56399999999999</v>
      </c>
    </row>
    <row r="139" spans="3:5" x14ac:dyDescent="0.25">
      <c r="C139" s="4">
        <v>45567</v>
      </c>
      <c r="D139">
        <v>104.76300000000001</v>
      </c>
      <c r="E139">
        <v>104.875</v>
      </c>
    </row>
    <row r="140" spans="3:5" x14ac:dyDescent="0.25">
      <c r="C140" s="4">
        <v>45566</v>
      </c>
      <c r="D140">
        <v>105.28100000000001</v>
      </c>
      <c r="E140">
        <v>105.346</v>
      </c>
    </row>
    <row r="141" spans="3:5" x14ac:dyDescent="0.25">
      <c r="C141" s="4">
        <v>45565</v>
      </c>
      <c r="D141">
        <v>104.471</v>
      </c>
      <c r="E141">
        <v>104.485</v>
      </c>
    </row>
    <row r="142" spans="3:5" x14ac:dyDescent="0.25">
      <c r="C142" s="4">
        <v>45562</v>
      </c>
      <c r="D142">
        <v>104.473</v>
      </c>
      <c r="E142">
        <v>104.50700000000001</v>
      </c>
    </row>
    <row r="143" spans="3:5" x14ac:dyDescent="0.25">
      <c r="C143" s="4">
        <v>45561</v>
      </c>
      <c r="D143">
        <v>104.221</v>
      </c>
      <c r="E143">
        <v>104.285</v>
      </c>
    </row>
    <row r="144" spans="3:5" x14ac:dyDescent="0.25">
      <c r="C144" s="4">
        <v>45560</v>
      </c>
      <c r="D144">
        <v>103.953</v>
      </c>
      <c r="E144">
        <v>104.038</v>
      </c>
    </row>
    <row r="145" spans="3:5" x14ac:dyDescent="0.25">
      <c r="C145" s="4">
        <v>45559</v>
      </c>
      <c r="D145">
        <v>104.527</v>
      </c>
      <c r="E145">
        <v>104.527</v>
      </c>
    </row>
    <row r="146" spans="3:5" x14ac:dyDescent="0.25">
      <c r="C146" s="4">
        <v>45558</v>
      </c>
      <c r="D146">
        <v>104.18300000000001</v>
      </c>
      <c r="E146">
        <v>104.261</v>
      </c>
    </row>
    <row r="147" spans="3:5" x14ac:dyDescent="0.25">
      <c r="C147" s="4">
        <v>45555</v>
      </c>
      <c r="D147">
        <v>103.774</v>
      </c>
      <c r="E147">
        <v>103.923</v>
      </c>
    </row>
    <row r="148" spans="3:5" x14ac:dyDescent="0.25">
      <c r="C148" s="4">
        <v>45554</v>
      </c>
      <c r="D148">
        <v>103.93899999999999</v>
      </c>
      <c r="E148">
        <v>103.97499999999999</v>
      </c>
    </row>
    <row r="149" spans="3:5" x14ac:dyDescent="0.25">
      <c r="C149" s="4">
        <v>45553</v>
      </c>
      <c r="D149">
        <v>103.874</v>
      </c>
      <c r="E149">
        <v>103.932</v>
      </c>
    </row>
    <row r="150" spans="3:5" x14ac:dyDescent="0.25">
      <c r="C150" s="4">
        <v>45552</v>
      </c>
      <c r="D150">
        <v>104.402</v>
      </c>
      <c r="E150">
        <v>104.468</v>
      </c>
    </row>
    <row r="151" spans="3:5" x14ac:dyDescent="0.25">
      <c r="C151" s="4">
        <v>45551</v>
      </c>
      <c r="D151">
        <v>104.599</v>
      </c>
      <c r="E151">
        <v>104.68899999999999</v>
      </c>
    </row>
    <row r="152" spans="3:5" x14ac:dyDescent="0.25">
      <c r="C152" s="4">
        <v>45548</v>
      </c>
      <c r="D152">
        <v>104.346</v>
      </c>
      <c r="E152">
        <v>104.458</v>
      </c>
    </row>
    <row r="153" spans="3:5" x14ac:dyDescent="0.25">
      <c r="C153" s="4">
        <v>45547</v>
      </c>
      <c r="D153">
        <v>104.212</v>
      </c>
      <c r="E153">
        <v>104.267</v>
      </c>
    </row>
    <row r="154" spans="3:5" x14ac:dyDescent="0.25">
      <c r="C154" s="4">
        <v>45546</v>
      </c>
      <c r="D154">
        <v>104.554</v>
      </c>
      <c r="E154">
        <v>104.56</v>
      </c>
    </row>
    <row r="155" spans="3:5" x14ac:dyDescent="0.25">
      <c r="C155" s="4">
        <v>45545</v>
      </c>
      <c r="D155">
        <v>104.113</v>
      </c>
      <c r="E155">
        <v>104.265</v>
      </c>
    </row>
    <row r="156" spans="3:5" x14ac:dyDescent="0.25">
      <c r="C156" s="4">
        <v>45544</v>
      </c>
      <c r="D156">
        <v>103.90900000000001</v>
      </c>
      <c r="E156">
        <v>103.973</v>
      </c>
    </row>
    <row r="157" spans="3:5" x14ac:dyDescent="0.25">
      <c r="C157" s="4">
        <v>45541</v>
      </c>
      <c r="D157">
        <v>103.91500000000001</v>
      </c>
      <c r="E157">
        <v>103.943</v>
      </c>
    </row>
    <row r="158" spans="3:5" x14ac:dyDescent="0.25">
      <c r="C158" s="4">
        <v>45540</v>
      </c>
      <c r="D158">
        <v>103.71599999999999</v>
      </c>
      <c r="E158">
        <v>103.80200000000001</v>
      </c>
    </row>
    <row r="159" spans="3:5" x14ac:dyDescent="0.25">
      <c r="C159" s="4">
        <v>45539</v>
      </c>
      <c r="D159">
        <v>103.62</v>
      </c>
      <c r="E159">
        <v>103.625</v>
      </c>
    </row>
    <row r="160" spans="3:5" x14ac:dyDescent="0.25">
      <c r="C160" s="4">
        <v>45538</v>
      </c>
      <c r="D160">
        <v>102.98699999999999</v>
      </c>
      <c r="E160">
        <v>103.014</v>
      </c>
    </row>
    <row r="161" spans="3:5" x14ac:dyDescent="0.25">
      <c r="C161" s="4">
        <v>45537</v>
      </c>
      <c r="D161">
        <v>102.589</v>
      </c>
      <c r="E161">
        <v>102.636</v>
      </c>
    </row>
    <row r="162" spans="3:5" x14ac:dyDescent="0.25">
      <c r="C162" s="4">
        <v>45534</v>
      </c>
      <c r="D162">
        <v>102.871</v>
      </c>
      <c r="E162">
        <v>102.869</v>
      </c>
    </row>
    <row r="163" spans="3:5" x14ac:dyDescent="0.25">
      <c r="C163" s="4">
        <v>45533</v>
      </c>
      <c r="D163">
        <v>102.93899999999999</v>
      </c>
      <c r="E163">
        <v>103.071</v>
      </c>
    </row>
    <row r="164" spans="3:5" x14ac:dyDescent="0.25">
      <c r="C164" s="4">
        <v>45532</v>
      </c>
      <c r="D164">
        <v>103.1</v>
      </c>
      <c r="E164">
        <v>103.116</v>
      </c>
    </row>
    <row r="165" spans="3:5" x14ac:dyDescent="0.25">
      <c r="C165" s="4">
        <v>45531</v>
      </c>
      <c r="D165">
        <v>103</v>
      </c>
      <c r="E165">
        <v>103.07</v>
      </c>
    </row>
    <row r="166" spans="3:5" x14ac:dyDescent="0.25">
      <c r="C166" s="4">
        <v>45530</v>
      </c>
      <c r="D166">
        <v>103.517</v>
      </c>
      <c r="E166">
        <v>103.51600000000001</v>
      </c>
    </row>
    <row r="167" spans="3:5" x14ac:dyDescent="0.25">
      <c r="C167" s="4">
        <v>45527</v>
      </c>
      <c r="D167">
        <v>103.776</v>
      </c>
      <c r="E167">
        <v>103.78400000000001</v>
      </c>
    </row>
    <row r="168" spans="3:5" x14ac:dyDescent="0.25">
      <c r="C168" s="4">
        <v>45526</v>
      </c>
      <c r="D168">
        <v>103.45099999999999</v>
      </c>
      <c r="E168">
        <v>103.52200000000001</v>
      </c>
    </row>
    <row r="169" spans="3:5" x14ac:dyDescent="0.25">
      <c r="C169" s="4">
        <v>45525</v>
      </c>
      <c r="D169">
        <v>103.747</v>
      </c>
      <c r="E169">
        <v>103.87</v>
      </c>
    </row>
    <row r="170" spans="3:5" x14ac:dyDescent="0.25">
      <c r="C170" s="4">
        <v>45524</v>
      </c>
      <c r="D170">
        <v>103.526</v>
      </c>
      <c r="E170">
        <v>103.59399999999999</v>
      </c>
    </row>
    <row r="171" spans="3:5" x14ac:dyDescent="0.25">
      <c r="C171" s="4">
        <v>45523</v>
      </c>
      <c r="D171">
        <v>103.14700000000001</v>
      </c>
      <c r="E171">
        <v>103.249</v>
      </c>
    </row>
    <row r="172" spans="3:5" x14ac:dyDescent="0.25">
      <c r="C172" s="4">
        <v>45520</v>
      </c>
      <c r="D172">
        <v>103.04900000000001</v>
      </c>
      <c r="E172">
        <v>103.129</v>
      </c>
    </row>
    <row r="173" spans="3:5" x14ac:dyDescent="0.25">
      <c r="C173" s="4">
        <v>45519</v>
      </c>
      <c r="D173">
        <v>103.08</v>
      </c>
      <c r="E173">
        <v>103.16200000000001</v>
      </c>
    </row>
    <row r="174" spans="3:5" x14ac:dyDescent="0.25">
      <c r="C174" s="4">
        <v>45518</v>
      </c>
      <c r="D174">
        <v>103.753</v>
      </c>
      <c r="E174">
        <v>103.8</v>
      </c>
    </row>
    <row r="175" spans="3:5" x14ac:dyDescent="0.25">
      <c r="C175" s="4">
        <v>45517</v>
      </c>
      <c r="D175">
        <v>103.691</v>
      </c>
      <c r="E175">
        <v>103.699</v>
      </c>
    </row>
    <row r="176" spans="3:5" x14ac:dyDescent="0.25">
      <c r="C176" s="4">
        <v>45516</v>
      </c>
      <c r="D176">
        <v>103.212</v>
      </c>
      <c r="E176">
        <v>103.262</v>
      </c>
    </row>
    <row r="177" spans="3:5" x14ac:dyDescent="0.25">
      <c r="C177" s="4">
        <v>45513</v>
      </c>
      <c r="D177">
        <v>103.173</v>
      </c>
      <c r="E177">
        <v>103.246</v>
      </c>
    </row>
    <row r="178" spans="3:5" x14ac:dyDescent="0.25">
      <c r="C178" s="4">
        <v>45512</v>
      </c>
      <c r="D178">
        <v>102.712</v>
      </c>
      <c r="E178">
        <v>102.834</v>
      </c>
    </row>
    <row r="179" spans="3:5" x14ac:dyDescent="0.25">
      <c r="C179" s="4">
        <v>45511</v>
      </c>
      <c r="D179">
        <v>102.76900000000001</v>
      </c>
      <c r="E179">
        <v>102.822</v>
      </c>
    </row>
    <row r="180" spans="3:5" x14ac:dyDescent="0.25">
      <c r="C180" s="4">
        <v>45510</v>
      </c>
      <c r="D180">
        <v>103.39</v>
      </c>
      <c r="E180">
        <v>103.392</v>
      </c>
    </row>
    <row r="181" spans="3:5" x14ac:dyDescent="0.25">
      <c r="C181" s="4">
        <v>45509</v>
      </c>
      <c r="D181">
        <v>103.166</v>
      </c>
      <c r="E181">
        <v>103.194</v>
      </c>
    </row>
    <row r="182" spans="3:5" x14ac:dyDescent="0.25">
      <c r="C182" s="4">
        <v>45506</v>
      </c>
      <c r="D182">
        <v>103.39700000000001</v>
      </c>
      <c r="E182">
        <v>103.504</v>
      </c>
    </row>
    <row r="183" spans="3:5" x14ac:dyDescent="0.25">
      <c r="C183" s="4">
        <v>45505</v>
      </c>
      <c r="D183">
        <v>103.111</v>
      </c>
      <c r="E183">
        <v>103.181</v>
      </c>
    </row>
    <row r="184" spans="3:5" x14ac:dyDescent="0.25">
      <c r="C184" s="4">
        <v>45504</v>
      </c>
      <c r="D184">
        <v>102.895</v>
      </c>
      <c r="E184">
        <v>102.955</v>
      </c>
    </row>
    <row r="185" spans="3:5" x14ac:dyDescent="0.25">
      <c r="C185" s="4">
        <v>45503</v>
      </c>
      <c r="D185">
        <v>102.45399999999999</v>
      </c>
      <c r="E185">
        <v>102.532</v>
      </c>
    </row>
    <row r="186" spans="3:5" x14ac:dyDescent="0.25">
      <c r="C186" s="4">
        <v>45502</v>
      </c>
      <c r="D186">
        <v>102.27800000000001</v>
      </c>
      <c r="E186">
        <v>102.349</v>
      </c>
    </row>
    <row r="187" spans="3:5" x14ac:dyDescent="0.25">
      <c r="C187" s="4">
        <v>45499</v>
      </c>
      <c r="D187">
        <v>101.873</v>
      </c>
      <c r="E187">
        <v>101.964</v>
      </c>
    </row>
    <row r="188" spans="3:5" x14ac:dyDescent="0.25">
      <c r="C188" s="4">
        <v>45498</v>
      </c>
      <c r="D188">
        <v>101.804</v>
      </c>
      <c r="E188">
        <v>101.85599999999999</v>
      </c>
    </row>
    <row r="189" spans="3:5" x14ac:dyDescent="0.25">
      <c r="C189" s="4">
        <v>45497</v>
      </c>
      <c r="D189">
        <v>101.607</v>
      </c>
      <c r="E189">
        <v>101.676</v>
      </c>
    </row>
    <row r="190" spans="3:5" x14ac:dyDescent="0.25">
      <c r="C190" s="4">
        <v>45496</v>
      </c>
      <c r="D190">
        <v>101.85299999999999</v>
      </c>
      <c r="E190">
        <v>101.943</v>
      </c>
    </row>
    <row r="191" spans="3:5" x14ac:dyDescent="0.25">
      <c r="C191" s="4">
        <v>45495</v>
      </c>
      <c r="D191">
        <v>101.767</v>
      </c>
      <c r="E191">
        <v>101.69799999999999</v>
      </c>
    </row>
    <row r="192" spans="3:5" x14ac:dyDescent="0.25">
      <c r="C192" s="4">
        <v>45492</v>
      </c>
      <c r="D192">
        <v>101.815</v>
      </c>
      <c r="E192">
        <v>101.819</v>
      </c>
    </row>
    <row r="193" spans="3:5" x14ac:dyDescent="0.25">
      <c r="C193" s="4">
        <v>45491</v>
      </c>
      <c r="D193">
        <v>102.313</v>
      </c>
      <c r="E193">
        <v>102.20699999999999</v>
      </c>
    </row>
    <row r="194" spans="3:5" x14ac:dyDescent="0.25">
      <c r="C194" s="4">
        <v>45490</v>
      </c>
      <c r="D194">
        <v>102.17700000000001</v>
      </c>
      <c r="E194">
        <v>102.273</v>
      </c>
    </row>
    <row r="195" spans="3:5" x14ac:dyDescent="0.25">
      <c r="C195" s="4">
        <v>45489</v>
      </c>
      <c r="D195">
        <v>102.178</v>
      </c>
      <c r="E195">
        <v>102.22799999999999</v>
      </c>
    </row>
    <row r="196" spans="3:5" x14ac:dyDescent="0.25">
      <c r="C196" s="4">
        <v>45488</v>
      </c>
      <c r="D196">
        <v>101.90600000000001</v>
      </c>
      <c r="E196">
        <v>101.96899999999999</v>
      </c>
    </row>
    <row r="197" spans="3:5" x14ac:dyDescent="0.25">
      <c r="C197" s="4">
        <v>45485</v>
      </c>
      <c r="D197">
        <v>101.643</v>
      </c>
      <c r="E197">
        <v>101.706</v>
      </c>
    </row>
    <row r="198" spans="3:5" x14ac:dyDescent="0.25">
      <c r="C198" s="4">
        <v>45484</v>
      </c>
      <c r="D198">
        <v>101.898</v>
      </c>
      <c r="E198">
        <v>101.932</v>
      </c>
    </row>
    <row r="199" spans="3:5" x14ac:dyDescent="0.25">
      <c r="C199" s="4">
        <v>45483</v>
      </c>
      <c r="D199">
        <v>101.282</v>
      </c>
      <c r="E199">
        <v>101.38200000000001</v>
      </c>
    </row>
    <row r="200" spans="3:5" x14ac:dyDescent="0.25">
      <c r="C200" s="4">
        <v>45482</v>
      </c>
      <c r="D200">
        <v>100.715</v>
      </c>
      <c r="E200">
        <v>100.779</v>
      </c>
    </row>
    <row r="201" spans="3:5" x14ac:dyDescent="0.25">
      <c r="C201" s="4">
        <v>45481</v>
      </c>
      <c r="D201">
        <v>101.254</v>
      </c>
      <c r="E201">
        <v>101.31100000000001</v>
      </c>
    </row>
    <row r="202" spans="3:5" x14ac:dyDescent="0.25">
      <c r="C202" s="4">
        <v>45478</v>
      </c>
      <c r="D202">
        <v>100.90600000000001</v>
      </c>
      <c r="E202">
        <v>101.06399999999999</v>
      </c>
    </row>
    <row r="203" spans="3:5" x14ac:dyDescent="0.25">
      <c r="C203" s="4">
        <v>45477</v>
      </c>
      <c r="D203">
        <v>100.428</v>
      </c>
      <c r="E203">
        <v>100.524</v>
      </c>
    </row>
    <row r="204" spans="3:5" x14ac:dyDescent="0.25">
      <c r="C204" s="4">
        <v>45476</v>
      </c>
      <c r="D204">
        <v>100.645</v>
      </c>
      <c r="E204">
        <v>100.643</v>
      </c>
    </row>
    <row r="205" spans="3:5" x14ac:dyDescent="0.25">
      <c r="C205" s="4">
        <v>45475</v>
      </c>
      <c r="D205">
        <v>99.998999999999995</v>
      </c>
      <c r="E205">
        <v>100.098</v>
      </c>
    </row>
    <row r="206" spans="3:5" x14ac:dyDescent="0.25">
      <c r="C206" s="4">
        <v>45474</v>
      </c>
      <c r="D206">
        <v>99.828000000000003</v>
      </c>
      <c r="E206">
        <v>99.894999999999996</v>
      </c>
    </row>
    <row r="207" spans="3:5" x14ac:dyDescent="0.25">
      <c r="C207" s="4">
        <v>45471</v>
      </c>
      <c r="D207">
        <v>100.307</v>
      </c>
      <c r="E207">
        <v>100.41200000000001</v>
      </c>
    </row>
    <row r="208" spans="3:5" x14ac:dyDescent="0.25">
      <c r="C208" s="4">
        <v>45470</v>
      </c>
      <c r="D208">
        <v>100.37</v>
      </c>
      <c r="E208">
        <v>100.49299999999999</v>
      </c>
    </row>
    <row r="209" spans="3:5" x14ac:dyDescent="0.25">
      <c r="C209" s="4">
        <v>45469</v>
      </c>
      <c r="D209">
        <v>100.62</v>
      </c>
      <c r="E209">
        <v>100.63800000000001</v>
      </c>
    </row>
    <row r="210" spans="3:5" x14ac:dyDescent="0.25">
      <c r="C210" s="4">
        <v>45468</v>
      </c>
      <c r="D210">
        <v>101.15300000000001</v>
      </c>
      <c r="E210">
        <v>101.21299999999999</v>
      </c>
    </row>
    <row r="211" spans="3:5" x14ac:dyDescent="0.25">
      <c r="C211" s="4">
        <v>45467</v>
      </c>
      <c r="D211">
        <v>101.084</v>
      </c>
      <c r="E211">
        <v>101.164</v>
      </c>
    </row>
    <row r="212" spans="3:5" x14ac:dyDescent="0.25">
      <c r="C212" s="4">
        <v>45464</v>
      </c>
      <c r="D212">
        <v>101.021</v>
      </c>
      <c r="E212">
        <v>101.098</v>
      </c>
    </row>
    <row r="213" spans="3:5" x14ac:dyDescent="0.25">
      <c r="C213" s="4">
        <v>45463</v>
      </c>
      <c r="D213">
        <v>100.943</v>
      </c>
      <c r="E213">
        <v>101.02800000000001</v>
      </c>
    </row>
    <row r="214" spans="3:5" x14ac:dyDescent="0.25">
      <c r="C214" s="4">
        <v>45462</v>
      </c>
      <c r="D214">
        <v>100.92400000000001</v>
      </c>
      <c r="E214">
        <v>101.012</v>
      </c>
    </row>
    <row r="215" spans="3:5" x14ac:dyDescent="0.25">
      <c r="C215" s="4">
        <v>45461</v>
      </c>
      <c r="D215">
        <v>101.197</v>
      </c>
      <c r="E215">
        <v>101.289</v>
      </c>
    </row>
    <row r="216" spans="3:5" x14ac:dyDescent="0.25">
      <c r="C216" s="4">
        <v>45460</v>
      </c>
      <c r="D216">
        <v>100.809</v>
      </c>
      <c r="E216">
        <v>100.87</v>
      </c>
    </row>
    <row r="217" spans="3:5" x14ac:dyDescent="0.25">
      <c r="C217" s="4">
        <v>45457</v>
      </c>
      <c r="D217">
        <v>101.018</v>
      </c>
      <c r="E217">
        <v>101.096</v>
      </c>
    </row>
    <row r="218" spans="3:5" x14ac:dyDescent="0.25">
      <c r="C218" s="4">
        <v>45456</v>
      </c>
      <c r="D218">
        <v>100.691</v>
      </c>
      <c r="E218">
        <v>100.72799999999999</v>
      </c>
    </row>
    <row r="219" spans="3:5" x14ac:dyDescent="0.25">
      <c r="C219" s="4">
        <v>45455</v>
      </c>
      <c r="D219">
        <v>100.73399999999999</v>
      </c>
      <c r="E219">
        <v>100.845</v>
      </c>
    </row>
    <row r="220" spans="3:5" x14ac:dyDescent="0.25">
      <c r="C220" s="4">
        <v>45454</v>
      </c>
      <c r="D220">
        <v>99.944000000000003</v>
      </c>
      <c r="E220">
        <v>100.035</v>
      </c>
    </row>
    <row r="221" spans="3:5" x14ac:dyDescent="0.25">
      <c r="C221" s="4">
        <v>45453</v>
      </c>
      <c r="D221">
        <v>99.659000000000006</v>
      </c>
      <c r="E221">
        <v>99.718999999999994</v>
      </c>
    </row>
    <row r="222" spans="3:5" x14ac:dyDescent="0.25">
      <c r="C222" s="4">
        <v>45450</v>
      </c>
      <c r="D222">
        <v>100.51900000000001</v>
      </c>
      <c r="E222">
        <v>100.55800000000001</v>
      </c>
    </row>
    <row r="223" spans="3:5" x14ac:dyDescent="0.25">
      <c r="C223" s="4">
        <v>45449</v>
      </c>
      <c r="D223">
        <v>99.748999999999995</v>
      </c>
      <c r="E223">
        <v>99.816999999999993</v>
      </c>
    </row>
    <row r="224" spans="3:5" x14ac:dyDescent="0.25">
      <c r="C224" s="4">
        <v>45448</v>
      </c>
      <c r="D224">
        <v>100.155</v>
      </c>
      <c r="E224">
        <v>100.19799999999999</v>
      </c>
    </row>
    <row r="225" spans="3:5" x14ac:dyDescent="0.25">
      <c r="C225" s="4">
        <v>45447</v>
      </c>
      <c r="D225">
        <v>99.756</v>
      </c>
      <c r="E225">
        <v>99.801000000000002</v>
      </c>
    </row>
    <row r="226" spans="3:5" x14ac:dyDescent="0.25">
      <c r="C226" s="4">
        <v>45446</v>
      </c>
      <c r="D226">
        <v>99.504999999999995</v>
      </c>
      <c r="E226">
        <v>99.623999999999995</v>
      </c>
    </row>
    <row r="227" spans="3:5" x14ac:dyDescent="0.25">
      <c r="C227" s="4">
        <v>45443</v>
      </c>
      <c r="D227">
        <v>98.899000000000001</v>
      </c>
      <c r="E227">
        <v>98.846000000000004</v>
      </c>
    </row>
    <row r="228" spans="3:5" x14ac:dyDescent="0.25">
      <c r="C228" s="4">
        <v>45442</v>
      </c>
      <c r="D228">
        <v>98.828999999999994</v>
      </c>
      <c r="E228">
        <v>98.853999999999999</v>
      </c>
    </row>
    <row r="229" spans="3:5" x14ac:dyDescent="0.25">
      <c r="C229" s="4">
        <v>45441</v>
      </c>
      <c r="D229">
        <v>98.477999999999994</v>
      </c>
      <c r="E229">
        <v>98.49</v>
      </c>
    </row>
    <row r="230" spans="3:5" x14ac:dyDescent="0.25">
      <c r="C230" s="4">
        <v>45440</v>
      </c>
      <c r="D230">
        <v>99.195999999999998</v>
      </c>
      <c r="E230">
        <v>99.201999999999998</v>
      </c>
    </row>
    <row r="231" spans="3:5" x14ac:dyDescent="0.25">
      <c r="C231" s="4">
        <v>45439</v>
      </c>
      <c r="D231">
        <v>99.566000000000003</v>
      </c>
      <c r="E231">
        <v>99.611000000000004</v>
      </c>
    </row>
    <row r="232" spans="3:5" x14ac:dyDescent="0.25">
      <c r="C232" s="4">
        <v>45436</v>
      </c>
      <c r="D232">
        <v>99.210999999999999</v>
      </c>
      <c r="E232">
        <v>99.215000000000003</v>
      </c>
    </row>
    <row r="233" spans="3:5" x14ac:dyDescent="0.25">
      <c r="C233" s="4">
        <v>45435</v>
      </c>
      <c r="D233">
        <v>99.061999999999998</v>
      </c>
      <c r="E233">
        <v>99.177999999999997</v>
      </c>
    </row>
    <row r="234" spans="3:5" x14ac:dyDescent="0.25">
      <c r="C234" s="4">
        <v>45434</v>
      </c>
      <c r="D234">
        <v>99.569000000000003</v>
      </c>
      <c r="E234">
        <v>99.58</v>
      </c>
    </row>
    <row r="235" spans="3:5" x14ac:dyDescent="0.25">
      <c r="C235" s="4">
        <v>45433</v>
      </c>
      <c r="D235">
        <v>99.795000000000002</v>
      </c>
      <c r="E235">
        <v>99.855000000000004</v>
      </c>
    </row>
    <row r="236" spans="3:5" x14ac:dyDescent="0.25">
      <c r="C236" s="4">
        <v>45432</v>
      </c>
      <c r="D236">
        <v>99.665000000000006</v>
      </c>
      <c r="E236">
        <v>99.721999999999994</v>
      </c>
    </row>
    <row r="237" spans="3:5" x14ac:dyDescent="0.25">
      <c r="C237" s="4">
        <v>45429</v>
      </c>
      <c r="D237">
        <v>99.825000000000003</v>
      </c>
      <c r="E237">
        <v>99.873000000000005</v>
      </c>
    </row>
    <row r="238" spans="3:5" x14ac:dyDescent="0.25">
      <c r="C238" s="4">
        <v>45428</v>
      </c>
      <c r="D238">
        <v>100.355</v>
      </c>
      <c r="E238">
        <v>100.416</v>
      </c>
    </row>
    <row r="239" spans="3:5" x14ac:dyDescent="0.25">
      <c r="C239" s="4">
        <v>45427</v>
      </c>
      <c r="D239">
        <v>100.47199999999999</v>
      </c>
      <c r="E239">
        <v>100.538</v>
      </c>
    </row>
    <row r="240" spans="3:5" x14ac:dyDescent="0.25">
      <c r="C240" s="4">
        <v>45426</v>
      </c>
      <c r="D240">
        <v>99.343999999999994</v>
      </c>
      <c r="E240">
        <v>99.301000000000002</v>
      </c>
    </row>
    <row r="241" spans="3:5" x14ac:dyDescent="0.25">
      <c r="C241" s="4">
        <v>45425</v>
      </c>
      <c r="D241">
        <v>99.573999999999998</v>
      </c>
      <c r="E241">
        <v>99.614999999999995</v>
      </c>
    </row>
    <row r="242" spans="3:5" x14ac:dyDescent="0.25">
      <c r="C242" s="4">
        <v>45422</v>
      </c>
      <c r="D242">
        <v>99.478999999999999</v>
      </c>
      <c r="E242">
        <v>99.54</v>
      </c>
    </row>
    <row r="243" spans="3:5" x14ac:dyDescent="0.25">
      <c r="C243" s="4">
        <v>45421</v>
      </c>
      <c r="D243">
        <v>99.653000000000006</v>
      </c>
      <c r="E243">
        <v>99.77</v>
      </c>
    </row>
    <row r="244" spans="3:5" x14ac:dyDescent="0.25">
      <c r="C244" s="4">
        <v>45420</v>
      </c>
      <c r="D244">
        <v>99.998000000000005</v>
      </c>
      <c r="E244">
        <v>100.04</v>
      </c>
    </row>
    <row r="245" spans="3:5" x14ac:dyDescent="0.25">
      <c r="C245" s="4">
        <v>45419</v>
      </c>
      <c r="D245">
        <v>100.377</v>
      </c>
      <c r="E245">
        <v>100.44199999999999</v>
      </c>
    </row>
    <row r="246" spans="3:5" x14ac:dyDescent="0.25">
      <c r="C246" s="4">
        <v>45418</v>
      </c>
      <c r="D246">
        <v>99.941000000000003</v>
      </c>
      <c r="E246">
        <v>100.03400000000001</v>
      </c>
    </row>
    <row r="247" spans="3:5" x14ac:dyDescent="0.25">
      <c r="C247" s="4">
        <v>45415</v>
      </c>
      <c r="D247">
        <v>99.713999999999999</v>
      </c>
      <c r="E247">
        <v>99.882999999999996</v>
      </c>
    </row>
    <row r="248" spans="3:5" x14ac:dyDescent="0.25">
      <c r="C248" s="4">
        <v>45414</v>
      </c>
      <c r="D248">
        <v>99.366</v>
      </c>
      <c r="E248">
        <v>99.468999999999994</v>
      </c>
    </row>
    <row r="249" spans="3:5" x14ac:dyDescent="0.25">
      <c r="C249" s="4">
        <v>45412</v>
      </c>
      <c r="D249">
        <v>99.171000000000006</v>
      </c>
      <c r="E249">
        <v>99.188999999999993</v>
      </c>
    </row>
    <row r="250" spans="3:5" x14ac:dyDescent="0.25">
      <c r="C250" s="4">
        <v>45411</v>
      </c>
      <c r="D250">
        <v>99.587999999999994</v>
      </c>
      <c r="E250">
        <v>99.602000000000004</v>
      </c>
    </row>
    <row r="251" spans="3:5" x14ac:dyDescent="0.25">
      <c r="C251" s="4">
        <v>45408</v>
      </c>
      <c r="D251">
        <v>99.061999999999998</v>
      </c>
      <c r="E251">
        <v>99.135999999999996</v>
      </c>
    </row>
    <row r="252" spans="3:5" x14ac:dyDescent="0.25">
      <c r="C252" s="4">
        <v>45407</v>
      </c>
      <c r="D252">
        <v>98.525000000000006</v>
      </c>
      <c r="E252">
        <v>98.516000000000005</v>
      </c>
    </row>
    <row r="253" spans="3:5" x14ac:dyDescent="0.25">
      <c r="C253" s="4">
        <v>45406</v>
      </c>
      <c r="D253">
        <v>98.87</v>
      </c>
      <c r="E253">
        <v>98.924999999999997</v>
      </c>
    </row>
    <row r="254" spans="3:5" x14ac:dyDescent="0.25">
      <c r="C254" s="4">
        <v>45405</v>
      </c>
      <c r="D254">
        <v>99.768000000000001</v>
      </c>
      <c r="E254">
        <v>99.826999999999998</v>
      </c>
    </row>
    <row r="255" spans="3:5" x14ac:dyDescent="0.25">
      <c r="C255" s="4">
        <v>45404</v>
      </c>
      <c r="D255">
        <v>99.844999999999999</v>
      </c>
      <c r="E255">
        <v>99.930999999999997</v>
      </c>
    </row>
    <row r="256" spans="3:5" x14ac:dyDescent="0.25">
      <c r="C256" s="4">
        <v>45401</v>
      </c>
      <c r="D256">
        <v>99.45</v>
      </c>
      <c r="E256">
        <v>99.578000000000003</v>
      </c>
    </row>
    <row r="257" spans="3:5" x14ac:dyDescent="0.25">
      <c r="C257" s="4">
        <v>45400</v>
      </c>
      <c r="D257">
        <v>99.481999999999999</v>
      </c>
      <c r="E257">
        <v>99.483999999999995</v>
      </c>
    </row>
    <row r="258" spans="3:5" x14ac:dyDescent="0.25">
      <c r="C258" s="4">
        <v>45399</v>
      </c>
      <c r="D258">
        <v>99.525000000000006</v>
      </c>
      <c r="E258">
        <v>99.555000000000007</v>
      </c>
    </row>
    <row r="259" spans="3:5" x14ac:dyDescent="0.25">
      <c r="C259" s="4">
        <v>45398</v>
      </c>
      <c r="D259">
        <v>99.301000000000002</v>
      </c>
      <c r="E259">
        <v>99.372</v>
      </c>
    </row>
    <row r="260" spans="3:5" x14ac:dyDescent="0.25">
      <c r="C260" s="4">
        <v>45397</v>
      </c>
      <c r="D260">
        <v>99.834000000000003</v>
      </c>
      <c r="E260">
        <v>99.762</v>
      </c>
    </row>
    <row r="261" spans="3:5" x14ac:dyDescent="0.25">
      <c r="C261" s="4">
        <v>45394</v>
      </c>
      <c r="D261">
        <v>100.535</v>
      </c>
      <c r="E261">
        <v>100.578</v>
      </c>
    </row>
    <row r="262" spans="3:5" x14ac:dyDescent="0.25">
      <c r="C262" s="4">
        <v>45393</v>
      </c>
      <c r="D262">
        <v>99.563999999999993</v>
      </c>
      <c r="E262">
        <v>99.739000000000004</v>
      </c>
    </row>
    <row r="263" spans="3:5" x14ac:dyDescent="0.25">
      <c r="C263" s="4">
        <v>45392</v>
      </c>
      <c r="D263">
        <v>100.08199999999999</v>
      </c>
      <c r="E263">
        <v>100.146</v>
      </c>
    </row>
    <row r="264" spans="3:5" x14ac:dyDescent="0.25">
      <c r="C264" s="4">
        <v>45391</v>
      </c>
      <c r="D264">
        <v>100.56699999999999</v>
      </c>
      <c r="E264">
        <v>100.624</v>
      </c>
    </row>
    <row r="265" spans="3:5" x14ac:dyDescent="0.25">
      <c r="C265" s="4">
        <v>45390</v>
      </c>
      <c r="D265">
        <v>99.912000000000006</v>
      </c>
      <c r="E265">
        <v>100.005</v>
      </c>
    </row>
    <row r="266" spans="3:5" x14ac:dyDescent="0.25">
      <c r="C266" s="4">
        <v>45387</v>
      </c>
      <c r="D266">
        <v>100.08499999999999</v>
      </c>
      <c r="E266">
        <v>100.148</v>
      </c>
    </row>
    <row r="267" spans="3:5" x14ac:dyDescent="0.25">
      <c r="C267" s="4">
        <v>45386</v>
      </c>
      <c r="D267">
        <v>100.499</v>
      </c>
      <c r="E267">
        <v>100.527</v>
      </c>
    </row>
    <row r="268" spans="3:5" x14ac:dyDescent="0.25">
      <c r="C268" s="4">
        <v>45385</v>
      </c>
      <c r="D268">
        <v>99.869</v>
      </c>
      <c r="E268">
        <v>99.917000000000002</v>
      </c>
    </row>
    <row r="269" spans="3:5" x14ac:dyDescent="0.25">
      <c r="C269" s="4">
        <v>45384</v>
      </c>
      <c r="D269">
        <v>99.878</v>
      </c>
      <c r="E269">
        <v>99.930999999999997</v>
      </c>
    </row>
    <row r="270" spans="3:5" x14ac:dyDescent="0.25">
      <c r="C270" s="4">
        <v>45379</v>
      </c>
      <c r="D270">
        <v>100.83</v>
      </c>
      <c r="E270">
        <v>100.86199999999999</v>
      </c>
    </row>
    <row r="271" spans="3:5" x14ac:dyDescent="0.25">
      <c r="C271" s="4">
        <v>45378</v>
      </c>
      <c r="D271">
        <v>101.01300000000001</v>
      </c>
      <c r="E271">
        <v>101.054</v>
      </c>
    </row>
    <row r="272" spans="3:5" x14ac:dyDescent="0.25">
      <c r="C272" s="4">
        <v>45377</v>
      </c>
      <c r="D272">
        <v>100.601</v>
      </c>
      <c r="E272">
        <v>100.61</v>
      </c>
    </row>
    <row r="273" spans="3:5" x14ac:dyDescent="0.25">
      <c r="C273" s="4">
        <v>45376</v>
      </c>
      <c r="D273">
        <v>100.328</v>
      </c>
      <c r="E273">
        <v>100.393</v>
      </c>
    </row>
    <row r="274" spans="3:5" x14ac:dyDescent="0.25">
      <c r="C274" s="4">
        <v>45373</v>
      </c>
      <c r="D274">
        <v>100.825</v>
      </c>
      <c r="E274">
        <v>100.848</v>
      </c>
    </row>
    <row r="275" spans="3:5" x14ac:dyDescent="0.25">
      <c r="C275" s="4">
        <v>45372</v>
      </c>
      <c r="D275">
        <v>100.405</v>
      </c>
      <c r="E275">
        <v>100.41800000000001</v>
      </c>
    </row>
    <row r="276" spans="3:5" x14ac:dyDescent="0.25">
      <c r="C276" s="4">
        <v>45371</v>
      </c>
      <c r="D276">
        <v>100</v>
      </c>
      <c r="E276">
        <v>100.053</v>
      </c>
    </row>
    <row r="277" spans="3:5" x14ac:dyDescent="0.25">
      <c r="C277" s="4">
        <v>45370</v>
      </c>
      <c r="D277">
        <v>99.986999999999995</v>
      </c>
      <c r="E277">
        <v>100.008</v>
      </c>
    </row>
    <row r="278" spans="3:5" x14ac:dyDescent="0.25">
      <c r="C278" s="4">
        <v>45369</v>
      </c>
      <c r="D278">
        <v>100.04300000000001</v>
      </c>
      <c r="E278">
        <v>100.119</v>
      </c>
    </row>
    <row r="279" spans="3:5" x14ac:dyDescent="0.25">
      <c r="C279" s="4">
        <v>45366</v>
      </c>
      <c r="D279">
        <v>100.07599999999999</v>
      </c>
      <c r="E279">
        <v>100.167</v>
      </c>
    </row>
    <row r="280" spans="3:5" x14ac:dyDescent="0.25">
      <c r="C280" s="4">
        <v>45365</v>
      </c>
      <c r="D280">
        <v>100.242</v>
      </c>
      <c r="E280">
        <v>100.26600000000001</v>
      </c>
    </row>
    <row r="281" spans="3:5" x14ac:dyDescent="0.25">
      <c r="C281" s="4">
        <v>45364</v>
      </c>
      <c r="D281">
        <v>100.86199999999999</v>
      </c>
      <c r="E281">
        <v>100.873</v>
      </c>
    </row>
    <row r="282" spans="3:5" x14ac:dyDescent="0.25">
      <c r="C282" s="4">
        <v>45363</v>
      </c>
      <c r="D282">
        <v>100.96899999999999</v>
      </c>
      <c r="E282">
        <v>101.004</v>
      </c>
    </row>
    <row r="283" spans="3:5" x14ac:dyDescent="0.25">
      <c r="C283" s="4">
        <v>45362</v>
      </c>
      <c r="D283">
        <v>101.06399999999999</v>
      </c>
      <c r="E283">
        <v>101.121</v>
      </c>
    </row>
    <row r="284" spans="3:5" x14ac:dyDescent="0.25">
      <c r="C284" s="4">
        <v>45359</v>
      </c>
      <c r="D284">
        <v>101.46899999999999</v>
      </c>
      <c r="E284">
        <v>101.51300000000001</v>
      </c>
    </row>
    <row r="285" spans="3:5" x14ac:dyDescent="0.25">
      <c r="C285" s="4">
        <v>45358</v>
      </c>
      <c r="D285">
        <v>101.21899999999999</v>
      </c>
      <c r="E285">
        <v>101.268</v>
      </c>
    </row>
    <row r="286" spans="3:5" x14ac:dyDescent="0.25">
      <c r="C286" s="4">
        <v>45357</v>
      </c>
      <c r="D286">
        <v>100.783</v>
      </c>
      <c r="E286">
        <v>100.822</v>
      </c>
    </row>
    <row r="287" spans="3:5" x14ac:dyDescent="0.25">
      <c r="C287" s="4">
        <v>45356</v>
      </c>
      <c r="D287">
        <v>100.628</v>
      </c>
      <c r="E287">
        <v>100.64400000000001</v>
      </c>
    </row>
    <row r="288" spans="3:5" x14ac:dyDescent="0.25">
      <c r="C288" s="4">
        <v>45355</v>
      </c>
      <c r="D288">
        <v>99.834999999999994</v>
      </c>
      <c r="E288">
        <v>99.852000000000004</v>
      </c>
    </row>
    <row r="289" spans="3:5" x14ac:dyDescent="0.25">
      <c r="C289" s="4">
        <v>45352</v>
      </c>
      <c r="D289">
        <v>99.533000000000001</v>
      </c>
      <c r="E289">
        <v>99.516000000000005</v>
      </c>
    </row>
    <row r="290" spans="3:5" x14ac:dyDescent="0.25">
      <c r="C290" s="4">
        <v>45351</v>
      </c>
      <c r="D290">
        <v>99.730999999999995</v>
      </c>
      <c r="E290">
        <v>99.78</v>
      </c>
    </row>
    <row r="291" spans="3:5" x14ac:dyDescent="0.25">
      <c r="C291" s="4">
        <v>45350</v>
      </c>
      <c r="D291">
        <v>99.200999999999993</v>
      </c>
      <c r="E291">
        <v>99.278000000000006</v>
      </c>
    </row>
    <row r="292" spans="3:5" x14ac:dyDescent="0.25">
      <c r="C292" s="4">
        <v>45349</v>
      </c>
      <c r="D292">
        <v>99.162999999999997</v>
      </c>
      <c r="E292">
        <v>99.156999999999996</v>
      </c>
    </row>
    <row r="293" spans="3:5" x14ac:dyDescent="0.25">
      <c r="C293" s="4">
        <v>45348</v>
      </c>
      <c r="D293">
        <v>99.391999999999996</v>
      </c>
      <c r="E293">
        <v>99.394999999999996</v>
      </c>
    </row>
    <row r="294" spans="3:5" x14ac:dyDescent="0.25">
      <c r="C294" s="4">
        <v>45345</v>
      </c>
      <c r="D294">
        <v>99.975999999999999</v>
      </c>
      <c r="E294">
        <v>100.07</v>
      </c>
    </row>
    <row r="295" spans="3:5" x14ac:dyDescent="0.25">
      <c r="C295" s="4">
        <v>45344</v>
      </c>
      <c r="D295">
        <v>99.233000000000004</v>
      </c>
      <c r="E295">
        <v>99.293999999999997</v>
      </c>
    </row>
    <row r="296" spans="3:5" x14ac:dyDescent="0.25">
      <c r="C296" s="4">
        <v>45343</v>
      </c>
      <c r="D296">
        <v>99.072999999999993</v>
      </c>
      <c r="E296">
        <v>99.096000000000004</v>
      </c>
    </row>
    <row r="297" spans="3:5" x14ac:dyDescent="0.25">
      <c r="C297" s="4">
        <v>45342</v>
      </c>
      <c r="D297">
        <v>99.721000000000004</v>
      </c>
      <c r="E297">
        <v>99.778000000000006</v>
      </c>
    </row>
    <row r="298" spans="3:5" x14ac:dyDescent="0.25">
      <c r="C298" s="4">
        <v>45341</v>
      </c>
      <c r="D298">
        <v>99.441999999999993</v>
      </c>
      <c r="E298">
        <v>99.512</v>
      </c>
    </row>
    <row r="299" spans="3:5" x14ac:dyDescent="0.25">
      <c r="C299" s="4">
        <v>45338</v>
      </c>
      <c r="D299">
        <v>99.573999999999998</v>
      </c>
      <c r="E299">
        <v>99.671000000000006</v>
      </c>
    </row>
    <row r="300" spans="3:5" x14ac:dyDescent="0.25">
      <c r="C300" s="4">
        <v>45337</v>
      </c>
      <c r="D300">
        <v>99.849000000000004</v>
      </c>
      <c r="E300">
        <v>99.849000000000004</v>
      </c>
    </row>
    <row r="301" spans="3:5" x14ac:dyDescent="0.25">
      <c r="C301" s="4">
        <v>45336</v>
      </c>
      <c r="D301">
        <v>99.769000000000005</v>
      </c>
      <c r="E301">
        <v>99.906999999999996</v>
      </c>
    </row>
    <row r="302" spans="3:5" x14ac:dyDescent="0.25">
      <c r="C302" s="4">
        <v>45335</v>
      </c>
      <c r="D302">
        <v>99.222999999999999</v>
      </c>
      <c r="E302">
        <v>99.293999999999997</v>
      </c>
    </row>
    <row r="303" spans="3:5" x14ac:dyDescent="0.25">
      <c r="C303" s="4">
        <v>45334</v>
      </c>
      <c r="D303">
        <v>99.334000000000003</v>
      </c>
      <c r="E303">
        <v>99.427000000000007</v>
      </c>
    </row>
    <row r="304" spans="3:5" x14ac:dyDescent="0.25">
      <c r="C304" s="4">
        <v>45331</v>
      </c>
      <c r="D304">
        <v>99.001000000000005</v>
      </c>
      <c r="E304">
        <v>99.043000000000006</v>
      </c>
    </row>
    <row r="305" spans="3:5" x14ac:dyDescent="0.25">
      <c r="C305" s="4">
        <v>45330</v>
      </c>
      <c r="D305">
        <v>102.004</v>
      </c>
      <c r="E305">
        <v>102.26900000000001</v>
      </c>
    </row>
    <row r="306" spans="3:5" x14ac:dyDescent="0.25">
      <c r="C306" s="4">
        <v>45329</v>
      </c>
      <c r="D306">
        <v>102.624</v>
      </c>
      <c r="E306">
        <v>102.627</v>
      </c>
    </row>
    <row r="307" spans="3:5" x14ac:dyDescent="0.25">
      <c r="C307" s="4">
        <v>45328</v>
      </c>
      <c r="D307">
        <v>102.73399999999999</v>
      </c>
      <c r="E307">
        <v>102.78700000000001</v>
      </c>
    </row>
    <row r="308" spans="3:5" x14ac:dyDescent="0.25">
      <c r="C308" s="4">
        <v>45327</v>
      </c>
      <c r="D308">
        <v>102.54300000000001</v>
      </c>
      <c r="E308">
        <v>102.663</v>
      </c>
    </row>
    <row r="309" spans="3:5" x14ac:dyDescent="0.25">
      <c r="C309" s="4">
        <v>45324</v>
      </c>
      <c r="D309">
        <v>103.217</v>
      </c>
      <c r="E309">
        <v>103.244</v>
      </c>
    </row>
    <row r="310" spans="3:5" x14ac:dyDescent="0.25">
      <c r="C310" s="4">
        <v>45323</v>
      </c>
      <c r="D310">
        <v>103.878</v>
      </c>
      <c r="E310">
        <v>104.006</v>
      </c>
    </row>
    <row r="311" spans="3:5" x14ac:dyDescent="0.25">
      <c r="C311" s="4">
        <v>45322</v>
      </c>
      <c r="D311">
        <v>103.84399999999999</v>
      </c>
      <c r="E311">
        <v>103.904</v>
      </c>
    </row>
    <row r="312" spans="3:5" x14ac:dyDescent="0.25">
      <c r="C312" s="4">
        <v>45321</v>
      </c>
      <c r="D312">
        <v>103.044</v>
      </c>
      <c r="E312">
        <v>103.166</v>
      </c>
    </row>
    <row r="313" spans="3:5" x14ac:dyDescent="0.25">
      <c r="C313" s="4">
        <v>45320</v>
      </c>
      <c r="D313">
        <v>103.428</v>
      </c>
      <c r="E313">
        <v>103.55</v>
      </c>
    </row>
    <row r="314" spans="3:5" x14ac:dyDescent="0.25">
      <c r="C314" s="4">
        <v>45317</v>
      </c>
      <c r="D314">
        <v>102.886</v>
      </c>
      <c r="E314">
        <v>102.983</v>
      </c>
    </row>
    <row r="315" spans="3:5" x14ac:dyDescent="0.25">
      <c r="C315" s="4">
        <v>45316</v>
      </c>
      <c r="D315">
        <v>102.94</v>
      </c>
      <c r="E315">
        <v>102.949</v>
      </c>
    </row>
    <row r="316" spans="3:5" x14ac:dyDescent="0.25">
      <c r="C316" s="4">
        <v>45315</v>
      </c>
      <c r="D316">
        <v>102.395</v>
      </c>
      <c r="E316">
        <v>102.453</v>
      </c>
    </row>
    <row r="317" spans="3:5" x14ac:dyDescent="0.25">
      <c r="C317" s="4">
        <v>45314</v>
      </c>
      <c r="D317">
        <v>102.291</v>
      </c>
      <c r="E317">
        <v>102.367</v>
      </c>
    </row>
    <row r="318" spans="3:5" x14ac:dyDescent="0.25">
      <c r="C318" s="4">
        <v>45313</v>
      </c>
      <c r="D318">
        <v>102.873</v>
      </c>
      <c r="E318">
        <v>102.90600000000001</v>
      </c>
    </row>
    <row r="319" spans="3:5" x14ac:dyDescent="0.25">
      <c r="C319" s="4">
        <v>45310</v>
      </c>
      <c r="D319">
        <v>102.542</v>
      </c>
      <c r="E319">
        <v>102.568</v>
      </c>
    </row>
    <row r="320" spans="3:5" x14ac:dyDescent="0.25">
      <c r="C320" s="4">
        <v>45309</v>
      </c>
      <c r="D320">
        <v>102.39400000000001</v>
      </c>
      <c r="E320">
        <v>102.371</v>
      </c>
    </row>
    <row r="321" spans="3:5" x14ac:dyDescent="0.25">
      <c r="C321" s="4">
        <v>45308</v>
      </c>
      <c r="D321">
        <v>102.54</v>
      </c>
      <c r="E321">
        <v>102.566</v>
      </c>
    </row>
    <row r="322" spans="3:5" x14ac:dyDescent="0.25">
      <c r="C322" s="4">
        <v>45307</v>
      </c>
      <c r="D322">
        <v>103.21599999999999</v>
      </c>
      <c r="E322">
        <v>103.194</v>
      </c>
    </row>
    <row r="323" spans="3:5" x14ac:dyDescent="0.25">
      <c r="C323" s="4">
        <v>45306</v>
      </c>
      <c r="D323">
        <v>103.36</v>
      </c>
      <c r="E323">
        <v>103.33199999999999</v>
      </c>
    </row>
    <row r="324" spans="3:5" x14ac:dyDescent="0.25">
      <c r="C324" s="4">
        <v>45303</v>
      </c>
      <c r="D324">
        <v>103.86</v>
      </c>
      <c r="E324">
        <v>103.90900000000001</v>
      </c>
    </row>
    <row r="325" spans="3:5" x14ac:dyDescent="0.25">
      <c r="C325" s="4">
        <v>45302</v>
      </c>
      <c r="D325">
        <v>103.206</v>
      </c>
      <c r="E325">
        <v>103.26900000000001</v>
      </c>
    </row>
    <row r="326" spans="3:5" x14ac:dyDescent="0.25">
      <c r="C326" s="4">
        <v>45301</v>
      </c>
      <c r="D326">
        <v>103.086</v>
      </c>
      <c r="E326">
        <v>103.164</v>
      </c>
    </row>
    <row r="327" spans="3:5" x14ac:dyDescent="0.25">
      <c r="C327" s="4">
        <v>45300</v>
      </c>
      <c r="D327">
        <v>103.209</v>
      </c>
      <c r="E327">
        <v>103.26600000000001</v>
      </c>
    </row>
    <row r="328" spans="3:5" x14ac:dyDescent="0.25">
      <c r="C328" s="4">
        <v>45299</v>
      </c>
      <c r="D328">
        <v>103.697</v>
      </c>
      <c r="E328">
        <v>103.72</v>
      </c>
    </row>
    <row r="329" spans="3:5" x14ac:dyDescent="0.25">
      <c r="C329" s="4">
        <v>45296</v>
      </c>
      <c r="D329">
        <v>103.45099999999999</v>
      </c>
      <c r="E329">
        <v>103.54600000000001</v>
      </c>
    </row>
    <row r="330" spans="3:5" x14ac:dyDescent="0.25">
      <c r="C330" s="4">
        <v>45295</v>
      </c>
      <c r="D330">
        <v>103.727</v>
      </c>
      <c r="E330">
        <v>103.83499999999999</v>
      </c>
    </row>
    <row r="331" spans="3:5" x14ac:dyDescent="0.25">
      <c r="C331" s="4">
        <v>45294</v>
      </c>
      <c r="D331">
        <v>104.623</v>
      </c>
      <c r="E331">
        <v>104.7</v>
      </c>
    </row>
    <row r="332" spans="3:5" x14ac:dyDescent="0.25">
      <c r="C332" s="4">
        <v>45293</v>
      </c>
      <c r="D332">
        <v>104.41</v>
      </c>
      <c r="E332">
        <v>104.437</v>
      </c>
    </row>
    <row r="333" spans="3:5" x14ac:dyDescent="0.25">
      <c r="C333" s="4">
        <v>45289</v>
      </c>
      <c r="D333">
        <v>104.616</v>
      </c>
      <c r="E333">
        <v>104.86</v>
      </c>
    </row>
    <row r="334" spans="3:5" x14ac:dyDescent="0.25">
      <c r="C334" s="4">
        <v>45288</v>
      </c>
      <c r="D334">
        <v>105.449</v>
      </c>
      <c r="E334">
        <v>105.64</v>
      </c>
    </row>
    <row r="335" spans="3:5" x14ac:dyDescent="0.25">
      <c r="C335" s="4">
        <v>45287</v>
      </c>
      <c r="D335">
        <v>106.096</v>
      </c>
      <c r="E335">
        <v>106.264</v>
      </c>
    </row>
    <row r="336" spans="3:5" x14ac:dyDescent="0.25">
      <c r="C336" s="4">
        <v>45282</v>
      </c>
      <c r="D336">
        <v>105.57299999999999</v>
      </c>
      <c r="E336">
        <v>105.682</v>
      </c>
    </row>
    <row r="337" spans="3:5" x14ac:dyDescent="0.25">
      <c r="C337" s="4">
        <v>45281</v>
      </c>
      <c r="D337">
        <v>105.57599999999999</v>
      </c>
      <c r="E337">
        <v>105.65600000000001</v>
      </c>
    </row>
    <row r="338" spans="3:5" x14ac:dyDescent="0.25">
      <c r="C338" s="4">
        <v>45280</v>
      </c>
      <c r="D338">
        <v>105.289</v>
      </c>
      <c r="E338">
        <v>105.477</v>
      </c>
    </row>
    <row r="339" spans="3:5" x14ac:dyDescent="0.25">
      <c r="C339" s="4">
        <v>45279</v>
      </c>
      <c r="D339">
        <v>104.904</v>
      </c>
      <c r="E339">
        <v>105.069</v>
      </c>
    </row>
    <row r="340" spans="3:5" x14ac:dyDescent="0.25">
      <c r="C340" s="4">
        <v>45278</v>
      </c>
      <c r="D340">
        <v>104.18</v>
      </c>
      <c r="E340">
        <v>104.236</v>
      </c>
    </row>
    <row r="341" spans="3:5" x14ac:dyDescent="0.25">
      <c r="C341" s="4">
        <v>45275</v>
      </c>
      <c r="D341">
        <v>104.667</v>
      </c>
      <c r="E341">
        <v>104.754</v>
      </c>
    </row>
    <row r="342" spans="3:5" x14ac:dyDescent="0.25">
      <c r="C342" s="4">
        <v>45274</v>
      </c>
      <c r="D342">
        <v>103.813</v>
      </c>
      <c r="E342">
        <v>104.041</v>
      </c>
    </row>
    <row r="343" spans="3:5" x14ac:dyDescent="0.25">
      <c r="C343" s="4">
        <v>45273</v>
      </c>
      <c r="D343">
        <v>103.14700000000001</v>
      </c>
      <c r="E343">
        <v>103.181</v>
      </c>
    </row>
    <row r="344" spans="3:5" x14ac:dyDescent="0.25">
      <c r="C344" s="4">
        <v>45272</v>
      </c>
      <c r="D344">
        <v>102.511</v>
      </c>
      <c r="E344">
        <v>102.633</v>
      </c>
    </row>
    <row r="345" spans="3:5" x14ac:dyDescent="0.25">
      <c r="C345" s="4">
        <v>45271</v>
      </c>
      <c r="D345">
        <v>102.137</v>
      </c>
      <c r="E345">
        <v>102.154</v>
      </c>
    </row>
    <row r="346" spans="3:5" x14ac:dyDescent="0.25">
      <c r="C346" s="4">
        <v>45268</v>
      </c>
      <c r="D346">
        <v>102.17400000000001</v>
      </c>
      <c r="E346">
        <v>102.148</v>
      </c>
    </row>
    <row r="347" spans="3:5" x14ac:dyDescent="0.25">
      <c r="C347" s="4">
        <v>45267</v>
      </c>
      <c r="D347">
        <v>102.904</v>
      </c>
      <c r="E347">
        <v>103.026</v>
      </c>
    </row>
    <row r="348" spans="3:5" x14ac:dyDescent="0.25">
      <c r="C348" s="4">
        <v>45266</v>
      </c>
      <c r="D348">
        <v>102.82</v>
      </c>
      <c r="E348">
        <v>102.947</v>
      </c>
    </row>
    <row r="349" spans="3:5" x14ac:dyDescent="0.25">
      <c r="C349" s="4">
        <v>45265</v>
      </c>
      <c r="D349">
        <v>102.497</v>
      </c>
      <c r="E349">
        <v>102.547</v>
      </c>
    </row>
    <row r="350" spans="3:5" x14ac:dyDescent="0.25">
      <c r="C350" s="4">
        <v>45264</v>
      </c>
      <c r="D350">
        <v>101.56</v>
      </c>
      <c r="E350">
        <v>101.602</v>
      </c>
    </row>
    <row r="351" spans="3:5" x14ac:dyDescent="0.25">
      <c r="C351" s="4">
        <v>45261</v>
      </c>
      <c r="D351">
        <v>101.55500000000001</v>
      </c>
      <c r="E351">
        <v>101.64</v>
      </c>
    </row>
    <row r="352" spans="3:5" x14ac:dyDescent="0.25">
      <c r="C352" s="4">
        <v>45260</v>
      </c>
      <c r="D352">
        <v>100.652</v>
      </c>
      <c r="E352">
        <v>100.648</v>
      </c>
    </row>
    <row r="353" spans="3:5" x14ac:dyDescent="0.25">
      <c r="C353" s="4">
        <v>45259</v>
      </c>
      <c r="D353">
        <v>100.97199999999999</v>
      </c>
      <c r="E353">
        <v>101.054</v>
      </c>
    </row>
    <row r="354" spans="3:5" x14ac:dyDescent="0.25">
      <c r="C354" s="4">
        <v>45258</v>
      </c>
      <c r="D354">
        <v>100.438</v>
      </c>
      <c r="E354">
        <v>100.434</v>
      </c>
    </row>
    <row r="355" spans="3:5" x14ac:dyDescent="0.25">
      <c r="C355" s="4">
        <v>45257</v>
      </c>
      <c r="D355">
        <v>100.02200000000001</v>
      </c>
      <c r="E355">
        <v>100.07899999999999</v>
      </c>
    </row>
    <row r="356" spans="3:5" x14ac:dyDescent="0.25">
      <c r="C356" s="4">
        <v>45254</v>
      </c>
      <c r="D356">
        <v>99.266999999999996</v>
      </c>
      <c r="E356">
        <v>99.341999999999999</v>
      </c>
    </row>
    <row r="357" spans="3:5" x14ac:dyDescent="0.25">
      <c r="C357" s="4">
        <v>45253</v>
      </c>
      <c r="D357">
        <v>99.378</v>
      </c>
      <c r="E357">
        <v>99.489000000000004</v>
      </c>
    </row>
    <row r="358" spans="3:5" x14ac:dyDescent="0.25">
      <c r="C358" s="4">
        <v>45252</v>
      </c>
      <c r="D358">
        <v>99.991</v>
      </c>
      <c r="E358">
        <v>100.05800000000001</v>
      </c>
    </row>
    <row r="359" spans="3:5" x14ac:dyDescent="0.25">
      <c r="C359" s="4">
        <v>45251</v>
      </c>
      <c r="D359">
        <v>99.965000000000003</v>
      </c>
      <c r="E359">
        <v>99.971000000000004</v>
      </c>
    </row>
    <row r="360" spans="3:5" x14ac:dyDescent="0.25">
      <c r="C360" s="4">
        <v>45250</v>
      </c>
      <c r="D360">
        <v>99.53</v>
      </c>
      <c r="E360">
        <v>99.566999999999993</v>
      </c>
    </row>
    <row r="361" spans="3:5" x14ac:dyDescent="0.25">
      <c r="C361" s="4">
        <v>45247</v>
      </c>
      <c r="D361">
        <v>99.611999999999995</v>
      </c>
      <c r="E361">
        <v>99.653999999999996</v>
      </c>
    </row>
    <row r="362" spans="3:5" x14ac:dyDescent="0.25">
      <c r="C362" s="4">
        <v>45246</v>
      </c>
      <c r="D362">
        <v>99.69</v>
      </c>
      <c r="E362">
        <v>99.775999999999996</v>
      </c>
    </row>
    <row r="363" spans="3:5" x14ac:dyDescent="0.25">
      <c r="C363" s="4">
        <v>45245</v>
      </c>
      <c r="D363">
        <v>99.096000000000004</v>
      </c>
      <c r="E363">
        <v>99.046999999999997</v>
      </c>
    </row>
    <row r="364" spans="3:5" x14ac:dyDescent="0.25">
      <c r="C364" s="4">
        <v>45244</v>
      </c>
      <c r="D364">
        <v>99.317999999999998</v>
      </c>
      <c r="E364">
        <v>99.376999999999995</v>
      </c>
    </row>
    <row r="365" spans="3:5" x14ac:dyDescent="0.25">
      <c r="C365" s="4">
        <v>45243</v>
      </c>
      <c r="D365">
        <v>98.186000000000007</v>
      </c>
      <c r="E365">
        <v>98.29</v>
      </c>
    </row>
    <row r="366" spans="3:5" x14ac:dyDescent="0.25">
      <c r="C366" s="4">
        <v>45240</v>
      </c>
      <c r="D366">
        <v>98.268000000000001</v>
      </c>
      <c r="E366">
        <v>98.26</v>
      </c>
    </row>
    <row r="367" spans="3:5" x14ac:dyDescent="0.25">
      <c r="C367" s="4">
        <v>45239</v>
      </c>
      <c r="D367">
        <v>98.745000000000005</v>
      </c>
      <c r="E367">
        <v>98.864999999999995</v>
      </c>
    </row>
    <row r="368" spans="3:5" x14ac:dyDescent="0.25">
      <c r="C368" s="4">
        <v>45238</v>
      </c>
      <c r="D368">
        <v>99.093000000000004</v>
      </c>
      <c r="E368">
        <v>99.122</v>
      </c>
    </row>
    <row r="369" spans="3:5" x14ac:dyDescent="0.25">
      <c r="C369" s="4">
        <v>45237</v>
      </c>
      <c r="D369">
        <v>98.558000000000007</v>
      </c>
      <c r="E369">
        <v>98.67</v>
      </c>
    </row>
    <row r="370" spans="3:5" x14ac:dyDescent="0.25">
      <c r="C370" s="4">
        <v>45236</v>
      </c>
      <c r="D370">
        <v>97.962999999999994</v>
      </c>
      <c r="E370">
        <v>98.046999999999997</v>
      </c>
    </row>
    <row r="371" spans="3:5" x14ac:dyDescent="0.25">
      <c r="C371" s="4">
        <v>45233</v>
      </c>
      <c r="D371">
        <v>98.93</v>
      </c>
      <c r="E371">
        <v>98.986000000000004</v>
      </c>
    </row>
    <row r="372" spans="3:5" x14ac:dyDescent="0.25">
      <c r="C372" s="4">
        <v>45232</v>
      </c>
      <c r="D372">
        <v>98.224000000000004</v>
      </c>
      <c r="E372">
        <v>98.346999999999994</v>
      </c>
    </row>
    <row r="373" spans="3:5" x14ac:dyDescent="0.25">
      <c r="C373" s="4">
        <v>45231</v>
      </c>
      <c r="D373">
        <v>97.676000000000002</v>
      </c>
      <c r="E373">
        <v>97.703000000000003</v>
      </c>
    </row>
    <row r="374" spans="3:5" x14ac:dyDescent="0.25">
      <c r="C374" s="4">
        <v>45230</v>
      </c>
      <c r="D374">
        <v>97.257000000000005</v>
      </c>
      <c r="E374">
        <v>97.328999999999994</v>
      </c>
    </row>
    <row r="375" spans="3:5" x14ac:dyDescent="0.25">
      <c r="C375" s="4">
        <v>45229</v>
      </c>
      <c r="D375">
        <v>97.119</v>
      </c>
      <c r="E375">
        <v>97.212999999999994</v>
      </c>
    </row>
    <row r="376" spans="3:5" x14ac:dyDescent="0.25">
      <c r="C376" s="4">
        <v>45226</v>
      </c>
      <c r="D376">
        <v>96.894999999999996</v>
      </c>
      <c r="E376">
        <v>96.998000000000005</v>
      </c>
    </row>
    <row r="377" spans="3:5" x14ac:dyDescent="0.25">
      <c r="C377" s="4">
        <v>45225</v>
      </c>
      <c r="D377">
        <v>96.661000000000001</v>
      </c>
      <c r="E377">
        <v>96.733999999999995</v>
      </c>
    </row>
    <row r="378" spans="3:5" x14ac:dyDescent="0.25">
      <c r="C378" s="4">
        <v>45224</v>
      </c>
      <c r="D378">
        <v>96.311999999999998</v>
      </c>
      <c r="E378">
        <v>96.367000000000004</v>
      </c>
    </row>
    <row r="379" spans="3:5" x14ac:dyDescent="0.25">
      <c r="C379" s="4">
        <v>45223</v>
      </c>
      <c r="D379">
        <v>96.765000000000001</v>
      </c>
      <c r="E379">
        <v>96.816000000000003</v>
      </c>
    </row>
    <row r="380" spans="3:5" x14ac:dyDescent="0.25">
      <c r="C380" s="4">
        <v>45222</v>
      </c>
      <c r="D380">
        <v>96.637</v>
      </c>
      <c r="E380">
        <v>96.673000000000002</v>
      </c>
    </row>
    <row r="381" spans="3:5" x14ac:dyDescent="0.25">
      <c r="C381" s="4">
        <v>45219</v>
      </c>
      <c r="D381">
        <v>96.361000000000004</v>
      </c>
      <c r="E381">
        <v>96.403999999999996</v>
      </c>
    </row>
    <row r="382" spans="3:5" x14ac:dyDescent="0.25">
      <c r="C382" s="4">
        <v>45218</v>
      </c>
      <c r="D382">
        <v>96.04</v>
      </c>
      <c r="E382">
        <v>96.14</v>
      </c>
    </row>
    <row r="383" spans="3:5" x14ac:dyDescent="0.25">
      <c r="C383" s="4">
        <v>45217</v>
      </c>
      <c r="D383">
        <v>95.878</v>
      </c>
      <c r="E383">
        <v>95.971999999999994</v>
      </c>
    </row>
    <row r="384" spans="3:5" x14ac:dyDescent="0.25">
      <c r="C384" s="4">
        <v>45216</v>
      </c>
      <c r="D384">
        <v>96.27</v>
      </c>
      <c r="E384">
        <v>96.379000000000005</v>
      </c>
    </row>
    <row r="385" spans="3:5" x14ac:dyDescent="0.25">
      <c r="C385" s="4">
        <v>45215</v>
      </c>
      <c r="D385">
        <v>97.093000000000004</v>
      </c>
      <c r="E385">
        <v>97.111999999999995</v>
      </c>
    </row>
    <row r="386" spans="3:5" x14ac:dyDescent="0.25">
      <c r="C386" s="4">
        <v>45212</v>
      </c>
      <c r="D386">
        <v>97.361000000000004</v>
      </c>
      <c r="E386">
        <v>97.38</v>
      </c>
    </row>
    <row r="387" spans="3:5" x14ac:dyDescent="0.25">
      <c r="C387" s="4">
        <v>45211</v>
      </c>
      <c r="D387">
        <v>97.188000000000002</v>
      </c>
      <c r="E387">
        <v>97.27</v>
      </c>
    </row>
    <row r="388" spans="3:5" x14ac:dyDescent="0.25">
      <c r="C388" s="4">
        <v>45210</v>
      </c>
      <c r="D388">
        <v>97.82</v>
      </c>
      <c r="E388">
        <v>97.921000000000006</v>
      </c>
    </row>
    <row r="389" spans="3:5" x14ac:dyDescent="0.25">
      <c r="C389" s="4">
        <v>45209</v>
      </c>
      <c r="D389">
        <v>97.153999999999996</v>
      </c>
      <c r="E389">
        <v>97.349000000000004</v>
      </c>
    </row>
    <row r="390" spans="3:5" x14ac:dyDescent="0.25">
      <c r="C390" s="4">
        <v>45208</v>
      </c>
      <c r="D390">
        <v>96.966999999999999</v>
      </c>
      <c r="E390">
        <v>97.039000000000001</v>
      </c>
    </row>
    <row r="391" spans="3:5" x14ac:dyDescent="0.25">
      <c r="C391" s="4">
        <v>45205</v>
      </c>
      <c r="D391">
        <v>96.254999999999995</v>
      </c>
      <c r="E391">
        <v>96.281999999999996</v>
      </c>
    </row>
    <row r="392" spans="3:5" x14ac:dyDescent="0.25">
      <c r="C392" s="4">
        <v>45204</v>
      </c>
      <c r="D392">
        <v>96.308000000000007</v>
      </c>
      <c r="E392">
        <v>96.352000000000004</v>
      </c>
    </row>
    <row r="393" spans="3:5" x14ac:dyDescent="0.25">
      <c r="C393" s="4">
        <v>45203</v>
      </c>
      <c r="D393">
        <v>96.076999999999998</v>
      </c>
      <c r="E393">
        <v>96.144000000000005</v>
      </c>
    </row>
    <row r="394" spans="3:5" x14ac:dyDescent="0.25">
      <c r="C394" s="4">
        <v>45202</v>
      </c>
      <c r="D394">
        <v>95.887</v>
      </c>
      <c r="E394">
        <v>95.867000000000004</v>
      </c>
    </row>
    <row r="395" spans="3:5" x14ac:dyDescent="0.25">
      <c r="C395" s="4">
        <v>45201</v>
      </c>
      <c r="D395">
        <v>96.412999999999997</v>
      </c>
      <c r="E395">
        <v>96.400999999999996</v>
      </c>
    </row>
    <row r="396" spans="3:5" x14ac:dyDescent="0.25">
      <c r="C396" s="4">
        <v>45198</v>
      </c>
      <c r="D396">
        <v>96.881</v>
      </c>
      <c r="E396">
        <v>96.814999999999998</v>
      </c>
    </row>
    <row r="397" spans="3:5" x14ac:dyDescent="0.25">
      <c r="C397" s="4">
        <v>45197</v>
      </c>
      <c r="D397">
        <v>95.825999999999993</v>
      </c>
      <c r="E397">
        <v>96.078999999999994</v>
      </c>
    </row>
    <row r="398" spans="3:5" x14ac:dyDescent="0.25">
      <c r="C398" s="4">
        <v>45196</v>
      </c>
      <c r="D398">
        <v>96.870999999999995</v>
      </c>
      <c r="E398">
        <v>96.891999999999996</v>
      </c>
    </row>
    <row r="399" spans="3:5" x14ac:dyDescent="0.25">
      <c r="C399" s="4">
        <v>45195</v>
      </c>
      <c r="D399">
        <v>97.164000000000001</v>
      </c>
      <c r="E399">
        <v>97.228999999999999</v>
      </c>
    </row>
    <row r="400" spans="3:5" x14ac:dyDescent="0.25">
      <c r="C400" s="4">
        <v>45194</v>
      </c>
      <c r="D400">
        <v>97.43</v>
      </c>
      <c r="E400">
        <v>97.507000000000005</v>
      </c>
    </row>
    <row r="401" spans="3:5" x14ac:dyDescent="0.25">
      <c r="C401" s="4">
        <v>45191</v>
      </c>
      <c r="D401">
        <v>97.858000000000004</v>
      </c>
      <c r="E401">
        <v>97.921000000000006</v>
      </c>
    </row>
    <row r="402" spans="3:5" x14ac:dyDescent="0.25">
      <c r="C402" s="4">
        <v>45190</v>
      </c>
      <c r="D402">
        <v>97.872</v>
      </c>
      <c r="E402">
        <v>97.980999999999995</v>
      </c>
    </row>
    <row r="403" spans="3:5" x14ac:dyDescent="0.25">
      <c r="C403" s="4">
        <v>45189</v>
      </c>
      <c r="D403">
        <v>98.331000000000003</v>
      </c>
      <c r="E403">
        <v>98.412000000000006</v>
      </c>
    </row>
    <row r="404" spans="3:5" x14ac:dyDescent="0.25">
      <c r="C404" s="4">
        <v>45188</v>
      </c>
      <c r="D404">
        <v>97.93</v>
      </c>
      <c r="E404">
        <v>98.031000000000006</v>
      </c>
    </row>
    <row r="405" spans="3:5" x14ac:dyDescent="0.25">
      <c r="C405" s="4">
        <v>45187</v>
      </c>
      <c r="D405">
        <v>98.024000000000001</v>
      </c>
      <c r="E405">
        <v>98.123999999999995</v>
      </c>
    </row>
    <row r="406" spans="3:5" x14ac:dyDescent="0.25">
      <c r="C406" s="4">
        <v>45184</v>
      </c>
      <c r="D406">
        <v>98.450999999999993</v>
      </c>
      <c r="E406">
        <v>98.475999999999999</v>
      </c>
    </row>
    <row r="407" spans="3:5" x14ac:dyDescent="0.25">
      <c r="C407" s="4">
        <v>45183</v>
      </c>
      <c r="D407">
        <v>99.233000000000004</v>
      </c>
      <c r="E407">
        <v>99.317999999999998</v>
      </c>
    </row>
    <row r="408" spans="3:5" x14ac:dyDescent="0.25">
      <c r="C408" s="4">
        <v>45182</v>
      </c>
      <c r="D408">
        <v>98.561999999999998</v>
      </c>
      <c r="E408">
        <v>98.596000000000004</v>
      </c>
    </row>
    <row r="409" spans="3:5" x14ac:dyDescent="0.25">
      <c r="C409" s="4">
        <v>45181</v>
      </c>
      <c r="D409">
        <v>98.787999999999997</v>
      </c>
      <c r="E409">
        <v>98.813000000000002</v>
      </c>
    </row>
    <row r="410" spans="3:5" x14ac:dyDescent="0.25">
      <c r="C410" s="4">
        <v>45180</v>
      </c>
      <c r="D410">
        <v>98.846999999999994</v>
      </c>
      <c r="E410">
        <v>98.912999999999997</v>
      </c>
    </row>
    <row r="411" spans="3:5" x14ac:dyDescent="0.25">
      <c r="C411" s="4">
        <v>45177</v>
      </c>
      <c r="D411">
        <v>99.266000000000005</v>
      </c>
      <c r="E411">
        <v>99.292000000000002</v>
      </c>
    </row>
    <row r="412" spans="3:5" x14ac:dyDescent="0.25">
      <c r="C412" s="4">
        <v>45176</v>
      </c>
      <c r="D412">
        <v>99.129000000000005</v>
      </c>
      <c r="E412">
        <v>99.183999999999997</v>
      </c>
    </row>
    <row r="413" spans="3:5" x14ac:dyDescent="0.25">
      <c r="C413" s="4">
        <v>45175</v>
      </c>
      <c r="D413">
        <v>98.683000000000007</v>
      </c>
      <c r="E413">
        <v>98.77</v>
      </c>
    </row>
    <row r="414" spans="3:5" x14ac:dyDescent="0.25">
      <c r="C414" s="4">
        <v>45174</v>
      </c>
      <c r="D414">
        <v>99.134</v>
      </c>
      <c r="E414">
        <v>99.185000000000002</v>
      </c>
    </row>
    <row r="415" spans="3:5" x14ac:dyDescent="0.25">
      <c r="C415" s="4">
        <v>45173</v>
      </c>
      <c r="D415">
        <v>99.477000000000004</v>
      </c>
      <c r="E415">
        <v>99.525999999999996</v>
      </c>
    </row>
    <row r="416" spans="3:5" x14ac:dyDescent="0.25">
      <c r="C416" s="4">
        <v>45170</v>
      </c>
      <c r="D416">
        <v>99.843000000000004</v>
      </c>
      <c r="E416">
        <v>99.906000000000006</v>
      </c>
    </row>
    <row r="417" spans="3:5" x14ac:dyDescent="0.25">
      <c r="C417" s="4">
        <v>45169</v>
      </c>
      <c r="D417">
        <v>100.52800000000001</v>
      </c>
      <c r="E417">
        <v>100.678</v>
      </c>
    </row>
    <row r="418" spans="3:5" x14ac:dyDescent="0.25">
      <c r="C418" s="4">
        <v>45168</v>
      </c>
      <c r="D418">
        <v>100.017</v>
      </c>
      <c r="E418">
        <v>100.017</v>
      </c>
    </row>
    <row r="419" spans="3:5" x14ac:dyDescent="0.25">
      <c r="C419" s="4">
        <v>45167</v>
      </c>
      <c r="D419">
        <v>100.20099999999999</v>
      </c>
      <c r="E419">
        <v>100.298</v>
      </c>
    </row>
    <row r="420" spans="3:5" x14ac:dyDescent="0.25">
      <c r="C420" s="4">
        <v>45166</v>
      </c>
      <c r="D420">
        <v>99.691000000000003</v>
      </c>
      <c r="E420">
        <v>99.807000000000002</v>
      </c>
    </row>
    <row r="421" spans="3:5" x14ac:dyDescent="0.25">
      <c r="C421" s="4">
        <v>45163</v>
      </c>
      <c r="D421">
        <v>99.73</v>
      </c>
      <c r="E421">
        <v>99.863</v>
      </c>
    </row>
    <row r="422" spans="3:5" x14ac:dyDescent="0.25">
      <c r="C422" s="4">
        <v>45162</v>
      </c>
      <c r="D422">
        <v>100.008</v>
      </c>
      <c r="E422">
        <v>100.13200000000001</v>
      </c>
    </row>
    <row r="423" spans="3:5" x14ac:dyDescent="0.25">
      <c r="C423" s="4">
        <v>45161</v>
      </c>
      <c r="D423">
        <v>100.04300000000001</v>
      </c>
      <c r="E423">
        <v>100.13500000000001</v>
      </c>
    </row>
    <row r="424" spans="3:5" x14ac:dyDescent="0.25">
      <c r="C424" s="4">
        <v>45160</v>
      </c>
      <c r="D424">
        <v>98.840999999999994</v>
      </c>
      <c r="E424">
        <v>99.028000000000006</v>
      </c>
    </row>
    <row r="425" spans="3:5" x14ac:dyDescent="0.25">
      <c r="C425" s="4">
        <v>45159</v>
      </c>
      <c r="D425">
        <v>98.292000000000002</v>
      </c>
      <c r="E425">
        <v>98.347999999999999</v>
      </c>
    </row>
    <row r="426" spans="3:5" x14ac:dyDescent="0.25">
      <c r="C426" s="4">
        <v>45156</v>
      </c>
      <c r="D426">
        <v>98.936000000000007</v>
      </c>
      <c r="E426">
        <v>99.019000000000005</v>
      </c>
    </row>
    <row r="427" spans="3:5" x14ac:dyDescent="0.25">
      <c r="C427" s="4">
        <v>45155</v>
      </c>
      <c r="D427">
        <v>98.305999999999997</v>
      </c>
      <c r="E427">
        <v>98.347999999999999</v>
      </c>
    </row>
    <row r="428" spans="3:5" x14ac:dyDescent="0.25">
      <c r="C428" s="4">
        <v>45154</v>
      </c>
      <c r="D428">
        <v>98.802999999999997</v>
      </c>
      <c r="E428">
        <v>98.805999999999997</v>
      </c>
    </row>
    <row r="429" spans="3:5" x14ac:dyDescent="0.25">
      <c r="C429" s="4">
        <v>45153</v>
      </c>
      <c r="D429">
        <v>98.652000000000001</v>
      </c>
      <c r="E429">
        <v>98.738</v>
      </c>
    </row>
    <row r="430" spans="3:5" x14ac:dyDescent="0.25">
      <c r="C430" s="4">
        <v>45152</v>
      </c>
      <c r="D430">
        <v>99.162000000000006</v>
      </c>
      <c r="E430">
        <v>99.215000000000003</v>
      </c>
    </row>
    <row r="431" spans="3:5" x14ac:dyDescent="0.25">
      <c r="C431" s="4">
        <v>45149</v>
      </c>
      <c r="D431">
        <v>99.293999999999997</v>
      </c>
      <c r="E431">
        <v>99.367000000000004</v>
      </c>
    </row>
    <row r="432" spans="3:5" x14ac:dyDescent="0.25">
      <c r="C432" s="4">
        <v>45148</v>
      </c>
      <c r="D432">
        <v>100.01900000000001</v>
      </c>
      <c r="E432">
        <v>100.121</v>
      </c>
    </row>
    <row r="433" spans="3:5" x14ac:dyDescent="0.25">
      <c r="C433" s="4">
        <v>45147</v>
      </c>
      <c r="D433">
        <v>100.23399999999999</v>
      </c>
      <c r="E433">
        <v>100.286</v>
      </c>
    </row>
    <row r="434" spans="3:5" x14ac:dyDescent="0.25">
      <c r="C434" s="4">
        <v>45146</v>
      </c>
      <c r="D434">
        <v>100.358</v>
      </c>
      <c r="E434">
        <v>100.486</v>
      </c>
    </row>
    <row r="435" spans="3:5" x14ac:dyDescent="0.25">
      <c r="C435" s="4">
        <v>45145</v>
      </c>
      <c r="D435">
        <v>99.338999999999999</v>
      </c>
      <c r="E435">
        <v>99.412999999999997</v>
      </c>
    </row>
    <row r="436" spans="3:5" x14ac:dyDescent="0.25">
      <c r="C436" s="4">
        <v>45142</v>
      </c>
      <c r="D436">
        <v>99.596000000000004</v>
      </c>
      <c r="E436">
        <v>99.795000000000002</v>
      </c>
    </row>
    <row r="437" spans="3:5" x14ac:dyDescent="0.25">
      <c r="C437" s="4">
        <v>45141</v>
      </c>
      <c r="D437">
        <v>99.42</v>
      </c>
      <c r="E437">
        <v>99.457999999999998</v>
      </c>
    </row>
    <row r="438" spans="3:5" x14ac:dyDescent="0.25">
      <c r="C438" s="4">
        <v>45140</v>
      </c>
      <c r="D438">
        <v>99.766000000000005</v>
      </c>
      <c r="E438">
        <v>99.796999999999997</v>
      </c>
    </row>
    <row r="439" spans="3:5" x14ac:dyDescent="0.25">
      <c r="C439" s="4">
        <v>45139</v>
      </c>
      <c r="D439">
        <v>99.768000000000001</v>
      </c>
      <c r="E439">
        <v>99.808000000000007</v>
      </c>
    </row>
    <row r="440" spans="3:5" x14ac:dyDescent="0.25">
      <c r="C440" s="4">
        <v>45138</v>
      </c>
      <c r="D440">
        <v>100.29900000000001</v>
      </c>
      <c r="E440">
        <v>100.389</v>
      </c>
    </row>
    <row r="441" spans="3:5" x14ac:dyDescent="0.25">
      <c r="C441" s="4">
        <v>45135</v>
      </c>
      <c r="D441">
        <v>100.378</v>
      </c>
      <c r="E441">
        <v>100.41800000000001</v>
      </c>
    </row>
    <row r="442" spans="3:5" x14ac:dyDescent="0.25">
      <c r="C442" s="4">
        <v>45134</v>
      </c>
      <c r="D442">
        <v>100.67</v>
      </c>
      <c r="E442">
        <v>100.682</v>
      </c>
    </row>
    <row r="443" spans="3:5" x14ac:dyDescent="0.25">
      <c r="C443" s="4">
        <v>45133</v>
      </c>
      <c r="D443">
        <v>100.358</v>
      </c>
      <c r="E443">
        <v>100.492</v>
      </c>
    </row>
    <row r="444" spans="3:5" x14ac:dyDescent="0.25">
      <c r="C444" s="4">
        <v>45132</v>
      </c>
      <c r="D444">
        <v>100.82599999999999</v>
      </c>
      <c r="E444">
        <v>100.974</v>
      </c>
    </row>
    <row r="445" spans="3:5" x14ac:dyDescent="0.25">
      <c r="C445" s="4">
        <v>45131</v>
      </c>
      <c r="D445">
        <v>100.994</v>
      </c>
      <c r="E445">
        <v>101.081</v>
      </c>
    </row>
    <row r="446" spans="3:5" x14ac:dyDescent="0.25">
      <c r="C446" s="4">
        <v>45128</v>
      </c>
      <c r="D446">
        <v>100.75</v>
      </c>
      <c r="E446">
        <v>100.833</v>
      </c>
    </row>
    <row r="447" spans="3:5" x14ac:dyDescent="0.25">
      <c r="C447" s="4">
        <v>45127</v>
      </c>
      <c r="D447">
        <v>100.568</v>
      </c>
      <c r="E447">
        <v>100.639</v>
      </c>
    </row>
    <row r="448" spans="3:5" x14ac:dyDescent="0.25">
      <c r="C448" s="4">
        <v>45126</v>
      </c>
      <c r="D448">
        <v>100.956</v>
      </c>
      <c r="E448">
        <v>101.012</v>
      </c>
    </row>
    <row r="449" spans="3:5" x14ac:dyDescent="0.25">
      <c r="C449" s="4">
        <v>45125</v>
      </c>
      <c r="D449">
        <v>101.416</v>
      </c>
      <c r="E449">
        <v>101.462</v>
      </c>
    </row>
    <row r="450" spans="3:5" x14ac:dyDescent="0.25">
      <c r="C450" s="4">
        <v>45124</v>
      </c>
      <c r="D450">
        <v>100.285</v>
      </c>
      <c r="E450">
        <v>100.398</v>
      </c>
    </row>
    <row r="451" spans="3:5" x14ac:dyDescent="0.25">
      <c r="C451" s="4">
        <v>45121</v>
      </c>
      <c r="D451">
        <v>100.18899999999999</v>
      </c>
      <c r="E451">
        <v>100.286</v>
      </c>
    </row>
    <row r="452" spans="3:5" x14ac:dyDescent="0.25">
      <c r="C452" s="4">
        <v>45120</v>
      </c>
      <c r="D452">
        <v>100.376</v>
      </c>
      <c r="E452">
        <v>100.474</v>
      </c>
    </row>
    <row r="453" spans="3:5" x14ac:dyDescent="0.25">
      <c r="C453" s="4">
        <v>45119</v>
      </c>
      <c r="D453">
        <v>99.569000000000003</v>
      </c>
      <c r="E453">
        <v>99.697999999999993</v>
      </c>
    </row>
    <row r="454" spans="3:5" x14ac:dyDescent="0.25">
      <c r="C454" s="4">
        <v>45118</v>
      </c>
      <c r="D454">
        <v>98.616</v>
      </c>
      <c r="E454">
        <v>98.682000000000002</v>
      </c>
    </row>
    <row r="455" spans="3:5" x14ac:dyDescent="0.25">
      <c r="C455" s="4">
        <v>45117</v>
      </c>
      <c r="D455">
        <v>98.915999999999997</v>
      </c>
      <c r="E455">
        <v>98.837999999999994</v>
      </c>
    </row>
    <row r="456" spans="3:5" x14ac:dyDescent="0.25">
      <c r="C456" s="4">
        <v>45114</v>
      </c>
      <c r="D456">
        <v>98.864000000000004</v>
      </c>
      <c r="E456">
        <v>98.935000000000002</v>
      </c>
    </row>
    <row r="457" spans="3:5" x14ac:dyDescent="0.25">
      <c r="C457" s="4">
        <v>45113</v>
      </c>
      <c r="D457">
        <v>98.753</v>
      </c>
      <c r="E457">
        <v>98.792000000000002</v>
      </c>
    </row>
    <row r="458" spans="3:5" x14ac:dyDescent="0.25">
      <c r="C458" s="4">
        <v>45112</v>
      </c>
      <c r="D458">
        <v>100.166</v>
      </c>
      <c r="E458">
        <v>100.246</v>
      </c>
    </row>
    <row r="459" spans="3:5" x14ac:dyDescent="0.25">
      <c r="C459" s="4">
        <v>45111</v>
      </c>
      <c r="D459">
        <v>97.341999999999999</v>
      </c>
      <c r="E459">
        <v>97.451999999999998</v>
      </c>
    </row>
    <row r="460" spans="3:5" x14ac:dyDescent="0.25">
      <c r="C460" s="4">
        <v>45110</v>
      </c>
      <c r="D460">
        <v>97.584000000000003</v>
      </c>
      <c r="E460">
        <v>97.677000000000007</v>
      </c>
    </row>
    <row r="461" spans="3:5" x14ac:dyDescent="0.25">
      <c r="C461" s="4">
        <v>45107</v>
      </c>
      <c r="D461">
        <v>98.043999999999997</v>
      </c>
      <c r="E461">
        <v>98.102999999999994</v>
      </c>
    </row>
    <row r="462" spans="3:5" x14ac:dyDescent="0.25">
      <c r="C462" s="4">
        <v>45106</v>
      </c>
      <c r="D462">
        <v>97.888999999999996</v>
      </c>
      <c r="E462">
        <v>97.983999999999995</v>
      </c>
    </row>
    <row r="463" spans="3:5" x14ac:dyDescent="0.25">
      <c r="C463" s="4">
        <v>45105</v>
      </c>
      <c r="D463">
        <v>98.796999999999997</v>
      </c>
      <c r="E463">
        <v>98.894999999999996</v>
      </c>
    </row>
    <row r="464" spans="3:5" x14ac:dyDescent="0.25">
      <c r="C464" s="4">
        <v>45104</v>
      </c>
      <c r="D464">
        <v>98.509</v>
      </c>
      <c r="E464">
        <v>98.635999999999996</v>
      </c>
    </row>
    <row r="465" spans="3:5" x14ac:dyDescent="0.25">
      <c r="C465" s="4">
        <v>45103</v>
      </c>
      <c r="D465">
        <v>98.995999999999995</v>
      </c>
      <c r="E465">
        <v>99.046999999999997</v>
      </c>
    </row>
    <row r="466" spans="3:5" x14ac:dyDescent="0.25">
      <c r="C466" s="4">
        <v>45100</v>
      </c>
      <c r="D466">
        <v>98.558000000000007</v>
      </c>
      <c r="E466">
        <v>98.688000000000002</v>
      </c>
    </row>
    <row r="467" spans="3:5" x14ac:dyDescent="0.25">
      <c r="C467" s="4">
        <v>45099</v>
      </c>
      <c r="D467">
        <v>97.561999999999998</v>
      </c>
      <c r="E467">
        <v>97.67</v>
      </c>
    </row>
    <row r="468" spans="3:5" x14ac:dyDescent="0.25">
      <c r="C468" s="4">
        <v>45098</v>
      </c>
      <c r="D468">
        <v>98.158000000000001</v>
      </c>
      <c r="E468">
        <v>98.266000000000005</v>
      </c>
    </row>
    <row r="469" spans="3:5" x14ac:dyDescent="0.25">
      <c r="C469" s="4">
        <v>45097</v>
      </c>
      <c r="D469">
        <v>98.375</v>
      </c>
      <c r="E469">
        <v>98.492999999999995</v>
      </c>
    </row>
    <row r="470" spans="3:5" x14ac:dyDescent="0.25">
      <c r="C470" s="4">
        <v>45096</v>
      </c>
      <c r="D470">
        <v>97.588999999999999</v>
      </c>
      <c r="E470">
        <v>97.635999999999996</v>
      </c>
    </row>
    <row r="471" spans="3:5" x14ac:dyDescent="0.25">
      <c r="C471" s="4">
        <v>45093</v>
      </c>
      <c r="D471">
        <v>98.091999999999999</v>
      </c>
      <c r="E471">
        <v>98.158000000000001</v>
      </c>
    </row>
    <row r="472" spans="3:5" x14ac:dyDescent="0.25">
      <c r="C472" s="4">
        <v>45092</v>
      </c>
      <c r="D472">
        <v>97.537999999999997</v>
      </c>
      <c r="E472">
        <v>97.668000000000006</v>
      </c>
    </row>
    <row r="473" spans="3:5" x14ac:dyDescent="0.25">
      <c r="C473" s="4">
        <v>45091</v>
      </c>
      <c r="D473">
        <v>97.858999999999995</v>
      </c>
      <c r="E473">
        <v>97.927999999999997</v>
      </c>
    </row>
    <row r="474" spans="3:5" x14ac:dyDescent="0.25">
      <c r="C474" s="4">
        <v>45090</v>
      </c>
      <c r="D474">
        <v>98.117000000000004</v>
      </c>
      <c r="E474">
        <v>98.171999999999997</v>
      </c>
    </row>
    <row r="475" spans="3:5" x14ac:dyDescent="0.25">
      <c r="C475" s="4">
        <v>45089</v>
      </c>
      <c r="D475">
        <v>98.453000000000003</v>
      </c>
      <c r="E475">
        <v>98.537999999999997</v>
      </c>
    </row>
    <row r="476" spans="3:5" x14ac:dyDescent="0.25">
      <c r="C476" s="4">
        <v>45086</v>
      </c>
      <c r="D476">
        <v>98.231999999999999</v>
      </c>
      <c r="E476">
        <v>98.331999999999994</v>
      </c>
    </row>
    <row r="477" spans="3:5" x14ac:dyDescent="0.25">
      <c r="C477" s="4">
        <v>45085</v>
      </c>
      <c r="D477">
        <v>97.709000000000003</v>
      </c>
      <c r="E477">
        <v>97.852999999999994</v>
      </c>
    </row>
    <row r="478" spans="3:5" x14ac:dyDescent="0.25">
      <c r="C478" s="4">
        <v>45084</v>
      </c>
      <c r="D478">
        <v>97.472999999999999</v>
      </c>
      <c r="E478">
        <v>97.480999999999995</v>
      </c>
    </row>
    <row r="479" spans="3:5" x14ac:dyDescent="0.25">
      <c r="C479" s="4">
        <v>45083</v>
      </c>
      <c r="D479">
        <v>98.135999999999996</v>
      </c>
      <c r="E479">
        <v>98.248000000000005</v>
      </c>
    </row>
    <row r="480" spans="3:5" x14ac:dyDescent="0.25">
      <c r="C480" s="4">
        <v>45082</v>
      </c>
      <c r="D480">
        <v>98.123999999999995</v>
      </c>
      <c r="E480">
        <v>98.194000000000003</v>
      </c>
    </row>
    <row r="481" spans="3:5" x14ac:dyDescent="0.25">
      <c r="C481" s="4">
        <v>45079</v>
      </c>
      <c r="D481">
        <v>98.638000000000005</v>
      </c>
      <c r="E481">
        <v>98.665000000000006</v>
      </c>
    </row>
    <row r="482" spans="3:5" x14ac:dyDescent="0.25">
      <c r="C482" s="4">
        <v>45078</v>
      </c>
      <c r="D482">
        <v>98.730999999999995</v>
      </c>
      <c r="E482">
        <v>98.802000000000007</v>
      </c>
    </row>
    <row r="483" spans="3:5" x14ac:dyDescent="0.25">
      <c r="C483" s="4">
        <v>45077</v>
      </c>
      <c r="D483">
        <v>98.45</v>
      </c>
      <c r="E483">
        <v>98.48</v>
      </c>
    </row>
    <row r="484" spans="3:5" x14ac:dyDescent="0.25">
      <c r="C484" s="4">
        <v>45076</v>
      </c>
      <c r="D484">
        <v>97.834000000000003</v>
      </c>
      <c r="E484">
        <v>97.975999999999999</v>
      </c>
    </row>
    <row r="485" spans="3:5" x14ac:dyDescent="0.25">
      <c r="C485" s="4">
        <v>45075</v>
      </c>
      <c r="D485">
        <v>97.12</v>
      </c>
      <c r="E485">
        <v>97.236999999999995</v>
      </c>
    </row>
    <row r="486" spans="3:5" x14ac:dyDescent="0.25">
      <c r="C486" s="4">
        <v>45072</v>
      </c>
      <c r="D486">
        <v>96.248999999999995</v>
      </c>
      <c r="E486">
        <v>96.373999999999995</v>
      </c>
    </row>
    <row r="487" spans="3:5" x14ac:dyDescent="0.25">
      <c r="C487" s="4">
        <v>45071</v>
      </c>
      <c r="D487">
        <v>96.644999999999996</v>
      </c>
      <c r="E487">
        <v>96.588999999999999</v>
      </c>
    </row>
    <row r="488" spans="3:5" x14ac:dyDescent="0.25">
      <c r="C488" s="4">
        <v>45070</v>
      </c>
      <c r="D488">
        <v>96.938000000000002</v>
      </c>
      <c r="E488">
        <v>96.953999999999994</v>
      </c>
    </row>
    <row r="489" spans="3:5" x14ac:dyDescent="0.25">
      <c r="C489" s="4">
        <v>45069</v>
      </c>
      <c r="D489">
        <v>96.963999999999999</v>
      </c>
      <c r="E489">
        <v>96.962999999999994</v>
      </c>
    </row>
    <row r="490" spans="3:5" x14ac:dyDescent="0.25">
      <c r="C490" s="4">
        <v>45068</v>
      </c>
      <c r="D490">
        <v>97.081000000000003</v>
      </c>
      <c r="E490">
        <v>97.091999999999999</v>
      </c>
    </row>
    <row r="491" spans="3:5" x14ac:dyDescent="0.25">
      <c r="C491" s="4">
        <v>45065</v>
      </c>
      <c r="D491">
        <v>97.347999999999999</v>
      </c>
      <c r="E491">
        <v>97.471999999999994</v>
      </c>
    </row>
    <row r="492" spans="3:5" x14ac:dyDescent="0.25">
      <c r="C492" s="4">
        <v>45064</v>
      </c>
      <c r="D492">
        <v>96.968999999999994</v>
      </c>
      <c r="E492">
        <v>97.039000000000001</v>
      </c>
    </row>
    <row r="493" spans="3:5" x14ac:dyDescent="0.25">
      <c r="C493" s="4">
        <v>45063</v>
      </c>
      <c r="D493">
        <v>97.941999999999993</v>
      </c>
      <c r="E493">
        <v>97.988</v>
      </c>
    </row>
    <row r="494" spans="3:5" x14ac:dyDescent="0.25">
      <c r="C494" s="4">
        <v>45062</v>
      </c>
      <c r="D494">
        <v>97.786000000000001</v>
      </c>
      <c r="E494">
        <v>97.78</v>
      </c>
    </row>
    <row r="495" spans="3:5" x14ac:dyDescent="0.25">
      <c r="C495" s="4">
        <v>45061</v>
      </c>
      <c r="D495">
        <v>98.07</v>
      </c>
      <c r="E495">
        <v>98.186999999999998</v>
      </c>
    </row>
    <row r="496" spans="3:5" x14ac:dyDescent="0.25">
      <c r="C496" s="4">
        <v>45058</v>
      </c>
      <c r="D496">
        <v>98.3</v>
      </c>
      <c r="E496">
        <v>98.424999999999997</v>
      </c>
    </row>
    <row r="497" spans="3:5" x14ac:dyDescent="0.25">
      <c r="C497" s="4">
        <v>45057</v>
      </c>
      <c r="D497">
        <v>98.694999999999993</v>
      </c>
      <c r="E497">
        <v>98.777000000000001</v>
      </c>
    </row>
    <row r="498" spans="3:5" x14ac:dyDescent="0.25">
      <c r="C498" s="4">
        <v>45056</v>
      </c>
      <c r="D498">
        <v>98.064999999999998</v>
      </c>
      <c r="E498">
        <v>98.144999999999996</v>
      </c>
    </row>
    <row r="499" spans="3:5" x14ac:dyDescent="0.25">
      <c r="C499" s="4">
        <v>45055</v>
      </c>
      <c r="D499">
        <v>97.611999999999995</v>
      </c>
      <c r="E499">
        <v>97.656000000000006</v>
      </c>
    </row>
    <row r="500" spans="3:5" x14ac:dyDescent="0.25">
      <c r="C500" s="4">
        <v>45054</v>
      </c>
      <c r="D500">
        <v>97.867999999999995</v>
      </c>
      <c r="E500">
        <v>97.935000000000002</v>
      </c>
    </row>
    <row r="501" spans="3:5" x14ac:dyDescent="0.25">
      <c r="C501" s="4">
        <v>45051</v>
      </c>
      <c r="D501">
        <v>98.067999999999998</v>
      </c>
      <c r="E501">
        <v>98.183000000000007</v>
      </c>
    </row>
    <row r="502" spans="3:5" x14ac:dyDescent="0.25">
      <c r="C502" s="4">
        <v>45050</v>
      </c>
      <c r="D502">
        <v>98.759</v>
      </c>
      <c r="E502">
        <v>98.846999999999994</v>
      </c>
    </row>
    <row r="503" spans="3:5" x14ac:dyDescent="0.25">
      <c r="C503" s="4">
        <v>45049</v>
      </c>
      <c r="D503">
        <v>98.542000000000002</v>
      </c>
      <c r="E503">
        <v>98.662000000000006</v>
      </c>
    </row>
    <row r="504" spans="3:5" x14ac:dyDescent="0.25">
      <c r="C504" s="4">
        <v>45048</v>
      </c>
      <c r="D504">
        <v>98.551000000000002</v>
      </c>
      <c r="E504">
        <v>98.552000000000007</v>
      </c>
    </row>
    <row r="505" spans="3:5" x14ac:dyDescent="0.25">
      <c r="C505" s="4">
        <v>45044</v>
      </c>
      <c r="D505">
        <v>98.188999999999993</v>
      </c>
      <c r="E505">
        <v>98.257999999999996</v>
      </c>
    </row>
    <row r="506" spans="3:5" x14ac:dyDescent="0.25">
      <c r="C506" s="4">
        <v>45043</v>
      </c>
      <c r="D506">
        <v>97.040999999999997</v>
      </c>
      <c r="E506">
        <v>97.094999999999999</v>
      </c>
    </row>
    <row r="507" spans="3:5" x14ac:dyDescent="0.25">
      <c r="C507" s="4">
        <v>45042</v>
      </c>
      <c r="D507">
        <v>97.614000000000004</v>
      </c>
      <c r="E507">
        <v>97.665999999999997</v>
      </c>
    </row>
    <row r="508" spans="3:5" x14ac:dyDescent="0.25">
      <c r="C508" s="4">
        <v>45041</v>
      </c>
      <c r="D508">
        <v>97.668999999999997</v>
      </c>
      <c r="E508">
        <v>97.801000000000002</v>
      </c>
    </row>
    <row r="509" spans="3:5" x14ac:dyDescent="0.25">
      <c r="C509" s="4">
        <v>45040</v>
      </c>
      <c r="D509">
        <v>96.861000000000004</v>
      </c>
      <c r="E509">
        <v>96.850999999999999</v>
      </c>
    </row>
    <row r="510" spans="3:5" x14ac:dyDescent="0.25">
      <c r="C510" s="4">
        <v>45037</v>
      </c>
      <c r="D510">
        <v>96.869</v>
      </c>
      <c r="E510">
        <v>96.978999999999999</v>
      </c>
    </row>
    <row r="511" spans="3:5" x14ac:dyDescent="0.25">
      <c r="C511" s="4">
        <v>45036</v>
      </c>
      <c r="D511">
        <v>97.186999999999998</v>
      </c>
      <c r="E511">
        <v>97.295000000000002</v>
      </c>
    </row>
    <row r="512" spans="3:5" x14ac:dyDescent="0.25">
      <c r="C512" s="4">
        <v>45035</v>
      </c>
      <c r="D512">
        <v>96.787000000000006</v>
      </c>
      <c r="E512">
        <v>96.796000000000006</v>
      </c>
    </row>
    <row r="513" spans="3:5" x14ac:dyDescent="0.25">
      <c r="C513" s="4">
        <v>45034</v>
      </c>
      <c r="D513">
        <v>97.183000000000007</v>
      </c>
      <c r="E513">
        <v>97.158000000000001</v>
      </c>
    </row>
    <row r="514" spans="3:5" x14ac:dyDescent="0.25">
      <c r="C514" s="4">
        <v>45033</v>
      </c>
      <c r="D514">
        <v>96.983000000000004</v>
      </c>
      <c r="E514">
        <v>97.168999999999997</v>
      </c>
    </row>
    <row r="515" spans="3:5" x14ac:dyDescent="0.25">
      <c r="C515" s="4">
        <v>45030</v>
      </c>
      <c r="D515">
        <v>97.299000000000007</v>
      </c>
      <c r="E515">
        <v>97.364000000000004</v>
      </c>
    </row>
  </sheetData>
  <pageMargins left="0.7" right="0.7" top="0.75" bottom="0.75" header="0.3" footer="0.3"/>
  <customProperties>
    <customPr name="REFI_OFFICE_FUNCTION_DATA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C0D4-7064-42DE-A889-663535C434F1}">
  <sheetPr codeName="Sheet1"/>
  <dimension ref="A1:AB50"/>
  <sheetViews>
    <sheetView workbookViewId="0">
      <selection activeCell="H5" sqref="H5"/>
    </sheetView>
  </sheetViews>
  <sheetFormatPr defaultRowHeight="13.2" x14ac:dyDescent="0.25"/>
  <cols>
    <col min="1" max="1" width="12" customWidth="1"/>
    <col min="2" max="2" width="20.44140625" bestFit="1" customWidth="1"/>
    <col min="3" max="3" width="22.44140625" customWidth="1"/>
    <col min="4" max="4" width="11.88671875" bestFit="1" customWidth="1"/>
    <col min="5" max="5" width="10.33203125" customWidth="1"/>
    <col min="6" max="6" width="10.6640625" style="1" bestFit="1" customWidth="1"/>
    <col min="7" max="7" width="7.44140625" bestFit="1" customWidth="1"/>
    <col min="8" max="8" width="11.33203125" bestFit="1" customWidth="1"/>
    <col min="9" max="9" width="11.33203125" customWidth="1"/>
    <col min="10" max="10" width="13.33203125" style="1" customWidth="1"/>
    <col min="11" max="11" width="14.88671875" bestFit="1" customWidth="1"/>
    <col min="12" max="17" width="8.88671875" customWidth="1"/>
    <col min="18" max="18" width="12" customWidth="1"/>
    <col min="19" max="19" width="8.88671875" customWidth="1"/>
    <col min="20" max="20" width="14.6640625" bestFit="1" customWidth="1"/>
    <col min="21" max="21" width="11.6640625" bestFit="1" customWidth="1"/>
    <col min="22" max="24" width="8.88671875" customWidth="1"/>
    <col min="25" max="25" width="11.33203125" bestFit="1" customWidth="1"/>
    <col min="26" max="26" width="11.33203125" customWidth="1"/>
    <col min="27" max="27" width="10.109375" bestFit="1" customWidth="1"/>
  </cols>
  <sheetData>
    <row r="1" spans="1:28" x14ac:dyDescent="0.25">
      <c r="A1" s="6" t="s">
        <v>7</v>
      </c>
      <c r="B1" t="s">
        <v>5</v>
      </c>
      <c r="C1" t="s">
        <v>2</v>
      </c>
      <c r="D1" t="s">
        <v>18</v>
      </c>
      <c r="E1" s="6" t="s">
        <v>24</v>
      </c>
      <c r="F1" s="1" t="s">
        <v>13</v>
      </c>
      <c r="G1" t="s">
        <v>9</v>
      </c>
      <c r="H1" t="s">
        <v>68</v>
      </c>
      <c r="I1" t="s">
        <v>69</v>
      </c>
      <c r="J1" s="1" t="s">
        <v>4</v>
      </c>
      <c r="K1" s="6" t="s">
        <v>59</v>
      </c>
      <c r="N1">
        <v>11</v>
      </c>
      <c r="Q1" s="6"/>
      <c r="R1" s="6"/>
      <c r="V1" s="6"/>
      <c r="W1" s="1"/>
      <c r="AA1" s="1"/>
      <c r="AB1" s="6"/>
    </row>
    <row r="2" spans="1:28" x14ac:dyDescent="0.25">
      <c r="A2" s="4">
        <v>45749</v>
      </c>
      <c r="B2" t="s">
        <v>0</v>
      </c>
      <c r="C2" t="s">
        <v>25</v>
      </c>
      <c r="D2" t="s">
        <v>4</v>
      </c>
      <c r="E2" t="s">
        <v>25</v>
      </c>
      <c r="F2"/>
      <c r="J2" s="1">
        <f>IF(B2="Deposit",O2,IF(B2="Buy",-F2*G2,F2*G2))-H2-I2</f>
        <v>2000000</v>
      </c>
      <c r="M2">
        <v>0</v>
      </c>
      <c r="N2">
        <f>$N$1-M2</f>
        <v>11</v>
      </c>
      <c r="O2" s="1">
        <v>2000000</v>
      </c>
      <c r="P2" s="1">
        <f>J2</f>
        <v>2000000</v>
      </c>
      <c r="Q2" s="6"/>
      <c r="R2" s="4"/>
      <c r="V2" s="6"/>
      <c r="W2" s="1"/>
      <c r="AA2" s="1"/>
    </row>
    <row r="3" spans="1:28" x14ac:dyDescent="0.25">
      <c r="A3" s="4">
        <v>45749</v>
      </c>
      <c r="B3" t="s">
        <v>1</v>
      </c>
      <c r="C3" t="s">
        <v>121</v>
      </c>
      <c r="D3" t="s">
        <v>4</v>
      </c>
      <c r="E3" t="s">
        <v>25</v>
      </c>
      <c r="F3">
        <v>200000</v>
      </c>
      <c r="J3" s="1">
        <f t="shared" ref="J3:J13" si="0">IF(B3="Deposit",O3,IF(B3="Buy",-F3*G3,F3*G3))-H3-I3</f>
        <v>0</v>
      </c>
      <c r="O3" s="1"/>
      <c r="P3" s="1"/>
      <c r="Q3" s="6"/>
      <c r="R3" s="4"/>
      <c r="V3" s="6"/>
      <c r="W3" s="1"/>
      <c r="AA3" s="1"/>
    </row>
    <row r="4" spans="1:28" ht="19.2" x14ac:dyDescent="0.45">
      <c r="A4" s="4">
        <v>45749</v>
      </c>
      <c r="B4" t="s">
        <v>1</v>
      </c>
      <c r="C4" s="38" t="s">
        <v>107</v>
      </c>
      <c r="D4" t="s">
        <v>17</v>
      </c>
      <c r="E4" s="6" t="s">
        <v>121</v>
      </c>
      <c r="F4" s="1">
        <v>300</v>
      </c>
      <c r="J4" s="1">
        <f t="shared" si="0"/>
        <v>0</v>
      </c>
      <c r="M4">
        <v>0</v>
      </c>
      <c r="N4">
        <f t="shared" ref="N4:N12" si="1">$N$1-M4</f>
        <v>11</v>
      </c>
      <c r="P4" s="1" t="e">
        <f>#REF!+J4</f>
        <v>#REF!</v>
      </c>
      <c r="R4" s="4"/>
      <c r="V4" s="6"/>
      <c r="W4" s="1"/>
      <c r="AA4" s="1"/>
    </row>
    <row r="5" spans="1:28" ht="14.4" x14ac:dyDescent="0.3">
      <c r="A5" s="4">
        <v>45749</v>
      </c>
      <c r="B5" t="s">
        <v>1</v>
      </c>
      <c r="C5" s="39" t="s">
        <v>108</v>
      </c>
      <c r="D5" t="s">
        <v>17</v>
      </c>
      <c r="E5" s="6" t="s">
        <v>121</v>
      </c>
      <c r="F5" s="1">
        <v>4000</v>
      </c>
      <c r="J5" s="1">
        <f t="shared" si="0"/>
        <v>0</v>
      </c>
      <c r="M5">
        <v>0</v>
      </c>
      <c r="N5">
        <f t="shared" si="1"/>
        <v>11</v>
      </c>
      <c r="P5" s="1" t="e">
        <f t="shared" ref="P5:P12" si="2">P4+J5</f>
        <v>#REF!</v>
      </c>
      <c r="R5" s="4"/>
      <c r="V5" s="6"/>
      <c r="W5" s="1"/>
      <c r="AA5" s="1"/>
    </row>
    <row r="6" spans="1:28" ht="14.4" x14ac:dyDescent="0.3">
      <c r="A6" s="4">
        <v>45749</v>
      </c>
      <c r="B6" t="s">
        <v>1</v>
      </c>
      <c r="C6" s="39" t="s">
        <v>112</v>
      </c>
      <c r="D6" t="s">
        <v>17</v>
      </c>
      <c r="E6" s="6" t="s">
        <v>121</v>
      </c>
      <c r="F6" s="1">
        <v>1000</v>
      </c>
      <c r="J6" s="1">
        <f t="shared" si="0"/>
        <v>0</v>
      </c>
      <c r="M6">
        <v>0</v>
      </c>
      <c r="N6">
        <f t="shared" si="1"/>
        <v>11</v>
      </c>
      <c r="P6" s="1" t="e">
        <f t="shared" si="2"/>
        <v>#REF!</v>
      </c>
      <c r="R6" s="4"/>
      <c r="V6" s="6"/>
      <c r="W6" s="1"/>
      <c r="AA6" s="1"/>
    </row>
    <row r="7" spans="1:28" ht="14.4" x14ac:dyDescent="0.3">
      <c r="A7" s="4">
        <v>45749</v>
      </c>
      <c r="B7" t="s">
        <v>1</v>
      </c>
      <c r="C7" s="39" t="s">
        <v>113</v>
      </c>
      <c r="D7" t="s">
        <v>17</v>
      </c>
      <c r="E7" s="6" t="s">
        <v>121</v>
      </c>
      <c r="F7" s="1">
        <v>1000</v>
      </c>
      <c r="J7" s="1">
        <f t="shared" si="0"/>
        <v>0</v>
      </c>
      <c r="M7">
        <v>0</v>
      </c>
      <c r="N7">
        <f t="shared" si="1"/>
        <v>11</v>
      </c>
      <c r="P7" s="1" t="e">
        <f t="shared" si="2"/>
        <v>#REF!</v>
      </c>
      <c r="R7" s="4"/>
      <c r="V7" s="6"/>
      <c r="W7" s="1"/>
      <c r="AA7" s="1"/>
    </row>
    <row r="8" spans="1:28" ht="14.4" x14ac:dyDescent="0.3">
      <c r="A8" s="4">
        <v>45749</v>
      </c>
      <c r="B8" t="s">
        <v>1</v>
      </c>
      <c r="C8" s="39" t="s">
        <v>109</v>
      </c>
      <c r="D8" t="s">
        <v>17</v>
      </c>
      <c r="E8" s="6" t="s">
        <v>121</v>
      </c>
      <c r="F8" s="1">
        <v>1000</v>
      </c>
      <c r="J8" s="1">
        <f t="shared" si="0"/>
        <v>0</v>
      </c>
      <c r="M8">
        <v>0</v>
      </c>
      <c r="N8">
        <f t="shared" si="1"/>
        <v>11</v>
      </c>
      <c r="P8" s="1" t="e">
        <f t="shared" si="2"/>
        <v>#REF!</v>
      </c>
      <c r="R8" s="4"/>
      <c r="T8" s="6"/>
      <c r="V8" s="6"/>
      <c r="W8" s="1"/>
      <c r="AA8" s="1"/>
    </row>
    <row r="9" spans="1:28" ht="14.4" x14ac:dyDescent="0.3">
      <c r="A9" s="4">
        <v>45749</v>
      </c>
      <c r="B9" t="s">
        <v>1</v>
      </c>
      <c r="C9" s="39" t="s">
        <v>114</v>
      </c>
      <c r="D9" t="s">
        <v>17</v>
      </c>
      <c r="E9" s="6" t="s">
        <v>121</v>
      </c>
      <c r="F9" s="1">
        <v>1000</v>
      </c>
      <c r="J9" s="1">
        <f t="shared" si="0"/>
        <v>0</v>
      </c>
      <c r="M9">
        <v>1</v>
      </c>
      <c r="N9">
        <f t="shared" si="1"/>
        <v>10</v>
      </c>
      <c r="O9" s="1">
        <v>-100000</v>
      </c>
      <c r="P9" s="1" t="e">
        <f t="shared" si="2"/>
        <v>#REF!</v>
      </c>
      <c r="R9" s="4"/>
      <c r="V9" s="6"/>
      <c r="W9" s="1"/>
      <c r="AA9" s="1"/>
    </row>
    <row r="10" spans="1:28" ht="14.4" x14ac:dyDescent="0.3">
      <c r="A10" s="4">
        <v>45749</v>
      </c>
      <c r="B10" t="s">
        <v>1</v>
      </c>
      <c r="C10" s="39" t="s">
        <v>110</v>
      </c>
      <c r="D10" t="s">
        <v>17</v>
      </c>
      <c r="E10" s="6" t="s">
        <v>121</v>
      </c>
      <c r="F10" s="1">
        <v>1000</v>
      </c>
      <c r="J10" s="1">
        <f t="shared" si="0"/>
        <v>0</v>
      </c>
      <c r="M10" s="1">
        <v>1</v>
      </c>
      <c r="N10">
        <f t="shared" si="1"/>
        <v>10</v>
      </c>
      <c r="P10" s="1" t="e">
        <f t="shared" si="2"/>
        <v>#REF!</v>
      </c>
      <c r="R10" s="4"/>
      <c r="U10" s="6"/>
      <c r="V10" s="6"/>
      <c r="W10" s="1"/>
      <c r="AA10" s="1"/>
    </row>
    <row r="11" spans="1:28" ht="14.4" x14ac:dyDescent="0.3">
      <c r="A11" s="4">
        <v>45749</v>
      </c>
      <c r="B11" t="s">
        <v>1</v>
      </c>
      <c r="C11" s="39" t="s">
        <v>126</v>
      </c>
      <c r="D11" t="s">
        <v>17</v>
      </c>
      <c r="E11" s="6" t="s">
        <v>121</v>
      </c>
      <c r="F11" s="1">
        <v>1000</v>
      </c>
      <c r="J11" s="1">
        <f t="shared" si="0"/>
        <v>0</v>
      </c>
      <c r="M11">
        <v>2</v>
      </c>
      <c r="N11">
        <f t="shared" si="1"/>
        <v>9</v>
      </c>
      <c r="O11" s="1">
        <v>500000</v>
      </c>
      <c r="P11" s="1" t="e">
        <f t="shared" si="2"/>
        <v>#REF!</v>
      </c>
      <c r="R11" s="4"/>
      <c r="U11" s="6"/>
      <c r="V11" s="6"/>
      <c r="W11" s="1"/>
      <c r="AA11" s="1"/>
    </row>
    <row r="12" spans="1:28" ht="14.4" x14ac:dyDescent="0.3">
      <c r="A12" s="4">
        <v>45749</v>
      </c>
      <c r="B12" t="s">
        <v>1</v>
      </c>
      <c r="C12" s="39" t="s">
        <v>111</v>
      </c>
      <c r="D12" t="s">
        <v>17</v>
      </c>
      <c r="E12" s="6" t="s">
        <v>121</v>
      </c>
      <c r="F12" s="1">
        <v>1000</v>
      </c>
      <c r="J12" s="1">
        <f t="shared" si="0"/>
        <v>0</v>
      </c>
      <c r="M12" s="1">
        <v>2</v>
      </c>
      <c r="N12">
        <f t="shared" si="1"/>
        <v>9</v>
      </c>
      <c r="P12" s="1" t="e">
        <f t="shared" si="2"/>
        <v>#REF!</v>
      </c>
      <c r="R12" s="4"/>
      <c r="U12" s="6"/>
      <c r="V12" s="6"/>
      <c r="W12" s="1"/>
      <c r="AA12" s="1"/>
    </row>
    <row r="13" spans="1:28" ht="14.4" x14ac:dyDescent="0.3">
      <c r="A13" s="4">
        <v>45749</v>
      </c>
      <c r="B13" s="6" t="s">
        <v>1</v>
      </c>
      <c r="C13" s="39" t="s">
        <v>115</v>
      </c>
      <c r="D13" t="s">
        <v>17</v>
      </c>
      <c r="E13" s="6" t="s">
        <v>121</v>
      </c>
      <c r="F13" s="1">
        <v>1000</v>
      </c>
      <c r="J13" s="1">
        <f t="shared" si="0"/>
        <v>0</v>
      </c>
      <c r="P13" s="4"/>
      <c r="R13" s="4"/>
      <c r="U13" s="6"/>
      <c r="V13" s="6"/>
      <c r="W13" s="1"/>
      <c r="AA13" s="1"/>
    </row>
    <row r="14" spans="1:28" ht="14.4" x14ac:dyDescent="0.3">
      <c r="A14" s="4"/>
      <c r="C14" s="39"/>
      <c r="E14" s="6"/>
      <c r="P14" s="4"/>
      <c r="R14" s="4"/>
      <c r="T14" s="2"/>
      <c r="V14" s="6"/>
      <c r="W14" s="1"/>
      <c r="AA14" s="1"/>
    </row>
    <row r="15" spans="1:28" x14ac:dyDescent="0.25">
      <c r="A15" s="4"/>
      <c r="E15" s="6"/>
      <c r="P15" s="4"/>
      <c r="R15" s="4"/>
      <c r="T15" s="2"/>
      <c r="V15" s="6"/>
      <c r="W15" s="1"/>
      <c r="AA15" s="1"/>
    </row>
    <row r="16" spans="1:28" x14ac:dyDescent="0.25">
      <c r="R16" s="4"/>
      <c r="S16" s="6"/>
      <c r="U16" s="6"/>
      <c r="V16" s="6"/>
      <c r="W16" s="1"/>
      <c r="AA16" s="1"/>
    </row>
    <row r="17" spans="1:28" x14ac:dyDescent="0.25">
      <c r="R17" s="4"/>
      <c r="S17" s="6"/>
      <c r="T17" s="6"/>
      <c r="U17" s="6"/>
      <c r="V17" s="6"/>
      <c r="W17" s="1"/>
      <c r="AA17" s="1"/>
      <c r="AB17" s="6"/>
    </row>
    <row r="18" spans="1:28" x14ac:dyDescent="0.25">
      <c r="R18" s="4"/>
      <c r="S18" s="6"/>
      <c r="T18" s="6"/>
      <c r="U18" s="6"/>
      <c r="V18" s="6"/>
      <c r="W18" s="1"/>
      <c r="AA18" s="1"/>
    </row>
    <row r="19" spans="1:28" x14ac:dyDescent="0.25">
      <c r="R19" s="4"/>
      <c r="S19" s="6"/>
      <c r="T19" s="6"/>
      <c r="U19" s="6"/>
      <c r="V19" s="6"/>
      <c r="W19" s="1"/>
      <c r="AA19" s="1"/>
    </row>
    <row r="20" spans="1:28" x14ac:dyDescent="0.25">
      <c r="R20" s="4"/>
      <c r="S20" s="6"/>
      <c r="T20" s="6"/>
      <c r="U20" s="6"/>
      <c r="V20" s="6"/>
      <c r="W20" s="1"/>
      <c r="AA20" s="1"/>
    </row>
    <row r="21" spans="1:28" x14ac:dyDescent="0.25">
      <c r="R21" s="4"/>
      <c r="S21" s="6"/>
      <c r="T21" s="6"/>
      <c r="U21" s="6"/>
      <c r="V21" s="6"/>
      <c r="W21" s="1"/>
      <c r="AA21" s="1"/>
    </row>
    <row r="22" spans="1:28" x14ac:dyDescent="0.25">
      <c r="R22" s="4"/>
      <c r="S22" s="6"/>
      <c r="T22" s="6"/>
      <c r="U22" s="6"/>
      <c r="V22" s="6"/>
      <c r="W22" s="1"/>
      <c r="AA22" s="1"/>
    </row>
    <row r="24" spans="1:28" x14ac:dyDescent="0.25">
      <c r="A24" s="4"/>
    </row>
    <row r="25" spans="1:28" x14ac:dyDescent="0.25">
      <c r="A25" s="4"/>
    </row>
    <row r="26" spans="1:28" x14ac:dyDescent="0.25">
      <c r="A26" s="4"/>
    </row>
    <row r="27" spans="1:28" x14ac:dyDescent="0.25">
      <c r="A27" s="4"/>
      <c r="R27" s="4"/>
      <c r="AA27" s="1"/>
    </row>
    <row r="28" spans="1:28" x14ac:dyDescent="0.25">
      <c r="A28" s="4"/>
      <c r="R28" s="4"/>
      <c r="W28" s="1"/>
      <c r="AA28" s="1"/>
    </row>
    <row r="29" spans="1:28" x14ac:dyDescent="0.25">
      <c r="A29" s="4"/>
      <c r="R29" s="4"/>
      <c r="W29" s="1"/>
      <c r="AA29" s="1"/>
    </row>
    <row r="30" spans="1:28" x14ac:dyDescent="0.25">
      <c r="A30" s="4"/>
      <c r="R30" s="4"/>
      <c r="W30" s="1"/>
      <c r="AA30" s="1"/>
    </row>
    <row r="31" spans="1:28" x14ac:dyDescent="0.25">
      <c r="A31" s="4"/>
      <c r="R31" s="4"/>
      <c r="W31" s="1"/>
      <c r="AA31" s="1"/>
    </row>
    <row r="32" spans="1:28" x14ac:dyDescent="0.25">
      <c r="A32" s="4"/>
      <c r="R32" s="4"/>
      <c r="W32" s="1"/>
      <c r="AA32" s="1"/>
    </row>
    <row r="33" spans="1:27" x14ac:dyDescent="0.25">
      <c r="A33" s="4"/>
      <c r="R33" s="4"/>
      <c r="W33" s="1"/>
      <c r="AA33" s="1"/>
    </row>
    <row r="34" spans="1:27" x14ac:dyDescent="0.25">
      <c r="A34" s="4"/>
      <c r="R34" s="4"/>
      <c r="W34" s="1"/>
      <c r="AA34" s="1"/>
    </row>
    <row r="35" spans="1:27" x14ac:dyDescent="0.25">
      <c r="A35" s="4"/>
      <c r="R35" s="4"/>
      <c r="U35" s="6"/>
      <c r="W35" s="1"/>
      <c r="AA35" s="1"/>
    </row>
    <row r="36" spans="1:27" x14ac:dyDescent="0.25">
      <c r="A36" s="4"/>
      <c r="R36" s="4"/>
      <c r="W36" s="1"/>
      <c r="AA36" s="1"/>
    </row>
    <row r="37" spans="1:27" x14ac:dyDescent="0.25">
      <c r="A37" s="4"/>
      <c r="R37" s="4"/>
      <c r="U37" s="6"/>
      <c r="W37" s="1"/>
      <c r="AA37" s="1"/>
    </row>
    <row r="38" spans="1:27" x14ac:dyDescent="0.25">
      <c r="A38" s="4"/>
      <c r="R38" s="4"/>
      <c r="U38" s="6"/>
      <c r="W38" s="1"/>
      <c r="AA38" s="1"/>
    </row>
    <row r="39" spans="1:27" x14ac:dyDescent="0.25">
      <c r="A39" s="4"/>
    </row>
    <row r="40" spans="1:27" x14ac:dyDescent="0.25">
      <c r="A40" s="4"/>
    </row>
    <row r="41" spans="1:27" x14ac:dyDescent="0.25">
      <c r="A41" s="4"/>
    </row>
    <row r="42" spans="1:27" x14ac:dyDescent="0.25">
      <c r="A42" s="4"/>
    </row>
    <row r="43" spans="1:27" x14ac:dyDescent="0.25">
      <c r="A43" s="4"/>
    </row>
    <row r="44" spans="1:27" x14ac:dyDescent="0.25">
      <c r="A44" s="4"/>
    </row>
    <row r="45" spans="1:27" x14ac:dyDescent="0.25">
      <c r="A45" s="4"/>
    </row>
    <row r="46" spans="1:27" x14ac:dyDescent="0.25">
      <c r="A46" s="4"/>
    </row>
    <row r="47" spans="1:27" x14ac:dyDescent="0.25">
      <c r="A47" s="4"/>
    </row>
    <row r="48" spans="1:27" x14ac:dyDescent="0.25">
      <c r="A48" s="4"/>
    </row>
    <row r="49" spans="1:1" x14ac:dyDescent="0.25">
      <c r="A49" s="4"/>
    </row>
    <row r="50" spans="1:1" x14ac:dyDescent="0.25">
      <c r="A50" s="4"/>
    </row>
  </sheetData>
  <phoneticPr fontId="2" type="noConversion"/>
  <pageMargins left="0.75" right="0.75" top="1" bottom="1" header="0.5" footer="0.5"/>
  <pageSetup paperSize="9" orientation="portrait" horizontalDpi="12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E03AB-3D09-4A12-9FD8-C1A63ADCEEC3}">
  <sheetPr codeName="Sheet2"/>
  <dimension ref="A1:L19"/>
  <sheetViews>
    <sheetView zoomScaleNormal="100" workbookViewId="0">
      <selection activeCell="C19" sqref="C19"/>
    </sheetView>
  </sheetViews>
  <sheetFormatPr defaultRowHeight="13.2" x14ac:dyDescent="0.25"/>
  <cols>
    <col min="1" max="1" width="19.33203125" customWidth="1"/>
    <col min="2" max="2" width="10.109375" bestFit="1" customWidth="1"/>
    <col min="3" max="4" width="8.88671875" customWidth="1"/>
    <col min="5" max="5" width="16.88671875" customWidth="1"/>
    <col min="6" max="6" width="11.33203125" bestFit="1" customWidth="1"/>
    <col min="7" max="7" width="13.44140625" bestFit="1" customWidth="1"/>
  </cols>
  <sheetData>
    <row r="1" spans="1:12" x14ac:dyDescent="0.25">
      <c r="E1" t="s">
        <v>31</v>
      </c>
      <c r="F1" t="s">
        <v>28</v>
      </c>
    </row>
    <row r="2" spans="1:12" x14ac:dyDescent="0.25">
      <c r="E2" s="7" t="e">
        <f ca="1">data!$F$2</f>
        <v>#NAME?</v>
      </c>
      <c r="F2" t="e">
        <f ca="1">_xll.RtGet("IDN","STISEK3MDFI=","TRDPRC_1")/100</f>
        <v>#NAME?</v>
      </c>
    </row>
    <row r="4" spans="1:12" x14ac:dyDescent="0.25">
      <c r="A4" t="s">
        <v>4</v>
      </c>
      <c r="B4" t="s">
        <v>3</v>
      </c>
      <c r="C4" t="s">
        <v>48</v>
      </c>
      <c r="D4" t="s">
        <v>32</v>
      </c>
      <c r="E4" t="s">
        <v>8</v>
      </c>
      <c r="F4" t="s">
        <v>19</v>
      </c>
    </row>
    <row r="5" spans="1:12" x14ac:dyDescent="0.25">
      <c r="A5" t="str">
        <f>data!$A$5</f>
        <v>EUR=</v>
      </c>
      <c r="B5">
        <f>data!$B$5</f>
        <v>200000</v>
      </c>
      <c r="C5" s="8" t="e">
        <f ca="1">data!$C$5</f>
        <v>#NAME?</v>
      </c>
      <c r="D5" t="e">
        <f ca="1">data!$D$5</f>
        <v>#NAME?</v>
      </c>
      <c r="E5" t="e">
        <f ca="1">data!$E$5</f>
        <v>#NAME?</v>
      </c>
      <c r="F5" s="5" t="e">
        <f ca="1">data!$E$5/data!$F$2</f>
        <v>#NAME?</v>
      </c>
    </row>
    <row r="6" spans="1:12" x14ac:dyDescent="0.25">
      <c r="A6" t="str">
        <f>data!$A$6</f>
        <v>SEK=</v>
      </c>
      <c r="B6">
        <f>data!$B$6</f>
        <v>2000000</v>
      </c>
      <c r="C6" s="8" t="e">
        <f ca="1">data!$C$6</f>
        <v>#NAME?</v>
      </c>
      <c r="D6">
        <f>data!$D$6</f>
        <v>1</v>
      </c>
      <c r="E6">
        <f>data!$E$6</f>
        <v>2000000</v>
      </c>
      <c r="F6" s="5" t="e">
        <f ca="1">data!$E$6/data!$F$2</f>
        <v>#NAME?</v>
      </c>
    </row>
    <row r="8" spans="1:12" x14ac:dyDescent="0.25">
      <c r="A8" t="s">
        <v>17</v>
      </c>
      <c r="B8" t="s">
        <v>3</v>
      </c>
      <c r="C8" t="s">
        <v>9</v>
      </c>
      <c r="D8" t="s">
        <v>32</v>
      </c>
      <c r="E8" t="s">
        <v>8</v>
      </c>
      <c r="F8" t="s">
        <v>19</v>
      </c>
      <c r="G8" t="s">
        <v>20</v>
      </c>
      <c r="H8" t="s">
        <v>14</v>
      </c>
      <c r="I8" t="s">
        <v>15</v>
      </c>
      <c r="J8" t="s">
        <v>16</v>
      </c>
      <c r="K8" t="str">
        <f>data!$K$9</f>
        <v>Daily Beta - 90 Day</v>
      </c>
      <c r="L8" t="str">
        <f>data!$L$9</f>
        <v>Volatility - 30 days</v>
      </c>
    </row>
    <row r="9" spans="1:12" x14ac:dyDescent="0.25">
      <c r="A9" t="str">
        <f>data!$A$10</f>
        <v>.IBEX</v>
      </c>
      <c r="B9">
        <f>data!$B$10</f>
        <v>0</v>
      </c>
      <c r="C9" t="e">
        <f ca="1">data!$C$10</f>
        <v>#NAME?</v>
      </c>
      <c r="D9" t="e">
        <f ca="1">data!$D$10</f>
        <v>#NAME?</v>
      </c>
      <c r="E9" t="e">
        <f ca="1">data!$E$10</f>
        <v>#NAME?</v>
      </c>
      <c r="F9" s="5" t="e">
        <f ca="1">data!$E$10/data!$F$2</f>
        <v>#NAME?</v>
      </c>
      <c r="H9" t="e">
        <f ca="1">data!$F$10</f>
        <v>#NAME?</v>
      </c>
      <c r="I9" t="e">
        <f ca="1">data!$G$10</f>
        <v>#NAME?</v>
      </c>
      <c r="J9" t="e">
        <f ca="1">data!$J$10</f>
        <v>#NAME?</v>
      </c>
      <c r="K9">
        <f>data!$K$10</f>
        <v>1</v>
      </c>
      <c r="L9">
        <f>data!$L$10</f>
        <v>31.216445064232499</v>
      </c>
    </row>
    <row r="10" spans="1:12" x14ac:dyDescent="0.25">
      <c r="A10" t="str">
        <f>data!$A$11</f>
        <v>ACS.MC</v>
      </c>
      <c r="B10">
        <f>data!$B$11</f>
        <v>1000</v>
      </c>
      <c r="C10" t="e">
        <f ca="1">data!$C$11</f>
        <v>#NAME?</v>
      </c>
      <c r="D10" t="e">
        <f ca="1">data!$D$11</f>
        <v>#NAME?</v>
      </c>
      <c r="E10" t="e">
        <f ca="1">data!$E$11</f>
        <v>#NAME?</v>
      </c>
      <c r="F10" s="5" t="e">
        <f ca="1">data!$E$11/data!$F$2</f>
        <v>#NAME?</v>
      </c>
      <c r="H10" t="e">
        <f ca="1">data!$F$11</f>
        <v>#NAME?</v>
      </c>
      <c r="I10" t="e">
        <f ca="1">data!$G$11</f>
        <v>#NAME?</v>
      </c>
      <c r="J10" t="e">
        <f ca="1">data!$J$11</f>
        <v>#NAME?</v>
      </c>
      <c r="K10">
        <f>data!$K$11</f>
        <v>0.96862217306314602</v>
      </c>
      <c r="L10">
        <f>data!$L$11</f>
        <v>41.979421763676797</v>
      </c>
    </row>
    <row r="11" spans="1:12" x14ac:dyDescent="0.25">
      <c r="A11" t="str">
        <f>data!$A$12</f>
        <v>BBVA.MC</v>
      </c>
      <c r="B11">
        <f>data!$B$12</f>
        <v>1000</v>
      </c>
      <c r="C11" t="e">
        <f ca="1">data!$C$12</f>
        <v>#NAME?</v>
      </c>
      <c r="D11" t="e">
        <f ca="1">data!$D$12</f>
        <v>#NAME?</v>
      </c>
      <c r="E11" t="e">
        <f ca="1">data!$E$12</f>
        <v>#NAME?</v>
      </c>
      <c r="F11" s="5" t="e">
        <f ca="1">data!$E$12/data!$F$2</f>
        <v>#NAME?</v>
      </c>
      <c r="H11" t="e">
        <f ca="1">data!$F$12</f>
        <v>#NAME?</v>
      </c>
      <c r="I11" t="e">
        <f ca="1">data!$G$12</f>
        <v>#NAME?</v>
      </c>
      <c r="J11" t="e">
        <f ca="1">data!$J$12</f>
        <v>#NAME?</v>
      </c>
      <c r="K11">
        <f>data!$K$12</f>
        <v>1.39424096769702</v>
      </c>
      <c r="L11">
        <f>data!$L$12</f>
        <v>48.648142083035403</v>
      </c>
    </row>
    <row r="12" spans="1:12" x14ac:dyDescent="0.25">
      <c r="A12" t="str">
        <f>data!$A$13</f>
        <v>CABK.MC</v>
      </c>
      <c r="B12">
        <f>data!$B$13</f>
        <v>1000</v>
      </c>
      <c r="C12" t="e">
        <f ca="1">data!$C$13</f>
        <v>#NAME?</v>
      </c>
      <c r="D12" t="e">
        <f ca="1">data!$D$13</f>
        <v>#NAME?</v>
      </c>
      <c r="E12" t="e">
        <f ca="1">data!$E$13</f>
        <v>#NAME?</v>
      </c>
      <c r="F12" s="5" t="e">
        <f ca="1">data!$E$13/data!$F$2</f>
        <v>#NAME?</v>
      </c>
      <c r="H12" t="e">
        <f ca="1">data!$F$13</f>
        <v>#NAME?</v>
      </c>
      <c r="I12" t="e">
        <f ca="1">data!$G$13</f>
        <v>#NAME?</v>
      </c>
      <c r="J12" t="e">
        <f ca="1">data!$J$13</f>
        <v>#NAME?</v>
      </c>
      <c r="K12">
        <f>data!$K$13</f>
        <v>1.35610678608758</v>
      </c>
      <c r="L12">
        <f>data!$L$13</f>
        <v>51.4581080720655</v>
      </c>
    </row>
    <row r="13" spans="1:12" x14ac:dyDescent="0.25">
      <c r="A13" t="str">
        <f>data!$A$14</f>
        <v>CLNX.MC</v>
      </c>
      <c r="B13">
        <f>data!$B$14</f>
        <v>1000</v>
      </c>
      <c r="C13" t="e">
        <f ca="1">data!$C$14</f>
        <v>#NAME?</v>
      </c>
      <c r="D13" t="e">
        <f ca="1">data!$D$14</f>
        <v>#NAME?</v>
      </c>
      <c r="E13" t="e">
        <f ca="1">data!$E$14</f>
        <v>#NAME?</v>
      </c>
      <c r="F13" s="5" t="e">
        <f ca="1">data!$E$14/data!$F$2</f>
        <v>#NAME?</v>
      </c>
      <c r="H13" t="e">
        <f ca="1">data!$F$14</f>
        <v>#NAME?</v>
      </c>
      <c r="I13" t="e">
        <f ca="1">data!$G$14</f>
        <v>#NAME?</v>
      </c>
      <c r="J13" t="e">
        <f ca="1">data!$J$14</f>
        <v>#NAME?</v>
      </c>
      <c r="K13">
        <f>data!$K$14</f>
        <v>0.70061402696005604</v>
      </c>
      <c r="L13">
        <f>data!$L$14</f>
        <v>43.2768070448423</v>
      </c>
    </row>
    <row r="14" spans="1:12" x14ac:dyDescent="0.25">
      <c r="A14" t="str">
        <f>data!$A$15</f>
        <v>FER.MC</v>
      </c>
      <c r="B14">
        <f>data!$B$15</f>
        <v>1000</v>
      </c>
      <c r="C14" t="e">
        <f ca="1">data!$C$15</f>
        <v>#NAME?</v>
      </c>
      <c r="D14" t="e">
        <f ca="1">data!$D$15</f>
        <v>#NAME?</v>
      </c>
      <c r="E14" t="e">
        <f ca="1">data!$E$15</f>
        <v>#NAME?</v>
      </c>
      <c r="F14" s="5" t="e">
        <f ca="1">data!$E$15/data!$F$2</f>
        <v>#NAME?</v>
      </c>
      <c r="H14" t="e">
        <f ca="1">data!$F$15</f>
        <v>#NAME?</v>
      </c>
      <c r="I14" t="e">
        <f ca="1">data!$G$15</f>
        <v>#NAME?</v>
      </c>
      <c r="J14" t="e">
        <f ca="1">data!$J$15</f>
        <v>#NAME?</v>
      </c>
      <c r="K14">
        <f>data!$K$15</f>
        <v>0.89460187262379598</v>
      </c>
      <c r="L14">
        <f>data!$L$15</f>
        <v>35.383258162171103</v>
      </c>
    </row>
    <row r="15" spans="1:12" x14ac:dyDescent="0.25">
      <c r="A15" t="str">
        <f>data!$A$16</f>
        <v>IBE.MC</v>
      </c>
      <c r="B15">
        <f>data!$B$16</f>
        <v>1000</v>
      </c>
      <c r="C15" t="e">
        <f ca="1">data!$C$16</f>
        <v>#NAME?</v>
      </c>
      <c r="D15" t="e">
        <f ca="1">data!$D$16</f>
        <v>#NAME?</v>
      </c>
      <c r="E15" t="e">
        <f ca="1">data!$E$16</f>
        <v>#NAME?</v>
      </c>
      <c r="F15" s="5" t="e">
        <f ca="1">data!$E$16/data!$F$2</f>
        <v>#NAME?</v>
      </c>
      <c r="H15" t="e">
        <f ca="1">data!$F$16</f>
        <v>#NAME?</v>
      </c>
      <c r="I15" t="e">
        <f ca="1">data!$G$16</f>
        <v>#NAME?</v>
      </c>
      <c r="J15" t="e">
        <f ca="1">data!$J$16</f>
        <v>#NAME?</v>
      </c>
      <c r="K15">
        <f>data!$K$16</f>
        <v>0.503179819495716</v>
      </c>
      <c r="L15">
        <f>data!$L$16</f>
        <v>27.700506644510401</v>
      </c>
    </row>
    <row r="16" spans="1:12" x14ac:dyDescent="0.25">
      <c r="A16" t="str">
        <f>data!$A$17</f>
        <v>ITX.MC</v>
      </c>
      <c r="B16">
        <f>data!$B$17</f>
        <v>1000</v>
      </c>
      <c r="C16" t="e">
        <f ca="1">data!$C$17</f>
        <v>#NAME?</v>
      </c>
      <c r="D16" t="e">
        <f ca="1">data!$D$17</f>
        <v>#NAME?</v>
      </c>
      <c r="E16" t="e">
        <f ca="1">data!$E$17</f>
        <v>#NAME?</v>
      </c>
      <c r="F16" s="5" t="e">
        <f ca="1">data!$E$17/data!$F$2</f>
        <v>#NAME?</v>
      </c>
      <c r="H16" t="e">
        <f ca="1">data!$F$17</f>
        <v>#NAME?</v>
      </c>
      <c r="I16" t="e">
        <f ca="1">data!$G$17</f>
        <v>#NAME?</v>
      </c>
      <c r="J16" t="e">
        <f ca="1">data!$J$17</f>
        <v>#NAME?</v>
      </c>
      <c r="K16">
        <f>data!$K$17</f>
        <v>0.83388097212409995</v>
      </c>
      <c r="L16">
        <f>data!$L$17</f>
        <v>33.857860162528802</v>
      </c>
    </row>
    <row r="17" spans="1:12" x14ac:dyDescent="0.25">
      <c r="A17" t="str">
        <f>data!$A$18</f>
        <v>REP.MC</v>
      </c>
      <c r="B17">
        <f>data!$B$18</f>
        <v>1000</v>
      </c>
      <c r="C17" t="e">
        <f ca="1">data!$C$18</f>
        <v>#NAME?</v>
      </c>
      <c r="D17" t="e">
        <f ca="1">data!$D$18</f>
        <v>#NAME?</v>
      </c>
      <c r="E17" t="e">
        <f ca="1">data!$E$18</f>
        <v>#NAME?</v>
      </c>
      <c r="F17" s="5" t="e">
        <f ca="1">data!$E$18/data!$F$2</f>
        <v>#NAME?</v>
      </c>
      <c r="H17" t="e">
        <f ca="1">data!$F$18</f>
        <v>#NAME?</v>
      </c>
      <c r="I17" t="e">
        <f ca="1">data!$G$18</f>
        <v>#NAME?</v>
      </c>
      <c r="J17" t="e">
        <f ca="1">data!$J$18</f>
        <v>#NAME?</v>
      </c>
      <c r="K17">
        <f>data!$K$18</f>
        <v>0.82102449534642996</v>
      </c>
      <c r="L17">
        <f>data!$L$18</f>
        <v>35.883406136958598</v>
      </c>
    </row>
    <row r="18" spans="1:12" x14ac:dyDescent="0.25">
      <c r="A18" t="str">
        <f>data!$A$19</f>
        <v>TEF.MC</v>
      </c>
      <c r="B18">
        <f>data!$B$19</f>
        <v>4000</v>
      </c>
      <c r="C18" t="e">
        <f ca="1">data!$C$19</f>
        <v>#NAME?</v>
      </c>
      <c r="D18" t="e">
        <f ca="1">data!$D$19</f>
        <v>#NAME?</v>
      </c>
      <c r="E18" t="e">
        <f ca="1">data!$E$19</f>
        <v>#NAME?</v>
      </c>
      <c r="F18" s="5" t="e">
        <f ca="1">data!$E$19/data!$F$2</f>
        <v>#NAME?</v>
      </c>
      <c r="H18" t="e">
        <f ca="1">data!$F$19</f>
        <v>#NAME?</v>
      </c>
      <c r="I18" t="e">
        <f ca="1">data!$G$19</f>
        <v>#NAME?</v>
      </c>
      <c r="J18" t="e">
        <f ca="1">data!$J$19</f>
        <v>#NAME?</v>
      </c>
      <c r="K18">
        <f>data!$K$19</f>
        <v>0.57802136135715898</v>
      </c>
      <c r="L18">
        <f>data!$L$19</f>
        <v>28.499493087643</v>
      </c>
    </row>
    <row r="19" spans="1:12" x14ac:dyDescent="0.25">
      <c r="A19" t="str">
        <f>data!$A$20</f>
        <v> SAN.MC</v>
      </c>
      <c r="B19">
        <f>data!$B$20</f>
        <v>300</v>
      </c>
      <c r="C19" t="e">
        <f ca="1">data!$C$20</f>
        <v>#NAME?</v>
      </c>
      <c r="D19" t="e">
        <f ca="1">data!$D$20</f>
        <v>#NAME?</v>
      </c>
      <c r="E19" t="e">
        <f ca="1">data!$E$20</f>
        <v>#NAME?</v>
      </c>
      <c r="F19" s="5" t="e">
        <f ca="1">data!$E$20/data!$F$2</f>
        <v>#NAME?</v>
      </c>
      <c r="H19" t="e">
        <f ca="1">data!$F$20</f>
        <v>#NAME?</v>
      </c>
      <c r="I19" t="e">
        <f ca="1">data!$G$20</f>
        <v>#NAME?</v>
      </c>
      <c r="J19" t="e">
        <f ca="1">data!$J$20</f>
        <v>#NAME?</v>
      </c>
      <c r="K19">
        <f>data!$K$20</f>
        <v>1.59776589897455</v>
      </c>
      <c r="L19">
        <f>data!$L$20</f>
        <v>53.3257244841475</v>
      </c>
    </row>
  </sheetData>
  <phoneticPr fontId="2" type="noConversion"/>
  <pageMargins left="0.75" right="0.75" top="1" bottom="1" header="0.5" footer="0.5"/>
  <pageSetup paperSize="9" orientation="portrait" horizontalDpi="12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8" r:id="rId3" name="Button 24">
              <controlPr defaultSize="0" print="0" autoFill="0" autoPict="0" macro="[0]!buildPortfolio" altText="Update portfolio">
                <anchor moveWithCells="1" sizeWithCells="1">
                  <from>
                    <xdr:col>8</xdr:col>
                    <xdr:colOff>0</xdr:colOff>
                    <xdr:row>0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" name="Button 25">
              <controlPr defaultSize="0" print="0" autoFill="0" autoPict="0" macro="[0]!calcStat">
                <anchor moveWithCells="1" sizeWithCells="1">
                  <from>
                    <xdr:col>11</xdr:col>
                    <xdr:colOff>0</xdr:colOff>
                    <xdr:row>0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" name="Button 26">
              <controlPr defaultSize="0" print="0" autoFill="0" autoPict="0" macro="[0]!optimize">
                <anchor moveWithCells="1" sizeWithCells="1">
                  <from>
                    <xdr:col>14</xdr:col>
                    <xdr:colOff>0</xdr:colOff>
                    <xdr:row>0</xdr:row>
                    <xdr:rowOff>0</xdr:rowOff>
                  </from>
                  <to>
                    <xdr:col>16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49BF-FFC1-47D3-B31F-2C3687083BE1}">
  <sheetPr codeName="Sheet8"/>
  <dimension ref="A1:M23"/>
  <sheetViews>
    <sheetView workbookViewId="0">
      <selection activeCell="H13" sqref="H13"/>
    </sheetView>
  </sheetViews>
  <sheetFormatPr defaultRowHeight="13.2" x14ac:dyDescent="0.25"/>
  <cols>
    <col min="1" max="1" width="14.6640625" bestFit="1" customWidth="1"/>
    <col min="2" max="2" width="11.6640625" bestFit="1" customWidth="1"/>
    <col min="3" max="3" width="8.88671875" customWidth="1"/>
    <col min="4" max="4" width="8.44140625" customWidth="1"/>
    <col min="5" max="5" width="12.33203125" customWidth="1"/>
    <col min="6" max="6" width="10.109375" bestFit="1" customWidth="1"/>
    <col min="7" max="7" width="8.88671875" customWidth="1"/>
    <col min="8" max="8" width="13.6640625" customWidth="1"/>
  </cols>
  <sheetData>
    <row r="1" spans="1:13" x14ac:dyDescent="0.25">
      <c r="A1" t="s">
        <v>21</v>
      </c>
      <c r="F1" t="s">
        <v>31</v>
      </c>
      <c r="G1" t="s">
        <v>28</v>
      </c>
    </row>
    <row r="2" spans="1:13" x14ac:dyDescent="0.25">
      <c r="F2" t="e">
        <f ca="1">SUM(E:E)</f>
        <v>#NAME?</v>
      </c>
      <c r="G2" t="e">
        <f ca="1">_xll.RtGet("IDN","STISEK3MDFI=","TRDPRC_1")/100</f>
        <v>#NAME?</v>
      </c>
    </row>
    <row r="4" spans="1:13" x14ac:dyDescent="0.25">
      <c r="A4" t="s">
        <v>24</v>
      </c>
      <c r="B4" t="s">
        <v>4</v>
      </c>
      <c r="C4" t="s">
        <v>46</v>
      </c>
      <c r="D4" t="s">
        <v>32</v>
      </c>
      <c r="E4" t="s">
        <v>8</v>
      </c>
      <c r="F4" t="s">
        <v>33</v>
      </c>
      <c r="G4" t="s">
        <v>46</v>
      </c>
      <c r="H4" t="s">
        <v>52</v>
      </c>
      <c r="I4" t="s">
        <v>53</v>
      </c>
      <c r="J4" t="s">
        <v>38</v>
      </c>
      <c r="K4" t="s">
        <v>39</v>
      </c>
    </row>
    <row r="5" spans="1:13" x14ac:dyDescent="0.25">
      <c r="A5" t="s">
        <v>123</v>
      </c>
      <c r="B5">
        <v>200000</v>
      </c>
      <c r="C5" t="e">
        <f ca="1">$H5/100</f>
        <v>#NAME?</v>
      </c>
      <c r="D5" t="e">
        <f ca="1">1/F5*F6</f>
        <v>#NAME?</v>
      </c>
      <c r="E5" t="e">
        <f ca="1">B5*D5</f>
        <v>#NAME?</v>
      </c>
      <c r="F5" t="e">
        <f ca="1">1/J5</f>
        <v>#NAME?</v>
      </c>
      <c r="G5" t="str">
        <f>LEFT($A5,3)&amp; "OND="</f>
        <v>EUROND=</v>
      </c>
      <c r="H5" t="e">
        <f ca="1">_xll.RtGet($A$1,G5,"BID")</f>
        <v>#NAME?</v>
      </c>
      <c r="I5" t="e">
        <f ca="1">_xll.RtGet($A$1,G5,"ASK")</f>
        <v>#NAME?</v>
      </c>
      <c r="J5" t="e">
        <f ca="1">_xll.RtGet($A$1,$A5,J$4)</f>
        <v>#NAME?</v>
      </c>
      <c r="K5" t="e">
        <f ca="1">_xll.RtGet($A$1,$A5,K$4)</f>
        <v>#NAME?</v>
      </c>
    </row>
    <row r="6" spans="1:13" x14ac:dyDescent="0.25">
      <c r="A6" t="s">
        <v>30</v>
      </c>
      <c r="B6">
        <v>2000000</v>
      </c>
      <c r="C6" t="e">
        <f ca="1">$H6/100</f>
        <v>#NAME?</v>
      </c>
      <c r="D6">
        <v>1</v>
      </c>
      <c r="E6">
        <f>B6*D6</f>
        <v>2000000</v>
      </c>
      <c r="F6" t="e">
        <f ca="1">J6</f>
        <v>#NAME?</v>
      </c>
      <c r="G6" t="str">
        <f>LEFT($A6,3)&amp; "OND="</f>
        <v>SEKOND=</v>
      </c>
      <c r="H6" t="e">
        <f ca="1">_xll.RtGet($A$1,G6,"BID")</f>
        <v>#NAME?</v>
      </c>
      <c r="I6" t="e">
        <f ca="1">_xll.RtGet($A$1,G6,"ASK")</f>
        <v>#NAME?</v>
      </c>
      <c r="J6" t="e">
        <f ca="1">_xll.RtGet($A$1,$A6,J$4)</f>
        <v>#NAME?</v>
      </c>
      <c r="K6" t="e">
        <f ca="1">_xll.RtGet($A$1,$A6,K$4)</f>
        <v>#NAME?</v>
      </c>
    </row>
    <row r="8" spans="1:13" x14ac:dyDescent="0.25">
      <c r="K8" t="s">
        <v>74</v>
      </c>
      <c r="L8" t="s">
        <v>73</v>
      </c>
      <c r="M8" t="e">
        <f ca="1">_xll.RDP.Data($A$10:$A$20,K8:L8,"CH:Fd",K9)</f>
        <v>#NAME?</v>
      </c>
    </row>
    <row r="9" spans="1:13" x14ac:dyDescent="0.25">
      <c r="A9" t="s">
        <v>17</v>
      </c>
      <c r="B9" t="s">
        <v>3</v>
      </c>
      <c r="C9" t="s">
        <v>9</v>
      </c>
      <c r="D9" t="s">
        <v>32</v>
      </c>
      <c r="E9" t="s">
        <v>8</v>
      </c>
      <c r="F9" t="s">
        <v>14</v>
      </c>
      <c r="G9" t="s">
        <v>15</v>
      </c>
      <c r="H9" t="s">
        <v>72</v>
      </c>
      <c r="I9" t="s">
        <v>71</v>
      </c>
      <c r="J9" t="s">
        <v>16</v>
      </c>
      <c r="K9" s="9" t="s">
        <v>127</v>
      </c>
      <c r="L9" s="9" t="s">
        <v>128</v>
      </c>
    </row>
    <row r="10" spans="1:13" x14ac:dyDescent="0.25">
      <c r="A10" t="s">
        <v>122</v>
      </c>
      <c r="B10">
        <v>0</v>
      </c>
      <c r="C10" t="e">
        <f ca="1">IF(AND($F$10&lt;&gt;0,$G$10&lt;&gt;0),($F$10+$G$10)/2,IF($H$10&lt;&gt; 0,$H$10,$I$10))</f>
        <v>#NAME?</v>
      </c>
      <c r="D10" t="e">
        <f t="shared" ref="D10:D20" ca="1" si="0">$D$5</f>
        <v>#NAME?</v>
      </c>
      <c r="E10" t="e">
        <f t="shared" ref="E10:E20" ca="1" si="1">B10*C10*D10</f>
        <v>#NAME?</v>
      </c>
      <c r="F10" t="e">
        <f ca="1">_xll.RtGet($A$1,$A10,F$9)</f>
        <v>#NAME?</v>
      </c>
      <c r="G10" t="e">
        <f ca="1">_xll.RtGet($A$1,$A10,G$9)</f>
        <v>#NAME?</v>
      </c>
      <c r="H10" t="e">
        <f ca="1">_xll.RtGet($A$1,$A10,H$9)</f>
        <v>#NAME?</v>
      </c>
      <c r="I10" t="e">
        <f ca="1">_xll.RtGet($A$1,$A10,I$9)</f>
        <v>#NAME?</v>
      </c>
      <c r="J10" t="e">
        <f ca="1">_xll.RtGet($A$1,$A10,J$9)</f>
        <v>#NAME?</v>
      </c>
      <c r="K10">
        <v>1</v>
      </c>
      <c r="L10">
        <v>31.216445064232499</v>
      </c>
    </row>
    <row r="11" spans="1:13" x14ac:dyDescent="0.25">
      <c r="A11" t="s">
        <v>126</v>
      </c>
      <c r="B11">
        <v>1000</v>
      </c>
      <c r="C11" t="e">
        <f ca="1">IF(AND($F$11&lt;&gt;0,$G$11&lt;&gt;0),($F$11+$G$11)/2,IF($H$11&lt;&gt; 0,$H$11,$I$11))</f>
        <v>#NAME?</v>
      </c>
      <c r="D11" t="e">
        <f t="shared" ca="1" si="0"/>
        <v>#NAME?</v>
      </c>
      <c r="E11" t="e">
        <f t="shared" ca="1" si="1"/>
        <v>#NAME?</v>
      </c>
      <c r="F11" t="e">
        <f ca="1">_xll.RtGet($A$1,$A11,F$9)</f>
        <v>#NAME?</v>
      </c>
      <c r="G11" t="e">
        <f ca="1">_xll.RtGet($A$1,$A11,G$9)</f>
        <v>#NAME?</v>
      </c>
      <c r="H11" t="e">
        <f ca="1">_xll.RtGet($A$1,$A11,H$9)</f>
        <v>#NAME?</v>
      </c>
      <c r="I11" t="e">
        <f ca="1">_xll.RtGet($A$1,$A11,I$9)</f>
        <v>#NAME?</v>
      </c>
      <c r="J11" t="e">
        <f ca="1">_xll.RtGet($A$1,$A11,J$9)</f>
        <v>#NAME?</v>
      </c>
      <c r="K11">
        <v>0.96862217306314602</v>
      </c>
      <c r="L11">
        <v>41.979421763676797</v>
      </c>
    </row>
    <row r="12" spans="1:13" x14ac:dyDescent="0.25">
      <c r="A12" t="s">
        <v>109</v>
      </c>
      <c r="B12">
        <v>1000</v>
      </c>
      <c r="C12" t="e">
        <f ca="1">IF(AND($F$12&lt;&gt;0,$G$12&lt;&gt;0),($F$12+$G$12)/2,IF($H$12&lt;&gt; 0,$H$12,$I$12))</f>
        <v>#NAME?</v>
      </c>
      <c r="D12" t="e">
        <f t="shared" ca="1" si="0"/>
        <v>#NAME?</v>
      </c>
      <c r="E12" t="e">
        <f t="shared" ca="1" si="1"/>
        <v>#NAME?</v>
      </c>
      <c r="F12" t="e">
        <f ca="1">_xll.RtGet($A$1,$A12,F$9)</f>
        <v>#NAME?</v>
      </c>
      <c r="G12" t="e">
        <f ca="1">_xll.RtGet($A$1,$A12,G$9)</f>
        <v>#NAME?</v>
      </c>
      <c r="H12" t="e">
        <f ca="1">_xll.RtGet($A$1,$A12,H$9)</f>
        <v>#NAME?</v>
      </c>
      <c r="I12" t="e">
        <f ca="1">_xll.RtGet($A$1,$A12,I$9)</f>
        <v>#NAME?</v>
      </c>
      <c r="J12" t="e">
        <f ca="1">_xll.RtGet($A$1,$A12,J$9)</f>
        <v>#NAME?</v>
      </c>
      <c r="K12">
        <v>1.39424096769702</v>
      </c>
      <c r="L12">
        <v>48.648142083035403</v>
      </c>
    </row>
    <row r="13" spans="1:13" x14ac:dyDescent="0.25">
      <c r="A13" t="s">
        <v>113</v>
      </c>
      <c r="B13">
        <v>1000</v>
      </c>
      <c r="C13" t="e">
        <f ca="1">IF(AND($F$13&lt;&gt;0,$G$13&lt;&gt;0),($F$13+$G$13)/2,IF($H$13&lt;&gt; 0,$H$13,$I$13))</f>
        <v>#NAME?</v>
      </c>
      <c r="D13" t="e">
        <f t="shared" ca="1" si="0"/>
        <v>#NAME?</v>
      </c>
      <c r="E13" t="e">
        <f t="shared" ca="1" si="1"/>
        <v>#NAME?</v>
      </c>
      <c r="F13" t="e">
        <f ca="1">_xll.RtGet($A$1,$A13,F$9)</f>
        <v>#NAME?</v>
      </c>
      <c r="G13" t="e">
        <f ca="1">_xll.RtGet($A$1,$A13,G$9)</f>
        <v>#NAME?</v>
      </c>
      <c r="H13" t="e">
        <f ca="1">_xll.RtGet($A$1,$A13,H$9)</f>
        <v>#NAME?</v>
      </c>
      <c r="I13" t="e">
        <f ca="1">_xll.RtGet($A$1,$A13,I$9)</f>
        <v>#NAME?</v>
      </c>
      <c r="J13" t="e">
        <f ca="1">_xll.RtGet($A$1,$A13,J$9)</f>
        <v>#NAME?</v>
      </c>
      <c r="K13">
        <v>1.35610678608758</v>
      </c>
      <c r="L13">
        <v>51.4581080720655</v>
      </c>
    </row>
    <row r="14" spans="1:13" x14ac:dyDescent="0.25">
      <c r="A14" t="s">
        <v>114</v>
      </c>
      <c r="B14">
        <v>1000</v>
      </c>
      <c r="C14" t="e">
        <f ca="1">IF(AND($F$14&lt;&gt;0,$G$14&lt;&gt;0),($F$14+$G$14)/2,IF($H$14&lt;&gt; 0,$H$14,$I$14))</f>
        <v>#NAME?</v>
      </c>
      <c r="D14" t="e">
        <f t="shared" ca="1" si="0"/>
        <v>#NAME?</v>
      </c>
      <c r="E14" t="e">
        <f t="shared" ca="1" si="1"/>
        <v>#NAME?</v>
      </c>
      <c r="F14" t="e">
        <f ca="1">_xll.RtGet($A$1,$A14,F$9)</f>
        <v>#NAME?</v>
      </c>
      <c r="G14" t="e">
        <f ca="1">_xll.RtGet($A$1,$A14,G$9)</f>
        <v>#NAME?</v>
      </c>
      <c r="H14" t="e">
        <f ca="1">_xll.RtGet($A$1,$A14,H$9)</f>
        <v>#NAME?</v>
      </c>
      <c r="I14" t="e">
        <f ca="1">_xll.RtGet($A$1,$A14,I$9)</f>
        <v>#NAME?</v>
      </c>
      <c r="J14" t="e">
        <f ca="1">_xll.RtGet($A$1,$A14,J$9)</f>
        <v>#NAME?</v>
      </c>
      <c r="K14">
        <v>0.70061402696005604</v>
      </c>
      <c r="L14">
        <v>43.2768070448423</v>
      </c>
    </row>
    <row r="15" spans="1:13" x14ac:dyDescent="0.25">
      <c r="A15" t="s">
        <v>115</v>
      </c>
      <c r="B15">
        <v>1000</v>
      </c>
      <c r="C15" t="e">
        <f ca="1">IF(AND($F$15&lt;&gt;0,$G$15&lt;&gt;0),($F$15+$G$15)/2,IF($H$15&lt;&gt; 0,$H$15,$I$15))</f>
        <v>#NAME?</v>
      </c>
      <c r="D15" t="e">
        <f t="shared" ca="1" si="0"/>
        <v>#NAME?</v>
      </c>
      <c r="E15" t="e">
        <f t="shared" ca="1" si="1"/>
        <v>#NAME?</v>
      </c>
      <c r="F15" t="e">
        <f ca="1">_xll.RtGet($A$1,$A15,F$9)</f>
        <v>#NAME?</v>
      </c>
      <c r="G15" t="e">
        <f ca="1">_xll.RtGet($A$1,$A15,G$9)</f>
        <v>#NAME?</v>
      </c>
      <c r="H15" t="e">
        <f ca="1">_xll.RtGet($A$1,$A15,H$9)</f>
        <v>#NAME?</v>
      </c>
      <c r="I15" t="e">
        <f ca="1">_xll.RtGet($A$1,$A15,I$9)</f>
        <v>#NAME?</v>
      </c>
      <c r="J15" t="e">
        <f ca="1">_xll.RtGet($A$1,$A15,J$9)</f>
        <v>#NAME?</v>
      </c>
      <c r="K15">
        <v>0.89460187262379598</v>
      </c>
      <c r="L15">
        <v>35.383258162171103</v>
      </c>
    </row>
    <row r="16" spans="1:13" x14ac:dyDescent="0.25">
      <c r="A16" t="s">
        <v>110</v>
      </c>
      <c r="B16">
        <v>1000</v>
      </c>
      <c r="C16" t="e">
        <f ca="1">IF(AND($F$16&lt;&gt;0,$G$16&lt;&gt;0),($F$16+$G$16)/2,IF($H$16&lt;&gt; 0,$H$16,$I$16))</f>
        <v>#NAME?</v>
      </c>
      <c r="D16" t="e">
        <f t="shared" ca="1" si="0"/>
        <v>#NAME?</v>
      </c>
      <c r="E16" t="e">
        <f t="shared" ca="1" si="1"/>
        <v>#NAME?</v>
      </c>
      <c r="F16" t="e">
        <f ca="1">_xll.RtGet($A$1,$A16,F$9)</f>
        <v>#NAME?</v>
      </c>
      <c r="G16" t="e">
        <f ca="1">_xll.RtGet($A$1,$A16,G$9)</f>
        <v>#NAME?</v>
      </c>
      <c r="H16" t="e">
        <f ca="1">_xll.RtGet($A$1,$A16,H$9)</f>
        <v>#NAME?</v>
      </c>
      <c r="I16" t="e">
        <f ca="1">_xll.RtGet($A$1,$A16,I$9)</f>
        <v>#NAME?</v>
      </c>
      <c r="J16" t="e">
        <f ca="1">_xll.RtGet($A$1,$A16,J$9)</f>
        <v>#NAME?</v>
      </c>
      <c r="K16">
        <v>0.503179819495716</v>
      </c>
      <c r="L16">
        <v>27.700506644510401</v>
      </c>
    </row>
    <row r="17" spans="1:12" x14ac:dyDescent="0.25">
      <c r="A17" t="s">
        <v>111</v>
      </c>
      <c r="B17">
        <v>1000</v>
      </c>
      <c r="C17" t="e">
        <f ca="1">IF(AND($F$17&lt;&gt;0,$G$17&lt;&gt;0),($F$17+$G$17)/2,IF($H$17&lt;&gt; 0,$H$17,$I$17))</f>
        <v>#NAME?</v>
      </c>
      <c r="D17" t="e">
        <f t="shared" ca="1" si="0"/>
        <v>#NAME?</v>
      </c>
      <c r="E17" t="e">
        <f t="shared" ca="1" si="1"/>
        <v>#NAME?</v>
      </c>
      <c r="F17" t="e">
        <f ca="1">_xll.RtGet($A$1,$A17,F$9)</f>
        <v>#NAME?</v>
      </c>
      <c r="G17" t="e">
        <f ca="1">_xll.RtGet($A$1,$A17,G$9)</f>
        <v>#NAME?</v>
      </c>
      <c r="H17" t="e">
        <f ca="1">_xll.RtGet($A$1,$A17,H$9)</f>
        <v>#NAME?</v>
      </c>
      <c r="I17" t="e">
        <f ca="1">_xll.RtGet($A$1,$A17,I$9)</f>
        <v>#NAME?</v>
      </c>
      <c r="J17" t="e">
        <f ca="1">_xll.RtGet($A$1,$A17,J$9)</f>
        <v>#NAME?</v>
      </c>
      <c r="K17">
        <v>0.83388097212409995</v>
      </c>
      <c r="L17">
        <v>33.857860162528802</v>
      </c>
    </row>
    <row r="18" spans="1:12" x14ac:dyDescent="0.25">
      <c r="A18" t="s">
        <v>112</v>
      </c>
      <c r="B18">
        <v>1000</v>
      </c>
      <c r="C18" t="e">
        <f ca="1">IF(AND($F$18&lt;&gt;0,$G$18&lt;&gt;0),($F$18+$G$18)/2,IF($H$18&lt;&gt; 0,$H$18,$I$18))</f>
        <v>#NAME?</v>
      </c>
      <c r="D18" t="e">
        <f t="shared" ca="1" si="0"/>
        <v>#NAME?</v>
      </c>
      <c r="E18" t="e">
        <f t="shared" ca="1" si="1"/>
        <v>#NAME?</v>
      </c>
      <c r="F18" t="e">
        <f ca="1">_xll.RtGet($A$1,$A18,F$9)</f>
        <v>#NAME?</v>
      </c>
      <c r="G18" t="e">
        <f ca="1">_xll.RtGet($A$1,$A18,G$9)</f>
        <v>#NAME?</v>
      </c>
      <c r="H18" t="e">
        <f ca="1">_xll.RtGet($A$1,$A18,H$9)</f>
        <v>#NAME?</v>
      </c>
      <c r="I18" t="e">
        <f ca="1">_xll.RtGet($A$1,$A18,I$9)</f>
        <v>#NAME?</v>
      </c>
      <c r="J18" t="e">
        <f ca="1">_xll.RtGet($A$1,$A18,J$9)</f>
        <v>#NAME?</v>
      </c>
      <c r="K18">
        <v>0.82102449534642996</v>
      </c>
      <c r="L18">
        <v>35.883406136958598</v>
      </c>
    </row>
    <row r="19" spans="1:12" x14ac:dyDescent="0.25">
      <c r="A19" t="s">
        <v>108</v>
      </c>
      <c r="B19">
        <v>4000</v>
      </c>
      <c r="C19" t="e">
        <f ca="1">IF(AND($F$19&lt;&gt;0,$G$19&lt;&gt;0),($F$19+$G$19)/2,IF($H$19&lt;&gt; 0,$H$19,$I$19))</f>
        <v>#NAME?</v>
      </c>
      <c r="D19" t="e">
        <f t="shared" ca="1" si="0"/>
        <v>#NAME?</v>
      </c>
      <c r="E19" t="e">
        <f t="shared" ca="1" si="1"/>
        <v>#NAME?</v>
      </c>
      <c r="F19" t="e">
        <f ca="1">_xll.RtGet($A$1,$A19,F$9)</f>
        <v>#NAME?</v>
      </c>
      <c r="G19" t="e">
        <f ca="1">_xll.RtGet($A$1,$A19,G$9)</f>
        <v>#NAME?</v>
      </c>
      <c r="H19" t="e">
        <f ca="1">_xll.RtGet($A$1,$A19,H$9)</f>
        <v>#NAME?</v>
      </c>
      <c r="I19" t="e">
        <f ca="1">_xll.RtGet($A$1,$A19,I$9)</f>
        <v>#NAME?</v>
      </c>
      <c r="J19" t="e">
        <f ca="1">_xll.RtGet($A$1,$A19,J$9)</f>
        <v>#NAME?</v>
      </c>
      <c r="K19">
        <v>0.57802136135715898</v>
      </c>
      <c r="L19">
        <v>28.499493087643</v>
      </c>
    </row>
    <row r="20" spans="1:12" x14ac:dyDescent="0.25">
      <c r="A20" t="s">
        <v>125</v>
      </c>
      <c r="B20">
        <v>300</v>
      </c>
      <c r="C20" t="e">
        <f ca="1">IF(AND($F$20&lt;&gt;0,$G$20&lt;&gt;0),($F$20+$G$20)/2,IF($H$20&lt;&gt; 0,$H$20,$I$20))</f>
        <v>#NAME?</v>
      </c>
      <c r="D20" t="e">
        <f t="shared" ca="1" si="0"/>
        <v>#NAME?</v>
      </c>
      <c r="E20" t="e">
        <f t="shared" ca="1" si="1"/>
        <v>#NAME?</v>
      </c>
      <c r="F20" t="e">
        <f ca="1">_xll.RtGet($A$1,$A20,F$9)</f>
        <v>#NAME?</v>
      </c>
      <c r="G20" t="e">
        <f ca="1">_xll.RtGet($A$1,$A20,G$9)</f>
        <v>#NAME?</v>
      </c>
      <c r="H20" t="e">
        <f ca="1">_xll.RtGet($A$1,$A20,H$9)</f>
        <v>#NAME?</v>
      </c>
      <c r="I20" t="e">
        <f ca="1">_xll.RtGet($A$1,$A20,I$9)</f>
        <v>#NAME?</v>
      </c>
      <c r="J20" t="e">
        <f ca="1">_xll.RtGet($A$1,$A20,J$9)</f>
        <v>#NAME?</v>
      </c>
      <c r="K20">
        <v>1.59776589897455</v>
      </c>
      <c r="L20">
        <v>53.3257244841475</v>
      </c>
    </row>
    <row r="23" spans="1:12" x14ac:dyDescent="0.25">
      <c r="A23" t="s">
        <v>50</v>
      </c>
      <c r="B23" t="s">
        <v>3</v>
      </c>
      <c r="C23" t="s">
        <v>9</v>
      </c>
      <c r="D23" t="s">
        <v>32</v>
      </c>
      <c r="E23" t="s">
        <v>8</v>
      </c>
      <c r="F23" t="s">
        <v>34</v>
      </c>
      <c r="G23" t="s">
        <v>35</v>
      </c>
      <c r="H23" t="s">
        <v>38</v>
      </c>
      <c r="I23" t="s">
        <v>39</v>
      </c>
      <c r="J23" t="s">
        <v>40</v>
      </c>
      <c r="K23" t="s">
        <v>36</v>
      </c>
      <c r="L23" t="s">
        <v>37</v>
      </c>
    </row>
  </sheetData>
  <sheetCalcPr fullCalcOnLoad="1"/>
  <pageMargins left="0.7" right="0.7" top="0.75" bottom="0.75" header="0.3" footer="0.3"/>
  <pageSetup paperSize="9" orientation="portrait"/>
  <customProperties>
    <customPr name="REFI_OFFICE_FUNCTION_DATA" r:id="rId1"/>
  </customPropertie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FD4A-F6A4-46B6-A84C-46861523A55F}">
  <sheetPr codeName="Sheet4"/>
  <dimension ref="A1:P502"/>
  <sheetViews>
    <sheetView workbookViewId="0">
      <selection activeCell="B11" sqref="B11:P11"/>
    </sheetView>
  </sheetViews>
  <sheetFormatPr defaultRowHeight="13.2" x14ac:dyDescent="0.25"/>
  <cols>
    <col min="1" max="1" width="18" bestFit="1" customWidth="1"/>
    <col min="2" max="2" width="10.109375" bestFit="1" customWidth="1"/>
    <col min="3" max="4" width="14.33203125" bestFit="1" customWidth="1"/>
    <col min="5" max="5" width="10.109375" bestFit="1" customWidth="1"/>
    <col min="6" max="6" width="10.109375" customWidth="1"/>
    <col min="7" max="7" width="13.44140625" bestFit="1" customWidth="1"/>
    <col min="8" max="8" width="10.88671875" bestFit="1" customWidth="1"/>
    <col min="9" max="9" width="14.33203125" bestFit="1" customWidth="1"/>
    <col min="10" max="10" width="10.88671875" bestFit="1" customWidth="1"/>
    <col min="11" max="11" width="14.33203125" bestFit="1" customWidth="1"/>
    <col min="12" max="12" width="10.88671875" bestFit="1" customWidth="1"/>
    <col min="13" max="13" width="14.33203125" bestFit="1" customWidth="1"/>
    <col min="14" max="14" width="10.88671875" bestFit="1" customWidth="1"/>
    <col min="15" max="15" width="16.88671875" bestFit="1" customWidth="1"/>
    <col min="16" max="16" width="10.88671875" bestFit="1" customWidth="1"/>
    <col min="17" max="17" width="10.44140625" bestFit="1" customWidth="1"/>
    <col min="18" max="18" width="10.109375" bestFit="1" customWidth="1"/>
    <col min="19" max="19" width="10.44140625" bestFit="1" customWidth="1"/>
    <col min="20" max="20" width="10.109375" bestFit="1" customWidth="1"/>
    <col min="21" max="21" width="10.44140625" bestFit="1" customWidth="1"/>
    <col min="22" max="22" width="10.109375" bestFit="1" customWidth="1"/>
    <col min="23" max="23" width="10.44140625" bestFit="1" customWidth="1"/>
    <col min="24" max="24" width="10.109375" bestFit="1" customWidth="1"/>
    <col min="25" max="25" width="10.44140625" bestFit="1" customWidth="1"/>
    <col min="26" max="26" width="10.109375" bestFit="1" customWidth="1"/>
    <col min="27" max="27" width="10.44140625" bestFit="1" customWidth="1"/>
    <col min="36" max="36" width="18" bestFit="1" customWidth="1"/>
    <col min="37" max="37" width="10.109375" bestFit="1" customWidth="1"/>
    <col min="38" max="38" width="10.88671875" bestFit="1" customWidth="1"/>
    <col min="39" max="39" width="10.109375" bestFit="1" customWidth="1"/>
    <col min="40" max="40" width="10.88671875" bestFit="1" customWidth="1"/>
    <col min="41" max="41" width="10.109375" bestFit="1" customWidth="1"/>
    <col min="42" max="42" width="10.88671875" bestFit="1" customWidth="1"/>
  </cols>
  <sheetData>
    <row r="1" spans="1:16" x14ac:dyDescent="0.25">
      <c r="B1" t="s">
        <v>24</v>
      </c>
      <c r="C1" t="s">
        <v>123</v>
      </c>
      <c r="D1" t="s">
        <v>30</v>
      </c>
      <c r="E1" t="s">
        <v>17</v>
      </c>
      <c r="F1" t="s">
        <v>122</v>
      </c>
      <c r="G1" t="s">
        <v>126</v>
      </c>
      <c r="H1" t="s">
        <v>109</v>
      </c>
      <c r="I1" t="s">
        <v>113</v>
      </c>
      <c r="J1" t="s">
        <v>114</v>
      </c>
      <c r="K1" t="s">
        <v>115</v>
      </c>
      <c r="L1" t="s">
        <v>110</v>
      </c>
      <c r="M1" t="s">
        <v>111</v>
      </c>
      <c r="N1" t="s">
        <v>112</v>
      </c>
      <c r="O1" t="s">
        <v>108</v>
      </c>
      <c r="P1" t="s">
        <v>125</v>
      </c>
    </row>
    <row r="2" spans="1:16" x14ac:dyDescent="0.25">
      <c r="A2" t="e">
        <f ca="1">_xll.RHistory($C$1:$D$1,"MID_PRICE.TIMESTAMP;MID_PRICE.CLOSE","NBROWS:500 INTERVAL:1D",,"CH:Fd TSREPEAT:NO",$B$2)</f>
        <v>#NAME?</v>
      </c>
      <c r="B2" s="9" t="s">
        <v>70</v>
      </c>
      <c r="C2" s="9" t="s">
        <v>130</v>
      </c>
      <c r="D2" s="9" t="s">
        <v>130</v>
      </c>
      <c r="E2" s="9" t="s">
        <v>70</v>
      </c>
      <c r="F2" s="9" t="s">
        <v>129</v>
      </c>
      <c r="G2" s="9" t="s">
        <v>129</v>
      </c>
      <c r="H2" s="9" t="s">
        <v>129</v>
      </c>
      <c r="I2" s="9" t="s">
        <v>129</v>
      </c>
      <c r="J2" s="9" t="s">
        <v>129</v>
      </c>
      <c r="K2" s="9" t="s">
        <v>129</v>
      </c>
      <c r="L2" s="9" t="s">
        <v>129</v>
      </c>
      <c r="M2" s="9" t="s">
        <v>129</v>
      </c>
      <c r="N2" s="9" t="s">
        <v>129</v>
      </c>
      <c r="O2" s="9" t="s">
        <v>129</v>
      </c>
      <c r="P2" s="9" t="s">
        <v>129</v>
      </c>
    </row>
    <row r="3" spans="1:16" x14ac:dyDescent="0.25">
      <c r="A3" t="e">
        <f ca="1">_xll.RHistory($F$1:$P$1,"TRDPRC_1.TIMESTAMP;TRDPRC_1.CLOSE","NBROWS:500 INTERVAL:1D",,"CH:Fd TSREPEAT:NO",$E$2)</f>
        <v>#NAME?</v>
      </c>
      <c r="B3" s="4">
        <v>45761</v>
      </c>
      <c r="C3">
        <v>1.1373500000000001</v>
      </c>
      <c r="D3">
        <v>9.6843500000000002</v>
      </c>
      <c r="E3" s="4">
        <v>45761</v>
      </c>
      <c r="F3">
        <v>12513.4</v>
      </c>
      <c r="G3">
        <v>49.42</v>
      </c>
      <c r="H3">
        <v>11.5</v>
      </c>
      <c r="I3">
        <v>6.6059999999999999</v>
      </c>
      <c r="J3">
        <v>32.409999999999997</v>
      </c>
      <c r="K3">
        <v>38.799999999999997</v>
      </c>
      <c r="L3">
        <v>14.83</v>
      </c>
      <c r="M3">
        <v>45.86</v>
      </c>
      <c r="N3">
        <v>9.9860000000000007</v>
      </c>
      <c r="O3">
        <v>4.1139999999999999</v>
      </c>
      <c r="P3">
        <v>5.7430000000000003</v>
      </c>
    </row>
    <row r="4" spans="1:16" x14ac:dyDescent="0.25">
      <c r="B4" s="4">
        <v>45758</v>
      </c>
      <c r="C4">
        <v>1.13605</v>
      </c>
      <c r="D4">
        <v>9.7736999999999998</v>
      </c>
      <c r="E4" s="4">
        <v>45758</v>
      </c>
      <c r="F4">
        <v>12286</v>
      </c>
      <c r="G4">
        <v>48.44</v>
      </c>
      <c r="H4">
        <v>11.28</v>
      </c>
      <c r="I4">
        <v>6.44</v>
      </c>
      <c r="J4">
        <v>31.59</v>
      </c>
      <c r="K4">
        <v>38.22</v>
      </c>
      <c r="L4">
        <v>14.71</v>
      </c>
      <c r="M4">
        <v>45.39</v>
      </c>
      <c r="N4">
        <v>9.5920000000000005</v>
      </c>
      <c r="O4">
        <v>3.996</v>
      </c>
      <c r="P4">
        <v>5.5880000000000001</v>
      </c>
    </row>
    <row r="5" spans="1:16" x14ac:dyDescent="0.25">
      <c r="B5" s="4">
        <v>45757</v>
      </c>
      <c r="C5">
        <v>1.11985</v>
      </c>
      <c r="D5">
        <v>9.8603000000000005</v>
      </c>
      <c r="E5" s="4">
        <v>45757</v>
      </c>
      <c r="F5">
        <v>12307.6</v>
      </c>
      <c r="G5">
        <v>49.3</v>
      </c>
      <c r="H5">
        <v>11.38</v>
      </c>
      <c r="I5">
        <v>6.4820000000000002</v>
      </c>
      <c r="J5">
        <v>31.64</v>
      </c>
      <c r="K5">
        <v>39.22</v>
      </c>
      <c r="L5">
        <v>14.51</v>
      </c>
      <c r="M5">
        <v>45.29</v>
      </c>
      <c r="N5">
        <v>9.7639999999999993</v>
      </c>
      <c r="O5">
        <v>3.95</v>
      </c>
      <c r="P5">
        <v>5.6619999999999999</v>
      </c>
    </row>
    <row r="6" spans="1:16" x14ac:dyDescent="0.25">
      <c r="B6" s="4">
        <v>45756</v>
      </c>
      <c r="C6">
        <v>1.0951500000000001</v>
      </c>
      <c r="D6">
        <v>9.9806500000000007</v>
      </c>
      <c r="E6" s="4">
        <v>45756</v>
      </c>
      <c r="F6">
        <v>11797.6</v>
      </c>
      <c r="G6">
        <v>47.38</v>
      </c>
      <c r="H6">
        <v>10.7</v>
      </c>
      <c r="I6">
        <v>6.0860000000000003</v>
      </c>
      <c r="J6">
        <v>30.38</v>
      </c>
      <c r="K6">
        <v>37.35</v>
      </c>
      <c r="L6">
        <v>14.125</v>
      </c>
      <c r="M6">
        <v>43.93</v>
      </c>
      <c r="N6">
        <v>9.58</v>
      </c>
      <c r="O6">
        <v>3.8889999999999998</v>
      </c>
      <c r="P6">
        <v>5.3650000000000002</v>
      </c>
    </row>
    <row r="7" spans="1:16" x14ac:dyDescent="0.25">
      <c r="B7" s="4">
        <v>45755</v>
      </c>
      <c r="C7">
        <v>1.0956999999999999</v>
      </c>
      <c r="D7">
        <v>10.022650000000001</v>
      </c>
      <c r="E7" s="4">
        <v>45755</v>
      </c>
      <c r="F7">
        <v>12065.6</v>
      </c>
      <c r="G7">
        <v>48.34</v>
      </c>
      <c r="H7">
        <v>10.82</v>
      </c>
      <c r="I7">
        <v>6.1539999999999999</v>
      </c>
      <c r="J7">
        <v>31.6</v>
      </c>
      <c r="K7">
        <v>38.479999999999997</v>
      </c>
      <c r="L7">
        <v>14.43</v>
      </c>
      <c r="M7">
        <v>44</v>
      </c>
      <c r="N7">
        <v>9.9600000000000009</v>
      </c>
      <c r="O7">
        <v>4.0810000000000004</v>
      </c>
      <c r="P7">
        <v>5.5039999999999996</v>
      </c>
    </row>
    <row r="8" spans="1:16" x14ac:dyDescent="0.25">
      <c r="B8" s="4">
        <v>45754</v>
      </c>
      <c r="C8">
        <v>1.0904499999999999</v>
      </c>
      <c r="D8">
        <v>10.067399999999999</v>
      </c>
      <c r="E8" s="4">
        <v>45754</v>
      </c>
      <c r="F8">
        <v>11785.8</v>
      </c>
      <c r="G8">
        <v>46.44</v>
      </c>
      <c r="H8">
        <v>10.81</v>
      </c>
      <c r="I8">
        <v>5.97</v>
      </c>
      <c r="J8">
        <v>31.35</v>
      </c>
      <c r="K8">
        <v>37.200000000000003</v>
      </c>
      <c r="L8">
        <v>14.34</v>
      </c>
      <c r="M8">
        <v>42.48</v>
      </c>
      <c r="N8">
        <v>10.045</v>
      </c>
      <c r="O8">
        <v>4.0999999999999996</v>
      </c>
      <c r="P8">
        <v>5.2430000000000003</v>
      </c>
    </row>
    <row r="9" spans="1:16" x14ac:dyDescent="0.25">
      <c r="B9" s="4">
        <v>45751</v>
      </c>
      <c r="C9">
        <v>1.0955999999999999</v>
      </c>
      <c r="D9">
        <v>9.9922500000000003</v>
      </c>
      <c r="E9" s="4">
        <v>45751</v>
      </c>
      <c r="F9">
        <v>12422</v>
      </c>
      <c r="G9">
        <v>49.54</v>
      </c>
      <c r="H9">
        <v>11.36</v>
      </c>
      <c r="I9">
        <v>6.25</v>
      </c>
      <c r="J9">
        <v>33.880000000000003</v>
      </c>
      <c r="K9">
        <v>39.340000000000003</v>
      </c>
      <c r="L9">
        <v>15.12</v>
      </c>
      <c r="M9">
        <v>44.64</v>
      </c>
      <c r="N9">
        <v>10.785</v>
      </c>
      <c r="O9">
        <v>4.3019999999999996</v>
      </c>
      <c r="P9">
        <v>5.4939999999999998</v>
      </c>
    </row>
    <row r="10" spans="1:16" x14ac:dyDescent="0.25">
      <c r="B10" s="4">
        <v>45750</v>
      </c>
      <c r="C10">
        <v>1.1052</v>
      </c>
      <c r="D10">
        <v>9.7751000000000001</v>
      </c>
      <c r="E10" s="4">
        <v>45750</v>
      </c>
      <c r="F10">
        <v>13191.2</v>
      </c>
      <c r="G10">
        <v>52.4</v>
      </c>
      <c r="H10">
        <v>12.535</v>
      </c>
      <c r="I10">
        <v>6.968</v>
      </c>
      <c r="J10">
        <v>35.25</v>
      </c>
      <c r="K10">
        <v>41.64</v>
      </c>
      <c r="L10">
        <v>15.68</v>
      </c>
      <c r="M10">
        <v>45.42</v>
      </c>
      <c r="N10">
        <v>11.42</v>
      </c>
      <c r="O10">
        <v>4.4720000000000004</v>
      </c>
      <c r="P10">
        <v>6.0220000000000002</v>
      </c>
    </row>
    <row r="11" spans="1:16" x14ac:dyDescent="0.25">
      <c r="B11" s="4">
        <v>45749</v>
      </c>
      <c r="C11">
        <v>1.08555</v>
      </c>
      <c r="D11">
        <v>9.9102999999999994</v>
      </c>
      <c r="E11" s="4">
        <v>45749</v>
      </c>
      <c r="F11">
        <v>13350.2</v>
      </c>
      <c r="G11">
        <v>53.7</v>
      </c>
      <c r="H11">
        <v>12.73</v>
      </c>
      <c r="I11">
        <v>7.3</v>
      </c>
      <c r="J11">
        <v>33.5</v>
      </c>
      <c r="K11">
        <v>42.32</v>
      </c>
      <c r="L11">
        <v>15.195</v>
      </c>
      <c r="M11">
        <v>46.4</v>
      </c>
      <c r="N11">
        <v>12.065</v>
      </c>
      <c r="O11">
        <v>4.3739999999999997</v>
      </c>
      <c r="P11">
        <v>6.3520000000000003</v>
      </c>
    </row>
    <row r="12" spans="1:16" x14ac:dyDescent="0.25">
      <c r="B12" s="4">
        <v>45748</v>
      </c>
      <c r="C12">
        <v>1.0793999999999999</v>
      </c>
      <c r="D12">
        <v>10.01885</v>
      </c>
      <c r="E12" s="4">
        <v>45748</v>
      </c>
      <c r="F12">
        <v>13297</v>
      </c>
      <c r="G12">
        <v>53.35</v>
      </c>
      <c r="H12">
        <v>12.755000000000001</v>
      </c>
      <c r="I12">
        <v>7.28</v>
      </c>
      <c r="J12">
        <v>33.549999999999997</v>
      </c>
      <c r="K12">
        <v>41.72</v>
      </c>
      <c r="L12">
        <v>15.1</v>
      </c>
      <c r="M12">
        <v>46.19</v>
      </c>
      <c r="N12">
        <v>12.355</v>
      </c>
      <c r="O12">
        <v>4.4180000000000001</v>
      </c>
      <c r="P12">
        <v>6.3230000000000004</v>
      </c>
    </row>
    <row r="13" spans="1:16" x14ac:dyDescent="0.25">
      <c r="B13" s="4">
        <v>45747</v>
      </c>
      <c r="C13">
        <v>1.08175</v>
      </c>
      <c r="D13">
        <v>10.041550000000001</v>
      </c>
      <c r="E13" s="4">
        <v>45747</v>
      </c>
      <c r="F13">
        <v>13135.4</v>
      </c>
      <c r="G13">
        <v>52.75</v>
      </c>
      <c r="H13">
        <v>12.545</v>
      </c>
      <c r="I13">
        <v>7.1740000000000004</v>
      </c>
      <c r="J13">
        <v>32.83</v>
      </c>
      <c r="K13">
        <v>41.18</v>
      </c>
      <c r="L13">
        <v>14.94</v>
      </c>
      <c r="M13">
        <v>45.85</v>
      </c>
      <c r="N13">
        <v>12.3</v>
      </c>
      <c r="O13">
        <v>4.3540000000000001</v>
      </c>
      <c r="P13">
        <v>6.1959999999999997</v>
      </c>
    </row>
    <row r="14" spans="1:16" x14ac:dyDescent="0.25">
      <c r="B14" s="4">
        <v>45744</v>
      </c>
      <c r="C14">
        <v>1.0828</v>
      </c>
      <c r="D14">
        <v>10.006500000000001</v>
      </c>
      <c r="E14" s="4">
        <v>45744</v>
      </c>
      <c r="F14">
        <v>13309.3</v>
      </c>
      <c r="G14">
        <v>54.55</v>
      </c>
      <c r="H14">
        <v>12.725</v>
      </c>
      <c r="I14">
        <v>7.2619999999999996</v>
      </c>
      <c r="J14">
        <v>33.19</v>
      </c>
      <c r="K14">
        <v>41.78</v>
      </c>
      <c r="L14">
        <v>15.02</v>
      </c>
      <c r="M14">
        <v>46.23</v>
      </c>
      <c r="N14">
        <v>12.455</v>
      </c>
      <c r="O14">
        <v>4.3220000000000001</v>
      </c>
      <c r="P14">
        <v>6.3179999999999996</v>
      </c>
    </row>
    <row r="15" spans="1:16" x14ac:dyDescent="0.25">
      <c r="B15" s="4">
        <v>45743</v>
      </c>
      <c r="C15">
        <v>1.0801499999999999</v>
      </c>
      <c r="D15">
        <v>10.0014</v>
      </c>
      <c r="E15" s="4">
        <v>45743</v>
      </c>
      <c r="F15">
        <v>13422.6</v>
      </c>
      <c r="G15">
        <v>55.55</v>
      </c>
      <c r="H15">
        <v>13.15</v>
      </c>
      <c r="I15">
        <v>7.3559999999999999</v>
      </c>
      <c r="J15">
        <v>32.630000000000003</v>
      </c>
      <c r="K15">
        <v>41.94</v>
      </c>
      <c r="L15">
        <v>14.72</v>
      </c>
      <c r="M15">
        <v>46.57</v>
      </c>
      <c r="N15">
        <v>12.515000000000001</v>
      </c>
      <c r="O15">
        <v>4.3250000000000002</v>
      </c>
      <c r="P15">
        <v>6.452</v>
      </c>
    </row>
    <row r="16" spans="1:16" x14ac:dyDescent="0.25">
      <c r="B16" s="4">
        <v>45742</v>
      </c>
      <c r="C16">
        <v>1.07535</v>
      </c>
      <c r="D16">
        <v>10.0487</v>
      </c>
      <c r="E16" s="4">
        <v>45742</v>
      </c>
      <c r="F16">
        <v>13432.2</v>
      </c>
      <c r="G16">
        <v>55.35</v>
      </c>
      <c r="H16">
        <v>13.324999999999999</v>
      </c>
      <c r="I16">
        <v>7.4080000000000004</v>
      </c>
      <c r="J16">
        <v>32.36</v>
      </c>
      <c r="K16">
        <v>41.6</v>
      </c>
      <c r="L16">
        <v>14.47</v>
      </c>
      <c r="M16">
        <v>46.81</v>
      </c>
      <c r="N16">
        <v>12.414999999999999</v>
      </c>
      <c r="O16">
        <v>4.3029999999999999</v>
      </c>
      <c r="P16">
        <v>6.5019999999999998</v>
      </c>
    </row>
    <row r="17" spans="2:16" x14ac:dyDescent="0.25">
      <c r="B17" s="4">
        <v>45741</v>
      </c>
      <c r="C17">
        <v>1.0791500000000001</v>
      </c>
      <c r="D17">
        <v>10.0343</v>
      </c>
      <c r="E17" s="4">
        <v>45741</v>
      </c>
      <c r="F17">
        <v>13484.3</v>
      </c>
      <c r="G17">
        <v>55</v>
      </c>
      <c r="H17">
        <v>13.44</v>
      </c>
      <c r="I17">
        <v>7.4980000000000002</v>
      </c>
      <c r="J17">
        <v>32.46</v>
      </c>
      <c r="K17">
        <v>41.34</v>
      </c>
      <c r="L17">
        <v>14.42</v>
      </c>
      <c r="M17">
        <v>46.43</v>
      </c>
      <c r="N17">
        <v>12.15</v>
      </c>
      <c r="O17">
        <v>4.28</v>
      </c>
      <c r="P17">
        <v>6.6189999999999998</v>
      </c>
    </row>
    <row r="18" spans="2:16" x14ac:dyDescent="0.25">
      <c r="B18" s="4">
        <v>45740</v>
      </c>
      <c r="C18">
        <v>1.0801000000000001</v>
      </c>
      <c r="D18">
        <v>10.100149999999999</v>
      </c>
      <c r="E18" s="4">
        <v>45740</v>
      </c>
      <c r="F18">
        <v>13323.3</v>
      </c>
      <c r="G18">
        <v>54.15</v>
      </c>
      <c r="H18">
        <v>13.135</v>
      </c>
      <c r="I18">
        <v>7.3019999999999996</v>
      </c>
      <c r="J18">
        <v>32.520000000000003</v>
      </c>
      <c r="K18">
        <v>40.98</v>
      </c>
      <c r="L18">
        <v>14.24</v>
      </c>
      <c r="M18">
        <v>47</v>
      </c>
      <c r="N18">
        <v>11.96</v>
      </c>
      <c r="O18">
        <v>4.2549999999999999</v>
      </c>
      <c r="P18">
        <v>6.5019999999999998</v>
      </c>
    </row>
    <row r="19" spans="2:16" x14ac:dyDescent="0.25">
      <c r="B19" s="4">
        <v>45737</v>
      </c>
      <c r="C19">
        <v>1.0814999999999999</v>
      </c>
      <c r="D19">
        <v>10.146599999999999</v>
      </c>
      <c r="E19" s="4">
        <v>45737</v>
      </c>
      <c r="F19">
        <v>13350.2</v>
      </c>
      <c r="G19">
        <v>54.3</v>
      </c>
      <c r="H19">
        <v>13.074999999999999</v>
      </c>
      <c r="I19">
        <v>7.34</v>
      </c>
      <c r="J19">
        <v>32.72</v>
      </c>
      <c r="K19">
        <v>41.28</v>
      </c>
      <c r="L19">
        <v>14.414999999999999</v>
      </c>
      <c r="M19">
        <v>46.73</v>
      </c>
      <c r="N19">
        <v>12.105</v>
      </c>
      <c r="O19">
        <v>4.3390000000000004</v>
      </c>
      <c r="P19">
        <v>6.44</v>
      </c>
    </row>
    <row r="20" spans="2:16" x14ac:dyDescent="0.25">
      <c r="B20" s="4">
        <v>45736</v>
      </c>
      <c r="C20">
        <v>1.08525</v>
      </c>
      <c r="D20">
        <v>10.128</v>
      </c>
      <c r="E20" s="4">
        <v>45736</v>
      </c>
      <c r="F20">
        <v>13306.3</v>
      </c>
      <c r="G20">
        <v>54</v>
      </c>
      <c r="H20">
        <v>13.08</v>
      </c>
      <c r="I20">
        <v>7.2439999999999998</v>
      </c>
      <c r="J20">
        <v>32.69</v>
      </c>
      <c r="K20">
        <v>41.28</v>
      </c>
      <c r="L20">
        <v>14.145</v>
      </c>
      <c r="M20">
        <v>46.85</v>
      </c>
      <c r="N20">
        <v>12.065</v>
      </c>
      <c r="O20">
        <v>4.3259999999999996</v>
      </c>
      <c r="P20">
        <v>6.4</v>
      </c>
    </row>
    <row r="21" spans="2:16" x14ac:dyDescent="0.25">
      <c r="B21" s="4">
        <v>45735</v>
      </c>
      <c r="C21">
        <v>1.0902499999999999</v>
      </c>
      <c r="D21">
        <v>10.1045</v>
      </c>
      <c r="E21" s="4">
        <v>45735</v>
      </c>
      <c r="F21">
        <v>13408.1</v>
      </c>
      <c r="G21">
        <v>54.8</v>
      </c>
      <c r="H21">
        <v>13.445</v>
      </c>
      <c r="I21">
        <v>7.5</v>
      </c>
      <c r="J21">
        <v>32.479999999999997</v>
      </c>
      <c r="K21">
        <v>40.92</v>
      </c>
      <c r="L21">
        <v>14.085000000000001</v>
      </c>
      <c r="M21">
        <v>46.39</v>
      </c>
      <c r="N21">
        <v>12.14</v>
      </c>
      <c r="O21">
        <v>4.3330000000000002</v>
      </c>
      <c r="P21">
        <v>6.5609999999999999</v>
      </c>
    </row>
    <row r="22" spans="2:16" x14ac:dyDescent="0.25">
      <c r="B22" s="4">
        <v>45734</v>
      </c>
      <c r="C22">
        <v>1.0944499999999999</v>
      </c>
      <c r="D22">
        <v>10.0419</v>
      </c>
      <c r="E22" s="4">
        <v>45734</v>
      </c>
      <c r="F22">
        <v>13354.7</v>
      </c>
      <c r="G22">
        <v>54.6</v>
      </c>
      <c r="H22">
        <v>13.585000000000001</v>
      </c>
      <c r="I22">
        <v>7.4560000000000004</v>
      </c>
      <c r="J22">
        <v>32.82</v>
      </c>
      <c r="K22">
        <v>40.36</v>
      </c>
      <c r="L22">
        <v>14.03</v>
      </c>
      <c r="M22">
        <v>45.24</v>
      </c>
      <c r="N22">
        <v>12.02</v>
      </c>
      <c r="O22">
        <v>4.3689999999999998</v>
      </c>
      <c r="P22">
        <v>6.58</v>
      </c>
    </row>
    <row r="23" spans="2:16" x14ac:dyDescent="0.25">
      <c r="B23" s="4">
        <v>45733</v>
      </c>
      <c r="C23">
        <v>1.0923</v>
      </c>
      <c r="D23">
        <v>10.0883</v>
      </c>
      <c r="E23" s="4">
        <v>45733</v>
      </c>
      <c r="F23">
        <v>13147.2</v>
      </c>
      <c r="G23">
        <v>53.85</v>
      </c>
      <c r="H23">
        <v>13.275</v>
      </c>
      <c r="I23">
        <v>7.1</v>
      </c>
      <c r="J23">
        <v>32.75</v>
      </c>
      <c r="K23">
        <v>39.94</v>
      </c>
      <c r="L23">
        <v>14.08</v>
      </c>
      <c r="M23">
        <v>45.17</v>
      </c>
      <c r="N23">
        <v>11.87</v>
      </c>
      <c r="O23">
        <v>4.3600000000000003</v>
      </c>
      <c r="P23">
        <v>6.327</v>
      </c>
    </row>
    <row r="24" spans="2:16" x14ac:dyDescent="0.25">
      <c r="B24" s="4">
        <v>45730</v>
      </c>
      <c r="C24">
        <v>1.08805</v>
      </c>
      <c r="D24">
        <v>10.1363</v>
      </c>
      <c r="E24" s="4">
        <v>45730</v>
      </c>
      <c r="F24">
        <v>13005.2</v>
      </c>
      <c r="G24">
        <v>54.5</v>
      </c>
      <c r="H24">
        <v>13.18</v>
      </c>
      <c r="I24">
        <v>7.0179999999999998</v>
      </c>
      <c r="J24">
        <v>32.18</v>
      </c>
      <c r="K24">
        <v>39.659999999999997</v>
      </c>
      <c r="L24">
        <v>13.93</v>
      </c>
      <c r="M24">
        <v>44.85</v>
      </c>
      <c r="N24">
        <v>11.54</v>
      </c>
      <c r="O24">
        <v>4.3460000000000001</v>
      </c>
      <c r="P24">
        <v>6.2140000000000004</v>
      </c>
    </row>
    <row r="25" spans="2:16" x14ac:dyDescent="0.25">
      <c r="B25" s="4">
        <v>45729</v>
      </c>
      <c r="C25">
        <v>1.08525</v>
      </c>
      <c r="D25">
        <v>10.195499999999999</v>
      </c>
      <c r="E25" s="4">
        <v>45729</v>
      </c>
      <c r="F25">
        <v>12821.3</v>
      </c>
      <c r="G25">
        <v>53.6</v>
      </c>
      <c r="H25">
        <v>12.77</v>
      </c>
      <c r="I25">
        <v>6.96</v>
      </c>
      <c r="J25">
        <v>32.020000000000003</v>
      </c>
      <c r="K25">
        <v>39.72</v>
      </c>
      <c r="L25">
        <v>13.904999999999999</v>
      </c>
      <c r="M25">
        <v>44.61</v>
      </c>
      <c r="N25">
        <v>11.635</v>
      </c>
      <c r="O25">
        <v>4.3470000000000004</v>
      </c>
      <c r="P25">
        <v>6.0060000000000002</v>
      </c>
    </row>
    <row r="26" spans="2:16" x14ac:dyDescent="0.25">
      <c r="B26" s="4">
        <v>45728</v>
      </c>
      <c r="C26">
        <v>1.0887500000000001</v>
      </c>
      <c r="D26">
        <v>10.09135</v>
      </c>
      <c r="E26" s="4">
        <v>45728</v>
      </c>
      <c r="F26">
        <v>12804</v>
      </c>
      <c r="G26">
        <v>53.95</v>
      </c>
      <c r="H26">
        <v>12.875</v>
      </c>
      <c r="I26">
        <v>6.9640000000000004</v>
      </c>
      <c r="J26">
        <v>31.7</v>
      </c>
      <c r="K26">
        <v>39.36</v>
      </c>
      <c r="L26">
        <v>13.76</v>
      </c>
      <c r="M26">
        <v>45</v>
      </c>
      <c r="N26">
        <v>11.58</v>
      </c>
      <c r="O26">
        <v>4.226</v>
      </c>
      <c r="P26">
        <v>6.0019999999999998</v>
      </c>
    </row>
    <row r="27" spans="2:16" x14ac:dyDescent="0.25">
      <c r="B27" s="4">
        <v>45727</v>
      </c>
      <c r="C27">
        <v>1.0919000000000001</v>
      </c>
      <c r="D27">
        <v>10.014099999999999</v>
      </c>
      <c r="E27" s="4">
        <v>45727</v>
      </c>
      <c r="F27">
        <v>12877.3</v>
      </c>
      <c r="G27">
        <v>53.15</v>
      </c>
      <c r="H27">
        <v>12.535</v>
      </c>
      <c r="I27">
        <v>6.9260000000000002</v>
      </c>
      <c r="J27">
        <v>31.22</v>
      </c>
      <c r="K27">
        <v>39.119999999999997</v>
      </c>
      <c r="L27">
        <v>13.775</v>
      </c>
      <c r="M27">
        <v>48.65</v>
      </c>
      <c r="N27">
        <v>11.595000000000001</v>
      </c>
      <c r="O27">
        <v>4.2539999999999996</v>
      </c>
      <c r="P27">
        <v>5.8620000000000001</v>
      </c>
    </row>
    <row r="28" spans="2:16" x14ac:dyDescent="0.25">
      <c r="B28" s="4">
        <v>45726</v>
      </c>
      <c r="C28">
        <v>1.0833999999999999</v>
      </c>
      <c r="D28">
        <v>10.12445</v>
      </c>
      <c r="E28" s="4">
        <v>45726</v>
      </c>
      <c r="F28">
        <v>13082.7</v>
      </c>
      <c r="G28">
        <v>53.5</v>
      </c>
      <c r="H28">
        <v>12.76</v>
      </c>
      <c r="I28">
        <v>7.0140000000000002</v>
      </c>
      <c r="J28">
        <v>31.42</v>
      </c>
      <c r="K28">
        <v>39.54</v>
      </c>
      <c r="L28">
        <v>13.744999999999999</v>
      </c>
      <c r="M28">
        <v>50.2</v>
      </c>
      <c r="N28">
        <v>11.744999999999999</v>
      </c>
      <c r="O28">
        <v>4.2480000000000002</v>
      </c>
      <c r="P28">
        <v>5.9509999999999996</v>
      </c>
    </row>
    <row r="29" spans="2:16" x14ac:dyDescent="0.25">
      <c r="B29" s="4">
        <v>45723</v>
      </c>
      <c r="C29">
        <v>1.08335</v>
      </c>
      <c r="D29">
        <v>10.0863</v>
      </c>
      <c r="E29" s="4">
        <v>45723</v>
      </c>
      <c r="F29">
        <v>13257.1</v>
      </c>
      <c r="G29">
        <v>54.6</v>
      </c>
      <c r="H29">
        <v>13.16</v>
      </c>
      <c r="I29">
        <v>7.0880000000000001</v>
      </c>
      <c r="J29">
        <v>31.85</v>
      </c>
      <c r="K29">
        <v>40.200000000000003</v>
      </c>
      <c r="L29">
        <v>13.585000000000001</v>
      </c>
      <c r="M29">
        <v>50.42</v>
      </c>
      <c r="N29">
        <v>11.78</v>
      </c>
      <c r="O29">
        <v>4.2050000000000001</v>
      </c>
      <c r="P29">
        <v>6.2229999999999999</v>
      </c>
    </row>
    <row r="30" spans="2:16" x14ac:dyDescent="0.25">
      <c r="B30" s="4">
        <v>45722</v>
      </c>
      <c r="C30">
        <v>1.0784499999999999</v>
      </c>
      <c r="D30">
        <v>10.17985</v>
      </c>
      <c r="E30" s="4">
        <v>45722</v>
      </c>
      <c r="F30">
        <v>13234.2</v>
      </c>
      <c r="G30">
        <v>55.75</v>
      </c>
      <c r="H30">
        <v>13.13</v>
      </c>
      <c r="I30">
        <v>7.0819999999999999</v>
      </c>
      <c r="J30">
        <v>31.22</v>
      </c>
      <c r="K30">
        <v>40.58</v>
      </c>
      <c r="L30">
        <v>13.38</v>
      </c>
      <c r="M30">
        <v>50.16</v>
      </c>
      <c r="N30">
        <v>11.83</v>
      </c>
      <c r="O30">
        <v>4.1459999999999999</v>
      </c>
      <c r="P30">
        <v>6.3109999999999999</v>
      </c>
    </row>
    <row r="31" spans="2:16" x14ac:dyDescent="0.25">
      <c r="B31" s="4">
        <v>45721</v>
      </c>
      <c r="C31">
        <v>1.0790500000000001</v>
      </c>
      <c r="D31">
        <v>10.20345</v>
      </c>
      <c r="E31" s="4">
        <v>45721</v>
      </c>
      <c r="F31">
        <v>13214</v>
      </c>
      <c r="G31">
        <v>55</v>
      </c>
      <c r="H31">
        <v>12.84</v>
      </c>
      <c r="I31">
        <v>6.976</v>
      </c>
      <c r="J31">
        <v>33.340000000000003</v>
      </c>
      <c r="K31">
        <v>42.02</v>
      </c>
      <c r="L31">
        <v>13.47</v>
      </c>
      <c r="M31">
        <v>50.64</v>
      </c>
      <c r="N31">
        <v>11.86</v>
      </c>
      <c r="O31">
        <v>4.1120000000000001</v>
      </c>
      <c r="P31">
        <v>6.16</v>
      </c>
    </row>
    <row r="32" spans="2:16" x14ac:dyDescent="0.25">
      <c r="B32" s="4">
        <v>45720</v>
      </c>
      <c r="C32">
        <v>1.0626</v>
      </c>
      <c r="D32">
        <v>10.4198</v>
      </c>
      <c r="E32" s="4">
        <v>45720</v>
      </c>
      <c r="F32">
        <v>13031.7</v>
      </c>
      <c r="G32">
        <v>51.35</v>
      </c>
      <c r="H32">
        <v>12.25</v>
      </c>
      <c r="I32">
        <v>6.6319999999999997</v>
      </c>
      <c r="J32">
        <v>34.9</v>
      </c>
      <c r="K32">
        <v>41.58</v>
      </c>
      <c r="L32">
        <v>13.73</v>
      </c>
      <c r="M32">
        <v>50.54</v>
      </c>
      <c r="N32">
        <v>11.845000000000001</v>
      </c>
      <c r="O32">
        <v>4.1959999999999997</v>
      </c>
      <c r="P32">
        <v>5.9160000000000004</v>
      </c>
    </row>
    <row r="33" spans="2:16" x14ac:dyDescent="0.25">
      <c r="B33" s="4">
        <v>45719</v>
      </c>
      <c r="C33">
        <v>1.0488</v>
      </c>
      <c r="D33">
        <v>10.50515</v>
      </c>
      <c r="E33" s="4">
        <v>45719</v>
      </c>
      <c r="F33">
        <v>13373.1</v>
      </c>
      <c r="G33">
        <v>52.5</v>
      </c>
      <c r="H33">
        <v>12.93</v>
      </c>
      <c r="I33">
        <v>6.8780000000000001</v>
      </c>
      <c r="J33">
        <v>34.229999999999997</v>
      </c>
      <c r="K33">
        <v>42.54</v>
      </c>
      <c r="L33">
        <v>13.78</v>
      </c>
      <c r="M33">
        <v>51.16</v>
      </c>
      <c r="N33">
        <v>12.16</v>
      </c>
      <c r="O33">
        <v>4.2670000000000003</v>
      </c>
      <c r="P33">
        <v>6.2969999999999997</v>
      </c>
    </row>
    <row r="34" spans="2:16" x14ac:dyDescent="0.25">
      <c r="B34" s="4">
        <v>45716</v>
      </c>
      <c r="C34">
        <v>1.0376000000000001</v>
      </c>
      <c r="D34">
        <v>10.77065</v>
      </c>
      <c r="E34" s="4">
        <v>45716</v>
      </c>
      <c r="F34">
        <v>13347.3</v>
      </c>
      <c r="G34">
        <v>51.9</v>
      </c>
      <c r="H34">
        <v>12.824999999999999</v>
      </c>
      <c r="I34">
        <v>6.6879999999999997</v>
      </c>
      <c r="J34">
        <v>34.44</v>
      </c>
      <c r="K34">
        <v>42.82</v>
      </c>
      <c r="L34">
        <v>13.95</v>
      </c>
      <c r="M34">
        <v>52</v>
      </c>
      <c r="N34">
        <v>12.31</v>
      </c>
      <c r="O34">
        <v>4.3010000000000002</v>
      </c>
      <c r="P34">
        <v>6.2220000000000004</v>
      </c>
    </row>
    <row r="35" spans="2:16" x14ac:dyDescent="0.25">
      <c r="B35" s="4">
        <v>45715</v>
      </c>
      <c r="C35">
        <v>1.0398499999999999</v>
      </c>
      <c r="D35">
        <v>10.755000000000001</v>
      </c>
      <c r="E35" s="4">
        <v>45715</v>
      </c>
      <c r="F35">
        <v>13270.6</v>
      </c>
      <c r="G35">
        <v>51.85</v>
      </c>
      <c r="H35">
        <v>12.89</v>
      </c>
      <c r="I35">
        <v>6.6420000000000003</v>
      </c>
      <c r="J35">
        <v>33.78</v>
      </c>
      <c r="K35">
        <v>43.26</v>
      </c>
      <c r="L35">
        <v>13.8</v>
      </c>
      <c r="M35">
        <v>51.66</v>
      </c>
      <c r="N35">
        <v>12.295</v>
      </c>
      <c r="O35">
        <v>4.3179999999999996</v>
      </c>
      <c r="P35">
        <v>6.1980000000000004</v>
      </c>
    </row>
    <row r="36" spans="2:16" x14ac:dyDescent="0.25">
      <c r="B36" s="4">
        <v>45714</v>
      </c>
      <c r="C36">
        <v>1.0484500000000001</v>
      </c>
      <c r="D36">
        <v>10.64335</v>
      </c>
      <c r="E36" s="4">
        <v>45714</v>
      </c>
      <c r="F36">
        <v>13332</v>
      </c>
      <c r="G36">
        <v>51.5</v>
      </c>
      <c r="H36">
        <v>12.935</v>
      </c>
      <c r="I36">
        <v>6.71</v>
      </c>
      <c r="J36">
        <v>33.92</v>
      </c>
      <c r="K36">
        <v>43.1</v>
      </c>
      <c r="L36">
        <v>13.965</v>
      </c>
      <c r="M36">
        <v>52.82</v>
      </c>
      <c r="N36">
        <v>12.404999999999999</v>
      </c>
      <c r="O36">
        <v>4.3250000000000002</v>
      </c>
      <c r="P36">
        <v>6.2320000000000002</v>
      </c>
    </row>
    <row r="37" spans="2:16" x14ac:dyDescent="0.25">
      <c r="B37" s="4">
        <v>45713</v>
      </c>
      <c r="C37">
        <v>1.05135</v>
      </c>
      <c r="D37">
        <v>10.602</v>
      </c>
      <c r="E37" s="4">
        <v>45713</v>
      </c>
      <c r="F37">
        <v>13116.8</v>
      </c>
      <c r="G37">
        <v>51.15</v>
      </c>
      <c r="H37">
        <v>12.574999999999999</v>
      </c>
      <c r="I37">
        <v>6.5739999999999998</v>
      </c>
      <c r="J37">
        <v>32.840000000000003</v>
      </c>
      <c r="K37">
        <v>42.5</v>
      </c>
      <c r="L37">
        <v>13.88</v>
      </c>
      <c r="M37">
        <v>51.96</v>
      </c>
      <c r="N37">
        <v>12.42</v>
      </c>
      <c r="O37">
        <v>4.3040000000000003</v>
      </c>
      <c r="P37">
        <v>6.0449999999999999</v>
      </c>
    </row>
    <row r="38" spans="2:16" x14ac:dyDescent="0.25">
      <c r="B38" s="4">
        <v>45712</v>
      </c>
      <c r="C38">
        <v>1.0467500000000001</v>
      </c>
      <c r="D38">
        <v>10.66465</v>
      </c>
      <c r="E38" s="4">
        <v>45712</v>
      </c>
      <c r="F38">
        <v>13012.9</v>
      </c>
      <c r="G38">
        <v>50.55</v>
      </c>
      <c r="H38">
        <v>12.404999999999999</v>
      </c>
      <c r="I38">
        <v>6.45</v>
      </c>
      <c r="J38">
        <v>32.340000000000003</v>
      </c>
      <c r="K38">
        <v>42.18</v>
      </c>
      <c r="L38">
        <v>13.76</v>
      </c>
      <c r="M38">
        <v>51.82</v>
      </c>
      <c r="N38">
        <v>12.52</v>
      </c>
      <c r="O38">
        <v>4.2380000000000004</v>
      </c>
      <c r="P38">
        <v>5.9550000000000001</v>
      </c>
    </row>
    <row r="39" spans="2:16" x14ac:dyDescent="0.25">
      <c r="B39" s="4">
        <v>45709</v>
      </c>
      <c r="C39">
        <v>1.0459000000000001</v>
      </c>
      <c r="D39">
        <v>10.652200000000001</v>
      </c>
      <c r="E39" s="4">
        <v>45709</v>
      </c>
      <c r="F39">
        <v>12952</v>
      </c>
      <c r="G39">
        <v>51.55</v>
      </c>
      <c r="H39">
        <v>12.29</v>
      </c>
      <c r="I39">
        <v>6.4960000000000004</v>
      </c>
      <c r="J39">
        <v>31.76</v>
      </c>
      <c r="K39">
        <v>42.74</v>
      </c>
      <c r="L39">
        <v>13.465</v>
      </c>
      <c r="M39">
        <v>52.44</v>
      </c>
      <c r="N39">
        <v>12.71</v>
      </c>
      <c r="O39">
        <v>4.1740000000000004</v>
      </c>
      <c r="P39">
        <v>5.8840000000000003</v>
      </c>
    </row>
    <row r="40" spans="2:16" x14ac:dyDescent="0.25">
      <c r="B40" s="4">
        <v>45708</v>
      </c>
      <c r="C40">
        <v>1.0501499999999999</v>
      </c>
      <c r="D40">
        <v>10.63015</v>
      </c>
      <c r="E40" s="4">
        <v>45708</v>
      </c>
      <c r="F40">
        <v>12967.1</v>
      </c>
      <c r="G40">
        <v>51.8</v>
      </c>
      <c r="H40">
        <v>12.17</v>
      </c>
      <c r="I40">
        <v>6.476</v>
      </c>
      <c r="J40">
        <v>30.91</v>
      </c>
      <c r="K40">
        <v>43.02</v>
      </c>
      <c r="L40">
        <v>13.435</v>
      </c>
      <c r="M40">
        <v>53.84</v>
      </c>
      <c r="N40">
        <v>13.13</v>
      </c>
      <c r="O40">
        <v>4.1219999999999999</v>
      </c>
      <c r="P40">
        <v>5.819</v>
      </c>
    </row>
    <row r="41" spans="2:16" x14ac:dyDescent="0.25">
      <c r="B41" s="4">
        <v>45707</v>
      </c>
      <c r="C41">
        <v>1.0422</v>
      </c>
      <c r="D41">
        <v>10.72555</v>
      </c>
      <c r="E41" s="4">
        <v>45707</v>
      </c>
      <c r="F41">
        <v>12929.4</v>
      </c>
      <c r="G41">
        <v>51.2</v>
      </c>
      <c r="H41">
        <v>12.125</v>
      </c>
      <c r="I41">
        <v>6.468</v>
      </c>
      <c r="J41">
        <v>31.09</v>
      </c>
      <c r="K41">
        <v>43.06</v>
      </c>
      <c r="L41">
        <v>13.425000000000001</v>
      </c>
      <c r="M41">
        <v>53.7</v>
      </c>
      <c r="N41">
        <v>12.175000000000001</v>
      </c>
      <c r="O41">
        <v>4.0919999999999996</v>
      </c>
      <c r="P41">
        <v>5.8049999999999997</v>
      </c>
    </row>
    <row r="42" spans="2:16" x14ac:dyDescent="0.25">
      <c r="B42" s="4">
        <v>45706</v>
      </c>
      <c r="C42">
        <v>1.0446500000000001</v>
      </c>
      <c r="D42">
        <v>10.721500000000001</v>
      </c>
      <c r="E42" s="4">
        <v>45706</v>
      </c>
      <c r="F42">
        <v>13143.9</v>
      </c>
      <c r="G42">
        <v>51.55</v>
      </c>
      <c r="H42">
        <v>12.45</v>
      </c>
      <c r="I42">
        <v>6.5339999999999998</v>
      </c>
      <c r="J42">
        <v>31.2</v>
      </c>
      <c r="K42">
        <v>43.56</v>
      </c>
      <c r="L42">
        <v>13.355</v>
      </c>
      <c r="M42">
        <v>55.58</v>
      </c>
      <c r="N42">
        <v>12.154999999999999</v>
      </c>
      <c r="O42">
        <v>4.1440000000000001</v>
      </c>
      <c r="P42">
        <v>5.9610000000000003</v>
      </c>
    </row>
    <row r="43" spans="2:16" x14ac:dyDescent="0.25">
      <c r="B43" s="4">
        <v>45705</v>
      </c>
      <c r="C43">
        <v>1.0484</v>
      </c>
      <c r="D43">
        <v>10.69595</v>
      </c>
      <c r="E43" s="4">
        <v>45705</v>
      </c>
      <c r="F43">
        <v>13016.9</v>
      </c>
      <c r="G43">
        <v>51</v>
      </c>
      <c r="H43">
        <v>12.195</v>
      </c>
      <c r="I43">
        <v>6.38</v>
      </c>
      <c r="J43">
        <v>31.24</v>
      </c>
      <c r="K43">
        <v>43.18</v>
      </c>
      <c r="L43">
        <v>13.365</v>
      </c>
      <c r="M43">
        <v>55.08</v>
      </c>
      <c r="N43">
        <v>12.12</v>
      </c>
      <c r="O43">
        <v>4.1440000000000001</v>
      </c>
      <c r="P43">
        <v>5.81</v>
      </c>
    </row>
    <row r="44" spans="2:16" x14ac:dyDescent="0.25">
      <c r="B44" s="4">
        <v>45702</v>
      </c>
      <c r="C44">
        <v>1.0492999999999999</v>
      </c>
      <c r="D44">
        <v>10.693099999999999</v>
      </c>
      <c r="E44" s="4">
        <v>45702</v>
      </c>
      <c r="F44">
        <v>12956</v>
      </c>
      <c r="G44">
        <v>50</v>
      </c>
      <c r="H44">
        <v>12.05</v>
      </c>
      <c r="I44">
        <v>6.3239999999999998</v>
      </c>
      <c r="J44">
        <v>31.86</v>
      </c>
      <c r="K44">
        <v>42.78</v>
      </c>
      <c r="L44">
        <v>13.4</v>
      </c>
      <c r="M44">
        <v>54.34</v>
      </c>
      <c r="N44">
        <v>12.135</v>
      </c>
      <c r="O44">
        <v>4.1369999999999996</v>
      </c>
      <c r="P44">
        <v>5.7919999999999998</v>
      </c>
    </row>
    <row r="45" spans="2:16" x14ac:dyDescent="0.25">
      <c r="B45" s="4">
        <v>45701</v>
      </c>
      <c r="C45">
        <v>1.0464500000000001</v>
      </c>
      <c r="D45">
        <v>10.73035</v>
      </c>
      <c r="E45" s="4">
        <v>45701</v>
      </c>
      <c r="F45">
        <v>12936.3</v>
      </c>
      <c r="G45">
        <v>50.55</v>
      </c>
      <c r="H45">
        <v>11.955</v>
      </c>
      <c r="I45">
        <v>6.226</v>
      </c>
      <c r="J45">
        <v>32.11</v>
      </c>
      <c r="K45">
        <v>42.84</v>
      </c>
      <c r="L45">
        <v>13.445</v>
      </c>
      <c r="M45">
        <v>54.26</v>
      </c>
      <c r="N45">
        <v>11.945</v>
      </c>
      <c r="O45">
        <v>4.2030000000000003</v>
      </c>
      <c r="P45">
        <v>5.7210000000000001</v>
      </c>
    </row>
    <row r="46" spans="2:16" x14ac:dyDescent="0.25">
      <c r="B46" s="4">
        <v>45700</v>
      </c>
      <c r="C46">
        <v>1.0382499999999999</v>
      </c>
      <c r="D46">
        <v>10.888199999999999</v>
      </c>
      <c r="E46" s="4">
        <v>45700</v>
      </c>
      <c r="F46">
        <v>12911.5</v>
      </c>
      <c r="G46">
        <v>50.15</v>
      </c>
      <c r="H46">
        <v>11.96</v>
      </c>
      <c r="I46">
        <v>6.2679999999999998</v>
      </c>
      <c r="J46">
        <v>31.79</v>
      </c>
      <c r="K46">
        <v>42.52</v>
      </c>
      <c r="L46">
        <v>13.32</v>
      </c>
      <c r="M46">
        <v>54.18</v>
      </c>
      <c r="N46">
        <v>12.065</v>
      </c>
      <c r="O46">
        <v>4.2160000000000002</v>
      </c>
      <c r="P46">
        <v>5.7670000000000003</v>
      </c>
    </row>
    <row r="47" spans="2:16" x14ac:dyDescent="0.25">
      <c r="B47" s="4">
        <v>45699</v>
      </c>
      <c r="C47">
        <v>1.0361499999999999</v>
      </c>
      <c r="D47">
        <v>10.8598</v>
      </c>
      <c r="E47" s="4">
        <v>45699</v>
      </c>
      <c r="F47">
        <v>12774.8</v>
      </c>
      <c r="G47">
        <v>50.15</v>
      </c>
      <c r="H47">
        <v>11.705</v>
      </c>
      <c r="I47">
        <v>6.1139999999999999</v>
      </c>
      <c r="J47">
        <v>31.87</v>
      </c>
      <c r="K47">
        <v>42.22</v>
      </c>
      <c r="L47">
        <v>13.34</v>
      </c>
      <c r="M47">
        <v>53.52</v>
      </c>
      <c r="N47">
        <v>11.78</v>
      </c>
      <c r="O47">
        <v>4.1849999999999996</v>
      </c>
      <c r="P47">
        <v>5.6559999999999997</v>
      </c>
    </row>
    <row r="48" spans="2:16" x14ac:dyDescent="0.25">
      <c r="B48" s="4">
        <v>45698</v>
      </c>
      <c r="C48">
        <v>1.0307500000000001</v>
      </c>
      <c r="D48">
        <v>10.92435</v>
      </c>
      <c r="E48" s="4">
        <v>45698</v>
      </c>
      <c r="F48">
        <v>12708.8</v>
      </c>
      <c r="G48">
        <v>50.25</v>
      </c>
      <c r="H48">
        <v>11.505000000000001</v>
      </c>
      <c r="I48">
        <v>6.02</v>
      </c>
      <c r="J48">
        <v>32.08</v>
      </c>
      <c r="K48">
        <v>42</v>
      </c>
      <c r="L48">
        <v>13.57</v>
      </c>
      <c r="M48">
        <v>53.26</v>
      </c>
      <c r="N48">
        <v>11.57</v>
      </c>
      <c r="O48">
        <v>4.1349999999999998</v>
      </c>
      <c r="P48">
        <v>5.484</v>
      </c>
    </row>
    <row r="49" spans="2:16" x14ac:dyDescent="0.25">
      <c r="B49" s="4">
        <v>45695</v>
      </c>
      <c r="C49">
        <v>1.0327500000000001</v>
      </c>
      <c r="D49">
        <v>10.9411</v>
      </c>
      <c r="E49" s="4">
        <v>45695</v>
      </c>
      <c r="F49">
        <v>12688.9</v>
      </c>
      <c r="G49">
        <v>49.7</v>
      </c>
      <c r="H49">
        <v>11.65</v>
      </c>
      <c r="I49">
        <v>6.0339999999999998</v>
      </c>
      <c r="J49">
        <v>31.85</v>
      </c>
      <c r="K49">
        <v>41.2</v>
      </c>
      <c r="L49">
        <v>13.505000000000001</v>
      </c>
      <c r="M49">
        <v>52.66</v>
      </c>
      <c r="N49">
        <v>11.545</v>
      </c>
      <c r="O49">
        <v>4.1020000000000003</v>
      </c>
      <c r="P49">
        <v>5.5270000000000001</v>
      </c>
    </row>
    <row r="50" spans="2:16" x14ac:dyDescent="0.25">
      <c r="B50" s="4">
        <v>45694</v>
      </c>
      <c r="C50">
        <v>1.0383</v>
      </c>
      <c r="D50">
        <v>10.900650000000001</v>
      </c>
      <c r="E50" s="4">
        <v>45694</v>
      </c>
      <c r="F50">
        <v>12731</v>
      </c>
      <c r="G50">
        <v>49.5</v>
      </c>
      <c r="H50">
        <v>11.635</v>
      </c>
      <c r="I50">
        <v>6.07</v>
      </c>
      <c r="J50">
        <v>32.409999999999997</v>
      </c>
      <c r="K50">
        <v>40.9</v>
      </c>
      <c r="L50">
        <v>13.595000000000001</v>
      </c>
      <c r="M50">
        <v>52.74</v>
      </c>
      <c r="N50">
        <v>11.5</v>
      </c>
      <c r="O50">
        <v>4.0430000000000001</v>
      </c>
      <c r="P50">
        <v>5.6280000000000001</v>
      </c>
    </row>
    <row r="51" spans="2:16" x14ac:dyDescent="0.25">
      <c r="B51" s="4">
        <v>45693</v>
      </c>
      <c r="C51">
        <v>1.0402499999999999</v>
      </c>
      <c r="D51">
        <v>10.90855</v>
      </c>
      <c r="E51" s="4">
        <v>45693</v>
      </c>
      <c r="F51">
        <v>12536.7</v>
      </c>
      <c r="G51">
        <v>48.94</v>
      </c>
      <c r="H51">
        <v>11.03</v>
      </c>
      <c r="I51">
        <v>5.8959999999999999</v>
      </c>
      <c r="J51">
        <v>32.5</v>
      </c>
      <c r="K51">
        <v>40.76</v>
      </c>
      <c r="L51">
        <v>13.775</v>
      </c>
      <c r="M51">
        <v>52.16</v>
      </c>
      <c r="N51">
        <v>11.445</v>
      </c>
      <c r="O51">
        <v>3.9769999999999999</v>
      </c>
      <c r="P51">
        <v>5.4020000000000001</v>
      </c>
    </row>
    <row r="52" spans="2:16" x14ac:dyDescent="0.25">
      <c r="B52" s="4">
        <v>45692</v>
      </c>
      <c r="C52">
        <v>1.0379</v>
      </c>
      <c r="D52">
        <v>10.970599999999999</v>
      </c>
      <c r="E52" s="4">
        <v>45692</v>
      </c>
      <c r="F52">
        <v>12372.8</v>
      </c>
      <c r="G52">
        <v>49.06</v>
      </c>
      <c r="H52">
        <v>11</v>
      </c>
      <c r="I52">
        <v>5.9379999999999997</v>
      </c>
      <c r="J52">
        <v>31.97</v>
      </c>
      <c r="K52">
        <v>40.82</v>
      </c>
      <c r="L52">
        <v>13.69</v>
      </c>
      <c r="M52">
        <v>52.34</v>
      </c>
      <c r="N52">
        <v>11.48</v>
      </c>
      <c r="O52">
        <v>3.919</v>
      </c>
      <c r="P52">
        <v>4.9885000000000002</v>
      </c>
    </row>
    <row r="53" spans="2:16" x14ac:dyDescent="0.25">
      <c r="B53" s="4">
        <v>45691</v>
      </c>
      <c r="C53">
        <v>1.0344500000000001</v>
      </c>
      <c r="D53">
        <v>11.066050000000001</v>
      </c>
      <c r="E53" s="4">
        <v>45691</v>
      </c>
      <c r="F53">
        <v>12205.8</v>
      </c>
      <c r="G53">
        <v>48.52</v>
      </c>
      <c r="H53">
        <v>10.744999999999999</v>
      </c>
      <c r="I53">
        <v>5.7919999999999998</v>
      </c>
      <c r="J53">
        <v>32.380000000000003</v>
      </c>
      <c r="K53">
        <v>40.36</v>
      </c>
      <c r="L53">
        <v>13.57</v>
      </c>
      <c r="M53">
        <v>51.74</v>
      </c>
      <c r="N53">
        <v>11.31</v>
      </c>
      <c r="O53">
        <v>3.9609999999999999</v>
      </c>
      <c r="P53">
        <v>4.8414999999999999</v>
      </c>
    </row>
    <row r="54" spans="2:16" x14ac:dyDescent="0.25">
      <c r="B54" s="4">
        <v>45688</v>
      </c>
      <c r="C54">
        <v>1.0363500000000001</v>
      </c>
      <c r="D54">
        <v>11.09675</v>
      </c>
      <c r="E54" s="4">
        <v>45688</v>
      </c>
      <c r="F54">
        <v>12368.9</v>
      </c>
      <c r="G54">
        <v>49.28</v>
      </c>
      <c r="H54">
        <v>11.05</v>
      </c>
      <c r="I54">
        <v>5.8559999999999999</v>
      </c>
      <c r="J54">
        <v>32.39</v>
      </c>
      <c r="K54">
        <v>41.4</v>
      </c>
      <c r="L54">
        <v>13.64</v>
      </c>
      <c r="M54">
        <v>52.72</v>
      </c>
      <c r="N54">
        <v>11.27</v>
      </c>
      <c r="O54">
        <v>3.9350000000000001</v>
      </c>
      <c r="P54">
        <v>4.9640000000000004</v>
      </c>
    </row>
    <row r="55" spans="2:16" x14ac:dyDescent="0.25">
      <c r="B55" s="4">
        <v>45687</v>
      </c>
      <c r="C55">
        <v>1.03905</v>
      </c>
      <c r="D55">
        <v>11.055999999999999</v>
      </c>
      <c r="E55" s="4">
        <v>45687</v>
      </c>
      <c r="F55">
        <v>12419.6</v>
      </c>
      <c r="G55">
        <v>49.22</v>
      </c>
      <c r="H55">
        <v>11.215</v>
      </c>
      <c r="I55">
        <v>5.8360000000000003</v>
      </c>
      <c r="J55">
        <v>32.950000000000003</v>
      </c>
      <c r="K55">
        <v>41.86</v>
      </c>
      <c r="L55">
        <v>13.66</v>
      </c>
      <c r="M55">
        <v>52.74</v>
      </c>
      <c r="N55">
        <v>11.335000000000001</v>
      </c>
      <c r="O55">
        <v>3.9660000000000002</v>
      </c>
      <c r="P55">
        <v>5.0270000000000001</v>
      </c>
    </row>
    <row r="56" spans="2:16" x14ac:dyDescent="0.25">
      <c r="B56" s="4">
        <v>45686</v>
      </c>
      <c r="C56">
        <v>1.0420499999999999</v>
      </c>
      <c r="D56">
        <v>11.0008</v>
      </c>
      <c r="E56" s="4">
        <v>45686</v>
      </c>
      <c r="F56">
        <v>12286.5</v>
      </c>
      <c r="G56">
        <v>48.38</v>
      </c>
      <c r="H56">
        <v>11.065</v>
      </c>
      <c r="I56">
        <v>5.9139999999999997</v>
      </c>
      <c r="J56">
        <v>32.369999999999997</v>
      </c>
      <c r="K56">
        <v>41.18</v>
      </c>
      <c r="L56">
        <v>13.54</v>
      </c>
      <c r="M56">
        <v>51.48</v>
      </c>
      <c r="N56">
        <v>11.27</v>
      </c>
      <c r="O56">
        <v>3.95</v>
      </c>
      <c r="P56">
        <v>5.0069999999999997</v>
      </c>
    </row>
    <row r="57" spans="2:16" x14ac:dyDescent="0.25">
      <c r="B57" s="4">
        <v>45685</v>
      </c>
      <c r="C57">
        <v>1.0429999999999999</v>
      </c>
      <c r="D57">
        <v>10.9985</v>
      </c>
      <c r="E57" s="4">
        <v>45685</v>
      </c>
      <c r="F57">
        <v>12154.2</v>
      </c>
      <c r="G57">
        <v>47.94</v>
      </c>
      <c r="H57">
        <v>10.94</v>
      </c>
      <c r="I57">
        <v>5.7439999999999998</v>
      </c>
      <c r="J57">
        <v>32.619999999999997</v>
      </c>
      <c r="K57">
        <v>41.68</v>
      </c>
      <c r="L57">
        <v>13.535</v>
      </c>
      <c r="M57">
        <v>50.1</v>
      </c>
      <c r="N57">
        <v>11.23</v>
      </c>
      <c r="O57">
        <v>3.911</v>
      </c>
      <c r="P57">
        <v>4.9139999999999997</v>
      </c>
    </row>
    <row r="58" spans="2:16" x14ac:dyDescent="0.25">
      <c r="B58" s="4">
        <v>45684</v>
      </c>
      <c r="C58">
        <v>1.0491999999999999</v>
      </c>
      <c r="D58">
        <v>10.9323</v>
      </c>
      <c r="E58" s="4">
        <v>45684</v>
      </c>
      <c r="F58">
        <v>11997.1</v>
      </c>
      <c r="G58">
        <v>48.5</v>
      </c>
      <c r="H58">
        <v>10.785</v>
      </c>
      <c r="I58">
        <v>5.6980000000000004</v>
      </c>
      <c r="J58">
        <v>32.26</v>
      </c>
      <c r="K58">
        <v>41.12</v>
      </c>
      <c r="L58">
        <v>13.365</v>
      </c>
      <c r="M58">
        <v>48.6</v>
      </c>
      <c r="N58">
        <v>11.154999999999999</v>
      </c>
      <c r="O58">
        <v>3.8450000000000002</v>
      </c>
      <c r="P58">
        <v>4.9020000000000001</v>
      </c>
    </row>
    <row r="59" spans="2:16" x14ac:dyDescent="0.25">
      <c r="B59" s="4">
        <v>45681</v>
      </c>
      <c r="C59">
        <v>1.0494000000000001</v>
      </c>
      <c r="D59">
        <v>10.92615</v>
      </c>
      <c r="E59" s="4">
        <v>45681</v>
      </c>
      <c r="F59">
        <v>11982.6</v>
      </c>
      <c r="G59">
        <v>50.8</v>
      </c>
      <c r="H59">
        <v>10.72</v>
      </c>
      <c r="I59">
        <v>5.742</v>
      </c>
      <c r="J59">
        <v>31.34</v>
      </c>
      <c r="K59">
        <v>41.3</v>
      </c>
      <c r="L59">
        <v>13.154999999999999</v>
      </c>
      <c r="M59">
        <v>48.91</v>
      </c>
      <c r="N59">
        <v>11.37</v>
      </c>
      <c r="O59">
        <v>3.7810000000000001</v>
      </c>
      <c r="P59">
        <v>4.8825000000000003</v>
      </c>
    </row>
    <row r="60" spans="2:16" x14ac:dyDescent="0.25">
      <c r="B60" s="4">
        <v>45680</v>
      </c>
      <c r="C60">
        <v>1.0416000000000001</v>
      </c>
      <c r="D60">
        <v>11.0131</v>
      </c>
      <c r="E60" s="4">
        <v>45680</v>
      </c>
      <c r="F60">
        <v>11991.5</v>
      </c>
      <c r="G60">
        <v>51.75</v>
      </c>
      <c r="H60">
        <v>10.635</v>
      </c>
      <c r="I60">
        <v>5.6820000000000004</v>
      </c>
      <c r="J60">
        <v>31.75</v>
      </c>
      <c r="K60">
        <v>41.88</v>
      </c>
      <c r="L60">
        <v>13.195</v>
      </c>
      <c r="M60">
        <v>48.7</v>
      </c>
      <c r="N60">
        <v>11.38</v>
      </c>
      <c r="O60">
        <v>3.798</v>
      </c>
      <c r="P60">
        <v>4.8540000000000001</v>
      </c>
    </row>
    <row r="61" spans="2:16" x14ac:dyDescent="0.25">
      <c r="B61" s="4">
        <v>45679</v>
      </c>
      <c r="C61">
        <v>1.0408500000000001</v>
      </c>
      <c r="D61">
        <v>11.006349999999999</v>
      </c>
      <c r="E61" s="4">
        <v>45679</v>
      </c>
      <c r="F61">
        <v>11882.7</v>
      </c>
      <c r="G61">
        <v>51</v>
      </c>
      <c r="H61">
        <v>10.355</v>
      </c>
      <c r="I61">
        <v>5.5359999999999996</v>
      </c>
      <c r="J61">
        <v>32.1</v>
      </c>
      <c r="K61">
        <v>41.62</v>
      </c>
      <c r="L61">
        <v>13.195</v>
      </c>
      <c r="M61">
        <v>48.67</v>
      </c>
      <c r="N61">
        <v>11.39</v>
      </c>
      <c r="O61">
        <v>3.8130000000000002</v>
      </c>
      <c r="P61">
        <v>4.7380000000000004</v>
      </c>
    </row>
    <row r="62" spans="2:16" x14ac:dyDescent="0.25">
      <c r="B62" s="4">
        <v>45678</v>
      </c>
      <c r="C62">
        <v>1.04295</v>
      </c>
      <c r="D62">
        <v>10.980449999999999</v>
      </c>
      <c r="E62" s="4">
        <v>45678</v>
      </c>
      <c r="F62">
        <v>11927.4</v>
      </c>
      <c r="G62">
        <v>48.96</v>
      </c>
      <c r="H62">
        <v>10.44</v>
      </c>
      <c r="I62">
        <v>5.6</v>
      </c>
      <c r="J62">
        <v>31.98</v>
      </c>
      <c r="K62">
        <v>40.92</v>
      </c>
      <c r="L62">
        <v>13.33</v>
      </c>
      <c r="M62">
        <v>48.48</v>
      </c>
      <c r="N62">
        <v>11.43</v>
      </c>
      <c r="O62">
        <v>3.887</v>
      </c>
      <c r="P62">
        <v>4.7895000000000003</v>
      </c>
    </row>
    <row r="63" spans="2:16" x14ac:dyDescent="0.25">
      <c r="B63" s="4">
        <v>45677</v>
      </c>
      <c r="C63">
        <v>1.0416000000000001</v>
      </c>
      <c r="D63">
        <v>11.0213</v>
      </c>
      <c r="E63" s="4">
        <v>45677</v>
      </c>
      <c r="F63">
        <v>11943.6</v>
      </c>
      <c r="G63">
        <v>48.335228999999998</v>
      </c>
      <c r="H63">
        <v>10.425000000000001</v>
      </c>
      <c r="I63">
        <v>5.6139999999999999</v>
      </c>
      <c r="J63">
        <v>32.1</v>
      </c>
      <c r="K63">
        <v>40.54</v>
      </c>
      <c r="L63">
        <v>13.234999999999999</v>
      </c>
      <c r="M63">
        <v>48.95</v>
      </c>
      <c r="N63">
        <v>11.5</v>
      </c>
      <c r="O63">
        <v>3.8620000000000001</v>
      </c>
      <c r="P63">
        <v>4.8949999999999996</v>
      </c>
    </row>
    <row r="64" spans="2:16" x14ac:dyDescent="0.25">
      <c r="B64" s="4">
        <v>45674</v>
      </c>
      <c r="C64">
        <v>1.02715</v>
      </c>
      <c r="D64">
        <v>11.19575</v>
      </c>
      <c r="E64" s="4">
        <v>45674</v>
      </c>
      <c r="F64">
        <v>11916.3</v>
      </c>
      <c r="G64">
        <v>47.740943000000001</v>
      </c>
      <c r="H64">
        <v>10.335000000000001</v>
      </c>
      <c r="I64">
        <v>5.556</v>
      </c>
      <c r="J64">
        <v>32.130000000000003</v>
      </c>
      <c r="K64">
        <v>40.200000000000003</v>
      </c>
      <c r="L64">
        <v>13.3</v>
      </c>
      <c r="M64">
        <v>49.38</v>
      </c>
      <c r="N64">
        <v>11.625</v>
      </c>
      <c r="O64">
        <v>3.97</v>
      </c>
      <c r="P64">
        <v>4.7995000000000001</v>
      </c>
    </row>
    <row r="65" spans="2:16" x14ac:dyDescent="0.25">
      <c r="B65" s="4">
        <v>45673</v>
      </c>
      <c r="C65">
        <v>1.0299</v>
      </c>
      <c r="D65">
        <v>11.153600000000001</v>
      </c>
      <c r="E65" s="4">
        <v>45673</v>
      </c>
      <c r="F65">
        <v>11840.6</v>
      </c>
      <c r="G65">
        <v>47.126848000000003</v>
      </c>
      <c r="H65">
        <v>10.33</v>
      </c>
      <c r="I65">
        <v>5.532</v>
      </c>
      <c r="J65">
        <v>31.55</v>
      </c>
      <c r="K65">
        <v>39.78</v>
      </c>
      <c r="L65">
        <v>13.27</v>
      </c>
      <c r="M65">
        <v>49.01</v>
      </c>
      <c r="N65">
        <v>11.555</v>
      </c>
      <c r="O65">
        <v>3.9550000000000001</v>
      </c>
      <c r="P65">
        <v>4.7824999999999998</v>
      </c>
    </row>
    <row r="66" spans="2:16" x14ac:dyDescent="0.25">
      <c r="B66" s="4">
        <v>45672</v>
      </c>
      <c r="C66">
        <v>1.02895</v>
      </c>
      <c r="D66">
        <v>11.1591</v>
      </c>
      <c r="E66" s="4">
        <v>45672</v>
      </c>
      <c r="F66">
        <v>11898.5</v>
      </c>
      <c r="G66">
        <v>47.186276999999997</v>
      </c>
      <c r="H66">
        <v>10.41</v>
      </c>
      <c r="I66">
        <v>5.6680000000000001</v>
      </c>
      <c r="J66">
        <v>30.98</v>
      </c>
      <c r="K66">
        <v>39.299999999999997</v>
      </c>
      <c r="L66">
        <v>13.265000000000001</v>
      </c>
      <c r="M66">
        <v>50.28</v>
      </c>
      <c r="N66">
        <v>11.73</v>
      </c>
      <c r="O66">
        <v>3.9729999999999999</v>
      </c>
      <c r="P66">
        <v>4.7655000000000003</v>
      </c>
    </row>
    <row r="67" spans="2:16" x14ac:dyDescent="0.25">
      <c r="B67" s="4">
        <v>45671</v>
      </c>
      <c r="C67">
        <v>1.0307999999999999</v>
      </c>
      <c r="D67">
        <v>11.1691</v>
      </c>
      <c r="E67" s="4">
        <v>45671</v>
      </c>
      <c r="F67">
        <v>11752.1</v>
      </c>
      <c r="G67">
        <v>46.770277</v>
      </c>
      <c r="H67">
        <v>10.345000000000001</v>
      </c>
      <c r="I67">
        <v>5.77</v>
      </c>
      <c r="J67">
        <v>28.84</v>
      </c>
      <c r="K67">
        <v>39.06</v>
      </c>
      <c r="L67">
        <v>13.125</v>
      </c>
      <c r="M67">
        <v>49.36</v>
      </c>
      <c r="N67">
        <v>11.67</v>
      </c>
      <c r="O67">
        <v>3.9140000000000001</v>
      </c>
      <c r="P67">
        <v>4.6859999999999999</v>
      </c>
    </row>
    <row r="68" spans="2:16" x14ac:dyDescent="0.25">
      <c r="B68" s="4">
        <v>45670</v>
      </c>
      <c r="C68">
        <v>1.0245</v>
      </c>
      <c r="D68">
        <v>11.24775</v>
      </c>
      <c r="E68" s="4">
        <v>45670</v>
      </c>
      <c r="F68">
        <v>11688.2</v>
      </c>
      <c r="G68">
        <v>46.829704999999997</v>
      </c>
      <c r="H68">
        <v>10.244999999999999</v>
      </c>
      <c r="I68">
        <v>5.702</v>
      </c>
      <c r="J68">
        <v>28.72</v>
      </c>
      <c r="K68">
        <v>39.54</v>
      </c>
      <c r="L68">
        <v>13.135</v>
      </c>
      <c r="M68">
        <v>48.91</v>
      </c>
      <c r="N68">
        <v>11.9</v>
      </c>
      <c r="O68">
        <v>3.9060000000000001</v>
      </c>
      <c r="P68">
        <v>4.5880000000000001</v>
      </c>
    </row>
    <row r="69" spans="2:16" x14ac:dyDescent="0.25">
      <c r="B69" s="4">
        <v>45667</v>
      </c>
      <c r="C69">
        <v>1.0245500000000001</v>
      </c>
      <c r="D69">
        <v>11.223000000000001</v>
      </c>
      <c r="E69" s="4">
        <v>45667</v>
      </c>
      <c r="F69">
        <v>11720.9</v>
      </c>
      <c r="G69">
        <v>47.047609999999999</v>
      </c>
      <c r="H69">
        <v>9.9359999999999999</v>
      </c>
      <c r="I69">
        <v>5.6440000000000001</v>
      </c>
      <c r="J69">
        <v>28.95</v>
      </c>
      <c r="K69">
        <v>39.68</v>
      </c>
      <c r="L69">
        <v>13.18</v>
      </c>
      <c r="M69">
        <v>50.14</v>
      </c>
      <c r="N69">
        <v>11.695</v>
      </c>
      <c r="O69">
        <v>3.9</v>
      </c>
      <c r="P69">
        <v>4.5685000000000002</v>
      </c>
    </row>
    <row r="70" spans="2:16" x14ac:dyDescent="0.25">
      <c r="B70" s="4">
        <v>45666</v>
      </c>
      <c r="C70">
        <v>1.0299499999999999</v>
      </c>
      <c r="D70">
        <v>11.1553</v>
      </c>
      <c r="E70" s="4">
        <v>45666</v>
      </c>
      <c r="F70">
        <v>11899.3</v>
      </c>
      <c r="G70">
        <v>48.097515000000001</v>
      </c>
      <c r="H70">
        <v>9.9939999999999998</v>
      </c>
      <c r="I70">
        <v>5.6340000000000003</v>
      </c>
      <c r="J70">
        <v>28.77</v>
      </c>
      <c r="K70">
        <v>41.04</v>
      </c>
      <c r="L70">
        <v>13.577208000000001</v>
      </c>
      <c r="M70">
        <v>51.1</v>
      </c>
      <c r="N70">
        <v>12.05</v>
      </c>
      <c r="O70">
        <v>3.9159999999999999</v>
      </c>
      <c r="P70">
        <v>4.5694999999999997</v>
      </c>
    </row>
    <row r="71" spans="2:16" x14ac:dyDescent="0.25">
      <c r="B71" s="4">
        <v>45665</v>
      </c>
      <c r="C71">
        <v>1.0319</v>
      </c>
      <c r="D71">
        <v>11.150550000000001</v>
      </c>
      <c r="E71" s="4">
        <v>45665</v>
      </c>
      <c r="F71">
        <v>11798.1</v>
      </c>
      <c r="G71">
        <v>47.780562000000003</v>
      </c>
      <c r="H71">
        <v>9.9019999999999992</v>
      </c>
      <c r="I71">
        <v>5.43</v>
      </c>
      <c r="J71">
        <v>28.72</v>
      </c>
      <c r="K71">
        <v>40.64</v>
      </c>
      <c r="L71">
        <v>13.52286</v>
      </c>
      <c r="M71">
        <v>50.68</v>
      </c>
      <c r="N71">
        <v>11.795</v>
      </c>
      <c r="O71">
        <v>3.919</v>
      </c>
      <c r="P71">
        <v>4.5694999999999997</v>
      </c>
    </row>
    <row r="72" spans="2:16" x14ac:dyDescent="0.25">
      <c r="B72" s="4">
        <v>45664</v>
      </c>
      <c r="C72">
        <v>1.034</v>
      </c>
      <c r="D72">
        <v>11.120799999999999</v>
      </c>
      <c r="E72" s="4">
        <v>45664</v>
      </c>
      <c r="F72">
        <v>11811.9</v>
      </c>
      <c r="G72">
        <v>47.364561999999999</v>
      </c>
      <c r="H72">
        <v>9.8740000000000006</v>
      </c>
      <c r="I72">
        <v>5.3220000000000001</v>
      </c>
      <c r="J72">
        <v>29.52</v>
      </c>
      <c r="K72">
        <v>40.68</v>
      </c>
      <c r="L72">
        <v>13.547563999999999</v>
      </c>
      <c r="M72">
        <v>50.84</v>
      </c>
      <c r="N72">
        <v>11.85</v>
      </c>
      <c r="O72">
        <v>3.923</v>
      </c>
      <c r="P72">
        <v>4.5940000000000003</v>
      </c>
    </row>
    <row r="73" spans="2:16" x14ac:dyDescent="0.25">
      <c r="B73" s="4">
        <v>45663</v>
      </c>
      <c r="C73">
        <v>1.03905</v>
      </c>
      <c r="D73">
        <v>11.04705</v>
      </c>
      <c r="E73" s="4">
        <v>45663</v>
      </c>
      <c r="F73">
        <v>11808.2</v>
      </c>
      <c r="G73">
        <v>47.998466999999998</v>
      </c>
      <c r="H73">
        <v>9.7439999999999998</v>
      </c>
      <c r="I73">
        <v>5.3280000000000003</v>
      </c>
      <c r="J73">
        <v>30.24</v>
      </c>
      <c r="K73">
        <v>40.82</v>
      </c>
      <c r="L73">
        <v>13.641438000000001</v>
      </c>
      <c r="M73">
        <v>50.92</v>
      </c>
      <c r="N73">
        <v>12.015000000000001</v>
      </c>
      <c r="O73">
        <v>3.9580000000000002</v>
      </c>
      <c r="P73">
        <v>4.55</v>
      </c>
    </row>
    <row r="74" spans="2:16" x14ac:dyDescent="0.25">
      <c r="B74" s="4">
        <v>45660</v>
      </c>
      <c r="C74">
        <v>1.0308999999999999</v>
      </c>
      <c r="D74">
        <v>11.1114</v>
      </c>
      <c r="E74" s="4">
        <v>45660</v>
      </c>
      <c r="F74">
        <v>11651.6</v>
      </c>
      <c r="G74">
        <v>48.018276</v>
      </c>
      <c r="H74">
        <v>9.3179999999999996</v>
      </c>
      <c r="I74">
        <v>5.2039999999999997</v>
      </c>
      <c r="J74">
        <v>30.64</v>
      </c>
      <c r="K74">
        <v>40.58</v>
      </c>
      <c r="L74">
        <v>13.58709</v>
      </c>
      <c r="M74">
        <v>49.98</v>
      </c>
      <c r="N74">
        <v>11.87</v>
      </c>
      <c r="O74">
        <v>3.972</v>
      </c>
      <c r="P74">
        <v>4.3985000000000003</v>
      </c>
    </row>
    <row r="75" spans="2:16" x14ac:dyDescent="0.25">
      <c r="B75" s="4">
        <v>45659</v>
      </c>
      <c r="C75">
        <v>1.0266</v>
      </c>
      <c r="D75">
        <v>11.162850000000001</v>
      </c>
      <c r="E75" s="4">
        <v>45659</v>
      </c>
      <c r="F75">
        <v>11676.9</v>
      </c>
      <c r="G75">
        <v>48.355038</v>
      </c>
      <c r="H75">
        <v>9.298</v>
      </c>
      <c r="I75">
        <v>5.2</v>
      </c>
      <c r="J75">
        <v>31.18</v>
      </c>
      <c r="K75">
        <v>40.86</v>
      </c>
      <c r="L75">
        <v>13.419104000000001</v>
      </c>
      <c r="M75">
        <v>50.32</v>
      </c>
      <c r="N75">
        <v>11.86</v>
      </c>
      <c r="O75">
        <v>3.992</v>
      </c>
      <c r="P75">
        <v>4.4029999999999996</v>
      </c>
    </row>
    <row r="76" spans="2:16" x14ac:dyDescent="0.25">
      <c r="B76" s="4">
        <v>45658</v>
      </c>
      <c r="C76">
        <v>1.03565</v>
      </c>
      <c r="D76">
        <v>11.0649</v>
      </c>
      <c r="E76" s="4">
        <v>45657</v>
      </c>
      <c r="F76">
        <v>11595</v>
      </c>
      <c r="G76">
        <v>47.978656999999998</v>
      </c>
      <c r="H76">
        <v>9.452</v>
      </c>
      <c r="I76">
        <v>5.2359999999999998</v>
      </c>
      <c r="J76">
        <v>30.51</v>
      </c>
      <c r="K76">
        <v>40.6</v>
      </c>
      <c r="L76">
        <v>13.142422</v>
      </c>
      <c r="M76">
        <v>49.64</v>
      </c>
      <c r="N76">
        <v>11.69</v>
      </c>
      <c r="O76">
        <v>3.9369999999999998</v>
      </c>
      <c r="P76">
        <v>4.4645000000000001</v>
      </c>
    </row>
    <row r="77" spans="2:16" x14ac:dyDescent="0.25">
      <c r="B77" s="4">
        <v>45657</v>
      </c>
      <c r="C77">
        <v>1.03535</v>
      </c>
      <c r="D77">
        <v>11.06915</v>
      </c>
      <c r="E77" s="4">
        <v>45656</v>
      </c>
      <c r="F77">
        <v>11536.8</v>
      </c>
      <c r="G77">
        <v>47.463610000000003</v>
      </c>
      <c r="H77">
        <v>9.3699999999999992</v>
      </c>
      <c r="I77">
        <v>5.2119999999999997</v>
      </c>
      <c r="J77">
        <v>30.45</v>
      </c>
      <c r="K77">
        <v>40.659999999999997</v>
      </c>
      <c r="L77">
        <v>13.058429</v>
      </c>
      <c r="M77">
        <v>49.64</v>
      </c>
      <c r="N77">
        <v>11.484999999999999</v>
      </c>
      <c r="O77">
        <v>3.9279999999999999</v>
      </c>
      <c r="P77">
        <v>4.3964999999999996</v>
      </c>
    </row>
    <row r="78" spans="2:16" x14ac:dyDescent="0.25">
      <c r="B78" s="4">
        <v>45656</v>
      </c>
      <c r="C78">
        <v>1.0407500000000001</v>
      </c>
      <c r="D78">
        <v>11.022349999999999</v>
      </c>
      <c r="E78" s="4">
        <v>45653</v>
      </c>
      <c r="F78">
        <v>11531.6</v>
      </c>
      <c r="G78">
        <v>47.562657999999999</v>
      </c>
      <c r="H78">
        <v>9.3859999999999992</v>
      </c>
      <c r="I78">
        <v>5.1660000000000004</v>
      </c>
      <c r="J78">
        <v>30.56</v>
      </c>
      <c r="K78">
        <v>40.6</v>
      </c>
      <c r="L78">
        <v>13.009021000000001</v>
      </c>
      <c r="M78">
        <v>49.83</v>
      </c>
      <c r="N78">
        <v>11.285</v>
      </c>
      <c r="O78">
        <v>3.94</v>
      </c>
      <c r="P78">
        <v>4.3879999999999999</v>
      </c>
    </row>
    <row r="79" spans="2:16" x14ac:dyDescent="0.25">
      <c r="B79" s="4">
        <v>45653</v>
      </c>
      <c r="C79">
        <v>1.0427999999999999</v>
      </c>
      <c r="D79">
        <v>11.004</v>
      </c>
      <c r="E79" s="4">
        <v>45651</v>
      </c>
      <c r="F79">
        <v>11473.9</v>
      </c>
    </row>
    <row r="80" spans="2:16" x14ac:dyDescent="0.25">
      <c r="B80" s="4">
        <v>45652</v>
      </c>
      <c r="C80">
        <v>1.0423</v>
      </c>
      <c r="D80">
        <v>11.0473</v>
      </c>
      <c r="E80" s="4">
        <v>45650</v>
      </c>
      <c r="F80">
        <v>11473.9</v>
      </c>
      <c r="G80">
        <v>47.423991000000001</v>
      </c>
      <c r="H80">
        <v>9.266</v>
      </c>
      <c r="I80">
        <v>5.1440000000000001</v>
      </c>
      <c r="J80">
        <v>30.61</v>
      </c>
      <c r="K80">
        <v>40.54</v>
      </c>
      <c r="L80">
        <v>12.984317000000001</v>
      </c>
      <c r="M80">
        <v>49.51</v>
      </c>
      <c r="N80">
        <v>11.195</v>
      </c>
      <c r="O80">
        <v>3.9129999999999998</v>
      </c>
      <c r="P80">
        <v>4.3209999999999997</v>
      </c>
    </row>
    <row r="81" spans="2:16" x14ac:dyDescent="0.25">
      <c r="B81" s="4">
        <v>45651</v>
      </c>
      <c r="C81">
        <v>1.0405500000000001</v>
      </c>
      <c r="D81">
        <v>11.082800000000001</v>
      </c>
      <c r="E81" s="4">
        <v>45649</v>
      </c>
      <c r="F81">
        <v>11435.7</v>
      </c>
      <c r="G81">
        <v>46.928753</v>
      </c>
      <c r="H81">
        <v>9.3000000000000007</v>
      </c>
      <c r="I81">
        <v>5.12</v>
      </c>
      <c r="J81">
        <v>30.5</v>
      </c>
      <c r="K81">
        <v>40.06</v>
      </c>
      <c r="L81">
        <v>12.925027999999999</v>
      </c>
      <c r="M81">
        <v>49.44</v>
      </c>
      <c r="N81">
        <v>11.115</v>
      </c>
      <c r="O81">
        <v>3.9129999999999998</v>
      </c>
      <c r="P81">
        <v>4.3315000000000001</v>
      </c>
    </row>
    <row r="82" spans="2:16" x14ac:dyDescent="0.25">
      <c r="B82" s="4">
        <v>45650</v>
      </c>
      <c r="C82">
        <v>1.0398000000000001</v>
      </c>
      <c r="D82">
        <v>11.097300000000001</v>
      </c>
      <c r="E82" s="4">
        <v>45646</v>
      </c>
      <c r="F82">
        <v>11467.3</v>
      </c>
      <c r="G82">
        <v>47.007990999999997</v>
      </c>
      <c r="H82">
        <v>9.3019999999999996</v>
      </c>
      <c r="I82">
        <v>5.0860000000000003</v>
      </c>
      <c r="J82">
        <v>30.3</v>
      </c>
      <c r="K82">
        <v>39.840000000000003</v>
      </c>
      <c r="L82">
        <v>12.895384</v>
      </c>
      <c r="M82">
        <v>50.06</v>
      </c>
      <c r="N82">
        <v>11.015000000000001</v>
      </c>
      <c r="O82">
        <v>3.9279999999999999</v>
      </c>
      <c r="P82">
        <v>4.3564999999999996</v>
      </c>
    </row>
    <row r="83" spans="2:16" x14ac:dyDescent="0.25">
      <c r="B83" s="4">
        <v>45649</v>
      </c>
      <c r="C83">
        <v>1.0405500000000001</v>
      </c>
      <c r="D83">
        <v>11.04485</v>
      </c>
      <c r="E83" s="4">
        <v>45645</v>
      </c>
      <c r="F83">
        <v>11439.9</v>
      </c>
      <c r="G83">
        <v>46.908943000000001</v>
      </c>
      <c r="H83">
        <v>9.3740000000000006</v>
      </c>
      <c r="I83">
        <v>5.1580000000000004</v>
      </c>
      <c r="J83">
        <v>29.64</v>
      </c>
      <c r="K83">
        <v>40.1</v>
      </c>
      <c r="L83">
        <v>12.826212999999999</v>
      </c>
      <c r="M83">
        <v>49.41</v>
      </c>
      <c r="N83">
        <v>11.02</v>
      </c>
      <c r="O83">
        <v>3.956</v>
      </c>
      <c r="P83">
        <v>4.3985000000000003</v>
      </c>
    </row>
    <row r="84" spans="2:16" x14ac:dyDescent="0.25">
      <c r="B84" s="4">
        <v>45646</v>
      </c>
      <c r="C84">
        <v>1.0429999999999999</v>
      </c>
      <c r="D84">
        <v>11.034050000000001</v>
      </c>
      <c r="E84" s="4">
        <v>45644</v>
      </c>
      <c r="F84">
        <v>11617.9</v>
      </c>
      <c r="G84">
        <v>47.384371999999999</v>
      </c>
      <c r="H84">
        <v>9.56</v>
      </c>
      <c r="I84">
        <v>5.1559999999999997</v>
      </c>
      <c r="J84">
        <v>30.45</v>
      </c>
      <c r="K84">
        <v>40.520000000000003</v>
      </c>
      <c r="L84">
        <v>13.009021000000001</v>
      </c>
      <c r="M84">
        <v>50.3</v>
      </c>
      <c r="N84">
        <v>11.14</v>
      </c>
      <c r="O84">
        <v>4.01</v>
      </c>
      <c r="P84">
        <v>4.5054999999999996</v>
      </c>
    </row>
    <row r="85" spans="2:16" x14ac:dyDescent="0.25">
      <c r="B85" s="4">
        <v>45645</v>
      </c>
      <c r="C85">
        <v>1.0363</v>
      </c>
      <c r="D85">
        <v>11.03035</v>
      </c>
      <c r="E85" s="4">
        <v>45643</v>
      </c>
      <c r="F85">
        <v>11588.1</v>
      </c>
      <c r="G85">
        <v>47.483418999999998</v>
      </c>
      <c r="H85">
        <v>9.52</v>
      </c>
      <c r="I85">
        <v>5.09</v>
      </c>
      <c r="J85">
        <v>30.97</v>
      </c>
      <c r="K85">
        <v>40.74</v>
      </c>
      <c r="L85">
        <v>13.043606</v>
      </c>
      <c r="M85">
        <v>50.2</v>
      </c>
      <c r="N85">
        <v>11.025</v>
      </c>
      <c r="O85">
        <v>4.0449999999999999</v>
      </c>
      <c r="P85">
        <v>4.46</v>
      </c>
    </row>
    <row r="86" spans="2:16" x14ac:dyDescent="0.25">
      <c r="B86" s="4">
        <v>45644</v>
      </c>
      <c r="C86">
        <v>1.03525</v>
      </c>
      <c r="D86">
        <v>11.12965</v>
      </c>
      <c r="E86" s="4">
        <v>45642</v>
      </c>
      <c r="F86">
        <v>11778.6</v>
      </c>
      <c r="G86">
        <v>47.622086000000003</v>
      </c>
      <c r="H86">
        <v>9.7680000000000007</v>
      </c>
      <c r="I86">
        <v>5.21</v>
      </c>
      <c r="J86">
        <v>31.6</v>
      </c>
      <c r="K86">
        <v>41.04</v>
      </c>
      <c r="L86">
        <v>13.028784</v>
      </c>
      <c r="M86">
        <v>50.38</v>
      </c>
      <c r="N86">
        <v>11.26</v>
      </c>
      <c r="O86">
        <v>4.2969999999999997</v>
      </c>
      <c r="P86">
        <v>4.6715</v>
      </c>
    </row>
    <row r="87" spans="2:16" x14ac:dyDescent="0.25">
      <c r="B87" s="4">
        <v>45643</v>
      </c>
      <c r="C87">
        <v>1.0490999999999999</v>
      </c>
      <c r="D87">
        <v>10.96175</v>
      </c>
      <c r="E87" s="4">
        <v>45639</v>
      </c>
      <c r="F87">
        <v>11752.1</v>
      </c>
      <c r="G87">
        <v>47.681514999999997</v>
      </c>
      <c r="H87">
        <v>9.7040000000000006</v>
      </c>
      <c r="I87">
        <v>5.194</v>
      </c>
      <c r="J87">
        <v>32.32</v>
      </c>
      <c r="K87">
        <v>40.619999999999997</v>
      </c>
      <c r="L87">
        <v>12.984317000000001</v>
      </c>
      <c r="M87">
        <v>50.2</v>
      </c>
      <c r="N87">
        <v>11.315</v>
      </c>
      <c r="O87">
        <v>4.2779999999999996</v>
      </c>
      <c r="P87">
        <v>4.6829999999999998</v>
      </c>
    </row>
    <row r="88" spans="2:16" x14ac:dyDescent="0.25">
      <c r="B88" s="4">
        <v>45642</v>
      </c>
      <c r="C88">
        <v>1.0511999999999999</v>
      </c>
      <c r="D88">
        <v>10.885400000000001</v>
      </c>
      <c r="E88" s="4">
        <v>45638</v>
      </c>
      <c r="F88">
        <v>11764.8</v>
      </c>
      <c r="G88">
        <v>47.265515000000001</v>
      </c>
      <c r="H88">
        <v>9.6660000000000004</v>
      </c>
      <c r="I88">
        <v>5.17</v>
      </c>
      <c r="J88">
        <v>32.979999999999997</v>
      </c>
      <c r="K88">
        <v>40.76</v>
      </c>
      <c r="L88">
        <v>13.043606</v>
      </c>
      <c r="M88">
        <v>49.67</v>
      </c>
      <c r="N88">
        <v>11.365</v>
      </c>
      <c r="O88">
        <v>4.2880000000000003</v>
      </c>
      <c r="P88">
        <v>4.6619999999999999</v>
      </c>
    </row>
    <row r="89" spans="2:16" x14ac:dyDescent="0.25">
      <c r="B89" s="4">
        <v>45639</v>
      </c>
      <c r="C89">
        <v>1.0502499999999999</v>
      </c>
      <c r="D89">
        <v>10.982799999999999</v>
      </c>
      <c r="E89" s="4">
        <v>45637</v>
      </c>
      <c r="F89">
        <v>11789.3</v>
      </c>
      <c r="G89">
        <v>47.285324000000003</v>
      </c>
      <c r="H89">
        <v>9.5079999999999991</v>
      </c>
      <c r="I89">
        <v>5.2</v>
      </c>
      <c r="J89">
        <v>33.17</v>
      </c>
      <c r="K89">
        <v>40.54</v>
      </c>
      <c r="L89">
        <v>13.048546999999999</v>
      </c>
      <c r="M89">
        <v>51.12</v>
      </c>
      <c r="N89">
        <v>11.345000000000001</v>
      </c>
      <c r="O89">
        <v>4.2759999999999998</v>
      </c>
      <c r="P89">
        <v>4.6375000000000002</v>
      </c>
    </row>
    <row r="90" spans="2:16" x14ac:dyDescent="0.25">
      <c r="B90" s="4">
        <v>45638</v>
      </c>
      <c r="C90">
        <v>1.0467500000000001</v>
      </c>
      <c r="D90">
        <v>11.0182</v>
      </c>
      <c r="E90" s="4">
        <v>45636</v>
      </c>
      <c r="F90">
        <v>11965.5</v>
      </c>
      <c r="G90">
        <v>46.790086000000002</v>
      </c>
      <c r="H90">
        <v>9.5920000000000005</v>
      </c>
      <c r="I90">
        <v>5.33</v>
      </c>
      <c r="J90">
        <v>33.22</v>
      </c>
      <c r="K90">
        <v>40.119999999999997</v>
      </c>
      <c r="L90">
        <v>13.107836000000001</v>
      </c>
      <c r="M90">
        <v>54.7</v>
      </c>
      <c r="N90">
        <v>11.43</v>
      </c>
      <c r="O90">
        <v>4.2789999999999999</v>
      </c>
      <c r="P90">
        <v>4.6764999999999999</v>
      </c>
    </row>
    <row r="91" spans="2:16" x14ac:dyDescent="0.25">
      <c r="B91" s="4">
        <v>45637</v>
      </c>
      <c r="C91">
        <v>1.04955</v>
      </c>
      <c r="D91">
        <v>10.9756</v>
      </c>
      <c r="E91" s="4">
        <v>45635</v>
      </c>
      <c r="F91">
        <v>12011.5</v>
      </c>
      <c r="G91">
        <v>46.988180999999997</v>
      </c>
      <c r="H91">
        <v>9.5820000000000007</v>
      </c>
      <c r="I91">
        <v>5.3739999999999997</v>
      </c>
      <c r="J91">
        <v>33.54</v>
      </c>
      <c r="K91">
        <v>40.700000000000003</v>
      </c>
      <c r="L91">
        <v>13.117718</v>
      </c>
      <c r="M91">
        <v>55.24</v>
      </c>
      <c r="N91">
        <v>11.355</v>
      </c>
      <c r="O91">
        <v>4.3209999999999997</v>
      </c>
      <c r="P91">
        <v>4.6515000000000004</v>
      </c>
    </row>
    <row r="92" spans="2:16" x14ac:dyDescent="0.25">
      <c r="B92" s="4">
        <v>45636</v>
      </c>
      <c r="C92">
        <v>1.0527500000000001</v>
      </c>
      <c r="D92">
        <v>10.969049999999999</v>
      </c>
      <c r="E92" s="4">
        <v>45632</v>
      </c>
      <c r="F92">
        <v>12072</v>
      </c>
      <c r="G92">
        <v>47.542847999999999</v>
      </c>
      <c r="H92">
        <v>9.5540000000000003</v>
      </c>
      <c r="I92">
        <v>5.3579999999999997</v>
      </c>
      <c r="J92">
        <v>33.9</v>
      </c>
      <c r="K92">
        <v>41</v>
      </c>
      <c r="L92">
        <v>13.285704000000001</v>
      </c>
      <c r="M92">
        <v>55.82</v>
      </c>
      <c r="N92">
        <v>11.285</v>
      </c>
      <c r="O92">
        <v>4.3380000000000001</v>
      </c>
      <c r="P92">
        <v>4.6429999999999998</v>
      </c>
    </row>
    <row r="93" spans="2:16" x14ac:dyDescent="0.25">
      <c r="B93" s="4">
        <v>45635</v>
      </c>
      <c r="C93">
        <v>1.05535</v>
      </c>
      <c r="D93">
        <v>10.91455</v>
      </c>
      <c r="E93" s="4">
        <v>45631</v>
      </c>
      <c r="F93">
        <v>12118.7</v>
      </c>
      <c r="G93">
        <v>47.562657999999999</v>
      </c>
      <c r="H93">
        <v>9.6319999999999997</v>
      </c>
      <c r="I93">
        <v>5.3979999999999997</v>
      </c>
      <c r="J93">
        <v>34.21</v>
      </c>
      <c r="K93">
        <v>41</v>
      </c>
      <c r="L93">
        <v>13.349933999999999</v>
      </c>
      <c r="M93">
        <v>55.78</v>
      </c>
      <c r="N93">
        <v>11.335000000000001</v>
      </c>
      <c r="O93">
        <v>4.3380000000000001</v>
      </c>
      <c r="P93">
        <v>4.68</v>
      </c>
    </row>
    <row r="94" spans="2:16" x14ac:dyDescent="0.25">
      <c r="B94" s="4">
        <v>45632</v>
      </c>
      <c r="C94">
        <v>1.0569500000000001</v>
      </c>
      <c r="D94">
        <v>10.936500000000001</v>
      </c>
      <c r="E94" s="4">
        <v>45630</v>
      </c>
      <c r="F94">
        <v>11931.6</v>
      </c>
      <c r="G94">
        <v>46.572181999999998</v>
      </c>
      <c r="H94">
        <v>9.2420000000000009</v>
      </c>
      <c r="I94">
        <v>5.21</v>
      </c>
      <c r="J94">
        <v>33.33</v>
      </c>
      <c r="K94">
        <v>40.64</v>
      </c>
      <c r="L94">
        <v>13.251118</v>
      </c>
      <c r="M94">
        <v>55.98</v>
      </c>
      <c r="N94">
        <v>11.445</v>
      </c>
      <c r="O94">
        <v>4.3010000000000002</v>
      </c>
      <c r="P94">
        <v>4.4749999999999996</v>
      </c>
    </row>
    <row r="95" spans="2:16" x14ac:dyDescent="0.25">
      <c r="B95" s="4">
        <v>45631</v>
      </c>
      <c r="C95">
        <v>1.0587</v>
      </c>
      <c r="D95">
        <v>10.852499999999999</v>
      </c>
      <c r="E95" s="4">
        <v>45629</v>
      </c>
      <c r="F95">
        <v>11873.6</v>
      </c>
      <c r="G95">
        <v>46.156182000000001</v>
      </c>
      <c r="H95">
        <v>9.15</v>
      </c>
      <c r="I95">
        <v>5.218</v>
      </c>
      <c r="J95">
        <v>33.54</v>
      </c>
      <c r="K95">
        <v>40.700000000000003</v>
      </c>
      <c r="L95">
        <v>13.369697</v>
      </c>
      <c r="M95">
        <v>54.86</v>
      </c>
      <c r="N95">
        <v>11.55</v>
      </c>
      <c r="O95">
        <v>4.3250000000000002</v>
      </c>
      <c r="P95">
        <v>4.4390000000000001</v>
      </c>
    </row>
    <row r="96" spans="2:16" x14ac:dyDescent="0.25">
      <c r="B96" s="4">
        <v>45630</v>
      </c>
      <c r="C96">
        <v>1.0510999999999999</v>
      </c>
      <c r="D96">
        <v>10.927300000000001</v>
      </c>
      <c r="E96" s="4">
        <v>45628</v>
      </c>
      <c r="F96">
        <v>11735.3</v>
      </c>
      <c r="G96">
        <v>43.779038999999997</v>
      </c>
      <c r="H96">
        <v>8.9760000000000009</v>
      </c>
      <c r="I96">
        <v>5.1580000000000004</v>
      </c>
      <c r="J96">
        <v>33.9</v>
      </c>
      <c r="K96">
        <v>39.659999999999997</v>
      </c>
      <c r="L96">
        <v>13.349933999999999</v>
      </c>
      <c r="M96">
        <v>53.68</v>
      </c>
      <c r="N96">
        <v>11.67</v>
      </c>
      <c r="O96">
        <v>4.3109999999999999</v>
      </c>
      <c r="P96">
        <v>4.3754999999999997</v>
      </c>
    </row>
    <row r="97" spans="2:16" x14ac:dyDescent="0.25">
      <c r="B97" s="4">
        <v>45629</v>
      </c>
      <c r="C97">
        <v>1.0509500000000001</v>
      </c>
      <c r="D97">
        <v>11.00915</v>
      </c>
      <c r="E97" s="4">
        <v>45625</v>
      </c>
      <c r="F97">
        <v>11641.3</v>
      </c>
      <c r="G97">
        <v>43.541325000000001</v>
      </c>
      <c r="H97">
        <v>8.9359999999999999</v>
      </c>
      <c r="I97">
        <v>5.1459999999999999</v>
      </c>
      <c r="J97">
        <v>33.979999999999997</v>
      </c>
      <c r="K97">
        <v>39.020000000000003</v>
      </c>
      <c r="L97">
        <v>13.330170000000001</v>
      </c>
      <c r="M97">
        <v>52.18</v>
      </c>
      <c r="N97">
        <v>11.824999999999999</v>
      </c>
      <c r="O97">
        <v>4.2859999999999996</v>
      </c>
      <c r="P97">
        <v>4.3754999999999997</v>
      </c>
    </row>
    <row r="98" spans="2:16" x14ac:dyDescent="0.25">
      <c r="B98" s="4">
        <v>45628</v>
      </c>
      <c r="C98">
        <v>1.04975</v>
      </c>
      <c r="D98">
        <v>10.99395</v>
      </c>
      <c r="E98" s="4">
        <v>45624</v>
      </c>
      <c r="F98">
        <v>11610.8</v>
      </c>
      <c r="G98">
        <v>43.501705999999999</v>
      </c>
      <c r="H98">
        <v>8.8699999999999992</v>
      </c>
      <c r="I98">
        <v>5.0819999999999999</v>
      </c>
      <c r="J98">
        <v>33.92</v>
      </c>
      <c r="K98">
        <v>38.86</v>
      </c>
      <c r="L98">
        <v>13.320289000000001</v>
      </c>
      <c r="M98">
        <v>51.82</v>
      </c>
      <c r="N98">
        <v>11.73</v>
      </c>
      <c r="O98">
        <v>4.3600000000000003</v>
      </c>
      <c r="P98">
        <v>4.3739999999999997</v>
      </c>
    </row>
    <row r="99" spans="2:16" x14ac:dyDescent="0.25">
      <c r="B99" s="4">
        <v>45625</v>
      </c>
      <c r="C99">
        <v>1.05765</v>
      </c>
      <c r="D99">
        <v>10.9046</v>
      </c>
      <c r="E99" s="4">
        <v>45623</v>
      </c>
      <c r="F99">
        <v>11579.5</v>
      </c>
      <c r="G99">
        <v>43.164943999999998</v>
      </c>
      <c r="H99">
        <v>8.7940000000000005</v>
      </c>
      <c r="I99">
        <v>5.0880000000000001</v>
      </c>
      <c r="J99">
        <v>33.409999999999997</v>
      </c>
      <c r="K99">
        <v>38.86</v>
      </c>
      <c r="L99">
        <v>13.315348</v>
      </c>
      <c r="M99">
        <v>51.84</v>
      </c>
      <c r="N99">
        <v>11.705</v>
      </c>
      <c r="O99">
        <v>4.3330000000000002</v>
      </c>
      <c r="P99">
        <v>4.3754999999999997</v>
      </c>
    </row>
    <row r="100" spans="2:16" x14ac:dyDescent="0.25">
      <c r="B100" s="4">
        <v>45624</v>
      </c>
      <c r="C100">
        <v>1.0555000000000001</v>
      </c>
      <c r="D100">
        <v>10.922700000000001</v>
      </c>
      <c r="E100" s="4">
        <v>45622</v>
      </c>
      <c r="F100">
        <v>11617.9</v>
      </c>
      <c r="G100">
        <v>43.759230000000002</v>
      </c>
      <c r="H100">
        <v>8.9459999999999997</v>
      </c>
      <c r="I100">
        <v>5.048</v>
      </c>
      <c r="J100">
        <v>33.200000000000003</v>
      </c>
      <c r="K100">
        <v>38.700000000000003</v>
      </c>
      <c r="L100">
        <v>13.216533</v>
      </c>
      <c r="M100">
        <v>52.66</v>
      </c>
      <c r="N100">
        <v>11.845000000000001</v>
      </c>
      <c r="O100">
        <v>4.2990000000000004</v>
      </c>
      <c r="P100">
        <v>4.3914999999999997</v>
      </c>
    </row>
    <row r="101" spans="2:16" x14ac:dyDescent="0.25">
      <c r="B101" s="4">
        <v>45623</v>
      </c>
      <c r="C101">
        <v>1.0566</v>
      </c>
      <c r="D101">
        <v>10.914849999999999</v>
      </c>
      <c r="E101" s="4">
        <v>45621</v>
      </c>
      <c r="F101">
        <v>11711.8</v>
      </c>
      <c r="G101">
        <v>43.521515000000001</v>
      </c>
      <c r="H101">
        <v>9.2520000000000007</v>
      </c>
      <c r="I101">
        <v>5.0999999999999996</v>
      </c>
      <c r="J101">
        <v>33.28</v>
      </c>
      <c r="K101">
        <v>38.54</v>
      </c>
      <c r="L101">
        <v>13.241237</v>
      </c>
      <c r="M101">
        <v>53.02</v>
      </c>
      <c r="N101">
        <v>11.885</v>
      </c>
      <c r="O101">
        <v>4.3070000000000004</v>
      </c>
      <c r="P101">
        <v>4.4359999999999999</v>
      </c>
    </row>
    <row r="102" spans="2:16" x14ac:dyDescent="0.25">
      <c r="B102" s="4">
        <v>45622</v>
      </c>
      <c r="C102">
        <v>1.0488</v>
      </c>
      <c r="D102">
        <v>10.99235</v>
      </c>
      <c r="E102" s="4">
        <v>45618</v>
      </c>
      <c r="F102">
        <v>11656.6</v>
      </c>
      <c r="G102">
        <v>42.293325000000003</v>
      </c>
      <c r="H102">
        <v>9.17</v>
      </c>
      <c r="I102">
        <v>5.2279999999999998</v>
      </c>
      <c r="J102">
        <v>32.54</v>
      </c>
      <c r="K102">
        <v>37.299999999999997</v>
      </c>
      <c r="L102">
        <v>13.424045</v>
      </c>
      <c r="M102">
        <v>52.96</v>
      </c>
      <c r="N102">
        <v>11.855</v>
      </c>
      <c r="O102">
        <v>4.3</v>
      </c>
      <c r="P102">
        <v>4.3680000000000003</v>
      </c>
    </row>
    <row r="103" spans="2:16" x14ac:dyDescent="0.25">
      <c r="B103" s="4">
        <v>45621</v>
      </c>
      <c r="C103">
        <v>1.04945</v>
      </c>
      <c r="D103">
        <v>10.984999999999999</v>
      </c>
      <c r="E103" s="4">
        <v>45617</v>
      </c>
      <c r="F103">
        <v>11611.7</v>
      </c>
      <c r="G103">
        <v>41.877324999999999</v>
      </c>
      <c r="H103">
        <v>9.2539999999999996</v>
      </c>
      <c r="I103">
        <v>5.4640000000000004</v>
      </c>
      <c r="J103">
        <v>31.54</v>
      </c>
      <c r="K103">
        <v>36.72</v>
      </c>
      <c r="L103">
        <v>13.167125</v>
      </c>
      <c r="M103">
        <v>51.8</v>
      </c>
      <c r="N103">
        <v>11.88</v>
      </c>
      <c r="O103">
        <v>4.2640000000000002</v>
      </c>
      <c r="P103">
        <v>4.5274999999999999</v>
      </c>
    </row>
    <row r="104" spans="2:16" x14ac:dyDescent="0.25">
      <c r="B104" s="4">
        <v>45618</v>
      </c>
      <c r="C104">
        <v>1.0418000000000001</v>
      </c>
      <c r="D104">
        <v>11.0375</v>
      </c>
      <c r="E104" s="4">
        <v>45616</v>
      </c>
      <c r="F104">
        <v>11589.5</v>
      </c>
      <c r="G104">
        <v>41.599992</v>
      </c>
      <c r="H104">
        <v>9.23</v>
      </c>
      <c r="I104">
        <v>5.41</v>
      </c>
      <c r="J104">
        <v>32.06</v>
      </c>
      <c r="K104">
        <v>36.659999999999997</v>
      </c>
      <c r="L104">
        <v>13.191829</v>
      </c>
      <c r="M104">
        <v>51.28</v>
      </c>
      <c r="N104">
        <v>11.824999999999999</v>
      </c>
      <c r="O104">
        <v>4.3250000000000002</v>
      </c>
      <c r="P104">
        <v>4.5060000000000002</v>
      </c>
    </row>
    <row r="105" spans="2:16" x14ac:dyDescent="0.25">
      <c r="B105" s="4">
        <v>45617</v>
      </c>
      <c r="C105">
        <v>1.04745</v>
      </c>
      <c r="D105">
        <v>11.060700000000001</v>
      </c>
      <c r="E105" s="4">
        <v>45615</v>
      </c>
      <c r="F105">
        <v>11588.4</v>
      </c>
      <c r="G105">
        <v>41.084944</v>
      </c>
      <c r="H105">
        <v>9.3279999999999994</v>
      </c>
      <c r="I105">
        <v>5.39</v>
      </c>
      <c r="J105">
        <v>32.1</v>
      </c>
      <c r="K105">
        <v>36.82</v>
      </c>
      <c r="L105">
        <v>13.241237</v>
      </c>
      <c r="M105">
        <v>51.08</v>
      </c>
      <c r="N105">
        <v>11.785</v>
      </c>
      <c r="O105">
        <v>4.3289999999999997</v>
      </c>
      <c r="P105">
        <v>4.5475000000000003</v>
      </c>
    </row>
    <row r="106" spans="2:16" x14ac:dyDescent="0.25">
      <c r="B106" s="4">
        <v>45616</v>
      </c>
      <c r="C106">
        <v>1.0544</v>
      </c>
      <c r="D106">
        <v>11.02675</v>
      </c>
      <c r="E106" s="4">
        <v>45614</v>
      </c>
      <c r="F106">
        <v>11674.8</v>
      </c>
      <c r="G106">
        <v>41.084944</v>
      </c>
      <c r="H106">
        <v>9.4280000000000008</v>
      </c>
      <c r="I106">
        <v>5.69</v>
      </c>
      <c r="J106">
        <v>31.5</v>
      </c>
      <c r="K106">
        <v>36.56</v>
      </c>
      <c r="L106">
        <v>13.172065999999999</v>
      </c>
      <c r="M106">
        <v>51.26</v>
      </c>
      <c r="N106">
        <v>11.94</v>
      </c>
      <c r="O106">
        <v>4.2830000000000004</v>
      </c>
      <c r="P106">
        <v>4.62</v>
      </c>
    </row>
    <row r="107" spans="2:16" x14ac:dyDescent="0.25">
      <c r="B107" s="4">
        <v>45615</v>
      </c>
      <c r="C107">
        <v>1.0596000000000001</v>
      </c>
      <c r="D107">
        <v>10.921150000000001</v>
      </c>
      <c r="E107" s="4">
        <v>45611</v>
      </c>
      <c r="F107">
        <v>11635.9</v>
      </c>
      <c r="G107">
        <v>41.243420999999998</v>
      </c>
      <c r="H107">
        <v>9.3759999999999994</v>
      </c>
      <c r="I107">
        <v>5.6079999999999997</v>
      </c>
      <c r="J107">
        <v>31.72</v>
      </c>
      <c r="K107">
        <v>36.72</v>
      </c>
      <c r="L107">
        <v>13.231355000000001</v>
      </c>
      <c r="M107">
        <v>51.02</v>
      </c>
      <c r="N107">
        <v>11.68</v>
      </c>
      <c r="O107">
        <v>4.2130000000000001</v>
      </c>
      <c r="P107">
        <v>4.5765000000000002</v>
      </c>
    </row>
    <row r="108" spans="2:16" x14ac:dyDescent="0.25">
      <c r="B108" s="4">
        <v>45614</v>
      </c>
      <c r="C108">
        <v>1.0599499999999999</v>
      </c>
      <c r="D108">
        <v>10.907</v>
      </c>
      <c r="E108" s="4">
        <v>45610</v>
      </c>
      <c r="F108">
        <v>11524.3</v>
      </c>
      <c r="G108">
        <v>41.084944</v>
      </c>
      <c r="H108">
        <v>9.0860000000000003</v>
      </c>
      <c r="I108">
        <v>5.4939999999999998</v>
      </c>
      <c r="J108">
        <v>32.01</v>
      </c>
      <c r="K108">
        <v>36.700000000000003</v>
      </c>
      <c r="L108">
        <v>13.211592</v>
      </c>
      <c r="M108">
        <v>51.02</v>
      </c>
      <c r="N108">
        <v>11.555</v>
      </c>
      <c r="O108">
        <v>4.1479999999999997</v>
      </c>
      <c r="P108">
        <v>4.4980000000000002</v>
      </c>
    </row>
    <row r="109" spans="2:16" x14ac:dyDescent="0.25">
      <c r="B109" s="4">
        <v>45611</v>
      </c>
      <c r="C109">
        <v>1.0541499999999999</v>
      </c>
      <c r="D109">
        <v>10.98085</v>
      </c>
      <c r="E109" s="4">
        <v>45609</v>
      </c>
      <c r="F109">
        <v>11377.1</v>
      </c>
      <c r="G109">
        <v>40.966087000000002</v>
      </c>
      <c r="H109">
        <v>8.8780000000000001</v>
      </c>
      <c r="I109">
        <v>5.5019999999999998</v>
      </c>
      <c r="J109">
        <v>31.68</v>
      </c>
      <c r="K109">
        <v>36</v>
      </c>
      <c r="L109">
        <v>13.048546999999999</v>
      </c>
      <c r="M109">
        <v>50.76</v>
      </c>
      <c r="N109">
        <v>11.37</v>
      </c>
      <c r="O109">
        <v>4.0789999999999997</v>
      </c>
      <c r="P109">
        <v>4.4035000000000002</v>
      </c>
    </row>
    <row r="110" spans="2:16" x14ac:dyDescent="0.25">
      <c r="B110" s="4">
        <v>45610</v>
      </c>
      <c r="C110">
        <v>1.05305</v>
      </c>
      <c r="D110">
        <v>11.000400000000001</v>
      </c>
      <c r="E110" s="4">
        <v>45608</v>
      </c>
      <c r="F110">
        <v>11382.6</v>
      </c>
      <c r="G110">
        <v>41.639611000000002</v>
      </c>
      <c r="H110">
        <v>8.9139999999999997</v>
      </c>
      <c r="I110">
        <v>5.4379999999999997</v>
      </c>
      <c r="J110">
        <v>32.47</v>
      </c>
      <c r="K110">
        <v>36.32</v>
      </c>
      <c r="L110">
        <v>13.028784</v>
      </c>
      <c r="M110">
        <v>50.28</v>
      </c>
      <c r="N110">
        <v>11.404999999999999</v>
      </c>
      <c r="O110">
        <v>4.0960000000000001</v>
      </c>
      <c r="P110">
        <v>4.4024999999999999</v>
      </c>
    </row>
    <row r="111" spans="2:16" x14ac:dyDescent="0.25">
      <c r="B111" s="4">
        <v>45609</v>
      </c>
      <c r="C111">
        <v>1.0564</v>
      </c>
      <c r="D111">
        <v>10.986549999999999</v>
      </c>
      <c r="E111" s="4">
        <v>45607</v>
      </c>
      <c r="F111">
        <v>11597.3</v>
      </c>
      <c r="G111">
        <v>42.392372999999999</v>
      </c>
      <c r="H111">
        <v>9.1240000000000006</v>
      </c>
      <c r="I111">
        <v>5.5679999999999996</v>
      </c>
      <c r="J111">
        <v>33.81</v>
      </c>
      <c r="K111">
        <v>36.619999999999997</v>
      </c>
      <c r="L111">
        <v>13.206651000000001</v>
      </c>
      <c r="M111">
        <v>51</v>
      </c>
      <c r="N111">
        <v>11.52</v>
      </c>
      <c r="O111">
        <v>4.16</v>
      </c>
      <c r="P111">
        <v>4.5270000000000001</v>
      </c>
    </row>
    <row r="112" spans="2:16" x14ac:dyDescent="0.25">
      <c r="B112" s="4">
        <v>45608</v>
      </c>
      <c r="C112">
        <v>1.0623499999999999</v>
      </c>
      <c r="D112">
        <v>10.8978</v>
      </c>
      <c r="E112" s="4">
        <v>45604</v>
      </c>
      <c r="F112">
        <v>11551.6</v>
      </c>
      <c r="G112">
        <v>42.570658000000002</v>
      </c>
      <c r="H112">
        <v>9.1020000000000003</v>
      </c>
      <c r="I112">
        <v>5.5039999999999996</v>
      </c>
      <c r="J112">
        <v>33.049999999999997</v>
      </c>
      <c r="K112">
        <v>36</v>
      </c>
      <c r="L112">
        <v>13.053488</v>
      </c>
      <c r="M112">
        <v>52</v>
      </c>
      <c r="N112">
        <v>11.49</v>
      </c>
      <c r="O112">
        <v>4.2050000000000001</v>
      </c>
      <c r="P112">
        <v>4.4344999999999999</v>
      </c>
    </row>
    <row r="113" spans="2:16" x14ac:dyDescent="0.25">
      <c r="B113" s="4">
        <v>45607</v>
      </c>
      <c r="C113">
        <v>1.0656000000000001</v>
      </c>
      <c r="D113">
        <v>10.844099999999999</v>
      </c>
      <c r="E113" s="4">
        <v>45603</v>
      </c>
      <c r="F113">
        <v>11570.1</v>
      </c>
      <c r="G113">
        <v>43.481895999999999</v>
      </c>
      <c r="H113">
        <v>9.3420000000000005</v>
      </c>
      <c r="I113">
        <v>5.6139999999999999</v>
      </c>
      <c r="J113">
        <v>32.24</v>
      </c>
      <c r="K113">
        <v>35.9</v>
      </c>
      <c r="L113">
        <v>12.954673</v>
      </c>
      <c r="M113">
        <v>51.68</v>
      </c>
      <c r="N113">
        <v>11.815</v>
      </c>
      <c r="O113">
        <v>4.1959999999999997</v>
      </c>
      <c r="P113">
        <v>4.5194999999999999</v>
      </c>
    </row>
    <row r="114" spans="2:16" x14ac:dyDescent="0.25">
      <c r="B114" s="4">
        <v>45604</v>
      </c>
      <c r="C114">
        <v>1.07185</v>
      </c>
      <c r="D114">
        <v>10.8185</v>
      </c>
      <c r="E114" s="4">
        <v>45602</v>
      </c>
      <c r="F114">
        <v>11495.3</v>
      </c>
      <c r="G114">
        <v>43.957324999999997</v>
      </c>
      <c r="H114">
        <v>8.9700000000000006</v>
      </c>
      <c r="I114">
        <v>5.57</v>
      </c>
      <c r="J114">
        <v>32.5</v>
      </c>
      <c r="K114">
        <v>35.72</v>
      </c>
      <c r="L114">
        <v>13.009021000000001</v>
      </c>
      <c r="M114">
        <v>51.64</v>
      </c>
      <c r="N114">
        <v>11.78</v>
      </c>
      <c r="O114">
        <v>4.2850000000000001</v>
      </c>
      <c r="P114">
        <v>4.41</v>
      </c>
    </row>
    <row r="115" spans="2:16" x14ac:dyDescent="0.25">
      <c r="B115" s="4">
        <v>45603</v>
      </c>
      <c r="C115">
        <v>1.0805</v>
      </c>
      <c r="D115">
        <v>10.68295</v>
      </c>
      <c r="E115" s="4">
        <v>45601</v>
      </c>
      <c r="F115">
        <v>11839.2</v>
      </c>
      <c r="G115">
        <v>43.878087000000001</v>
      </c>
      <c r="H115">
        <v>9.6059999999999999</v>
      </c>
      <c r="I115">
        <v>5.7839999999999998</v>
      </c>
      <c r="J115">
        <v>33.409999999999997</v>
      </c>
      <c r="K115">
        <v>35.996073000000003</v>
      </c>
      <c r="L115">
        <v>13.582148999999999</v>
      </c>
      <c r="M115">
        <v>52.54</v>
      </c>
      <c r="N115">
        <v>11.94</v>
      </c>
      <c r="O115">
        <v>4.32</v>
      </c>
      <c r="P115">
        <v>4.6315</v>
      </c>
    </row>
    <row r="116" spans="2:16" x14ac:dyDescent="0.25">
      <c r="B116" s="4">
        <v>45602</v>
      </c>
      <c r="C116">
        <v>1.0729</v>
      </c>
      <c r="D116">
        <v>10.860799999999999</v>
      </c>
      <c r="E116" s="4">
        <v>45600</v>
      </c>
      <c r="F116">
        <v>11805.1</v>
      </c>
      <c r="G116">
        <v>43.640372999999997</v>
      </c>
      <c r="H116">
        <v>9.5519999999999996</v>
      </c>
      <c r="I116">
        <v>5.8540000000000001</v>
      </c>
      <c r="J116">
        <v>33.89</v>
      </c>
      <c r="K116">
        <v>35.877274</v>
      </c>
      <c r="L116">
        <v>13.557445</v>
      </c>
      <c r="M116">
        <v>52.04</v>
      </c>
      <c r="N116">
        <v>11.74</v>
      </c>
      <c r="O116">
        <v>4.335</v>
      </c>
      <c r="P116">
        <v>4.6044999999999998</v>
      </c>
    </row>
    <row r="117" spans="2:16" x14ac:dyDescent="0.25">
      <c r="B117" s="4">
        <v>45601</v>
      </c>
      <c r="C117">
        <v>1.0931</v>
      </c>
      <c r="D117">
        <v>10.702249999999999</v>
      </c>
      <c r="E117" s="4">
        <v>45597</v>
      </c>
      <c r="F117">
        <v>11843</v>
      </c>
      <c r="G117">
        <v>44.274276999999998</v>
      </c>
      <c r="H117">
        <v>9.4160000000000004</v>
      </c>
      <c r="I117">
        <v>5.6920000000000002</v>
      </c>
      <c r="J117">
        <v>34.06</v>
      </c>
      <c r="K117">
        <v>36.847465</v>
      </c>
      <c r="L117">
        <v>13.661201</v>
      </c>
      <c r="M117">
        <v>52.68</v>
      </c>
      <c r="N117">
        <v>11.595000000000001</v>
      </c>
      <c r="O117">
        <v>4.3339999999999996</v>
      </c>
      <c r="P117">
        <v>4.6109999999999998</v>
      </c>
    </row>
    <row r="118" spans="2:16" x14ac:dyDescent="0.25">
      <c r="B118" s="4">
        <v>45600</v>
      </c>
      <c r="C118">
        <v>1.08775</v>
      </c>
      <c r="D118">
        <v>10.72315</v>
      </c>
      <c r="E118" s="4">
        <v>45596</v>
      </c>
      <c r="F118">
        <v>11672.6</v>
      </c>
      <c r="G118">
        <v>43.580944000000002</v>
      </c>
      <c r="H118">
        <v>9.15</v>
      </c>
      <c r="I118">
        <v>5.59</v>
      </c>
      <c r="J118">
        <v>33.700000000000003</v>
      </c>
      <c r="K118">
        <v>36.510868000000002</v>
      </c>
      <c r="L118">
        <v>13.483333999999999</v>
      </c>
      <c r="M118">
        <v>52.3</v>
      </c>
      <c r="N118">
        <v>11.45</v>
      </c>
      <c r="O118">
        <v>4.3140000000000001</v>
      </c>
      <c r="P118">
        <v>4.492</v>
      </c>
    </row>
    <row r="119" spans="2:16" x14ac:dyDescent="0.25">
      <c r="B119" s="4">
        <v>45597</v>
      </c>
      <c r="C119">
        <v>1.08345</v>
      </c>
      <c r="D119">
        <v>10.74775</v>
      </c>
      <c r="E119" s="4">
        <v>45595</v>
      </c>
      <c r="F119">
        <v>11715</v>
      </c>
      <c r="G119">
        <v>43.798848999999997</v>
      </c>
      <c r="H119">
        <v>9.0939999999999994</v>
      </c>
      <c r="I119">
        <v>5.52</v>
      </c>
      <c r="J119">
        <v>34.369999999999997</v>
      </c>
      <c r="K119">
        <v>36.649467000000001</v>
      </c>
      <c r="L119">
        <v>13.596971999999999</v>
      </c>
      <c r="M119">
        <v>53.7</v>
      </c>
      <c r="N119">
        <v>11.69</v>
      </c>
      <c r="O119">
        <v>4.34</v>
      </c>
      <c r="P119">
        <v>4.41</v>
      </c>
    </row>
    <row r="120" spans="2:16" x14ac:dyDescent="0.25">
      <c r="B120" s="4">
        <v>45596</v>
      </c>
      <c r="C120">
        <v>1.0883499999999999</v>
      </c>
      <c r="D120">
        <v>10.6464</v>
      </c>
      <c r="E120" s="4">
        <v>45594</v>
      </c>
      <c r="F120">
        <v>11795.3</v>
      </c>
      <c r="G120">
        <v>43.937514999999998</v>
      </c>
      <c r="H120">
        <v>9.0180000000000007</v>
      </c>
      <c r="I120">
        <v>5.468</v>
      </c>
      <c r="J120">
        <v>34.71</v>
      </c>
      <c r="K120">
        <v>37.461258999999998</v>
      </c>
      <c r="L120">
        <v>13.745194</v>
      </c>
      <c r="M120">
        <v>54.46</v>
      </c>
      <c r="N120">
        <v>11.64</v>
      </c>
      <c r="O120">
        <v>4.3559999999999999</v>
      </c>
      <c r="P120">
        <v>4.4930000000000003</v>
      </c>
    </row>
    <row r="121" spans="2:16" x14ac:dyDescent="0.25">
      <c r="B121" s="4">
        <v>45595</v>
      </c>
      <c r="C121">
        <v>1.0855999999999999</v>
      </c>
      <c r="D121">
        <v>10.676349999999999</v>
      </c>
      <c r="E121" s="4">
        <v>45593</v>
      </c>
      <c r="F121">
        <v>11904</v>
      </c>
      <c r="G121">
        <v>43.878087000000001</v>
      </c>
      <c r="H121">
        <v>9.0579999999999998</v>
      </c>
      <c r="I121">
        <v>5.44</v>
      </c>
      <c r="J121">
        <v>35.299999999999997</v>
      </c>
      <c r="K121">
        <v>37.421660000000003</v>
      </c>
      <c r="L121">
        <v>13.903299000000001</v>
      </c>
      <c r="M121">
        <v>54.7</v>
      </c>
      <c r="N121">
        <v>11.805</v>
      </c>
      <c r="O121">
        <v>4.3520000000000003</v>
      </c>
      <c r="P121">
        <v>4.6325000000000003</v>
      </c>
    </row>
    <row r="122" spans="2:16" x14ac:dyDescent="0.25">
      <c r="B122" s="4">
        <v>45594</v>
      </c>
      <c r="C122">
        <v>1.08185</v>
      </c>
      <c r="D122">
        <v>10.638249999999999</v>
      </c>
      <c r="E122" s="4">
        <v>45590</v>
      </c>
      <c r="F122">
        <v>11812.5</v>
      </c>
      <c r="G122">
        <v>43.343229999999998</v>
      </c>
      <c r="H122">
        <v>9.0419999999999998</v>
      </c>
      <c r="I122">
        <v>5.3620000000000001</v>
      </c>
      <c r="J122">
        <v>35.119999999999997</v>
      </c>
      <c r="K122">
        <v>36.827665000000003</v>
      </c>
      <c r="L122">
        <v>13.78472</v>
      </c>
      <c r="M122">
        <v>54.56</v>
      </c>
      <c r="N122">
        <v>11.965</v>
      </c>
      <c r="O122">
        <v>4.3330000000000002</v>
      </c>
      <c r="P122">
        <v>4.5754999999999999</v>
      </c>
    </row>
    <row r="123" spans="2:16" x14ac:dyDescent="0.25">
      <c r="B123" s="4">
        <v>45593</v>
      </c>
      <c r="C123">
        <v>1.08125</v>
      </c>
      <c r="D123">
        <v>10.649900000000001</v>
      </c>
      <c r="E123" s="4">
        <v>45589</v>
      </c>
      <c r="F123">
        <v>11839.8</v>
      </c>
      <c r="G123">
        <v>43.521515000000001</v>
      </c>
      <c r="H123">
        <v>9.0299999999999994</v>
      </c>
      <c r="I123">
        <v>5.3259999999999996</v>
      </c>
      <c r="J123">
        <v>35.200000000000003</v>
      </c>
      <c r="K123">
        <v>37.401859999999999</v>
      </c>
      <c r="L123">
        <v>13.858832</v>
      </c>
      <c r="M123">
        <v>55</v>
      </c>
      <c r="N123">
        <v>11.865</v>
      </c>
      <c r="O123">
        <v>4.351</v>
      </c>
      <c r="P123">
        <v>4.5635000000000003</v>
      </c>
    </row>
    <row r="124" spans="2:16" x14ac:dyDescent="0.25">
      <c r="B124" s="4">
        <v>45590</v>
      </c>
      <c r="C124">
        <v>1.0794999999999999</v>
      </c>
      <c r="D124">
        <v>10.6228</v>
      </c>
      <c r="E124" s="4">
        <v>45588</v>
      </c>
      <c r="F124">
        <v>11865.2</v>
      </c>
      <c r="G124">
        <v>43.422468000000002</v>
      </c>
      <c r="H124">
        <v>9.1560000000000006</v>
      </c>
      <c r="I124">
        <v>5.43</v>
      </c>
      <c r="J124">
        <v>34.75</v>
      </c>
      <c r="K124">
        <v>37.797856000000003</v>
      </c>
      <c r="L124">
        <v>13.873654</v>
      </c>
      <c r="M124">
        <v>54.5</v>
      </c>
      <c r="N124">
        <v>11.865</v>
      </c>
      <c r="O124">
        <v>4.3479999999999999</v>
      </c>
      <c r="P124">
        <v>4.6109999999999998</v>
      </c>
    </row>
    <row r="125" spans="2:16" x14ac:dyDescent="0.25">
      <c r="B125" s="4">
        <v>45589</v>
      </c>
      <c r="C125">
        <v>1.0827500000000001</v>
      </c>
      <c r="D125">
        <v>10.556649999999999</v>
      </c>
      <c r="E125" s="4">
        <v>45587</v>
      </c>
      <c r="F125">
        <v>11832.7</v>
      </c>
      <c r="G125">
        <v>43.541325000000001</v>
      </c>
      <c r="H125">
        <v>9.1419999999999995</v>
      </c>
      <c r="I125">
        <v>5.4640000000000004</v>
      </c>
      <c r="J125">
        <v>34.6</v>
      </c>
      <c r="K125">
        <v>37.659258000000001</v>
      </c>
      <c r="L125">
        <v>13.671082999999999</v>
      </c>
      <c r="M125">
        <v>54.24</v>
      </c>
      <c r="N125">
        <v>11.95</v>
      </c>
      <c r="O125">
        <v>4.367</v>
      </c>
      <c r="P125">
        <v>4.6154999999999999</v>
      </c>
    </row>
    <row r="126" spans="2:16" x14ac:dyDescent="0.25">
      <c r="B126" s="4">
        <v>45588</v>
      </c>
      <c r="C126">
        <v>1.0782499999999999</v>
      </c>
      <c r="D126">
        <v>10.594900000000001</v>
      </c>
      <c r="E126" s="4">
        <v>45586</v>
      </c>
      <c r="F126">
        <v>11841.1</v>
      </c>
      <c r="G126">
        <v>43.600754000000002</v>
      </c>
      <c r="H126">
        <v>9.0739999999999998</v>
      </c>
      <c r="I126">
        <v>5.4219999999999997</v>
      </c>
      <c r="J126">
        <v>35.409999999999997</v>
      </c>
      <c r="K126">
        <v>37.896855000000002</v>
      </c>
      <c r="L126">
        <v>13.883535999999999</v>
      </c>
      <c r="M126">
        <v>53.94</v>
      </c>
      <c r="N126">
        <v>11.815</v>
      </c>
      <c r="O126">
        <v>4.4130000000000003</v>
      </c>
      <c r="P126">
        <v>4.58</v>
      </c>
    </row>
    <row r="127" spans="2:16" x14ac:dyDescent="0.25">
      <c r="B127" s="4">
        <v>45587</v>
      </c>
      <c r="C127">
        <v>1.0799000000000001</v>
      </c>
      <c r="D127">
        <v>10.545349999999999</v>
      </c>
      <c r="E127" s="4">
        <v>45583</v>
      </c>
      <c r="F127">
        <v>11925.2</v>
      </c>
      <c r="G127">
        <v>43.462086999999997</v>
      </c>
      <c r="H127">
        <v>9.2899999999999991</v>
      </c>
      <c r="I127">
        <v>5.54</v>
      </c>
      <c r="J127">
        <v>36.119999999999997</v>
      </c>
      <c r="K127">
        <v>38.570048999999997</v>
      </c>
      <c r="L127">
        <v>13.824246</v>
      </c>
      <c r="M127">
        <v>53.7</v>
      </c>
      <c r="N127">
        <v>11.72</v>
      </c>
      <c r="O127">
        <v>4.4349999999999996</v>
      </c>
      <c r="P127">
        <v>4.6399999999999997</v>
      </c>
    </row>
    <row r="128" spans="2:16" x14ac:dyDescent="0.25">
      <c r="B128" s="4">
        <v>45586</v>
      </c>
      <c r="C128">
        <v>1.08155</v>
      </c>
      <c r="D128">
        <v>10.56265</v>
      </c>
      <c r="E128" s="4">
        <v>45582</v>
      </c>
      <c r="F128">
        <v>11904.5</v>
      </c>
      <c r="G128">
        <v>43.640372999999997</v>
      </c>
      <c r="H128">
        <v>9.1</v>
      </c>
      <c r="I128">
        <v>5.41</v>
      </c>
      <c r="J128">
        <v>36.33</v>
      </c>
      <c r="K128">
        <v>38.411650999999999</v>
      </c>
      <c r="L128">
        <v>13.903299000000001</v>
      </c>
      <c r="M128">
        <v>54.58</v>
      </c>
      <c r="N128">
        <v>11.725</v>
      </c>
      <c r="O128">
        <v>4.4969999999999999</v>
      </c>
      <c r="P128">
        <v>4.5815000000000001</v>
      </c>
    </row>
    <row r="129" spans="2:16" x14ac:dyDescent="0.25">
      <c r="B129" s="4">
        <v>45583</v>
      </c>
      <c r="C129">
        <v>1.0866499999999999</v>
      </c>
      <c r="D129">
        <v>10.5207</v>
      </c>
      <c r="E129" s="4">
        <v>45581</v>
      </c>
      <c r="F129">
        <v>11996.7</v>
      </c>
      <c r="G129">
        <v>43.620562999999997</v>
      </c>
      <c r="H129">
        <v>9.2880000000000003</v>
      </c>
      <c r="I129">
        <v>5.4379999999999997</v>
      </c>
      <c r="J129">
        <v>36.78</v>
      </c>
      <c r="K129">
        <v>38.510649999999998</v>
      </c>
      <c r="L129">
        <v>14.007054999999999</v>
      </c>
      <c r="M129">
        <v>54.96</v>
      </c>
      <c r="N129">
        <v>11.71</v>
      </c>
      <c r="O129">
        <v>4.5330000000000004</v>
      </c>
      <c r="P129">
        <v>4.6100000000000003</v>
      </c>
    </row>
    <row r="130" spans="2:16" x14ac:dyDescent="0.25">
      <c r="B130" s="4">
        <v>45582</v>
      </c>
      <c r="C130">
        <v>1.0831500000000001</v>
      </c>
      <c r="D130">
        <v>10.5403</v>
      </c>
      <c r="E130" s="4">
        <v>45580</v>
      </c>
      <c r="F130">
        <v>11930.2</v>
      </c>
      <c r="G130">
        <v>42.709325</v>
      </c>
      <c r="H130">
        <v>9.4420000000000002</v>
      </c>
      <c r="I130">
        <v>5.4960000000000004</v>
      </c>
      <c r="J130">
        <v>36.25</v>
      </c>
      <c r="K130">
        <v>37.936455000000002</v>
      </c>
      <c r="L130">
        <v>13.903299000000001</v>
      </c>
      <c r="M130">
        <v>54.1</v>
      </c>
      <c r="N130">
        <v>11.69</v>
      </c>
      <c r="O130">
        <v>4.4219999999999997</v>
      </c>
      <c r="P130">
        <v>4.6340000000000003</v>
      </c>
    </row>
    <row r="131" spans="2:16" x14ac:dyDescent="0.25">
      <c r="B131" s="4">
        <v>45581</v>
      </c>
      <c r="C131">
        <v>1.0862000000000001</v>
      </c>
      <c r="D131">
        <v>10.50455</v>
      </c>
      <c r="E131" s="4">
        <v>45579</v>
      </c>
      <c r="F131">
        <v>11850.9</v>
      </c>
      <c r="G131">
        <v>42.352753999999997</v>
      </c>
      <c r="H131">
        <v>9.4</v>
      </c>
      <c r="I131">
        <v>5.49</v>
      </c>
      <c r="J131">
        <v>35.9</v>
      </c>
      <c r="K131">
        <v>37.560259000000002</v>
      </c>
      <c r="L131">
        <v>13.671082999999999</v>
      </c>
      <c r="M131">
        <v>54.04</v>
      </c>
      <c r="N131">
        <v>11.93</v>
      </c>
      <c r="O131">
        <v>4.41</v>
      </c>
      <c r="P131">
        <v>4.6059999999999999</v>
      </c>
    </row>
    <row r="132" spans="2:16" x14ac:dyDescent="0.25">
      <c r="B132" s="4">
        <v>45580</v>
      </c>
      <c r="C132">
        <v>1.0891</v>
      </c>
      <c r="D132">
        <v>10.4133</v>
      </c>
      <c r="E132" s="4">
        <v>45576</v>
      </c>
      <c r="F132">
        <v>11720</v>
      </c>
      <c r="G132">
        <v>42.11504</v>
      </c>
      <c r="H132">
        <v>9.2880000000000003</v>
      </c>
      <c r="I132">
        <v>5.3559999999999999</v>
      </c>
      <c r="J132">
        <v>35.369999999999997</v>
      </c>
      <c r="K132">
        <v>37.085062999999998</v>
      </c>
      <c r="L132">
        <v>13.458629999999999</v>
      </c>
      <c r="M132">
        <v>53.22</v>
      </c>
      <c r="N132">
        <v>12.015000000000001</v>
      </c>
      <c r="O132">
        <v>4.4000000000000004</v>
      </c>
      <c r="P132">
        <v>4.5724999999999998</v>
      </c>
    </row>
    <row r="133" spans="2:16" x14ac:dyDescent="0.25">
      <c r="B133" s="4">
        <v>45579</v>
      </c>
      <c r="C133">
        <v>1.0909500000000001</v>
      </c>
      <c r="D133">
        <v>10.4262</v>
      </c>
      <c r="E133" s="4">
        <v>45575</v>
      </c>
      <c r="F133">
        <v>11656.7</v>
      </c>
      <c r="G133">
        <v>41.916944000000001</v>
      </c>
      <c r="H133">
        <v>9.23</v>
      </c>
      <c r="I133">
        <v>5.298</v>
      </c>
      <c r="J133">
        <v>35.270000000000003</v>
      </c>
      <c r="K133">
        <v>37.164262000000001</v>
      </c>
      <c r="L133">
        <v>13.369697</v>
      </c>
      <c r="M133">
        <v>52.66</v>
      </c>
      <c r="N133">
        <v>12.05</v>
      </c>
      <c r="O133">
        <v>4.4210000000000003</v>
      </c>
      <c r="P133">
        <v>4.5350000000000001</v>
      </c>
    </row>
    <row r="134" spans="2:16" x14ac:dyDescent="0.25">
      <c r="B134" s="4">
        <v>45576</v>
      </c>
      <c r="C134">
        <v>1.0938000000000001</v>
      </c>
      <c r="D134">
        <v>10.37105</v>
      </c>
      <c r="E134" s="4">
        <v>45574</v>
      </c>
      <c r="F134">
        <v>11741.5</v>
      </c>
      <c r="G134">
        <v>42.055610999999999</v>
      </c>
      <c r="H134">
        <v>9.2720000000000002</v>
      </c>
      <c r="I134">
        <v>5.3220000000000001</v>
      </c>
      <c r="J134">
        <v>35.9</v>
      </c>
      <c r="K134">
        <v>36.946463999999999</v>
      </c>
      <c r="L134">
        <v>13.606852999999999</v>
      </c>
      <c r="M134">
        <v>52.78</v>
      </c>
      <c r="N134">
        <v>12.035</v>
      </c>
      <c r="O134">
        <v>4.43</v>
      </c>
      <c r="P134">
        <v>4.5345000000000004</v>
      </c>
    </row>
    <row r="135" spans="2:16" x14ac:dyDescent="0.25">
      <c r="B135" s="4">
        <v>45575</v>
      </c>
      <c r="C135">
        <v>1.09355</v>
      </c>
      <c r="D135">
        <v>10.3902</v>
      </c>
      <c r="E135" s="4">
        <v>45573</v>
      </c>
      <c r="F135">
        <v>11734.7</v>
      </c>
      <c r="G135">
        <v>41.441516</v>
      </c>
      <c r="H135">
        <v>9.3119999999999994</v>
      </c>
      <c r="I135">
        <v>5.3540000000000001</v>
      </c>
      <c r="J135">
        <v>35.770000000000003</v>
      </c>
      <c r="K135">
        <v>36.847465</v>
      </c>
      <c r="L135">
        <v>13.557445</v>
      </c>
      <c r="M135">
        <v>52.96</v>
      </c>
      <c r="N135">
        <v>12.055</v>
      </c>
      <c r="O135">
        <v>4.4059999999999997</v>
      </c>
      <c r="P135">
        <v>4.5620000000000003</v>
      </c>
    </row>
    <row r="136" spans="2:16" x14ac:dyDescent="0.25">
      <c r="B136" s="4">
        <v>45574</v>
      </c>
      <c r="C136">
        <v>1.09395</v>
      </c>
      <c r="D136">
        <v>10.4017</v>
      </c>
      <c r="E136" s="4">
        <v>45572</v>
      </c>
      <c r="F136">
        <v>11717.5</v>
      </c>
      <c r="G136">
        <v>41.461325000000002</v>
      </c>
      <c r="H136">
        <v>9.6519999999999992</v>
      </c>
      <c r="I136">
        <v>5.36</v>
      </c>
      <c r="J136">
        <v>35.630000000000003</v>
      </c>
      <c r="K136">
        <v>36.728665999999997</v>
      </c>
      <c r="L136">
        <v>13.344993000000001</v>
      </c>
      <c r="M136">
        <v>52.42</v>
      </c>
      <c r="N136">
        <v>12.414999999999999</v>
      </c>
      <c r="O136">
        <v>4.375</v>
      </c>
      <c r="P136">
        <v>4.5599999999999996</v>
      </c>
    </row>
    <row r="137" spans="2:16" x14ac:dyDescent="0.25">
      <c r="B137" s="4">
        <v>45573</v>
      </c>
      <c r="C137">
        <v>1.09815</v>
      </c>
      <c r="D137">
        <v>10.33405</v>
      </c>
      <c r="E137" s="4">
        <v>45569</v>
      </c>
      <c r="F137">
        <v>11659.2</v>
      </c>
      <c r="G137">
        <v>41.540562999999999</v>
      </c>
      <c r="H137">
        <v>9.5519999999999996</v>
      </c>
      <c r="I137">
        <v>5.3019999999999996</v>
      </c>
      <c r="J137">
        <v>36.299999999999997</v>
      </c>
      <c r="K137">
        <v>36.174270999999997</v>
      </c>
      <c r="L137">
        <v>13.409223000000001</v>
      </c>
      <c r="M137">
        <v>51.86</v>
      </c>
      <c r="N137">
        <v>12.305</v>
      </c>
      <c r="O137">
        <v>4.351</v>
      </c>
      <c r="P137">
        <v>4.4800000000000004</v>
      </c>
    </row>
    <row r="138" spans="2:16" x14ac:dyDescent="0.25">
      <c r="B138" s="4">
        <v>45572</v>
      </c>
      <c r="C138">
        <v>1.09755</v>
      </c>
      <c r="D138">
        <v>10.3543</v>
      </c>
      <c r="E138" s="4">
        <v>45568</v>
      </c>
      <c r="F138">
        <v>11618</v>
      </c>
      <c r="G138">
        <v>41.025516000000003</v>
      </c>
      <c r="H138">
        <v>9.3339999999999996</v>
      </c>
      <c r="I138">
        <v>5.1719999999999997</v>
      </c>
      <c r="J138">
        <v>36.49</v>
      </c>
      <c r="K138">
        <v>37.857256</v>
      </c>
      <c r="L138">
        <v>13.527801</v>
      </c>
      <c r="M138">
        <v>51.92</v>
      </c>
      <c r="N138">
        <v>12.13</v>
      </c>
      <c r="O138">
        <v>4.3140000000000001</v>
      </c>
      <c r="P138">
        <v>4.4269999999999996</v>
      </c>
    </row>
    <row r="139" spans="2:16" x14ac:dyDescent="0.25">
      <c r="B139" s="4">
        <v>45569</v>
      </c>
      <c r="C139">
        <v>1.0976999999999999</v>
      </c>
      <c r="D139">
        <v>10.3696</v>
      </c>
      <c r="E139" s="4">
        <v>45567</v>
      </c>
      <c r="F139">
        <v>11609.8</v>
      </c>
      <c r="G139">
        <v>41.164183000000001</v>
      </c>
      <c r="H139">
        <v>9.2539999999999996</v>
      </c>
      <c r="I139">
        <v>5.1079999999999997</v>
      </c>
      <c r="J139">
        <v>36.83</v>
      </c>
      <c r="K139">
        <v>38.213653000000001</v>
      </c>
      <c r="L139">
        <v>13.478393000000001</v>
      </c>
      <c r="M139">
        <v>51.98</v>
      </c>
      <c r="N139">
        <v>11.975</v>
      </c>
      <c r="O139">
        <v>4.3449999999999998</v>
      </c>
      <c r="P139">
        <v>4.4260000000000002</v>
      </c>
    </row>
    <row r="140" spans="2:16" x14ac:dyDescent="0.25">
      <c r="B140" s="4">
        <v>45568</v>
      </c>
      <c r="C140">
        <v>1.1032</v>
      </c>
      <c r="D140">
        <v>10.3065</v>
      </c>
      <c r="E140" s="4">
        <v>45566</v>
      </c>
      <c r="F140">
        <v>11673.5</v>
      </c>
      <c r="G140">
        <v>41.065134999999998</v>
      </c>
      <c r="H140">
        <v>9.3000000000000007</v>
      </c>
      <c r="I140">
        <v>5.0759999999999996</v>
      </c>
      <c r="J140">
        <v>36.950000000000003</v>
      </c>
      <c r="K140">
        <v>38.292852000000003</v>
      </c>
      <c r="L140">
        <v>13.745194</v>
      </c>
      <c r="M140">
        <v>52.34</v>
      </c>
      <c r="N140">
        <v>11.94</v>
      </c>
      <c r="O140">
        <v>4.3929999999999998</v>
      </c>
      <c r="P140">
        <v>4.3760000000000003</v>
      </c>
    </row>
    <row r="141" spans="2:16" x14ac:dyDescent="0.25">
      <c r="B141" s="4">
        <v>45567</v>
      </c>
      <c r="C141">
        <v>1.1045499999999999</v>
      </c>
      <c r="D141">
        <v>10.2666</v>
      </c>
      <c r="E141" s="4">
        <v>45565</v>
      </c>
      <c r="F141">
        <v>11877.3</v>
      </c>
      <c r="G141">
        <v>41.084944</v>
      </c>
      <c r="H141">
        <v>9.7080000000000002</v>
      </c>
      <c r="I141">
        <v>5.3639999999999999</v>
      </c>
      <c r="J141">
        <v>36.43</v>
      </c>
      <c r="K141">
        <v>38.193852999999997</v>
      </c>
      <c r="L141">
        <v>13.725431</v>
      </c>
      <c r="M141">
        <v>53.14</v>
      </c>
      <c r="N141">
        <v>11.845000000000001</v>
      </c>
      <c r="O141">
        <v>4.3959999999999999</v>
      </c>
      <c r="P141">
        <v>4.6005000000000003</v>
      </c>
    </row>
    <row r="142" spans="2:16" x14ac:dyDescent="0.25">
      <c r="B142" s="4">
        <v>45566</v>
      </c>
      <c r="C142">
        <v>1.1067499999999999</v>
      </c>
      <c r="D142">
        <v>10.26125</v>
      </c>
      <c r="E142" s="4">
        <v>45562</v>
      </c>
      <c r="F142">
        <v>11967.9</v>
      </c>
      <c r="G142">
        <v>41.778278</v>
      </c>
      <c r="H142">
        <v>9.9359999999999999</v>
      </c>
      <c r="I142">
        <v>5.4359999999999999</v>
      </c>
      <c r="J142">
        <v>36.58</v>
      </c>
      <c r="K142">
        <v>38.431451000000003</v>
      </c>
      <c r="L142">
        <v>13.552505</v>
      </c>
      <c r="M142">
        <v>53.32</v>
      </c>
      <c r="N142">
        <v>11.755000000000001</v>
      </c>
      <c r="O142">
        <v>4.4269999999999996</v>
      </c>
      <c r="P142">
        <v>4.6550000000000002</v>
      </c>
    </row>
    <row r="143" spans="2:16" x14ac:dyDescent="0.25">
      <c r="B143" s="4">
        <v>45565</v>
      </c>
      <c r="C143">
        <v>1.1134500000000001</v>
      </c>
      <c r="D143">
        <v>10.159750000000001</v>
      </c>
      <c r="E143" s="4">
        <v>45561</v>
      </c>
      <c r="F143">
        <v>11953.2</v>
      </c>
      <c r="G143">
        <v>41.758468000000001</v>
      </c>
      <c r="H143">
        <v>9.9540000000000006</v>
      </c>
      <c r="I143">
        <v>5.6580000000000004</v>
      </c>
      <c r="J143">
        <v>36.32</v>
      </c>
      <c r="K143">
        <v>38.372050999999999</v>
      </c>
      <c r="L143">
        <v>13.503097</v>
      </c>
      <c r="M143">
        <v>53.22</v>
      </c>
      <c r="N143">
        <v>11.595000000000001</v>
      </c>
      <c r="O143">
        <v>4.4080000000000004</v>
      </c>
      <c r="P143">
        <v>4.6355000000000004</v>
      </c>
    </row>
    <row r="144" spans="2:16" x14ac:dyDescent="0.25">
      <c r="B144" s="4">
        <v>45562</v>
      </c>
      <c r="C144">
        <v>1.11635</v>
      </c>
      <c r="D144">
        <v>10.089700000000001</v>
      </c>
      <c r="E144" s="4">
        <v>45560</v>
      </c>
      <c r="F144">
        <v>11792.6</v>
      </c>
      <c r="G144">
        <v>41.540562999999999</v>
      </c>
      <c r="H144">
        <v>9.6639999999999997</v>
      </c>
      <c r="I144">
        <v>5.4779999999999998</v>
      </c>
      <c r="J144">
        <v>36.15</v>
      </c>
      <c r="K144">
        <v>38.114654000000002</v>
      </c>
      <c r="L144">
        <v>13.473452999999999</v>
      </c>
      <c r="M144">
        <v>52.38</v>
      </c>
      <c r="N144">
        <v>11.705</v>
      </c>
      <c r="O144">
        <v>4.4329999999999998</v>
      </c>
      <c r="P144">
        <v>4.5205000000000002</v>
      </c>
    </row>
    <row r="145" spans="2:16" x14ac:dyDescent="0.25">
      <c r="B145" s="4">
        <v>45561</v>
      </c>
      <c r="C145">
        <v>1.11765</v>
      </c>
      <c r="D145">
        <v>10.116</v>
      </c>
      <c r="E145" s="4">
        <v>45559</v>
      </c>
      <c r="F145">
        <v>11837</v>
      </c>
      <c r="G145">
        <v>41.817897000000002</v>
      </c>
      <c r="H145">
        <v>9.7240000000000002</v>
      </c>
      <c r="I145">
        <v>5.4260000000000002</v>
      </c>
      <c r="J145">
        <v>36.020000000000003</v>
      </c>
      <c r="K145">
        <v>38.193852999999997</v>
      </c>
      <c r="L145">
        <v>13.503097</v>
      </c>
      <c r="M145">
        <v>53.26</v>
      </c>
      <c r="N145">
        <v>11.78</v>
      </c>
      <c r="O145">
        <v>4.4240000000000004</v>
      </c>
      <c r="P145">
        <v>4.5540000000000003</v>
      </c>
    </row>
    <row r="146" spans="2:16" x14ac:dyDescent="0.25">
      <c r="B146" s="4">
        <v>45560</v>
      </c>
      <c r="C146">
        <v>1.1133</v>
      </c>
      <c r="D146">
        <v>10.180300000000001</v>
      </c>
      <c r="E146" s="4">
        <v>45558</v>
      </c>
      <c r="F146">
        <v>11797.9</v>
      </c>
      <c r="G146">
        <v>41.580182000000001</v>
      </c>
      <c r="H146">
        <v>9.74</v>
      </c>
      <c r="I146">
        <v>5.4539999999999997</v>
      </c>
      <c r="J146">
        <v>36.4</v>
      </c>
      <c r="K146">
        <v>38.174053000000001</v>
      </c>
      <c r="L146">
        <v>13.577208000000001</v>
      </c>
      <c r="M146">
        <v>52.3</v>
      </c>
      <c r="N146">
        <v>11.765000000000001</v>
      </c>
      <c r="O146">
        <v>4.3899999999999997</v>
      </c>
      <c r="P146">
        <v>4.4885000000000002</v>
      </c>
    </row>
    <row r="147" spans="2:16" x14ac:dyDescent="0.25">
      <c r="B147" s="4">
        <v>45559</v>
      </c>
      <c r="C147">
        <v>1.11805</v>
      </c>
      <c r="D147">
        <v>10.09825</v>
      </c>
      <c r="E147" s="4">
        <v>45555</v>
      </c>
      <c r="F147">
        <v>11753.3</v>
      </c>
      <c r="G147">
        <v>41.164183000000001</v>
      </c>
      <c r="H147">
        <v>9.74</v>
      </c>
      <c r="I147">
        <v>5.5140000000000002</v>
      </c>
      <c r="J147">
        <v>35.78</v>
      </c>
      <c r="K147">
        <v>37.580058000000001</v>
      </c>
      <c r="L147">
        <v>13.399341</v>
      </c>
      <c r="M147">
        <v>52.02</v>
      </c>
      <c r="N147">
        <v>11.675000000000001</v>
      </c>
      <c r="O147">
        <v>4.3230000000000004</v>
      </c>
      <c r="P147">
        <v>4.5585000000000004</v>
      </c>
    </row>
    <row r="148" spans="2:16" x14ac:dyDescent="0.25">
      <c r="B148" s="4">
        <v>45558</v>
      </c>
      <c r="C148">
        <v>1.1112500000000001</v>
      </c>
      <c r="D148">
        <v>10.194800000000001</v>
      </c>
      <c r="E148" s="4">
        <v>45554</v>
      </c>
      <c r="F148">
        <v>11778.1</v>
      </c>
      <c r="G148">
        <v>41.520753999999997</v>
      </c>
      <c r="H148">
        <v>9.7720000000000002</v>
      </c>
      <c r="I148">
        <v>5.4459999999999997</v>
      </c>
      <c r="J148">
        <v>35.85</v>
      </c>
      <c r="K148">
        <v>37.857256</v>
      </c>
      <c r="L148">
        <v>13.226414999999999</v>
      </c>
      <c r="M148">
        <v>52.06</v>
      </c>
      <c r="N148">
        <v>11.85</v>
      </c>
      <c r="O148">
        <v>4.3380000000000001</v>
      </c>
      <c r="P148">
        <v>4.5999999999999996</v>
      </c>
    </row>
    <row r="149" spans="2:16" x14ac:dyDescent="0.25">
      <c r="B149" s="4">
        <v>45555</v>
      </c>
      <c r="C149">
        <v>1.11625</v>
      </c>
      <c r="D149">
        <v>10.173999999999999</v>
      </c>
      <c r="E149" s="4">
        <v>45553</v>
      </c>
      <c r="F149">
        <v>11684.7</v>
      </c>
      <c r="G149">
        <v>41.342467999999997</v>
      </c>
      <c r="H149">
        <v>9.4619999999999997</v>
      </c>
      <c r="I149">
        <v>5.3920000000000003</v>
      </c>
      <c r="J149">
        <v>36.82</v>
      </c>
      <c r="K149">
        <v>37.936455000000002</v>
      </c>
      <c r="L149">
        <v>13.404282</v>
      </c>
      <c r="M149">
        <v>50.94</v>
      </c>
      <c r="N149">
        <v>11.734999999999999</v>
      </c>
      <c r="O149">
        <v>4.3959999999999999</v>
      </c>
      <c r="P149">
        <v>4.5084999999999997</v>
      </c>
    </row>
    <row r="150" spans="2:16" x14ac:dyDescent="0.25">
      <c r="B150" s="4">
        <v>45554</v>
      </c>
      <c r="C150">
        <v>1.11615</v>
      </c>
      <c r="D150">
        <v>10.161849999999999</v>
      </c>
      <c r="E150" s="4">
        <v>45552</v>
      </c>
      <c r="F150">
        <v>11703.4</v>
      </c>
      <c r="G150">
        <v>41.302849000000002</v>
      </c>
      <c r="H150">
        <v>9.41</v>
      </c>
      <c r="I150">
        <v>5.38</v>
      </c>
      <c r="J150">
        <v>36.869999999999997</v>
      </c>
      <c r="K150">
        <v>38.094853999999998</v>
      </c>
      <c r="L150">
        <v>13.552505</v>
      </c>
      <c r="M150">
        <v>51.04</v>
      </c>
      <c r="N150">
        <v>11.72</v>
      </c>
      <c r="O150">
        <v>4.3410000000000002</v>
      </c>
      <c r="P150">
        <v>4.5110000000000001</v>
      </c>
    </row>
    <row r="151" spans="2:16" x14ac:dyDescent="0.25">
      <c r="B151" s="4">
        <v>45553</v>
      </c>
      <c r="C151">
        <v>1.11185</v>
      </c>
      <c r="D151">
        <v>10.2104</v>
      </c>
      <c r="E151" s="4">
        <v>45551</v>
      </c>
      <c r="F151">
        <v>11581</v>
      </c>
      <c r="G151">
        <v>40.609515999999999</v>
      </c>
      <c r="H151">
        <v>9.3219999999999992</v>
      </c>
      <c r="I151">
        <v>5.43</v>
      </c>
      <c r="J151">
        <v>36.700000000000003</v>
      </c>
      <c r="K151">
        <v>37.401859999999999</v>
      </c>
      <c r="L151">
        <v>13.359814999999999</v>
      </c>
      <c r="M151">
        <v>50.38</v>
      </c>
      <c r="N151">
        <v>11.734999999999999</v>
      </c>
      <c r="O151">
        <v>4.3070000000000004</v>
      </c>
      <c r="P151">
        <v>4.4405000000000001</v>
      </c>
    </row>
    <row r="152" spans="2:16" x14ac:dyDescent="0.25">
      <c r="B152" s="4">
        <v>45552</v>
      </c>
      <c r="C152">
        <v>1.1113500000000001</v>
      </c>
      <c r="D152">
        <v>10.1905</v>
      </c>
      <c r="E152" s="4">
        <v>45548</v>
      </c>
      <c r="F152">
        <v>11540.2</v>
      </c>
      <c r="G152">
        <v>40.371802000000002</v>
      </c>
      <c r="H152">
        <v>9.2520000000000007</v>
      </c>
      <c r="I152">
        <v>5.484</v>
      </c>
      <c r="J152">
        <v>36.770000000000003</v>
      </c>
      <c r="K152">
        <v>37.580058000000001</v>
      </c>
      <c r="L152">
        <v>13.246178</v>
      </c>
      <c r="M152">
        <v>50.38</v>
      </c>
      <c r="N152">
        <v>11.855</v>
      </c>
      <c r="O152">
        <v>4.2389999999999999</v>
      </c>
      <c r="P152">
        <v>4.4055</v>
      </c>
    </row>
    <row r="153" spans="2:16" x14ac:dyDescent="0.25">
      <c r="B153" s="4">
        <v>45551</v>
      </c>
      <c r="C153">
        <v>1.1132500000000001</v>
      </c>
      <c r="D153">
        <v>10.17535</v>
      </c>
      <c r="E153" s="4">
        <v>45547</v>
      </c>
      <c r="F153">
        <v>11400.2</v>
      </c>
      <c r="G153">
        <v>40.134087999999998</v>
      </c>
      <c r="H153">
        <v>9.0679999999999996</v>
      </c>
      <c r="I153">
        <v>5.4740000000000002</v>
      </c>
      <c r="J153">
        <v>36.15</v>
      </c>
      <c r="K153">
        <v>36.966264000000002</v>
      </c>
      <c r="L153">
        <v>13.127599</v>
      </c>
      <c r="M153">
        <v>49.82</v>
      </c>
      <c r="N153">
        <v>11.795</v>
      </c>
      <c r="O153">
        <v>4.2140000000000004</v>
      </c>
      <c r="P153">
        <v>4.3265000000000002</v>
      </c>
    </row>
    <row r="154" spans="2:16" x14ac:dyDescent="0.25">
      <c r="B154" s="4">
        <v>45548</v>
      </c>
      <c r="C154">
        <v>1.10765</v>
      </c>
      <c r="D154">
        <v>10.233000000000001</v>
      </c>
      <c r="E154" s="4">
        <v>45546</v>
      </c>
      <c r="F154">
        <v>11278.9</v>
      </c>
      <c r="G154">
        <v>40.035040000000002</v>
      </c>
      <c r="H154">
        <v>8.8940000000000001</v>
      </c>
      <c r="I154">
        <v>5.3339999999999996</v>
      </c>
      <c r="J154">
        <v>36.119999999999997</v>
      </c>
      <c r="K154">
        <v>37.045462999999998</v>
      </c>
      <c r="L154">
        <v>13.201711</v>
      </c>
      <c r="M154">
        <v>48.38</v>
      </c>
      <c r="N154">
        <v>11.625</v>
      </c>
      <c r="O154">
        <v>4.2110000000000003</v>
      </c>
      <c r="P154">
        <v>4.2460000000000004</v>
      </c>
    </row>
    <row r="155" spans="2:16" x14ac:dyDescent="0.25">
      <c r="B155" s="4">
        <v>45547</v>
      </c>
      <c r="C155">
        <v>1.10745</v>
      </c>
      <c r="D155">
        <v>10.2844</v>
      </c>
      <c r="E155" s="4">
        <v>45545</v>
      </c>
      <c r="F155">
        <v>11203.5</v>
      </c>
      <c r="G155">
        <v>39.935991999999999</v>
      </c>
      <c r="H155">
        <v>8.9220000000000006</v>
      </c>
      <c r="I155">
        <v>5.3879999999999999</v>
      </c>
      <c r="J155">
        <v>35.94</v>
      </c>
      <c r="K155">
        <v>37.421660000000003</v>
      </c>
      <c r="L155">
        <v>13.181948</v>
      </c>
      <c r="M155">
        <v>46.28</v>
      </c>
      <c r="N155">
        <v>11.615</v>
      </c>
      <c r="O155">
        <v>4.1779999999999999</v>
      </c>
      <c r="P155">
        <v>4.2465000000000002</v>
      </c>
    </row>
    <row r="156" spans="2:16" x14ac:dyDescent="0.25">
      <c r="B156" s="4">
        <v>45546</v>
      </c>
      <c r="C156">
        <v>1.1012</v>
      </c>
      <c r="D156">
        <v>10.389200000000001</v>
      </c>
      <c r="E156" s="4">
        <v>45544</v>
      </c>
      <c r="F156">
        <v>11272.8</v>
      </c>
      <c r="G156">
        <v>39.916182999999997</v>
      </c>
      <c r="H156">
        <v>9.0340000000000007</v>
      </c>
      <c r="I156">
        <v>5.4279999999999999</v>
      </c>
      <c r="J156">
        <v>35.39</v>
      </c>
      <c r="K156">
        <v>37.698856999999997</v>
      </c>
      <c r="L156">
        <v>13.172065999999999</v>
      </c>
      <c r="M156">
        <v>46.55</v>
      </c>
      <c r="N156">
        <v>11.81</v>
      </c>
      <c r="O156">
        <v>4.2050000000000001</v>
      </c>
      <c r="P156">
        <v>4.3419999999999996</v>
      </c>
    </row>
    <row r="157" spans="2:16" x14ac:dyDescent="0.25">
      <c r="B157" s="4">
        <v>45545</v>
      </c>
      <c r="C157">
        <v>1.10195</v>
      </c>
      <c r="D157">
        <v>10.3749</v>
      </c>
      <c r="E157" s="4">
        <v>45541</v>
      </c>
      <c r="F157">
        <v>11173</v>
      </c>
      <c r="G157">
        <v>39.658659</v>
      </c>
      <c r="H157">
        <v>8.9120000000000008</v>
      </c>
      <c r="I157">
        <v>5.3179999999999996</v>
      </c>
      <c r="J157">
        <v>35.28</v>
      </c>
      <c r="K157">
        <v>37.203862000000001</v>
      </c>
      <c r="L157">
        <v>12.999140000000001</v>
      </c>
      <c r="M157">
        <v>46.6</v>
      </c>
      <c r="N157">
        <v>11.725</v>
      </c>
      <c r="O157">
        <v>4.2130000000000001</v>
      </c>
      <c r="P157">
        <v>4.2925000000000004</v>
      </c>
    </row>
    <row r="158" spans="2:16" x14ac:dyDescent="0.25">
      <c r="B158" s="4">
        <v>45544</v>
      </c>
      <c r="C158">
        <v>1.10345</v>
      </c>
      <c r="D158">
        <v>10.37965</v>
      </c>
      <c r="E158" s="4">
        <v>45540</v>
      </c>
      <c r="F158">
        <v>11273.5</v>
      </c>
      <c r="G158">
        <v>40.550086999999998</v>
      </c>
      <c r="H158">
        <v>9.1059999999999999</v>
      </c>
      <c r="I158">
        <v>5.3739999999999997</v>
      </c>
      <c r="J158">
        <v>35.4</v>
      </c>
      <c r="K158">
        <v>37.184061999999997</v>
      </c>
      <c r="L158">
        <v>12.989258</v>
      </c>
      <c r="M158">
        <v>46.93</v>
      </c>
      <c r="N158">
        <v>11.95</v>
      </c>
      <c r="O158">
        <v>4.2309999999999999</v>
      </c>
      <c r="P158">
        <v>4.3875000000000002</v>
      </c>
    </row>
    <row r="159" spans="2:16" x14ac:dyDescent="0.25">
      <c r="B159" s="4">
        <v>45541</v>
      </c>
      <c r="C159">
        <v>1.1085</v>
      </c>
      <c r="D159">
        <v>10.30025</v>
      </c>
      <c r="E159" s="4">
        <v>45539</v>
      </c>
      <c r="F159">
        <v>11213.9</v>
      </c>
      <c r="G159">
        <v>40.173707</v>
      </c>
      <c r="H159">
        <v>9.0459999999999994</v>
      </c>
      <c r="I159">
        <v>5.2880000000000003</v>
      </c>
      <c r="J159">
        <v>35.159999999999997</v>
      </c>
      <c r="K159">
        <v>37.065263000000002</v>
      </c>
      <c r="L159">
        <v>12.801508999999999</v>
      </c>
      <c r="M159">
        <v>47.87</v>
      </c>
      <c r="N159">
        <v>11.945</v>
      </c>
      <c r="O159">
        <v>4.1980000000000004</v>
      </c>
      <c r="P159">
        <v>4.3544999999999998</v>
      </c>
    </row>
    <row r="160" spans="2:16" x14ac:dyDescent="0.25">
      <c r="B160" s="4">
        <v>45540</v>
      </c>
      <c r="C160">
        <v>1.1110500000000001</v>
      </c>
      <c r="D160">
        <v>10.25665</v>
      </c>
      <c r="E160" s="4">
        <v>45538</v>
      </c>
      <c r="F160">
        <v>11279.2</v>
      </c>
      <c r="G160">
        <v>40.530278000000003</v>
      </c>
      <c r="H160">
        <v>9.2759999999999998</v>
      </c>
      <c r="I160">
        <v>5.31</v>
      </c>
      <c r="J160">
        <v>34.729999999999997</v>
      </c>
      <c r="K160">
        <v>37.223661999999997</v>
      </c>
      <c r="L160">
        <v>12.732339</v>
      </c>
      <c r="M160">
        <v>48.48</v>
      </c>
      <c r="N160">
        <v>12.07</v>
      </c>
      <c r="O160">
        <v>4.1740000000000004</v>
      </c>
      <c r="P160">
        <v>4.3715000000000002</v>
      </c>
    </row>
    <row r="161" spans="2:16" x14ac:dyDescent="0.25">
      <c r="B161" s="4">
        <v>45539</v>
      </c>
      <c r="C161">
        <v>1.10825</v>
      </c>
      <c r="D161">
        <v>10.27905</v>
      </c>
      <c r="E161" s="4">
        <v>45537</v>
      </c>
      <c r="F161">
        <v>11395.3</v>
      </c>
      <c r="G161">
        <v>40.688754000000003</v>
      </c>
      <c r="H161">
        <v>9.5519999999999996</v>
      </c>
      <c r="I161">
        <v>5.4359999999999999</v>
      </c>
      <c r="J161">
        <v>34.799999999999997</v>
      </c>
      <c r="K161">
        <v>37.500858999999998</v>
      </c>
      <c r="L161">
        <v>12.722457</v>
      </c>
      <c r="M161">
        <v>48.66</v>
      </c>
      <c r="N161">
        <v>12.404999999999999</v>
      </c>
      <c r="O161">
        <v>4.1559999999999997</v>
      </c>
      <c r="P161">
        <v>4.4764999999999997</v>
      </c>
    </row>
    <row r="162" spans="2:16" x14ac:dyDescent="0.25">
      <c r="B162" s="4">
        <v>45538</v>
      </c>
      <c r="C162">
        <v>1.1043499999999999</v>
      </c>
      <c r="D162">
        <v>10.30705</v>
      </c>
      <c r="E162" s="4">
        <v>45534</v>
      </c>
      <c r="F162">
        <v>11401.9</v>
      </c>
      <c r="G162">
        <v>40.728372999999998</v>
      </c>
      <c r="H162">
        <v>9.59</v>
      </c>
      <c r="I162">
        <v>5.46</v>
      </c>
      <c r="J162">
        <v>34.93</v>
      </c>
      <c r="K162">
        <v>37.362259999999999</v>
      </c>
      <c r="L162">
        <v>12.668108999999999</v>
      </c>
      <c r="M162">
        <v>48.98</v>
      </c>
      <c r="N162">
        <v>12.455</v>
      </c>
      <c r="O162">
        <v>4.0940000000000003</v>
      </c>
      <c r="P162">
        <v>4.4960000000000004</v>
      </c>
    </row>
    <row r="163" spans="2:16" x14ac:dyDescent="0.25">
      <c r="B163" s="4">
        <v>45537</v>
      </c>
      <c r="C163">
        <v>1.1072</v>
      </c>
      <c r="D163">
        <v>10.2522</v>
      </c>
      <c r="E163" s="4">
        <v>45533</v>
      </c>
      <c r="F163">
        <v>11358.6</v>
      </c>
      <c r="G163">
        <v>40.748182999999997</v>
      </c>
      <c r="H163">
        <v>9.5120000000000005</v>
      </c>
      <c r="I163">
        <v>5.4039999999999999</v>
      </c>
      <c r="J163">
        <v>35</v>
      </c>
      <c r="K163">
        <v>36.986063999999999</v>
      </c>
      <c r="L163">
        <v>12.589055999999999</v>
      </c>
      <c r="M163">
        <v>49.35</v>
      </c>
      <c r="N163">
        <v>12.435</v>
      </c>
      <c r="O163">
        <v>4.077</v>
      </c>
      <c r="P163">
        <v>4.4885000000000002</v>
      </c>
    </row>
    <row r="164" spans="2:16" x14ac:dyDescent="0.25">
      <c r="B164" s="4">
        <v>45534</v>
      </c>
      <c r="C164">
        <v>1.1047499999999999</v>
      </c>
      <c r="D164">
        <v>10.2714</v>
      </c>
      <c r="E164" s="4">
        <v>45532</v>
      </c>
      <c r="F164">
        <v>11332</v>
      </c>
      <c r="G164">
        <v>40.490659000000001</v>
      </c>
      <c r="H164">
        <v>9.468</v>
      </c>
      <c r="I164">
        <v>5.4480000000000004</v>
      </c>
      <c r="J164">
        <v>35.450000000000003</v>
      </c>
      <c r="K164">
        <v>36.906863999999999</v>
      </c>
      <c r="L164">
        <v>12.618701</v>
      </c>
      <c r="M164">
        <v>48.66</v>
      </c>
      <c r="N164">
        <v>12.445</v>
      </c>
      <c r="O164">
        <v>4.0780000000000003</v>
      </c>
      <c r="P164">
        <v>4.4660000000000002</v>
      </c>
    </row>
    <row r="165" spans="2:16" x14ac:dyDescent="0.25">
      <c r="B165" s="4">
        <v>45533</v>
      </c>
      <c r="C165">
        <v>1.10775</v>
      </c>
      <c r="D165">
        <v>10.23175</v>
      </c>
      <c r="E165" s="4">
        <v>45531</v>
      </c>
      <c r="F165">
        <v>11326.9</v>
      </c>
      <c r="G165">
        <v>40.173707</v>
      </c>
      <c r="H165">
        <v>9.4659999999999993</v>
      </c>
      <c r="I165">
        <v>5.4459999999999997</v>
      </c>
      <c r="J165">
        <v>35.340000000000003</v>
      </c>
      <c r="K165">
        <v>36.233671000000001</v>
      </c>
      <c r="L165">
        <v>12.539649000000001</v>
      </c>
      <c r="M165">
        <v>49.24</v>
      </c>
      <c r="N165">
        <v>12.635</v>
      </c>
      <c r="O165">
        <v>4.0999999999999996</v>
      </c>
      <c r="P165">
        <v>4.4364999999999997</v>
      </c>
    </row>
    <row r="166" spans="2:16" x14ac:dyDescent="0.25">
      <c r="B166" s="4">
        <v>45532</v>
      </c>
      <c r="C166">
        <v>1.11205</v>
      </c>
      <c r="D166">
        <v>10.19985</v>
      </c>
      <c r="E166" s="4">
        <v>45530</v>
      </c>
      <c r="F166">
        <v>11265.5</v>
      </c>
      <c r="G166">
        <v>40.054848999999997</v>
      </c>
      <c r="H166">
        <v>9.4160000000000004</v>
      </c>
      <c r="I166">
        <v>5.3819999999999997</v>
      </c>
      <c r="J166">
        <v>35.28</v>
      </c>
      <c r="K166">
        <v>36.312869999999997</v>
      </c>
      <c r="L166">
        <v>12.569293</v>
      </c>
      <c r="M166">
        <v>49.19</v>
      </c>
      <c r="N166">
        <v>12.664999999999999</v>
      </c>
      <c r="O166">
        <v>4.0869999999999997</v>
      </c>
      <c r="P166">
        <v>4.327</v>
      </c>
    </row>
    <row r="167" spans="2:16" x14ac:dyDescent="0.25">
      <c r="B167" s="4">
        <v>45531</v>
      </c>
      <c r="C167">
        <v>1.1184499999999999</v>
      </c>
      <c r="D167">
        <v>10.150700000000001</v>
      </c>
      <c r="E167" s="4">
        <v>45527</v>
      </c>
      <c r="F167">
        <v>11278.1</v>
      </c>
      <c r="G167">
        <v>40.451039999999999</v>
      </c>
      <c r="H167">
        <v>9.44</v>
      </c>
      <c r="I167">
        <v>5.3739999999999997</v>
      </c>
      <c r="J167">
        <v>35.130000000000003</v>
      </c>
      <c r="K167">
        <v>36.748466000000001</v>
      </c>
      <c r="L167">
        <v>12.534708</v>
      </c>
      <c r="M167">
        <v>49.4</v>
      </c>
      <c r="N167">
        <v>12.625</v>
      </c>
      <c r="O167">
        <v>4.0640000000000001</v>
      </c>
      <c r="P167">
        <v>4.3514999999999997</v>
      </c>
    </row>
    <row r="168" spans="2:16" x14ac:dyDescent="0.25">
      <c r="B168" s="4">
        <v>45530</v>
      </c>
      <c r="C168">
        <v>1.11615</v>
      </c>
      <c r="D168">
        <v>10.215350000000001</v>
      </c>
      <c r="E168" s="4">
        <v>45526</v>
      </c>
      <c r="F168">
        <v>11156.3</v>
      </c>
      <c r="G168">
        <v>40.153897000000001</v>
      </c>
      <c r="H168">
        <v>9.3480000000000008</v>
      </c>
      <c r="I168">
        <v>5.34</v>
      </c>
      <c r="J168">
        <v>34.39</v>
      </c>
      <c r="K168">
        <v>36.273269999999997</v>
      </c>
      <c r="L168">
        <v>12.450715000000001</v>
      </c>
      <c r="M168">
        <v>48.85</v>
      </c>
      <c r="N168">
        <v>12.545</v>
      </c>
      <c r="O168">
        <v>4.0350000000000001</v>
      </c>
      <c r="P168">
        <v>4.2765000000000004</v>
      </c>
    </row>
    <row r="169" spans="2:16" x14ac:dyDescent="0.25">
      <c r="B169" s="4">
        <v>45527</v>
      </c>
      <c r="C169">
        <v>1.1191500000000001</v>
      </c>
      <c r="D169">
        <v>10.1792</v>
      </c>
      <c r="E169" s="4">
        <v>45525</v>
      </c>
      <c r="F169">
        <v>11114.9</v>
      </c>
      <c r="G169">
        <v>40.074658999999997</v>
      </c>
      <c r="H169">
        <v>9.36</v>
      </c>
      <c r="I169">
        <v>5.3239999999999998</v>
      </c>
      <c r="J169">
        <v>34.4</v>
      </c>
      <c r="K169">
        <v>36.095072000000002</v>
      </c>
      <c r="L169">
        <v>12.391425999999999</v>
      </c>
      <c r="M169">
        <v>48.51</v>
      </c>
      <c r="N169">
        <v>12.59</v>
      </c>
      <c r="O169">
        <v>4.0419999999999998</v>
      </c>
      <c r="P169">
        <v>4.2554999999999996</v>
      </c>
    </row>
    <row r="170" spans="2:16" x14ac:dyDescent="0.25">
      <c r="B170" s="4">
        <v>45526</v>
      </c>
      <c r="C170">
        <v>1.1112500000000001</v>
      </c>
      <c r="D170">
        <v>10.2469</v>
      </c>
      <c r="E170" s="4">
        <v>45524</v>
      </c>
      <c r="F170">
        <v>11087.8</v>
      </c>
      <c r="G170">
        <v>40.193516000000002</v>
      </c>
      <c r="H170">
        <v>9.3360000000000003</v>
      </c>
      <c r="I170">
        <v>5.3220000000000001</v>
      </c>
      <c r="J170">
        <v>34.26</v>
      </c>
      <c r="K170">
        <v>36.075271999999998</v>
      </c>
      <c r="L170">
        <v>12.376604</v>
      </c>
      <c r="M170">
        <v>48.14</v>
      </c>
      <c r="N170">
        <v>12.685</v>
      </c>
      <c r="O170">
        <v>4.0860000000000003</v>
      </c>
      <c r="P170">
        <v>4.24</v>
      </c>
    </row>
    <row r="171" spans="2:16" x14ac:dyDescent="0.25">
      <c r="B171" s="4">
        <v>45525</v>
      </c>
      <c r="C171">
        <v>1.1150500000000001</v>
      </c>
      <c r="D171">
        <v>10.18465</v>
      </c>
      <c r="E171" s="4">
        <v>45523</v>
      </c>
      <c r="F171">
        <v>11102.5</v>
      </c>
      <c r="G171">
        <v>40.233134999999997</v>
      </c>
      <c r="H171">
        <v>9.4</v>
      </c>
      <c r="I171">
        <v>5.3440000000000003</v>
      </c>
      <c r="J171">
        <v>34.36</v>
      </c>
      <c r="K171">
        <v>36.273269999999997</v>
      </c>
      <c r="L171">
        <v>12.401308</v>
      </c>
      <c r="M171">
        <v>47.5</v>
      </c>
      <c r="N171">
        <v>12.835000000000001</v>
      </c>
      <c r="O171">
        <v>4.133</v>
      </c>
      <c r="P171">
        <v>4.2850000000000001</v>
      </c>
    </row>
    <row r="172" spans="2:16" x14ac:dyDescent="0.25">
      <c r="B172" s="4">
        <v>45524</v>
      </c>
      <c r="C172">
        <v>1.1130500000000001</v>
      </c>
      <c r="D172">
        <v>10.2057</v>
      </c>
      <c r="E172" s="4">
        <v>45520</v>
      </c>
      <c r="F172">
        <v>10949.7</v>
      </c>
      <c r="G172">
        <v>39.955801999999998</v>
      </c>
      <c r="H172">
        <v>9.2319999999999993</v>
      </c>
      <c r="I172">
        <v>5.282</v>
      </c>
      <c r="J172">
        <v>34.01</v>
      </c>
      <c r="K172">
        <v>35.996073000000003</v>
      </c>
      <c r="L172">
        <v>12.203677000000001</v>
      </c>
      <c r="M172">
        <v>46.59</v>
      </c>
      <c r="N172">
        <v>12.785</v>
      </c>
      <c r="O172">
        <v>4.0830000000000002</v>
      </c>
      <c r="P172">
        <v>4.2279999999999998</v>
      </c>
    </row>
    <row r="173" spans="2:16" x14ac:dyDescent="0.25">
      <c r="B173" s="4">
        <v>45523</v>
      </c>
      <c r="C173">
        <v>1.1085499999999999</v>
      </c>
      <c r="D173">
        <v>10.312900000000001</v>
      </c>
      <c r="E173" s="4">
        <v>45519</v>
      </c>
      <c r="F173">
        <v>10885.6</v>
      </c>
      <c r="G173">
        <v>39.836945</v>
      </c>
      <c r="H173">
        <v>9.1820000000000004</v>
      </c>
      <c r="I173">
        <v>5.2859999999999996</v>
      </c>
      <c r="J173">
        <v>33.97</v>
      </c>
      <c r="K173">
        <v>36.33267</v>
      </c>
      <c r="L173">
        <v>12.149329</v>
      </c>
      <c r="M173">
        <v>45.36</v>
      </c>
      <c r="N173">
        <v>12.82</v>
      </c>
      <c r="O173">
        <v>4.0609999999999999</v>
      </c>
      <c r="P173">
        <v>4.2244999999999999</v>
      </c>
    </row>
    <row r="174" spans="2:16" x14ac:dyDescent="0.25">
      <c r="B174" s="4">
        <v>45520</v>
      </c>
      <c r="C174">
        <v>1.1028500000000001</v>
      </c>
      <c r="D174">
        <v>10.445650000000001</v>
      </c>
      <c r="E174" s="4">
        <v>45518</v>
      </c>
      <c r="F174">
        <v>10753</v>
      </c>
      <c r="G174">
        <v>39.024754000000001</v>
      </c>
      <c r="H174">
        <v>8.9580000000000002</v>
      </c>
      <c r="I174">
        <v>5.1079999999999997</v>
      </c>
      <c r="J174">
        <v>34.43</v>
      </c>
      <c r="K174">
        <v>36.035671999999998</v>
      </c>
      <c r="L174">
        <v>12.15427</v>
      </c>
      <c r="M174">
        <v>44.9</v>
      </c>
      <c r="N174">
        <v>12.68</v>
      </c>
      <c r="O174">
        <v>4.0599999999999996</v>
      </c>
      <c r="P174">
        <v>4.0999999999999996</v>
      </c>
    </row>
    <row r="175" spans="2:16" x14ac:dyDescent="0.25">
      <c r="B175" s="4">
        <v>45519</v>
      </c>
      <c r="C175">
        <v>1.0972</v>
      </c>
      <c r="D175">
        <v>10.5404</v>
      </c>
      <c r="E175" s="4">
        <v>45517</v>
      </c>
      <c r="F175">
        <v>10723.8</v>
      </c>
      <c r="G175">
        <v>38.846468999999999</v>
      </c>
      <c r="H175">
        <v>8.9700000000000006</v>
      </c>
      <c r="I175">
        <v>5.04</v>
      </c>
      <c r="J175">
        <v>34.450000000000003</v>
      </c>
      <c r="K175">
        <v>35.956473000000003</v>
      </c>
      <c r="L175">
        <v>12.124625</v>
      </c>
      <c r="M175">
        <v>44.41</v>
      </c>
      <c r="N175">
        <v>12.755000000000001</v>
      </c>
      <c r="O175">
        <v>4.0350000000000001</v>
      </c>
      <c r="P175">
        <v>4.1130000000000004</v>
      </c>
    </row>
    <row r="176" spans="2:16" x14ac:dyDescent="0.25">
      <c r="B176" s="4">
        <v>45518</v>
      </c>
      <c r="C176">
        <v>1.1012500000000001</v>
      </c>
      <c r="D176">
        <v>10.4689</v>
      </c>
      <c r="E176" s="4">
        <v>45516</v>
      </c>
      <c r="F176">
        <v>10646.2</v>
      </c>
      <c r="G176">
        <v>38.569135000000003</v>
      </c>
      <c r="H176">
        <v>8.9239999999999995</v>
      </c>
      <c r="I176">
        <v>4.9790000000000001</v>
      </c>
      <c r="J176">
        <v>34.04</v>
      </c>
      <c r="K176">
        <v>35.421878</v>
      </c>
      <c r="L176">
        <v>11.96158</v>
      </c>
      <c r="M176">
        <v>44.25</v>
      </c>
      <c r="N176">
        <v>12.765000000000001</v>
      </c>
      <c r="O176">
        <v>4.032</v>
      </c>
      <c r="P176">
        <v>4.0890000000000004</v>
      </c>
    </row>
    <row r="177" spans="2:16" x14ac:dyDescent="0.25">
      <c r="B177" s="4">
        <v>45517</v>
      </c>
      <c r="C177">
        <v>1.0992999999999999</v>
      </c>
      <c r="D177">
        <v>10.46805</v>
      </c>
      <c r="E177" s="4">
        <v>45513</v>
      </c>
      <c r="F177">
        <v>10638.5</v>
      </c>
      <c r="G177">
        <v>38.549326000000001</v>
      </c>
      <c r="H177">
        <v>8.8979999999999997</v>
      </c>
      <c r="I177">
        <v>4.9530000000000003</v>
      </c>
      <c r="J177">
        <v>34.380000000000003</v>
      </c>
      <c r="K177">
        <v>35.421878</v>
      </c>
      <c r="L177">
        <v>11.931934999999999</v>
      </c>
      <c r="M177">
        <v>44.22</v>
      </c>
      <c r="N177">
        <v>12.675000000000001</v>
      </c>
      <c r="O177">
        <v>4.0270000000000001</v>
      </c>
      <c r="P177">
        <v>4.0990000000000002</v>
      </c>
    </row>
    <row r="178" spans="2:16" x14ac:dyDescent="0.25">
      <c r="B178" s="4">
        <v>45516</v>
      </c>
      <c r="C178">
        <v>1.0931500000000001</v>
      </c>
      <c r="D178">
        <v>10.523949999999999</v>
      </c>
      <c r="E178" s="4">
        <v>45512</v>
      </c>
      <c r="F178">
        <v>10558</v>
      </c>
      <c r="G178">
        <v>38.331420999999999</v>
      </c>
      <c r="H178">
        <v>8.8160000000000007</v>
      </c>
      <c r="I178">
        <v>4.9379999999999997</v>
      </c>
      <c r="J178">
        <v>33.46</v>
      </c>
      <c r="K178">
        <v>35.342678999999997</v>
      </c>
      <c r="L178">
        <v>11.917113000000001</v>
      </c>
      <c r="M178">
        <v>43.41</v>
      </c>
      <c r="N178">
        <v>12.585000000000001</v>
      </c>
      <c r="O178">
        <v>4.03</v>
      </c>
      <c r="P178">
        <v>4.0650000000000004</v>
      </c>
    </row>
    <row r="179" spans="2:16" x14ac:dyDescent="0.25">
      <c r="B179" s="4">
        <v>45513</v>
      </c>
      <c r="C179">
        <v>1.09165</v>
      </c>
      <c r="D179">
        <v>10.51985</v>
      </c>
      <c r="E179" s="4">
        <v>45511</v>
      </c>
      <c r="F179">
        <v>10599</v>
      </c>
      <c r="G179">
        <v>38.371040000000001</v>
      </c>
      <c r="H179">
        <v>8.86</v>
      </c>
      <c r="I179">
        <v>4.9429999999999996</v>
      </c>
      <c r="J179">
        <v>34.049999999999997</v>
      </c>
      <c r="K179">
        <v>35.679276000000002</v>
      </c>
      <c r="L179">
        <v>11.981343000000001</v>
      </c>
      <c r="M179">
        <v>43.47</v>
      </c>
      <c r="N179">
        <v>12.605</v>
      </c>
      <c r="O179">
        <v>4.0140000000000002</v>
      </c>
      <c r="P179">
        <v>4.069</v>
      </c>
    </row>
    <row r="180" spans="2:16" x14ac:dyDescent="0.25">
      <c r="B180" s="4">
        <v>45512</v>
      </c>
      <c r="C180">
        <v>1.09185</v>
      </c>
      <c r="D180">
        <v>10.5161</v>
      </c>
      <c r="E180" s="4">
        <v>45510</v>
      </c>
      <c r="F180">
        <v>10390.5</v>
      </c>
      <c r="G180">
        <v>37.479612000000003</v>
      </c>
      <c r="H180">
        <v>8.6199999999999992</v>
      </c>
      <c r="I180">
        <v>4.7679999999999998</v>
      </c>
      <c r="J180">
        <v>33.28</v>
      </c>
      <c r="K180">
        <v>34.847683000000004</v>
      </c>
      <c r="L180">
        <v>11.808415999999999</v>
      </c>
      <c r="M180">
        <v>42.94</v>
      </c>
      <c r="N180">
        <v>12.39</v>
      </c>
      <c r="O180">
        <v>3.996</v>
      </c>
      <c r="P180">
        <v>3.964</v>
      </c>
    </row>
    <row r="181" spans="2:16" x14ac:dyDescent="0.25">
      <c r="B181" s="4">
        <v>45511</v>
      </c>
      <c r="C181">
        <v>1.0922000000000001</v>
      </c>
      <c r="D181">
        <v>10.49385</v>
      </c>
      <c r="E181" s="4">
        <v>45509</v>
      </c>
      <c r="F181">
        <v>10423.4</v>
      </c>
      <c r="G181">
        <v>37.578659000000002</v>
      </c>
      <c r="H181">
        <v>8.6940000000000008</v>
      </c>
      <c r="I181">
        <v>4.7759999999999998</v>
      </c>
      <c r="J181">
        <v>33.71</v>
      </c>
      <c r="K181">
        <v>35.006081999999999</v>
      </c>
      <c r="L181">
        <v>11.803476</v>
      </c>
      <c r="M181">
        <v>43.31</v>
      </c>
      <c r="N181">
        <v>12.355</v>
      </c>
      <c r="O181">
        <v>4.0380000000000003</v>
      </c>
      <c r="P181">
        <v>3.9849999999999999</v>
      </c>
    </row>
    <row r="182" spans="2:16" x14ac:dyDescent="0.25">
      <c r="B182" s="4">
        <v>45510</v>
      </c>
      <c r="C182">
        <v>1.0931500000000001</v>
      </c>
      <c r="D182">
        <v>10.528600000000001</v>
      </c>
      <c r="E182" s="4">
        <v>45506</v>
      </c>
      <c r="F182">
        <v>10672.9</v>
      </c>
      <c r="G182">
        <v>38.311611999999997</v>
      </c>
      <c r="H182">
        <v>8.8740000000000006</v>
      </c>
      <c r="I182">
        <v>4.883</v>
      </c>
      <c r="J182">
        <v>34.35</v>
      </c>
      <c r="K182">
        <v>35.817874000000003</v>
      </c>
      <c r="L182">
        <v>12.203677000000001</v>
      </c>
      <c r="M182">
        <v>43.78</v>
      </c>
      <c r="N182">
        <v>12.785</v>
      </c>
      <c r="O182">
        <v>4.1219999999999999</v>
      </c>
      <c r="P182">
        <v>4.0490000000000004</v>
      </c>
    </row>
    <row r="183" spans="2:16" x14ac:dyDescent="0.25">
      <c r="B183" s="4">
        <v>45509</v>
      </c>
      <c r="C183">
        <v>1.0952999999999999</v>
      </c>
      <c r="D183">
        <v>10.5488</v>
      </c>
      <c r="E183" s="4">
        <v>45505</v>
      </c>
      <c r="F183">
        <v>10854.3</v>
      </c>
      <c r="G183">
        <v>39.460563999999998</v>
      </c>
      <c r="H183">
        <v>9.2100000000000009</v>
      </c>
      <c r="I183">
        <v>5.1840000000000002</v>
      </c>
      <c r="J183">
        <v>33.56</v>
      </c>
      <c r="K183">
        <v>35.699075000000001</v>
      </c>
      <c r="L183">
        <v>12.010987999999999</v>
      </c>
      <c r="M183">
        <v>44.88</v>
      </c>
      <c r="N183">
        <v>13.1</v>
      </c>
      <c r="O183">
        <v>4.149</v>
      </c>
      <c r="P183">
        <v>4.2575000000000003</v>
      </c>
    </row>
    <row r="184" spans="2:16" x14ac:dyDescent="0.25">
      <c r="B184" s="4">
        <v>45506</v>
      </c>
      <c r="C184">
        <v>1.0909</v>
      </c>
      <c r="D184">
        <v>10.58085</v>
      </c>
      <c r="E184" s="4">
        <v>45504</v>
      </c>
      <c r="F184">
        <v>11065</v>
      </c>
      <c r="G184">
        <v>40.867040000000003</v>
      </c>
      <c r="H184">
        <v>9.7040000000000006</v>
      </c>
      <c r="I184">
        <v>5.3860000000000001</v>
      </c>
      <c r="J184">
        <v>32.18</v>
      </c>
      <c r="K184">
        <v>36.372269000000003</v>
      </c>
      <c r="L184">
        <v>12.035691</v>
      </c>
      <c r="M184">
        <v>44.86</v>
      </c>
      <c r="N184">
        <v>13.175000000000001</v>
      </c>
      <c r="O184">
        <v>4.1790000000000003</v>
      </c>
      <c r="P184">
        <v>4.4550000000000001</v>
      </c>
    </row>
    <row r="185" spans="2:16" x14ac:dyDescent="0.25">
      <c r="B185" s="4">
        <v>45505</v>
      </c>
      <c r="C185">
        <v>1.0791500000000001</v>
      </c>
      <c r="D185">
        <v>10.732849999999999</v>
      </c>
      <c r="E185" s="4">
        <v>45503</v>
      </c>
      <c r="F185">
        <v>11202.6</v>
      </c>
      <c r="G185">
        <v>40.173707</v>
      </c>
      <c r="H185">
        <v>10.175000000000001</v>
      </c>
      <c r="I185">
        <v>5.4240000000000004</v>
      </c>
      <c r="J185">
        <v>32.46</v>
      </c>
      <c r="K185">
        <v>38.352251000000003</v>
      </c>
      <c r="L185">
        <v>12.030751</v>
      </c>
      <c r="M185">
        <v>45.16</v>
      </c>
      <c r="N185">
        <v>13.035</v>
      </c>
      <c r="O185">
        <v>4.21</v>
      </c>
      <c r="P185">
        <v>4.5119999999999996</v>
      </c>
    </row>
    <row r="186" spans="2:16" x14ac:dyDescent="0.25">
      <c r="B186" s="4">
        <v>45504</v>
      </c>
      <c r="C186">
        <v>1.0825499999999999</v>
      </c>
      <c r="D186">
        <v>10.6982</v>
      </c>
      <c r="E186" s="4">
        <v>45502</v>
      </c>
      <c r="F186">
        <v>11117.8</v>
      </c>
      <c r="G186">
        <v>38.489896999999999</v>
      </c>
      <c r="H186">
        <v>10.029999999999999</v>
      </c>
      <c r="I186">
        <v>5.3620000000000001</v>
      </c>
      <c r="J186">
        <v>32.25</v>
      </c>
      <c r="K186">
        <v>37.619658000000001</v>
      </c>
      <c r="L186">
        <v>12.045572999999999</v>
      </c>
      <c r="M186">
        <v>44.54</v>
      </c>
      <c r="N186">
        <v>13.035</v>
      </c>
      <c r="O186">
        <v>4.1630000000000003</v>
      </c>
      <c r="P186">
        <v>4.468</v>
      </c>
    </row>
    <row r="187" spans="2:16" x14ac:dyDescent="0.25">
      <c r="B187" s="4">
        <v>45503</v>
      </c>
      <c r="C187">
        <v>1.08155</v>
      </c>
      <c r="D187">
        <v>10.7605</v>
      </c>
      <c r="E187" s="4">
        <v>45499</v>
      </c>
      <c r="F187">
        <v>11165.9</v>
      </c>
      <c r="G187">
        <v>38.588945000000002</v>
      </c>
      <c r="H187">
        <v>10.035</v>
      </c>
      <c r="I187">
        <v>5.4160000000000004</v>
      </c>
      <c r="J187">
        <v>32.21</v>
      </c>
      <c r="K187">
        <v>37.679057</v>
      </c>
      <c r="L187">
        <v>12.065336</v>
      </c>
      <c r="M187">
        <v>44.96</v>
      </c>
      <c r="N187">
        <v>13.02</v>
      </c>
      <c r="O187">
        <v>4.1660000000000004</v>
      </c>
      <c r="P187">
        <v>4.53</v>
      </c>
    </row>
    <row r="188" spans="2:16" x14ac:dyDescent="0.25">
      <c r="B188" s="4">
        <v>45502</v>
      </c>
      <c r="C188">
        <v>1.0821000000000001</v>
      </c>
      <c r="D188">
        <v>10.828849999999999</v>
      </c>
      <c r="E188" s="4">
        <v>45498</v>
      </c>
      <c r="F188">
        <v>11145.6</v>
      </c>
      <c r="G188">
        <v>38.410659000000003</v>
      </c>
      <c r="H188">
        <v>10.025</v>
      </c>
      <c r="I188">
        <v>5.4480000000000004</v>
      </c>
      <c r="J188">
        <v>31.39</v>
      </c>
      <c r="K188">
        <v>37.797856000000003</v>
      </c>
      <c r="L188">
        <v>12.001106</v>
      </c>
      <c r="M188">
        <v>44.8</v>
      </c>
      <c r="N188">
        <v>13.154999999999999</v>
      </c>
      <c r="O188">
        <v>4.173</v>
      </c>
      <c r="P188">
        <v>4.5540000000000003</v>
      </c>
    </row>
    <row r="189" spans="2:16" x14ac:dyDescent="0.25">
      <c r="B189" s="4">
        <v>45499</v>
      </c>
      <c r="C189">
        <v>1.0859000000000001</v>
      </c>
      <c r="D189">
        <v>10.811400000000001</v>
      </c>
      <c r="E189" s="4">
        <v>45497</v>
      </c>
      <c r="F189">
        <v>11210.1</v>
      </c>
      <c r="G189">
        <v>38.549326000000001</v>
      </c>
      <c r="H189">
        <v>10.1</v>
      </c>
      <c r="I189">
        <v>5.5339999999999998</v>
      </c>
      <c r="J189">
        <v>31.81</v>
      </c>
      <c r="K189">
        <v>38.075054000000002</v>
      </c>
      <c r="L189">
        <v>11.828179</v>
      </c>
      <c r="M189">
        <v>45.07</v>
      </c>
      <c r="N189">
        <v>13.24</v>
      </c>
      <c r="O189">
        <v>4.12</v>
      </c>
      <c r="P189">
        <v>4.7050000000000001</v>
      </c>
    </row>
    <row r="190" spans="2:16" x14ac:dyDescent="0.25">
      <c r="B190" s="4">
        <v>45498</v>
      </c>
      <c r="C190">
        <v>1.0846</v>
      </c>
      <c r="D190">
        <v>10.8337</v>
      </c>
      <c r="E190" s="4">
        <v>45496</v>
      </c>
      <c r="F190">
        <v>11212.7</v>
      </c>
      <c r="G190">
        <v>38.826658999999999</v>
      </c>
      <c r="H190">
        <v>10.195</v>
      </c>
      <c r="I190">
        <v>5.5579999999999998</v>
      </c>
      <c r="J190">
        <v>32.32</v>
      </c>
      <c r="K190">
        <v>38.352251000000003</v>
      </c>
      <c r="L190">
        <v>11.650312</v>
      </c>
      <c r="M190">
        <v>45.73</v>
      </c>
      <c r="N190">
        <v>13.27</v>
      </c>
      <c r="O190">
        <v>4.1189999999999998</v>
      </c>
      <c r="P190">
        <v>4.5664999999999996</v>
      </c>
    </row>
    <row r="191" spans="2:16" x14ac:dyDescent="0.25">
      <c r="B191" s="4">
        <v>45497</v>
      </c>
      <c r="C191">
        <v>1.08395</v>
      </c>
      <c r="D191">
        <v>10.778700000000001</v>
      </c>
      <c r="E191" s="4">
        <v>45495</v>
      </c>
      <c r="F191">
        <v>11143.8</v>
      </c>
      <c r="G191">
        <v>38.529516000000001</v>
      </c>
      <c r="H191">
        <v>10.085000000000001</v>
      </c>
      <c r="I191">
        <v>5.5119999999999996</v>
      </c>
      <c r="J191">
        <v>32.42</v>
      </c>
      <c r="K191">
        <v>38.312652</v>
      </c>
      <c r="L191">
        <v>11.566319</v>
      </c>
      <c r="M191">
        <v>45.26</v>
      </c>
      <c r="N191">
        <v>13.265000000000001</v>
      </c>
      <c r="O191">
        <v>4.1310000000000002</v>
      </c>
      <c r="P191">
        <v>4.5309999999999997</v>
      </c>
    </row>
    <row r="192" spans="2:16" x14ac:dyDescent="0.25">
      <c r="B192" s="4">
        <v>45496</v>
      </c>
      <c r="C192">
        <v>1.0852999999999999</v>
      </c>
      <c r="D192">
        <v>10.767849999999999</v>
      </c>
      <c r="E192" s="4">
        <v>45492</v>
      </c>
      <c r="F192">
        <v>11087.5</v>
      </c>
      <c r="G192">
        <v>38.628563999999997</v>
      </c>
      <c r="H192">
        <v>9.8800000000000008</v>
      </c>
      <c r="I192">
        <v>5.452</v>
      </c>
      <c r="J192">
        <v>32.56</v>
      </c>
      <c r="K192">
        <v>37.857256</v>
      </c>
      <c r="L192">
        <v>11.610785999999999</v>
      </c>
      <c r="M192">
        <v>45.23</v>
      </c>
      <c r="N192">
        <v>13.29</v>
      </c>
      <c r="O192">
        <v>4.1100000000000003</v>
      </c>
      <c r="P192">
        <v>4.4344999999999999</v>
      </c>
    </row>
    <row r="193" spans="2:16" x14ac:dyDescent="0.25">
      <c r="B193" s="4">
        <v>45495</v>
      </c>
      <c r="C193">
        <v>1.0891</v>
      </c>
      <c r="D193">
        <v>10.718299999999999</v>
      </c>
      <c r="E193" s="4">
        <v>45491</v>
      </c>
      <c r="F193">
        <v>11147.5</v>
      </c>
      <c r="G193">
        <v>38.668182999999999</v>
      </c>
      <c r="H193">
        <v>9.9480000000000004</v>
      </c>
      <c r="I193">
        <v>5.43</v>
      </c>
      <c r="J193">
        <v>32.54</v>
      </c>
      <c r="K193">
        <v>37.877056000000003</v>
      </c>
      <c r="L193">
        <v>11.719483</v>
      </c>
      <c r="M193">
        <v>45.25</v>
      </c>
      <c r="N193">
        <v>13.365</v>
      </c>
      <c r="O193">
        <v>4.125</v>
      </c>
      <c r="P193">
        <v>4.4880000000000004</v>
      </c>
    </row>
    <row r="194" spans="2:16" x14ac:dyDescent="0.25">
      <c r="B194" s="4">
        <v>45492</v>
      </c>
      <c r="C194">
        <v>1.0879000000000001</v>
      </c>
      <c r="D194">
        <v>10.680400000000001</v>
      </c>
      <c r="E194" s="4">
        <v>45490</v>
      </c>
      <c r="F194">
        <v>11105.2</v>
      </c>
      <c r="G194">
        <v>38.628563999999997</v>
      </c>
      <c r="H194">
        <v>9.8179999999999996</v>
      </c>
      <c r="I194">
        <v>5.3540000000000001</v>
      </c>
      <c r="J194">
        <v>32.6</v>
      </c>
      <c r="K194">
        <v>37.738456999999997</v>
      </c>
      <c r="L194">
        <v>11.709600999999999</v>
      </c>
      <c r="M194">
        <v>45.29</v>
      </c>
      <c r="N194">
        <v>13.445</v>
      </c>
      <c r="O194">
        <v>4.01</v>
      </c>
      <c r="P194">
        <v>4.4740000000000002</v>
      </c>
    </row>
    <row r="195" spans="2:16" x14ac:dyDescent="0.25">
      <c r="B195" s="4">
        <v>45491</v>
      </c>
      <c r="C195">
        <v>1.0896999999999999</v>
      </c>
      <c r="D195">
        <v>10.5783</v>
      </c>
      <c r="E195" s="4">
        <v>45489</v>
      </c>
      <c r="F195">
        <v>11090.5</v>
      </c>
      <c r="G195">
        <v>38.826658999999999</v>
      </c>
      <c r="H195">
        <v>9.68</v>
      </c>
      <c r="I195">
        <v>5.2960000000000003</v>
      </c>
      <c r="J195">
        <v>32.700000000000003</v>
      </c>
      <c r="K195">
        <v>37.857256</v>
      </c>
      <c r="L195">
        <v>11.630549</v>
      </c>
      <c r="M195">
        <v>45.93</v>
      </c>
      <c r="N195">
        <v>13.484999999999999</v>
      </c>
      <c r="O195">
        <v>3.956</v>
      </c>
      <c r="P195">
        <v>4.4405000000000001</v>
      </c>
    </row>
    <row r="196" spans="2:16" x14ac:dyDescent="0.25">
      <c r="B196" s="4">
        <v>45490</v>
      </c>
      <c r="C196">
        <v>1.0939000000000001</v>
      </c>
      <c r="D196">
        <v>10.535</v>
      </c>
      <c r="E196" s="4">
        <v>45488</v>
      </c>
      <c r="F196">
        <v>11143</v>
      </c>
      <c r="G196">
        <v>38.846468999999999</v>
      </c>
      <c r="H196">
        <v>9.8140000000000001</v>
      </c>
      <c r="I196">
        <v>5.234</v>
      </c>
      <c r="J196">
        <v>32.79</v>
      </c>
      <c r="K196">
        <v>37.916654999999999</v>
      </c>
      <c r="L196">
        <v>11.689838</v>
      </c>
      <c r="M196">
        <v>46.42</v>
      </c>
      <c r="N196">
        <v>13.66</v>
      </c>
      <c r="O196">
        <v>3.9910000000000001</v>
      </c>
      <c r="P196">
        <v>4.4509999999999996</v>
      </c>
    </row>
    <row r="197" spans="2:16" x14ac:dyDescent="0.25">
      <c r="B197" s="4">
        <v>45489</v>
      </c>
      <c r="C197">
        <v>1.0899000000000001</v>
      </c>
      <c r="D197">
        <v>10.5932</v>
      </c>
      <c r="E197" s="4">
        <v>45485</v>
      </c>
      <c r="F197">
        <v>11250.6</v>
      </c>
      <c r="G197">
        <v>38.985135</v>
      </c>
      <c r="H197">
        <v>9.7859999999999996</v>
      </c>
      <c r="I197">
        <v>5.2220000000000004</v>
      </c>
      <c r="J197">
        <v>33.36</v>
      </c>
      <c r="K197">
        <v>37.837456000000003</v>
      </c>
      <c r="L197">
        <v>11.907232</v>
      </c>
      <c r="M197">
        <v>47.29</v>
      </c>
      <c r="N197">
        <v>13.795</v>
      </c>
      <c r="O197">
        <v>4.0339999999999998</v>
      </c>
      <c r="P197">
        <v>4.5090000000000003</v>
      </c>
    </row>
    <row r="198" spans="2:16" x14ac:dyDescent="0.25">
      <c r="B198" s="4">
        <v>45488</v>
      </c>
      <c r="C198">
        <v>1.08945</v>
      </c>
      <c r="D198">
        <v>10.60425</v>
      </c>
      <c r="E198" s="4">
        <v>45484</v>
      </c>
      <c r="F198">
        <v>11170</v>
      </c>
      <c r="G198">
        <v>38.826658999999999</v>
      </c>
      <c r="H198">
        <v>9.7100000000000009</v>
      </c>
      <c r="I198">
        <v>5.1760000000000002</v>
      </c>
      <c r="J198">
        <v>33.31</v>
      </c>
      <c r="K198">
        <v>37.718657</v>
      </c>
      <c r="L198">
        <v>11.872646</v>
      </c>
      <c r="M198">
        <v>46.48</v>
      </c>
      <c r="N198">
        <v>13.725</v>
      </c>
      <c r="O198">
        <v>4.0430000000000001</v>
      </c>
      <c r="P198">
        <v>4.4625000000000004</v>
      </c>
    </row>
    <row r="199" spans="2:16" x14ac:dyDescent="0.25">
      <c r="B199" s="4">
        <v>45485</v>
      </c>
      <c r="C199">
        <v>1.0907500000000001</v>
      </c>
      <c r="D199">
        <v>10.493600000000001</v>
      </c>
      <c r="E199" s="4">
        <v>45483</v>
      </c>
      <c r="F199">
        <v>11071.6</v>
      </c>
      <c r="G199">
        <v>38.588945000000002</v>
      </c>
      <c r="H199">
        <v>9.6620000000000008</v>
      </c>
      <c r="I199">
        <v>5.1959999999999997</v>
      </c>
      <c r="J199">
        <v>31.63</v>
      </c>
      <c r="K199">
        <v>36.807865</v>
      </c>
      <c r="L199">
        <v>11.684896999999999</v>
      </c>
      <c r="M199">
        <v>45.8</v>
      </c>
      <c r="N199">
        <v>13.99</v>
      </c>
      <c r="O199">
        <v>3.9950000000000001</v>
      </c>
      <c r="P199">
        <v>4.4974999999999996</v>
      </c>
    </row>
    <row r="200" spans="2:16" x14ac:dyDescent="0.25">
      <c r="B200" s="4">
        <v>45484</v>
      </c>
      <c r="C200">
        <v>1.0867</v>
      </c>
      <c r="D200">
        <v>10.4979</v>
      </c>
      <c r="E200" s="4">
        <v>45482</v>
      </c>
      <c r="F200">
        <v>10898.8</v>
      </c>
      <c r="G200">
        <v>38.153136000000003</v>
      </c>
      <c r="H200">
        <v>9.5</v>
      </c>
      <c r="I200">
        <v>5.0919999999999996</v>
      </c>
      <c r="J200">
        <v>30.79</v>
      </c>
      <c r="K200">
        <v>36.035671999999998</v>
      </c>
      <c r="L200">
        <v>11.600904</v>
      </c>
      <c r="M200">
        <v>45.37</v>
      </c>
      <c r="N200">
        <v>13.76</v>
      </c>
      <c r="O200">
        <v>3.9329999999999998</v>
      </c>
      <c r="P200">
        <v>4.3845000000000001</v>
      </c>
    </row>
    <row r="201" spans="2:16" x14ac:dyDescent="0.25">
      <c r="B201" s="4">
        <v>45483</v>
      </c>
      <c r="C201">
        <v>1.0830500000000001</v>
      </c>
      <c r="D201">
        <v>10.543850000000001</v>
      </c>
      <c r="E201" s="4">
        <v>45481</v>
      </c>
      <c r="F201">
        <v>11022.1</v>
      </c>
      <c r="G201">
        <v>38.707802000000001</v>
      </c>
      <c r="H201">
        <v>9.5739999999999998</v>
      </c>
      <c r="I201">
        <v>5.1059999999999999</v>
      </c>
      <c r="J201">
        <v>31.37</v>
      </c>
      <c r="K201">
        <v>36.807865</v>
      </c>
      <c r="L201">
        <v>11.699719999999999</v>
      </c>
      <c r="M201">
        <v>45.61</v>
      </c>
      <c r="N201">
        <v>14.105</v>
      </c>
      <c r="O201">
        <v>3.9660000000000002</v>
      </c>
      <c r="P201">
        <v>4.4474999999999998</v>
      </c>
    </row>
    <row r="202" spans="2:16" x14ac:dyDescent="0.25">
      <c r="B202" s="4">
        <v>45482</v>
      </c>
      <c r="C202">
        <v>1.0813999999999999</v>
      </c>
      <c r="D202">
        <v>10.556900000000001</v>
      </c>
      <c r="E202" s="4">
        <v>45478</v>
      </c>
      <c r="F202">
        <v>11023.5</v>
      </c>
      <c r="G202">
        <v>38.311611999999997</v>
      </c>
      <c r="H202">
        <v>9.6140000000000008</v>
      </c>
      <c r="I202">
        <v>5.0739999999999998</v>
      </c>
      <c r="J202">
        <v>31.39</v>
      </c>
      <c r="K202">
        <v>37.005864000000003</v>
      </c>
      <c r="L202">
        <v>11.734305000000001</v>
      </c>
      <c r="M202">
        <v>45.42</v>
      </c>
      <c r="N202">
        <v>14.37</v>
      </c>
      <c r="O202">
        <v>3.9740000000000002</v>
      </c>
      <c r="P202">
        <v>4.4450000000000003</v>
      </c>
    </row>
    <row r="203" spans="2:16" x14ac:dyDescent="0.25">
      <c r="B203" s="4">
        <v>45481</v>
      </c>
      <c r="C203">
        <v>1.0824</v>
      </c>
      <c r="D203">
        <v>10.5838</v>
      </c>
      <c r="E203" s="4">
        <v>45477</v>
      </c>
      <c r="F203">
        <v>11066.3</v>
      </c>
      <c r="G203">
        <v>38.489896999999999</v>
      </c>
      <c r="H203">
        <v>9.6059999999999999</v>
      </c>
      <c r="I203">
        <v>5.1340000000000003</v>
      </c>
      <c r="J203">
        <v>31.31</v>
      </c>
      <c r="K203">
        <v>36.768265999999997</v>
      </c>
      <c r="L203">
        <v>11.694779</v>
      </c>
      <c r="M203">
        <v>45.69</v>
      </c>
      <c r="N203">
        <v>14.63</v>
      </c>
      <c r="O203">
        <v>3.98</v>
      </c>
      <c r="P203">
        <v>4.5069999999999997</v>
      </c>
    </row>
    <row r="204" spans="2:16" x14ac:dyDescent="0.25">
      <c r="B204" s="4">
        <v>45478</v>
      </c>
      <c r="C204">
        <v>1.0838000000000001</v>
      </c>
      <c r="D204">
        <v>10.48095</v>
      </c>
      <c r="E204" s="4">
        <v>45476</v>
      </c>
      <c r="F204">
        <v>11056.8</v>
      </c>
      <c r="G204">
        <v>38.371040000000001</v>
      </c>
      <c r="H204">
        <v>9.5939999999999994</v>
      </c>
      <c r="I204">
        <v>5.0060000000000002</v>
      </c>
      <c r="J204">
        <v>31.23</v>
      </c>
      <c r="K204">
        <v>36.609867000000001</v>
      </c>
      <c r="L204">
        <v>11.897605</v>
      </c>
      <c r="M204">
        <v>45.69</v>
      </c>
      <c r="N204">
        <v>14.92</v>
      </c>
      <c r="O204">
        <v>3.956</v>
      </c>
      <c r="P204">
        <v>4.4184999999999999</v>
      </c>
    </row>
    <row r="205" spans="2:16" x14ac:dyDescent="0.25">
      <c r="B205" s="4">
        <v>45477</v>
      </c>
      <c r="C205">
        <v>1.0811999999999999</v>
      </c>
      <c r="D205">
        <v>10.5046</v>
      </c>
      <c r="E205" s="4">
        <v>45475</v>
      </c>
      <c r="F205">
        <v>10912.8</v>
      </c>
      <c r="G205">
        <v>38.073897000000002</v>
      </c>
      <c r="H205">
        <v>9.4</v>
      </c>
      <c r="I205">
        <v>4.99</v>
      </c>
      <c r="J205">
        <v>30.73</v>
      </c>
      <c r="K205">
        <v>35.897074000000003</v>
      </c>
      <c r="L205">
        <v>11.805562999999999</v>
      </c>
      <c r="M205">
        <v>45.25</v>
      </c>
      <c r="N205">
        <v>15.13</v>
      </c>
      <c r="O205">
        <v>3.9239999999999999</v>
      </c>
      <c r="P205">
        <v>4.3235000000000001</v>
      </c>
    </row>
    <row r="206" spans="2:16" x14ac:dyDescent="0.25">
      <c r="B206" s="4">
        <v>45476</v>
      </c>
      <c r="C206">
        <v>1.0787500000000001</v>
      </c>
      <c r="D206">
        <v>10.4923</v>
      </c>
      <c r="E206" s="4">
        <v>45474</v>
      </c>
      <c r="F206">
        <v>11057</v>
      </c>
      <c r="G206">
        <v>38.209498000000004</v>
      </c>
      <c r="H206">
        <v>9.5</v>
      </c>
      <c r="I206">
        <v>5.0439999999999996</v>
      </c>
      <c r="J206">
        <v>30.79</v>
      </c>
      <c r="K206">
        <v>36.095072000000002</v>
      </c>
      <c r="L206">
        <v>11.936358999999999</v>
      </c>
      <c r="M206">
        <v>45.9</v>
      </c>
      <c r="N206">
        <v>14.885</v>
      </c>
      <c r="O206">
        <v>3.9830000000000001</v>
      </c>
      <c r="P206">
        <v>4.4474999999999998</v>
      </c>
    </row>
    <row r="207" spans="2:16" x14ac:dyDescent="0.25">
      <c r="B207" s="4">
        <v>45475</v>
      </c>
      <c r="C207">
        <v>1.0745499999999999</v>
      </c>
      <c r="D207">
        <v>10.579750000000001</v>
      </c>
      <c r="E207" s="4">
        <v>45471</v>
      </c>
      <c r="F207">
        <v>10943.7</v>
      </c>
      <c r="G207">
        <v>38.361879000000002</v>
      </c>
      <c r="H207">
        <v>9.3520000000000003</v>
      </c>
      <c r="I207">
        <v>4.9429999999999996</v>
      </c>
      <c r="J207">
        <v>30.37</v>
      </c>
      <c r="K207">
        <v>35.897074000000003</v>
      </c>
      <c r="L207">
        <v>11.737743</v>
      </c>
      <c r="M207">
        <v>46.36</v>
      </c>
      <c r="N207">
        <v>14.734999999999999</v>
      </c>
      <c r="O207">
        <v>3.96</v>
      </c>
      <c r="P207">
        <v>4.3304999999999998</v>
      </c>
    </row>
    <row r="208" spans="2:16" x14ac:dyDescent="0.25">
      <c r="B208" s="4">
        <v>45474</v>
      </c>
      <c r="C208">
        <v>1.0740000000000001</v>
      </c>
      <c r="D208">
        <v>10.613</v>
      </c>
      <c r="E208" s="4">
        <v>45470</v>
      </c>
      <c r="F208">
        <v>10951.5</v>
      </c>
      <c r="G208">
        <v>38.114260000000002</v>
      </c>
      <c r="H208">
        <v>9.24</v>
      </c>
      <c r="I208">
        <v>4.9539999999999997</v>
      </c>
      <c r="J208">
        <v>30.59</v>
      </c>
      <c r="K208">
        <v>36.134672000000002</v>
      </c>
      <c r="L208">
        <v>11.771653000000001</v>
      </c>
      <c r="M208">
        <v>46.48</v>
      </c>
      <c r="N208">
        <v>14.64</v>
      </c>
      <c r="O208">
        <v>3.9929999999999999</v>
      </c>
      <c r="P208">
        <v>4.3369999999999997</v>
      </c>
    </row>
    <row r="209" spans="2:16" x14ac:dyDescent="0.25">
      <c r="B209" s="4">
        <v>45471</v>
      </c>
      <c r="C209">
        <v>1.0714999999999999</v>
      </c>
      <c r="D209">
        <v>10.598800000000001</v>
      </c>
      <c r="E209" s="4">
        <v>45469</v>
      </c>
      <c r="F209">
        <v>11030.5</v>
      </c>
      <c r="G209">
        <v>38.742831000000002</v>
      </c>
      <c r="H209">
        <v>9.1999999999999993</v>
      </c>
      <c r="I209">
        <v>4.95</v>
      </c>
      <c r="J209">
        <v>30.96</v>
      </c>
      <c r="K209">
        <v>36.194071000000001</v>
      </c>
      <c r="L209">
        <v>11.912137</v>
      </c>
      <c r="M209">
        <v>46.61</v>
      </c>
      <c r="N209">
        <v>14.654999999999999</v>
      </c>
      <c r="O209">
        <v>4.0179999999999998</v>
      </c>
      <c r="P209">
        <v>4.3445</v>
      </c>
    </row>
    <row r="210" spans="2:16" x14ac:dyDescent="0.25">
      <c r="B210" s="4">
        <v>45470</v>
      </c>
      <c r="C210">
        <v>1.0703499999999999</v>
      </c>
      <c r="D210">
        <v>10.6241</v>
      </c>
      <c r="E210" s="4">
        <v>45468</v>
      </c>
      <c r="F210">
        <v>11118.9</v>
      </c>
      <c r="G210">
        <v>38.799973999999999</v>
      </c>
      <c r="H210">
        <v>9.2799999999999994</v>
      </c>
      <c r="I210">
        <v>5.01</v>
      </c>
      <c r="J210">
        <v>31.25</v>
      </c>
      <c r="K210">
        <v>36.273269999999997</v>
      </c>
      <c r="L210">
        <v>12.062310999999999</v>
      </c>
      <c r="M210">
        <v>46.82</v>
      </c>
      <c r="N210">
        <v>14.755000000000001</v>
      </c>
      <c r="O210">
        <v>4.0369999999999999</v>
      </c>
      <c r="P210">
        <v>4.3804999999999996</v>
      </c>
    </row>
    <row r="211" spans="2:16" x14ac:dyDescent="0.25">
      <c r="B211" s="4">
        <v>45469</v>
      </c>
      <c r="C211">
        <v>1.0680499999999999</v>
      </c>
      <c r="D211">
        <v>10.575100000000001</v>
      </c>
      <c r="E211" s="4">
        <v>45467</v>
      </c>
      <c r="F211">
        <v>11172.1</v>
      </c>
      <c r="G211">
        <v>38.952354999999997</v>
      </c>
      <c r="H211">
        <v>9.3919999999999995</v>
      </c>
      <c r="I211">
        <v>5.008</v>
      </c>
      <c r="J211">
        <v>31.47</v>
      </c>
      <c r="K211">
        <v>36.194071000000001</v>
      </c>
      <c r="L211">
        <v>11.936358999999999</v>
      </c>
      <c r="M211">
        <v>47.21</v>
      </c>
      <c r="N211">
        <v>14.8</v>
      </c>
      <c r="O211">
        <v>4.109</v>
      </c>
      <c r="P211">
        <v>4.4089999999999998</v>
      </c>
    </row>
    <row r="212" spans="2:16" x14ac:dyDescent="0.25">
      <c r="B212" s="4">
        <v>45468</v>
      </c>
      <c r="C212">
        <v>1.07145</v>
      </c>
      <c r="D212">
        <v>10.507999999999999</v>
      </c>
      <c r="E212" s="4">
        <v>45464</v>
      </c>
      <c r="F212">
        <v>11032.3</v>
      </c>
      <c r="G212">
        <v>37.771402999999999</v>
      </c>
      <c r="H212">
        <v>9.19</v>
      </c>
      <c r="I212">
        <v>4.9409999999999998</v>
      </c>
      <c r="J212">
        <v>30.94</v>
      </c>
      <c r="K212">
        <v>35.699075000000001</v>
      </c>
      <c r="L212">
        <v>11.800719000000001</v>
      </c>
      <c r="M212">
        <v>46.83</v>
      </c>
      <c r="N212">
        <v>14.664999999999999</v>
      </c>
      <c r="O212">
        <v>4.0890000000000004</v>
      </c>
      <c r="P212">
        <v>4.335</v>
      </c>
    </row>
    <row r="213" spans="2:16" x14ac:dyDescent="0.25">
      <c r="B213" s="4">
        <v>45467</v>
      </c>
      <c r="C213">
        <v>1.0733999999999999</v>
      </c>
      <c r="D213">
        <v>10.475849999999999</v>
      </c>
      <c r="E213" s="4">
        <v>45463</v>
      </c>
      <c r="F213">
        <v>11160.5</v>
      </c>
      <c r="G213">
        <v>38.476165000000002</v>
      </c>
      <c r="H213">
        <v>9.35</v>
      </c>
      <c r="I213">
        <v>5.0999999999999996</v>
      </c>
      <c r="J213">
        <v>31.73</v>
      </c>
      <c r="K213">
        <v>36.114871999999998</v>
      </c>
      <c r="L213">
        <v>11.776497000000001</v>
      </c>
      <c r="M213">
        <v>47.43</v>
      </c>
      <c r="N213">
        <v>14.67</v>
      </c>
      <c r="O213">
        <v>4.0350000000000001</v>
      </c>
      <c r="P213">
        <v>4.4409999999999998</v>
      </c>
    </row>
    <row r="214" spans="2:16" x14ac:dyDescent="0.25">
      <c r="B214" s="4">
        <v>45464</v>
      </c>
      <c r="C214">
        <v>1.0692999999999999</v>
      </c>
      <c r="D214">
        <v>10.507199999999999</v>
      </c>
      <c r="E214" s="4">
        <v>45462</v>
      </c>
      <c r="F214">
        <v>11056.4</v>
      </c>
      <c r="G214">
        <v>37.485689000000001</v>
      </c>
      <c r="H214">
        <v>9.25</v>
      </c>
      <c r="I214">
        <v>5.0519999999999996</v>
      </c>
      <c r="J214">
        <v>31.31</v>
      </c>
      <c r="K214">
        <v>36.015872999999999</v>
      </c>
      <c r="L214">
        <v>11.616635</v>
      </c>
      <c r="M214">
        <v>46.88</v>
      </c>
      <c r="N214">
        <v>14.565</v>
      </c>
      <c r="O214">
        <v>3.9980000000000002</v>
      </c>
      <c r="P214">
        <v>4.4515000000000002</v>
      </c>
    </row>
    <row r="215" spans="2:16" x14ac:dyDescent="0.25">
      <c r="B215" s="4">
        <v>45463</v>
      </c>
      <c r="C215">
        <v>1.0702</v>
      </c>
      <c r="D215">
        <v>10.497199999999999</v>
      </c>
      <c r="E215" s="4">
        <v>45461</v>
      </c>
      <c r="F215">
        <v>11067.7</v>
      </c>
      <c r="G215">
        <v>37.733308000000001</v>
      </c>
      <c r="H215">
        <v>9.2219999999999995</v>
      </c>
      <c r="I215">
        <v>5.0019999999999998</v>
      </c>
      <c r="J215">
        <v>31.99</v>
      </c>
      <c r="K215">
        <v>35.996073000000003</v>
      </c>
      <c r="L215">
        <v>11.708677</v>
      </c>
      <c r="M215">
        <v>46.86</v>
      </c>
      <c r="N215">
        <v>14.5</v>
      </c>
      <c r="O215">
        <v>3.9990000000000001</v>
      </c>
      <c r="P215">
        <v>4.452</v>
      </c>
    </row>
    <row r="216" spans="2:16" x14ac:dyDescent="0.25">
      <c r="B216" s="4">
        <v>45462</v>
      </c>
      <c r="C216">
        <v>1.0744</v>
      </c>
      <c r="D216">
        <v>10.4413</v>
      </c>
      <c r="E216" s="4">
        <v>45460</v>
      </c>
      <c r="F216">
        <v>10959.5</v>
      </c>
      <c r="G216">
        <v>37.447594000000002</v>
      </c>
      <c r="H216">
        <v>9.0739999999999998</v>
      </c>
      <c r="I216">
        <v>4.8600000000000003</v>
      </c>
      <c r="J216">
        <v>31.63</v>
      </c>
      <c r="K216">
        <v>35.204079999999998</v>
      </c>
      <c r="L216">
        <v>11.587569</v>
      </c>
      <c r="M216">
        <v>46.44</v>
      </c>
      <c r="N216">
        <v>14.295</v>
      </c>
      <c r="O216">
        <v>4.1520000000000001</v>
      </c>
      <c r="P216">
        <v>4.41</v>
      </c>
    </row>
    <row r="217" spans="2:16" x14ac:dyDescent="0.25">
      <c r="B217" s="4">
        <v>45461</v>
      </c>
      <c r="C217">
        <v>1.0740000000000001</v>
      </c>
      <c r="D217">
        <v>10.437099999999999</v>
      </c>
      <c r="E217" s="4">
        <v>45457</v>
      </c>
      <c r="F217">
        <v>10992.3</v>
      </c>
      <c r="G217">
        <v>37.352356</v>
      </c>
      <c r="H217">
        <v>9.02</v>
      </c>
      <c r="I217">
        <v>4.875</v>
      </c>
      <c r="J217">
        <v>32.39</v>
      </c>
      <c r="K217">
        <v>36.25347</v>
      </c>
      <c r="L217">
        <v>11.747431000000001</v>
      </c>
      <c r="M217">
        <v>45.96</v>
      </c>
      <c r="N217">
        <v>14.305</v>
      </c>
      <c r="O217">
        <v>4.1100000000000003</v>
      </c>
      <c r="P217">
        <v>4.3784999999999998</v>
      </c>
    </row>
    <row r="218" spans="2:16" x14ac:dyDescent="0.25">
      <c r="B218" s="4">
        <v>45460</v>
      </c>
      <c r="C218">
        <v>1.07345</v>
      </c>
      <c r="D218">
        <v>10.477550000000001</v>
      </c>
      <c r="E218" s="4">
        <v>45456</v>
      </c>
      <c r="F218">
        <v>11066.1</v>
      </c>
      <c r="G218">
        <v>37.752355999999999</v>
      </c>
      <c r="H218">
        <v>9.1159999999999997</v>
      </c>
      <c r="I218">
        <v>4.9800000000000004</v>
      </c>
      <c r="J218">
        <v>32.97</v>
      </c>
      <c r="K218">
        <v>35.778275000000001</v>
      </c>
      <c r="L218">
        <v>11.810407</v>
      </c>
      <c r="M218">
        <v>46.14</v>
      </c>
      <c r="N218">
        <v>14.154999999999999</v>
      </c>
      <c r="O218">
        <v>4.1390000000000002</v>
      </c>
      <c r="P218">
        <v>4.4009999999999998</v>
      </c>
    </row>
    <row r="219" spans="2:16" x14ac:dyDescent="0.25">
      <c r="B219" s="4">
        <v>45457</v>
      </c>
      <c r="C219">
        <v>1.0702</v>
      </c>
      <c r="D219">
        <v>10.511100000000001</v>
      </c>
      <c r="E219" s="4">
        <v>45455</v>
      </c>
      <c r="F219">
        <v>11245.4</v>
      </c>
      <c r="G219">
        <v>38.285688999999998</v>
      </c>
      <c r="H219">
        <v>9.3439999999999994</v>
      </c>
      <c r="I219">
        <v>5.0960000000000001</v>
      </c>
      <c r="J219">
        <v>33.07</v>
      </c>
      <c r="K219">
        <v>36.174270999999997</v>
      </c>
      <c r="L219">
        <v>11.820095999999999</v>
      </c>
      <c r="M219">
        <v>46.47</v>
      </c>
      <c r="N219">
        <v>14.315</v>
      </c>
      <c r="O219">
        <v>4.2389999999999999</v>
      </c>
      <c r="P219">
        <v>4.5999999999999996</v>
      </c>
    </row>
    <row r="220" spans="2:16" x14ac:dyDescent="0.25">
      <c r="B220" s="4">
        <v>45456</v>
      </c>
      <c r="C220">
        <v>1.0737000000000001</v>
      </c>
      <c r="D220">
        <v>10.47875</v>
      </c>
      <c r="E220" s="4">
        <v>45454</v>
      </c>
      <c r="F220">
        <v>11175.5</v>
      </c>
      <c r="G220">
        <v>37.999974000000002</v>
      </c>
      <c r="H220">
        <v>9.5879999999999992</v>
      </c>
      <c r="I220">
        <v>5.1040000000000001</v>
      </c>
      <c r="J220">
        <v>32.54</v>
      </c>
      <c r="K220">
        <v>35.243679999999998</v>
      </c>
      <c r="L220">
        <v>11.698988</v>
      </c>
      <c r="M220">
        <v>45.47</v>
      </c>
      <c r="N220">
        <v>14.455</v>
      </c>
      <c r="O220">
        <v>4.2779999999999996</v>
      </c>
      <c r="P220">
        <v>4.6064999999999996</v>
      </c>
    </row>
    <row r="221" spans="2:16" x14ac:dyDescent="0.25">
      <c r="B221" s="4">
        <v>45455</v>
      </c>
      <c r="C221">
        <v>1.0809</v>
      </c>
      <c r="D221">
        <v>10.363200000000001</v>
      </c>
      <c r="E221" s="4">
        <v>45453</v>
      </c>
      <c r="F221">
        <v>11357.2</v>
      </c>
      <c r="G221">
        <v>38.685687999999999</v>
      </c>
      <c r="H221">
        <v>9.76</v>
      </c>
      <c r="I221">
        <v>5.27</v>
      </c>
      <c r="J221">
        <v>33.58</v>
      </c>
      <c r="K221">
        <v>35.699075000000001</v>
      </c>
      <c r="L221">
        <v>11.786186000000001</v>
      </c>
      <c r="M221">
        <v>45.71</v>
      </c>
      <c r="N221">
        <v>14.7</v>
      </c>
      <c r="O221">
        <v>4.3369999999999997</v>
      </c>
      <c r="P221">
        <v>4.7110000000000003</v>
      </c>
    </row>
    <row r="222" spans="2:16" x14ac:dyDescent="0.25">
      <c r="B222" s="4">
        <v>45454</v>
      </c>
      <c r="C222">
        <v>1.0740000000000001</v>
      </c>
      <c r="D222">
        <v>10.478400000000001</v>
      </c>
      <c r="E222" s="4">
        <v>45450</v>
      </c>
      <c r="F222">
        <v>11404.9</v>
      </c>
      <c r="G222">
        <v>39.295211999999999</v>
      </c>
      <c r="H222">
        <v>9.8940000000000001</v>
      </c>
      <c r="I222">
        <v>5.26</v>
      </c>
      <c r="J222">
        <v>33.630000000000003</v>
      </c>
      <c r="K222">
        <v>35.778275000000001</v>
      </c>
      <c r="L222">
        <v>11.795874</v>
      </c>
      <c r="M222">
        <v>45.67</v>
      </c>
      <c r="N222">
        <v>14.595000000000001</v>
      </c>
      <c r="O222">
        <v>4.3780000000000001</v>
      </c>
      <c r="P222">
        <v>4.734</v>
      </c>
    </row>
    <row r="223" spans="2:16" x14ac:dyDescent="0.25">
      <c r="B223" s="4">
        <v>45453</v>
      </c>
      <c r="C223">
        <v>1.0765</v>
      </c>
      <c r="D223">
        <v>10.49085</v>
      </c>
      <c r="E223" s="4">
        <v>45449</v>
      </c>
      <c r="F223">
        <v>11444</v>
      </c>
      <c r="G223">
        <v>38.990450000000003</v>
      </c>
      <c r="H223">
        <v>9.798</v>
      </c>
      <c r="I223">
        <v>5.21</v>
      </c>
      <c r="J223">
        <v>34.479999999999997</v>
      </c>
      <c r="K223">
        <v>36.174270999999997</v>
      </c>
      <c r="L223">
        <v>11.946047999999999</v>
      </c>
      <c r="M223">
        <v>45.99</v>
      </c>
      <c r="N223">
        <v>14.565</v>
      </c>
      <c r="O223">
        <v>4.4160000000000004</v>
      </c>
      <c r="P223">
        <v>4.7435</v>
      </c>
    </row>
    <row r="224" spans="2:16" x14ac:dyDescent="0.25">
      <c r="B224" s="4">
        <v>45450</v>
      </c>
      <c r="C224">
        <v>1.0802</v>
      </c>
      <c r="D224">
        <v>10.5413</v>
      </c>
      <c r="E224" s="4">
        <v>45448</v>
      </c>
      <c r="F224">
        <v>11353.1</v>
      </c>
      <c r="G224">
        <v>39.104736000000003</v>
      </c>
      <c r="H224">
        <v>9.5500000000000007</v>
      </c>
      <c r="I224">
        <v>5.016</v>
      </c>
      <c r="J224">
        <v>34.450000000000003</v>
      </c>
      <c r="K224">
        <v>35.976272999999999</v>
      </c>
      <c r="L224">
        <v>12.004179000000001</v>
      </c>
      <c r="M224">
        <v>45.57</v>
      </c>
      <c r="N224">
        <v>14.494999999999999</v>
      </c>
      <c r="O224">
        <v>4.399</v>
      </c>
      <c r="P224">
        <v>4.68</v>
      </c>
    </row>
    <row r="225" spans="2:16" x14ac:dyDescent="0.25">
      <c r="B225" s="4">
        <v>45449</v>
      </c>
      <c r="C225">
        <v>1.089</v>
      </c>
      <c r="D225">
        <v>10.3926</v>
      </c>
      <c r="E225" s="4">
        <v>45447</v>
      </c>
      <c r="F225">
        <v>11286.4</v>
      </c>
      <c r="G225">
        <v>39.047592999999999</v>
      </c>
      <c r="H225">
        <v>9.4559999999999995</v>
      </c>
      <c r="I225">
        <v>5.0279999999999996</v>
      </c>
      <c r="J225">
        <v>34.340000000000003</v>
      </c>
      <c r="K225">
        <v>36.134672000000002</v>
      </c>
      <c r="L225">
        <v>11.92667</v>
      </c>
      <c r="M225">
        <v>43.93</v>
      </c>
      <c r="N225">
        <v>14.57</v>
      </c>
      <c r="O225">
        <v>4.4550000000000001</v>
      </c>
      <c r="P225">
        <v>4.7404999999999999</v>
      </c>
    </row>
    <row r="226" spans="2:16" x14ac:dyDescent="0.25">
      <c r="B226" s="4">
        <v>45448</v>
      </c>
      <c r="C226">
        <v>1.0869</v>
      </c>
      <c r="D226">
        <v>10.392799999999999</v>
      </c>
      <c r="E226" s="4">
        <v>45446</v>
      </c>
      <c r="F226">
        <v>11397.2</v>
      </c>
      <c r="G226">
        <v>39.676164</v>
      </c>
      <c r="H226">
        <v>9.7680000000000007</v>
      </c>
      <c r="I226">
        <v>5.2939999999999996</v>
      </c>
      <c r="J226">
        <v>34.42</v>
      </c>
      <c r="K226">
        <v>35.996073000000003</v>
      </c>
      <c r="L226">
        <v>11.868539</v>
      </c>
      <c r="M226">
        <v>44</v>
      </c>
      <c r="N226">
        <v>14.824999999999999</v>
      </c>
      <c r="O226">
        <v>4.3630000000000004</v>
      </c>
      <c r="P226">
        <v>4.851</v>
      </c>
    </row>
    <row r="227" spans="2:16" x14ac:dyDescent="0.25">
      <c r="B227" s="4">
        <v>45447</v>
      </c>
      <c r="C227">
        <v>1.0880000000000001</v>
      </c>
      <c r="D227">
        <v>10.4421</v>
      </c>
      <c r="E227" s="4">
        <v>45443</v>
      </c>
      <c r="F227">
        <v>11322</v>
      </c>
      <c r="G227">
        <v>39.161878000000002</v>
      </c>
      <c r="H227">
        <v>9.94</v>
      </c>
      <c r="I227">
        <v>5.27</v>
      </c>
      <c r="J227">
        <v>33.53</v>
      </c>
      <c r="K227">
        <v>35.897074000000003</v>
      </c>
      <c r="L227">
        <v>11.72321</v>
      </c>
      <c r="M227">
        <v>43.56</v>
      </c>
      <c r="N227">
        <v>15.02</v>
      </c>
      <c r="O227">
        <v>4.2850000000000001</v>
      </c>
      <c r="P227">
        <v>4.8345000000000002</v>
      </c>
    </row>
    <row r="228" spans="2:16" x14ac:dyDescent="0.25">
      <c r="B228" s="4">
        <v>45446</v>
      </c>
      <c r="C228">
        <v>1.0904</v>
      </c>
      <c r="D228">
        <v>10.4129</v>
      </c>
      <c r="E228" s="4">
        <v>45442</v>
      </c>
      <c r="F228">
        <v>11338.2</v>
      </c>
      <c r="G228">
        <v>39.104736000000003</v>
      </c>
      <c r="H228">
        <v>9.9700000000000006</v>
      </c>
      <c r="I228">
        <v>5.2539999999999996</v>
      </c>
      <c r="J228">
        <v>33.880000000000003</v>
      </c>
      <c r="K228">
        <v>35.956473000000003</v>
      </c>
      <c r="L228">
        <v>11.703832999999999</v>
      </c>
      <c r="M228">
        <v>44.36</v>
      </c>
      <c r="N228">
        <v>14.85</v>
      </c>
      <c r="O228">
        <v>4.26</v>
      </c>
      <c r="P228">
        <v>4.7880000000000003</v>
      </c>
    </row>
    <row r="229" spans="2:16" x14ac:dyDescent="0.25">
      <c r="B229" s="4">
        <v>45443</v>
      </c>
      <c r="C229">
        <v>1.0843</v>
      </c>
      <c r="D229">
        <v>10.52755</v>
      </c>
      <c r="E229" s="4">
        <v>45441</v>
      </c>
      <c r="F229">
        <v>11145.1</v>
      </c>
      <c r="G229">
        <v>38.933306999999999</v>
      </c>
      <c r="H229">
        <v>9.766</v>
      </c>
      <c r="I229">
        <v>5.1360000000000001</v>
      </c>
      <c r="J229">
        <v>33.14</v>
      </c>
      <c r="K229">
        <v>35.738675000000001</v>
      </c>
      <c r="L229">
        <v>11.553659</v>
      </c>
      <c r="M229">
        <v>43.58</v>
      </c>
      <c r="N229">
        <v>15.05</v>
      </c>
      <c r="O229">
        <v>4.1820000000000004</v>
      </c>
      <c r="P229">
        <v>4.6890000000000001</v>
      </c>
    </row>
    <row r="230" spans="2:16" x14ac:dyDescent="0.25">
      <c r="B230" s="4">
        <v>45442</v>
      </c>
      <c r="C230">
        <v>1.0832999999999999</v>
      </c>
      <c r="D230">
        <v>10.59895</v>
      </c>
      <c r="E230" s="4">
        <v>45440</v>
      </c>
      <c r="F230">
        <v>11276</v>
      </c>
      <c r="G230">
        <v>39.333306999999998</v>
      </c>
      <c r="H230">
        <v>9.9359999999999999</v>
      </c>
      <c r="I230">
        <v>5.1820000000000004</v>
      </c>
      <c r="J230">
        <v>33.75</v>
      </c>
      <c r="K230">
        <v>36.134672000000002</v>
      </c>
      <c r="L230">
        <v>11.771653000000001</v>
      </c>
      <c r="M230">
        <v>43.8</v>
      </c>
      <c r="N230">
        <v>15.15</v>
      </c>
      <c r="O230">
        <v>4.2110000000000003</v>
      </c>
      <c r="P230">
        <v>4.7614999999999998</v>
      </c>
    </row>
    <row r="231" spans="2:16" x14ac:dyDescent="0.25">
      <c r="B231" s="4">
        <v>45441</v>
      </c>
      <c r="C231">
        <v>1.0802</v>
      </c>
      <c r="D231">
        <v>10.670999999999999</v>
      </c>
      <c r="E231" s="4">
        <v>45439</v>
      </c>
      <c r="F231">
        <v>11325.5</v>
      </c>
      <c r="G231">
        <v>39.199973999999997</v>
      </c>
      <c r="H231">
        <v>9.98</v>
      </c>
      <c r="I231">
        <v>5.1100000000000003</v>
      </c>
      <c r="J231">
        <v>33.83</v>
      </c>
      <c r="K231">
        <v>36.29307</v>
      </c>
      <c r="L231">
        <v>11.820095999999999</v>
      </c>
      <c r="M231">
        <v>44.75</v>
      </c>
      <c r="N231">
        <v>15.05</v>
      </c>
      <c r="O231">
        <v>4.1870000000000003</v>
      </c>
      <c r="P231">
        <v>4.7595000000000001</v>
      </c>
    </row>
    <row r="232" spans="2:16" x14ac:dyDescent="0.25">
      <c r="B232" s="4">
        <v>45440</v>
      </c>
      <c r="C232">
        <v>1.0857000000000001</v>
      </c>
      <c r="D232">
        <v>10.574299999999999</v>
      </c>
      <c r="E232" s="4">
        <v>45436</v>
      </c>
      <c r="F232">
        <v>11246</v>
      </c>
      <c r="G232">
        <v>38.895212000000001</v>
      </c>
      <c r="H232">
        <v>9.9640000000000004</v>
      </c>
      <c r="I232">
        <v>5.1120000000000001</v>
      </c>
      <c r="J232">
        <v>33.450000000000003</v>
      </c>
      <c r="K232">
        <v>35.956473000000003</v>
      </c>
      <c r="L232">
        <v>11.645701000000001</v>
      </c>
      <c r="M232">
        <v>44.3</v>
      </c>
      <c r="N232">
        <v>14.904999999999999</v>
      </c>
      <c r="O232">
        <v>4.1550000000000002</v>
      </c>
      <c r="P232">
        <v>4.7525000000000004</v>
      </c>
    </row>
    <row r="233" spans="2:16" x14ac:dyDescent="0.25">
      <c r="B233" s="4">
        <v>45439</v>
      </c>
      <c r="C233">
        <v>1.08585</v>
      </c>
      <c r="D233">
        <v>10.61495</v>
      </c>
      <c r="E233" s="4">
        <v>45435</v>
      </c>
      <c r="F233">
        <v>11311.1</v>
      </c>
      <c r="G233">
        <v>37.847594000000001</v>
      </c>
      <c r="H233">
        <v>10.035</v>
      </c>
      <c r="I233">
        <v>5.0940000000000003</v>
      </c>
      <c r="J233">
        <v>34.049999999999997</v>
      </c>
      <c r="K233">
        <v>36.352469999999997</v>
      </c>
      <c r="L233">
        <v>11.737743</v>
      </c>
      <c r="M233">
        <v>44.33</v>
      </c>
      <c r="N233">
        <v>14.91</v>
      </c>
      <c r="O233">
        <v>4.1689999999999996</v>
      </c>
      <c r="P233">
        <v>4.7835000000000001</v>
      </c>
    </row>
    <row r="234" spans="2:16" x14ac:dyDescent="0.25">
      <c r="B234" s="4">
        <v>45436</v>
      </c>
      <c r="C234">
        <v>1.0847</v>
      </c>
      <c r="D234">
        <v>10.6684</v>
      </c>
      <c r="E234" s="4">
        <v>45434</v>
      </c>
      <c r="F234">
        <v>11329</v>
      </c>
      <c r="G234">
        <v>37.923783999999998</v>
      </c>
      <c r="H234">
        <v>10.01</v>
      </c>
      <c r="I234">
        <v>5.0540000000000003</v>
      </c>
      <c r="J234">
        <v>34.450000000000003</v>
      </c>
      <c r="K234">
        <v>36.312869999999997</v>
      </c>
      <c r="L234">
        <v>11.897605</v>
      </c>
      <c r="M234">
        <v>43.63</v>
      </c>
      <c r="N234">
        <v>14.78</v>
      </c>
      <c r="O234">
        <v>4.2039999999999997</v>
      </c>
      <c r="P234">
        <v>4.8049999999999997</v>
      </c>
    </row>
    <row r="235" spans="2:16" x14ac:dyDescent="0.25">
      <c r="B235" s="4">
        <v>45435</v>
      </c>
      <c r="C235">
        <v>1.08145</v>
      </c>
      <c r="D235">
        <v>10.7399</v>
      </c>
      <c r="E235" s="4">
        <v>45433</v>
      </c>
      <c r="F235">
        <v>11334.9</v>
      </c>
      <c r="G235">
        <v>37.657117999999997</v>
      </c>
      <c r="H235">
        <v>9.9860000000000007</v>
      </c>
      <c r="I235">
        <v>5.0519999999999996</v>
      </c>
      <c r="J235">
        <v>34.5</v>
      </c>
      <c r="K235">
        <v>36.154471000000001</v>
      </c>
      <c r="L235">
        <v>11.92667</v>
      </c>
      <c r="M235">
        <v>43.31</v>
      </c>
      <c r="N235">
        <v>14.88</v>
      </c>
      <c r="O235">
        <v>4.234</v>
      </c>
      <c r="P235">
        <v>4.8419999999999996</v>
      </c>
    </row>
    <row r="236" spans="2:16" x14ac:dyDescent="0.25">
      <c r="B236" s="4">
        <v>45434</v>
      </c>
      <c r="C236">
        <v>1.0823</v>
      </c>
      <c r="D236">
        <v>10.7372</v>
      </c>
      <c r="E236" s="4">
        <v>45432</v>
      </c>
      <c r="F236">
        <v>11339.5</v>
      </c>
      <c r="G236">
        <v>37.599975000000001</v>
      </c>
      <c r="H236">
        <v>9.9320000000000004</v>
      </c>
      <c r="I236">
        <v>4.9850000000000003</v>
      </c>
      <c r="J236">
        <v>34.979999999999997</v>
      </c>
      <c r="K236">
        <v>36.035671999999998</v>
      </c>
      <c r="L236">
        <v>11.902449000000001</v>
      </c>
      <c r="M236">
        <v>43.43</v>
      </c>
      <c r="N236">
        <v>14.96</v>
      </c>
      <c r="O236">
        <v>4.1859999999999999</v>
      </c>
      <c r="P236">
        <v>4.8780000000000001</v>
      </c>
    </row>
    <row r="237" spans="2:16" x14ac:dyDescent="0.25">
      <c r="B237" s="4">
        <v>45433</v>
      </c>
      <c r="C237">
        <v>1.08545</v>
      </c>
      <c r="D237">
        <v>10.6937</v>
      </c>
      <c r="E237" s="4">
        <v>45429</v>
      </c>
      <c r="F237">
        <v>11327.7</v>
      </c>
      <c r="G237">
        <v>37.942832000000003</v>
      </c>
      <c r="H237">
        <v>10.02</v>
      </c>
      <c r="I237">
        <v>4.8869999999999996</v>
      </c>
      <c r="J237">
        <v>35.26</v>
      </c>
      <c r="K237">
        <v>36.347109000000003</v>
      </c>
      <c r="L237">
        <v>11.931514999999999</v>
      </c>
      <c r="M237">
        <v>43.15</v>
      </c>
      <c r="N237">
        <v>14.87</v>
      </c>
      <c r="O237">
        <v>4.1399999999999997</v>
      </c>
      <c r="P237">
        <v>4.8605</v>
      </c>
    </row>
    <row r="238" spans="2:16" x14ac:dyDescent="0.25">
      <c r="B238" s="4">
        <v>45432</v>
      </c>
      <c r="C238">
        <v>1.0857000000000001</v>
      </c>
      <c r="D238">
        <v>10.6899</v>
      </c>
      <c r="E238" s="4">
        <v>45428</v>
      </c>
      <c r="F238">
        <v>11299.3</v>
      </c>
      <c r="G238">
        <v>37.866641000000001</v>
      </c>
      <c r="H238">
        <v>9.9740000000000002</v>
      </c>
      <c r="I238">
        <v>4.8209999999999997</v>
      </c>
      <c r="J238">
        <v>35.020000000000003</v>
      </c>
      <c r="K238">
        <v>36.052562000000002</v>
      </c>
      <c r="L238">
        <v>11.975113</v>
      </c>
      <c r="M238">
        <v>43.3</v>
      </c>
      <c r="N238">
        <v>14.68</v>
      </c>
      <c r="O238">
        <v>4.1260000000000003</v>
      </c>
      <c r="P238">
        <v>4.8045</v>
      </c>
    </row>
    <row r="239" spans="2:16" x14ac:dyDescent="0.25">
      <c r="B239" s="4">
        <v>45429</v>
      </c>
      <c r="C239">
        <v>1.0871999999999999</v>
      </c>
      <c r="D239">
        <v>10.713749999999999</v>
      </c>
      <c r="E239" s="4">
        <v>45427</v>
      </c>
      <c r="F239">
        <v>11362.8</v>
      </c>
      <c r="G239">
        <v>37.599975000000001</v>
      </c>
      <c r="H239">
        <v>10.199999999999999</v>
      </c>
      <c r="I239">
        <v>4.8760000000000003</v>
      </c>
      <c r="J239">
        <v>34.83</v>
      </c>
      <c r="K239">
        <v>36.720202</v>
      </c>
      <c r="L239">
        <v>11.970269</v>
      </c>
      <c r="M239">
        <v>43.8</v>
      </c>
      <c r="N239">
        <v>14.685</v>
      </c>
      <c r="O239">
        <v>4.1520000000000001</v>
      </c>
      <c r="P239">
        <v>4.8120000000000003</v>
      </c>
    </row>
    <row r="240" spans="2:16" x14ac:dyDescent="0.25">
      <c r="B240" s="4">
        <v>45428</v>
      </c>
      <c r="C240">
        <v>1.0867</v>
      </c>
      <c r="D240">
        <v>10.715249999999999</v>
      </c>
      <c r="E240" s="4">
        <v>45426</v>
      </c>
      <c r="F240">
        <v>11239.3</v>
      </c>
      <c r="G240">
        <v>37.561880000000002</v>
      </c>
      <c r="H240">
        <v>9.9</v>
      </c>
      <c r="I240">
        <v>4.9560000000000004</v>
      </c>
      <c r="J240">
        <v>33.83</v>
      </c>
      <c r="K240">
        <v>35.915106000000002</v>
      </c>
      <c r="L240">
        <v>11.815251</v>
      </c>
      <c r="M240">
        <v>43.48</v>
      </c>
      <c r="N240">
        <v>14.824999999999999</v>
      </c>
      <c r="O240">
        <v>4.1340000000000003</v>
      </c>
      <c r="P240">
        <v>4.7525000000000004</v>
      </c>
    </row>
    <row r="241" spans="2:16" x14ac:dyDescent="0.25">
      <c r="B241" s="4">
        <v>45427</v>
      </c>
      <c r="C241">
        <v>1.0884</v>
      </c>
      <c r="D241">
        <v>10.67</v>
      </c>
      <c r="E241" s="4">
        <v>45425</v>
      </c>
      <c r="F241">
        <v>11152</v>
      </c>
      <c r="G241">
        <v>37.485689000000001</v>
      </c>
      <c r="H241">
        <v>9.7240000000000002</v>
      </c>
      <c r="I241">
        <v>4.9160000000000004</v>
      </c>
      <c r="J241">
        <v>33.049999999999997</v>
      </c>
      <c r="K241">
        <v>34.403098</v>
      </c>
      <c r="L241">
        <v>11.776497000000001</v>
      </c>
      <c r="M241">
        <v>43.42</v>
      </c>
      <c r="N241">
        <v>14.9</v>
      </c>
      <c r="O241">
        <v>4.1390000000000002</v>
      </c>
      <c r="P241">
        <v>4.7554999999999996</v>
      </c>
    </row>
    <row r="242" spans="2:16" x14ac:dyDescent="0.25">
      <c r="B242" s="4">
        <v>45426</v>
      </c>
      <c r="C242">
        <v>1.0820000000000001</v>
      </c>
      <c r="D242">
        <v>10.8033</v>
      </c>
      <c r="E242" s="4">
        <v>45422</v>
      </c>
      <c r="F242">
        <v>11105.5</v>
      </c>
      <c r="G242">
        <v>37.142831999999999</v>
      </c>
      <c r="H242">
        <v>9.7100000000000009</v>
      </c>
      <c r="I242">
        <v>4.9279999999999999</v>
      </c>
      <c r="J242">
        <v>33.479999999999997</v>
      </c>
      <c r="K242">
        <v>33.951459</v>
      </c>
      <c r="L242">
        <v>11.829784</v>
      </c>
      <c r="M242">
        <v>42.88</v>
      </c>
      <c r="N242">
        <v>14.84</v>
      </c>
      <c r="O242">
        <v>4.1100000000000003</v>
      </c>
      <c r="P242">
        <v>4.7344999999999997</v>
      </c>
    </row>
    <row r="243" spans="2:16" x14ac:dyDescent="0.25">
      <c r="B243" s="4">
        <v>45425</v>
      </c>
      <c r="C243">
        <v>1.0789500000000001</v>
      </c>
      <c r="D243">
        <v>10.840999999999999</v>
      </c>
      <c r="E243" s="4">
        <v>45421</v>
      </c>
      <c r="F243">
        <v>11050.1</v>
      </c>
      <c r="G243">
        <v>37.104737</v>
      </c>
      <c r="H243">
        <v>9.6</v>
      </c>
      <c r="I243">
        <v>4.8780000000000001</v>
      </c>
      <c r="J243">
        <v>33.17</v>
      </c>
      <c r="K243">
        <v>34.776190999999997</v>
      </c>
      <c r="L243">
        <v>11.626324</v>
      </c>
      <c r="M243">
        <v>42.76</v>
      </c>
      <c r="N243">
        <v>14.765000000000001</v>
      </c>
      <c r="O243">
        <v>4.1589999999999998</v>
      </c>
      <c r="P243">
        <v>4.7699999999999996</v>
      </c>
    </row>
    <row r="244" spans="2:16" x14ac:dyDescent="0.25">
      <c r="B244" s="4">
        <v>45422</v>
      </c>
      <c r="C244">
        <v>1.0770999999999999</v>
      </c>
      <c r="D244">
        <v>10.8406</v>
      </c>
      <c r="E244" s="4">
        <v>45420</v>
      </c>
      <c r="F244">
        <v>11153</v>
      </c>
      <c r="G244">
        <v>36.876165999999998</v>
      </c>
      <c r="H244">
        <v>10.29</v>
      </c>
      <c r="I244">
        <v>4.9219999999999997</v>
      </c>
      <c r="J244">
        <v>32.869999999999997</v>
      </c>
      <c r="K244">
        <v>35.090375000000002</v>
      </c>
      <c r="L244">
        <v>11.597258</v>
      </c>
      <c r="M244">
        <v>43.62</v>
      </c>
      <c r="N244">
        <v>14.645</v>
      </c>
      <c r="O244">
        <v>4.1879999999999997</v>
      </c>
      <c r="P244">
        <v>4.7714999999999996</v>
      </c>
    </row>
    <row r="245" spans="2:16" x14ac:dyDescent="0.25">
      <c r="B245" s="4">
        <v>45421</v>
      </c>
      <c r="C245">
        <v>1.0782</v>
      </c>
      <c r="D245">
        <v>10.847950000000001</v>
      </c>
      <c r="E245" s="4">
        <v>45419</v>
      </c>
      <c r="F245">
        <v>11080.9</v>
      </c>
      <c r="G245">
        <v>36.838070000000002</v>
      </c>
      <c r="H245">
        <v>10.195</v>
      </c>
      <c r="I245">
        <v>4.9370000000000003</v>
      </c>
      <c r="J245">
        <v>32.840000000000003</v>
      </c>
      <c r="K245">
        <v>34.874372999999999</v>
      </c>
      <c r="L245">
        <v>11.524592999999999</v>
      </c>
      <c r="M245">
        <v>43.06</v>
      </c>
      <c r="N245">
        <v>14.48</v>
      </c>
      <c r="O245">
        <v>4.282</v>
      </c>
      <c r="P245">
        <v>4.7279999999999998</v>
      </c>
    </row>
    <row r="246" spans="2:16" x14ac:dyDescent="0.25">
      <c r="B246" s="4">
        <v>45420</v>
      </c>
      <c r="C246">
        <v>1.0747</v>
      </c>
      <c r="D246">
        <v>10.896800000000001</v>
      </c>
      <c r="E246" s="4">
        <v>45418</v>
      </c>
      <c r="F246">
        <v>10917.5</v>
      </c>
      <c r="G246">
        <v>36.495213999999997</v>
      </c>
      <c r="H246">
        <v>9.84</v>
      </c>
      <c r="I246">
        <v>4.867</v>
      </c>
      <c r="J246">
        <v>32.549999999999997</v>
      </c>
      <c r="K246">
        <v>34.403098</v>
      </c>
      <c r="L246">
        <v>11.287222999999999</v>
      </c>
      <c r="M246">
        <v>42.69</v>
      </c>
      <c r="N246">
        <v>14.494999999999999</v>
      </c>
      <c r="O246">
        <v>4.2750000000000004</v>
      </c>
      <c r="P246">
        <v>4.5705</v>
      </c>
    </row>
    <row r="247" spans="2:16" x14ac:dyDescent="0.25">
      <c r="B247" s="4">
        <v>45419</v>
      </c>
      <c r="C247">
        <v>1.0753999999999999</v>
      </c>
      <c r="D247">
        <v>10.845599999999999</v>
      </c>
      <c r="E247" s="4">
        <v>45415</v>
      </c>
      <c r="F247">
        <v>10854.7</v>
      </c>
      <c r="G247">
        <v>36.057119</v>
      </c>
      <c r="H247">
        <v>9.85</v>
      </c>
      <c r="I247">
        <v>4.7549999999999999</v>
      </c>
      <c r="J247">
        <v>32.82</v>
      </c>
      <c r="K247">
        <v>33.598002999999999</v>
      </c>
      <c r="L247">
        <v>11.214558</v>
      </c>
      <c r="M247">
        <v>42.82</v>
      </c>
      <c r="N247">
        <v>14.375</v>
      </c>
      <c r="O247">
        <v>4.2610000000000001</v>
      </c>
      <c r="P247">
        <v>4.5305</v>
      </c>
    </row>
    <row r="248" spans="2:16" x14ac:dyDescent="0.25">
      <c r="B248" s="4">
        <v>45418</v>
      </c>
      <c r="C248">
        <v>1.0769</v>
      </c>
      <c r="D248">
        <v>10.816750000000001</v>
      </c>
      <c r="E248" s="4">
        <v>45414</v>
      </c>
      <c r="F248">
        <v>10872</v>
      </c>
      <c r="G248">
        <v>35.999975999999997</v>
      </c>
      <c r="H248">
        <v>9.7840000000000007</v>
      </c>
      <c r="I248">
        <v>4.9349999999999996</v>
      </c>
      <c r="J248">
        <v>31.9</v>
      </c>
      <c r="K248">
        <v>33.440911</v>
      </c>
      <c r="L248">
        <v>11.214558</v>
      </c>
      <c r="M248">
        <v>42.5</v>
      </c>
      <c r="N248">
        <v>14.4</v>
      </c>
      <c r="O248">
        <v>4.2300000000000004</v>
      </c>
      <c r="P248">
        <v>4.5655000000000001</v>
      </c>
    </row>
    <row r="249" spans="2:16" x14ac:dyDescent="0.25">
      <c r="B249" s="4">
        <v>45415</v>
      </c>
      <c r="C249">
        <v>1.0760000000000001</v>
      </c>
      <c r="D249">
        <v>10.8225</v>
      </c>
      <c r="E249" s="4">
        <v>45412</v>
      </c>
      <c r="F249">
        <v>10854.4</v>
      </c>
      <c r="G249">
        <v>35.790452000000002</v>
      </c>
      <c r="H249">
        <v>10.175000000000001</v>
      </c>
      <c r="I249">
        <v>4.952</v>
      </c>
      <c r="J249">
        <v>31.05</v>
      </c>
      <c r="K249">
        <v>33.185637</v>
      </c>
      <c r="L249">
        <v>11.151581999999999</v>
      </c>
      <c r="M249">
        <v>42.85</v>
      </c>
      <c r="N249">
        <v>14.725</v>
      </c>
      <c r="O249">
        <v>4.2060000000000004</v>
      </c>
      <c r="P249">
        <v>4.5730000000000004</v>
      </c>
    </row>
    <row r="250" spans="2:16" x14ac:dyDescent="0.25">
      <c r="B250" s="4">
        <v>45414</v>
      </c>
      <c r="C250">
        <v>1.0727</v>
      </c>
      <c r="D250">
        <v>10.871600000000001</v>
      </c>
      <c r="E250" s="4">
        <v>45411</v>
      </c>
      <c r="F250">
        <v>11100.8</v>
      </c>
      <c r="G250">
        <v>36.171404000000003</v>
      </c>
      <c r="H250">
        <v>10.9</v>
      </c>
      <c r="I250">
        <v>5.1180000000000003</v>
      </c>
      <c r="J250">
        <v>31.74</v>
      </c>
      <c r="K250">
        <v>33.264183000000003</v>
      </c>
      <c r="L250">
        <v>11.292066999999999</v>
      </c>
      <c r="M250">
        <v>43.87</v>
      </c>
      <c r="N250">
        <v>14.96</v>
      </c>
      <c r="O250">
        <v>4.2480000000000002</v>
      </c>
      <c r="P250">
        <v>4.7504999999999997</v>
      </c>
    </row>
    <row r="251" spans="2:16" x14ac:dyDescent="0.25">
      <c r="B251" s="4">
        <v>45413</v>
      </c>
      <c r="C251">
        <v>1.0710999999999999</v>
      </c>
      <c r="D251">
        <v>10.928599999999999</v>
      </c>
      <c r="E251" s="4">
        <v>45408</v>
      </c>
      <c r="F251">
        <v>11154.6</v>
      </c>
      <c r="G251">
        <v>36.019022999999997</v>
      </c>
      <c r="H251">
        <v>10.984999999999999</v>
      </c>
      <c r="I251">
        <v>5.1139999999999999</v>
      </c>
      <c r="J251">
        <v>31.39</v>
      </c>
      <c r="K251">
        <v>33.087454000000001</v>
      </c>
      <c r="L251">
        <v>11.248468000000001</v>
      </c>
      <c r="M251">
        <v>45.34</v>
      </c>
      <c r="N251">
        <v>14.72</v>
      </c>
      <c r="O251">
        <v>4.2220000000000004</v>
      </c>
      <c r="P251">
        <v>4.8505000000000003</v>
      </c>
    </row>
    <row r="252" spans="2:16" x14ac:dyDescent="0.25">
      <c r="B252" s="4">
        <v>45412</v>
      </c>
      <c r="C252">
        <v>1.0665500000000001</v>
      </c>
      <c r="D252">
        <v>11.02515</v>
      </c>
      <c r="E252" s="4">
        <v>45407</v>
      </c>
      <c r="F252">
        <v>10983.7</v>
      </c>
      <c r="G252">
        <v>35.904738000000002</v>
      </c>
      <c r="H252">
        <v>10.505000000000001</v>
      </c>
      <c r="I252">
        <v>5.016</v>
      </c>
      <c r="J252">
        <v>31.16</v>
      </c>
      <c r="K252">
        <v>33.087454000000001</v>
      </c>
      <c r="L252">
        <v>11.103139000000001</v>
      </c>
      <c r="M252">
        <v>44.7</v>
      </c>
      <c r="N252">
        <v>15.005000000000001</v>
      </c>
      <c r="O252">
        <v>4.1500000000000004</v>
      </c>
      <c r="P252">
        <v>4.7480000000000002</v>
      </c>
    </row>
    <row r="253" spans="2:16" x14ac:dyDescent="0.25">
      <c r="B253" s="4">
        <v>45411</v>
      </c>
      <c r="C253">
        <v>1.0721000000000001</v>
      </c>
      <c r="D253">
        <v>10.924149999999999</v>
      </c>
      <c r="E253" s="4">
        <v>45406</v>
      </c>
      <c r="F253">
        <v>11027.8</v>
      </c>
      <c r="G253">
        <v>36.533309000000003</v>
      </c>
      <c r="H253">
        <v>10.55</v>
      </c>
      <c r="I253">
        <v>4.9429999999999996</v>
      </c>
      <c r="J253">
        <v>31.06</v>
      </c>
      <c r="K253">
        <v>33.715822000000003</v>
      </c>
      <c r="L253">
        <v>11.170959</v>
      </c>
      <c r="M253">
        <v>45.19</v>
      </c>
      <c r="N253">
        <v>15.01</v>
      </c>
      <c r="O253">
        <v>4.1180000000000003</v>
      </c>
      <c r="P253">
        <v>4.7794999999999996</v>
      </c>
    </row>
    <row r="254" spans="2:16" x14ac:dyDescent="0.25">
      <c r="B254" s="4">
        <v>45408</v>
      </c>
      <c r="C254">
        <v>1.0693999999999999</v>
      </c>
      <c r="D254">
        <v>10.923299999999999</v>
      </c>
      <c r="E254" s="4">
        <v>45405</v>
      </c>
      <c r="F254">
        <v>11075.4</v>
      </c>
      <c r="G254">
        <v>36.647593999999998</v>
      </c>
      <c r="H254">
        <v>10.66</v>
      </c>
      <c r="I254">
        <v>4.944</v>
      </c>
      <c r="J254">
        <v>31.84</v>
      </c>
      <c r="K254">
        <v>33.578366000000003</v>
      </c>
      <c r="L254">
        <v>11.180648</v>
      </c>
      <c r="M254">
        <v>46.03</v>
      </c>
      <c r="N254">
        <v>15.045</v>
      </c>
      <c r="O254">
        <v>4.1399999999999997</v>
      </c>
      <c r="P254">
        <v>4.7474999999999996</v>
      </c>
    </row>
    <row r="255" spans="2:16" x14ac:dyDescent="0.25">
      <c r="B255" s="4">
        <v>45407</v>
      </c>
      <c r="C255">
        <v>1.0729500000000001</v>
      </c>
      <c r="D255">
        <v>10.89005</v>
      </c>
      <c r="E255" s="4">
        <v>45404</v>
      </c>
      <c r="F255">
        <v>10890.2</v>
      </c>
      <c r="G255">
        <v>36.628546999999998</v>
      </c>
      <c r="H255">
        <v>10.43</v>
      </c>
      <c r="I255">
        <v>4.8559999999999999</v>
      </c>
      <c r="J255">
        <v>31.07</v>
      </c>
      <c r="K255">
        <v>32.989272</v>
      </c>
      <c r="L255">
        <v>11.093451</v>
      </c>
      <c r="M255">
        <v>44.65</v>
      </c>
      <c r="N255">
        <v>14.885</v>
      </c>
      <c r="O255">
        <v>4.0949999999999998</v>
      </c>
      <c r="P255">
        <v>4.6669999999999998</v>
      </c>
    </row>
    <row r="256" spans="2:16" x14ac:dyDescent="0.25">
      <c r="B256" s="4">
        <v>45406</v>
      </c>
      <c r="C256">
        <v>1.0699000000000001</v>
      </c>
      <c r="D256">
        <v>10.8787</v>
      </c>
      <c r="E256" s="4">
        <v>45401</v>
      </c>
      <c r="F256">
        <v>10729.5</v>
      </c>
      <c r="G256">
        <v>36.399976000000002</v>
      </c>
      <c r="H256">
        <v>10.205</v>
      </c>
      <c r="I256">
        <v>4.806</v>
      </c>
      <c r="J256">
        <v>30.7</v>
      </c>
      <c r="K256">
        <v>32.616179000000002</v>
      </c>
      <c r="L256">
        <v>10.986876000000001</v>
      </c>
      <c r="M256">
        <v>43.74</v>
      </c>
      <c r="N256">
        <v>14.945</v>
      </c>
      <c r="O256">
        <v>4.0069999999999997</v>
      </c>
      <c r="P256">
        <v>4.5114999999999998</v>
      </c>
    </row>
    <row r="257" spans="2:16" x14ac:dyDescent="0.25">
      <c r="B257" s="4">
        <v>45405</v>
      </c>
      <c r="C257">
        <v>1.0701000000000001</v>
      </c>
      <c r="D257">
        <v>10.8139</v>
      </c>
      <c r="E257" s="4">
        <v>45400</v>
      </c>
      <c r="F257">
        <v>10765</v>
      </c>
      <c r="G257">
        <v>36.457118000000001</v>
      </c>
      <c r="H257">
        <v>10.42</v>
      </c>
      <c r="I257">
        <v>4.8239999999999998</v>
      </c>
      <c r="J257">
        <v>30.55</v>
      </c>
      <c r="K257">
        <v>32.616179000000002</v>
      </c>
      <c r="L257">
        <v>10.943277</v>
      </c>
      <c r="M257">
        <v>43.74</v>
      </c>
      <c r="N257">
        <v>15.045</v>
      </c>
      <c r="O257">
        <v>3.9590000000000001</v>
      </c>
      <c r="P257">
        <v>4.5445000000000002</v>
      </c>
    </row>
    <row r="258" spans="2:16" x14ac:dyDescent="0.25">
      <c r="B258" s="4">
        <v>45404</v>
      </c>
      <c r="C258">
        <v>1.06545</v>
      </c>
      <c r="D258">
        <v>10.88795</v>
      </c>
      <c r="E258" s="4">
        <v>45399</v>
      </c>
      <c r="F258">
        <v>10633.9</v>
      </c>
      <c r="G258">
        <v>36.819023000000001</v>
      </c>
      <c r="H258">
        <v>10.220000000000001</v>
      </c>
      <c r="I258">
        <v>4.694</v>
      </c>
      <c r="J258">
        <v>30.44</v>
      </c>
      <c r="K258">
        <v>32.930363</v>
      </c>
      <c r="L258">
        <v>10.860924000000001</v>
      </c>
      <c r="M258">
        <v>43.58</v>
      </c>
      <c r="N258">
        <v>15.2</v>
      </c>
      <c r="O258">
        <v>3.9129999999999998</v>
      </c>
      <c r="P258">
        <v>4.4180000000000001</v>
      </c>
    </row>
    <row r="259" spans="2:16" x14ac:dyDescent="0.25">
      <c r="B259" s="4">
        <v>45401</v>
      </c>
      <c r="C259">
        <v>1.06555</v>
      </c>
      <c r="D259">
        <v>10.922750000000001</v>
      </c>
      <c r="E259" s="4">
        <v>45398</v>
      </c>
      <c r="F259">
        <v>10526.9</v>
      </c>
      <c r="G259">
        <v>36.323785000000001</v>
      </c>
      <c r="H259">
        <v>9.9619999999999997</v>
      </c>
      <c r="I259">
        <v>4.6260000000000003</v>
      </c>
      <c r="J259">
        <v>29.61</v>
      </c>
      <c r="K259">
        <v>32.989272</v>
      </c>
      <c r="L259">
        <v>10.783415</v>
      </c>
      <c r="M259">
        <v>43.5</v>
      </c>
      <c r="N259">
        <v>15.22</v>
      </c>
      <c r="O259">
        <v>3.8839999999999999</v>
      </c>
      <c r="P259">
        <v>4.3570000000000002</v>
      </c>
    </row>
    <row r="260" spans="2:16" x14ac:dyDescent="0.25">
      <c r="B260" s="4">
        <v>45400</v>
      </c>
      <c r="C260">
        <v>1.0644</v>
      </c>
      <c r="D260">
        <v>10.9674</v>
      </c>
      <c r="E260" s="4">
        <v>45397</v>
      </c>
      <c r="F260">
        <v>10687.2</v>
      </c>
      <c r="G260">
        <v>35.847594999999998</v>
      </c>
      <c r="H260">
        <v>10.17</v>
      </c>
      <c r="I260">
        <v>4.702</v>
      </c>
      <c r="J260">
        <v>30.3</v>
      </c>
      <c r="K260">
        <v>33.067818000000003</v>
      </c>
      <c r="L260">
        <v>10.909367</v>
      </c>
      <c r="M260">
        <v>44.29</v>
      </c>
      <c r="N260">
        <v>15.664999999999999</v>
      </c>
      <c r="O260">
        <v>3.923</v>
      </c>
      <c r="P260">
        <v>4.4705000000000004</v>
      </c>
    </row>
    <row r="261" spans="2:16" x14ac:dyDescent="0.25">
      <c r="B261" s="4">
        <v>45399</v>
      </c>
      <c r="C261">
        <v>1.0672999999999999</v>
      </c>
      <c r="D261">
        <v>10.939349999999999</v>
      </c>
      <c r="E261" s="4">
        <v>45394</v>
      </c>
      <c r="F261">
        <v>10686</v>
      </c>
      <c r="G261">
        <v>36.114260999999999</v>
      </c>
      <c r="H261">
        <v>10.050000000000001</v>
      </c>
      <c r="I261">
        <v>4.6680000000000001</v>
      </c>
      <c r="J261">
        <v>31.01</v>
      </c>
      <c r="K261">
        <v>33.735458000000001</v>
      </c>
      <c r="L261">
        <v>10.899678</v>
      </c>
      <c r="M261">
        <v>43.66</v>
      </c>
      <c r="N261">
        <v>15.875</v>
      </c>
      <c r="O261">
        <v>3.9590000000000001</v>
      </c>
      <c r="P261">
        <v>4.4480000000000004</v>
      </c>
    </row>
    <row r="262" spans="2:16" x14ac:dyDescent="0.25">
      <c r="B262" s="4">
        <v>45398</v>
      </c>
      <c r="C262">
        <v>1.0619000000000001</v>
      </c>
      <c r="D262">
        <v>10.962949999999999</v>
      </c>
      <c r="E262" s="4">
        <v>45393</v>
      </c>
      <c r="F262">
        <v>10649.8</v>
      </c>
      <c r="G262">
        <v>35.8095</v>
      </c>
      <c r="H262">
        <v>10.119999999999999</v>
      </c>
      <c r="I262">
        <v>4.6399999999999997</v>
      </c>
      <c r="J262">
        <v>30.46</v>
      </c>
      <c r="K262">
        <v>33.578366000000003</v>
      </c>
      <c r="L262">
        <v>10.778570999999999</v>
      </c>
      <c r="M262">
        <v>43.44</v>
      </c>
      <c r="N262">
        <v>15.36</v>
      </c>
      <c r="O262">
        <v>3.93</v>
      </c>
      <c r="P262">
        <v>4.4560000000000004</v>
      </c>
    </row>
    <row r="263" spans="2:16" x14ac:dyDescent="0.25">
      <c r="B263" s="4">
        <v>45397</v>
      </c>
      <c r="C263">
        <v>1.0624</v>
      </c>
      <c r="D263">
        <v>10.88705</v>
      </c>
      <c r="E263" s="4">
        <v>45392</v>
      </c>
      <c r="F263">
        <v>10775</v>
      </c>
      <c r="G263">
        <v>35.752357000000003</v>
      </c>
      <c r="H263">
        <v>10.425000000000001</v>
      </c>
      <c r="I263">
        <v>4.7889999999999997</v>
      </c>
      <c r="J263">
        <v>30.58</v>
      </c>
      <c r="K263">
        <v>33.89255</v>
      </c>
      <c r="L263">
        <v>10.667152</v>
      </c>
      <c r="M263">
        <v>43.62</v>
      </c>
      <c r="N263">
        <v>15.66</v>
      </c>
      <c r="O263">
        <v>3.94</v>
      </c>
      <c r="P263">
        <v>4.5765000000000002</v>
      </c>
    </row>
    <row r="264" spans="2:16" x14ac:dyDescent="0.25">
      <c r="B264" s="4">
        <v>45394</v>
      </c>
      <c r="C264">
        <v>1.0643</v>
      </c>
      <c r="D264">
        <v>10.875400000000001</v>
      </c>
      <c r="E264" s="4">
        <v>45391</v>
      </c>
      <c r="F264">
        <v>10816</v>
      </c>
      <c r="G264">
        <v>35.980927999999999</v>
      </c>
      <c r="H264">
        <v>10.48</v>
      </c>
      <c r="I264">
        <v>4.718</v>
      </c>
      <c r="J264">
        <v>30.8</v>
      </c>
      <c r="K264">
        <v>33.990732000000001</v>
      </c>
      <c r="L264">
        <v>10.778570999999999</v>
      </c>
      <c r="M264">
        <v>44.2</v>
      </c>
      <c r="N264">
        <v>15.8</v>
      </c>
      <c r="O264">
        <v>3.9740000000000002</v>
      </c>
      <c r="P264">
        <v>4.5655000000000001</v>
      </c>
    </row>
    <row r="265" spans="2:16" x14ac:dyDescent="0.25">
      <c r="B265" s="4">
        <v>45393</v>
      </c>
      <c r="C265">
        <v>1.0726</v>
      </c>
      <c r="D265">
        <v>10.725899999999999</v>
      </c>
      <c r="E265" s="4">
        <v>45390</v>
      </c>
      <c r="F265">
        <v>10911.8</v>
      </c>
      <c r="G265">
        <v>36.076166000000001</v>
      </c>
      <c r="H265">
        <v>10.65</v>
      </c>
      <c r="I265">
        <v>4.7690000000000001</v>
      </c>
      <c r="J265">
        <v>29.79</v>
      </c>
      <c r="K265">
        <v>34.304915999999999</v>
      </c>
      <c r="L265">
        <v>10.836703</v>
      </c>
      <c r="M265">
        <v>45.01</v>
      </c>
      <c r="N265">
        <v>16.094999999999999</v>
      </c>
      <c r="O265">
        <v>3.9710000000000001</v>
      </c>
      <c r="P265">
        <v>4.641</v>
      </c>
    </row>
    <row r="266" spans="2:16" x14ac:dyDescent="0.25">
      <c r="B266" s="4">
        <v>45392</v>
      </c>
      <c r="C266">
        <v>1.0744</v>
      </c>
      <c r="D266">
        <v>10.7103</v>
      </c>
      <c r="E266" s="4">
        <v>45387</v>
      </c>
      <c r="F266">
        <v>10916</v>
      </c>
      <c r="G266">
        <v>36.095213999999999</v>
      </c>
      <c r="H266">
        <v>11.005000000000001</v>
      </c>
      <c r="I266">
        <v>4.673</v>
      </c>
      <c r="J266">
        <v>29.77</v>
      </c>
      <c r="K266">
        <v>34.481644000000003</v>
      </c>
      <c r="L266">
        <v>10.899678</v>
      </c>
      <c r="M266">
        <v>45.2</v>
      </c>
      <c r="N266">
        <v>16.175000000000001</v>
      </c>
      <c r="O266">
        <v>3.9769999999999999</v>
      </c>
      <c r="P266">
        <v>4.5865</v>
      </c>
    </row>
    <row r="267" spans="2:16" x14ac:dyDescent="0.25">
      <c r="B267" s="4">
        <v>45391</v>
      </c>
      <c r="C267">
        <v>1.0857000000000001</v>
      </c>
      <c r="D267">
        <v>10.553050000000001</v>
      </c>
      <c r="E267" s="4">
        <v>45386</v>
      </c>
      <c r="F267">
        <v>11090.9</v>
      </c>
      <c r="G267">
        <v>36.419023000000003</v>
      </c>
      <c r="H267">
        <v>11.234999999999999</v>
      </c>
      <c r="I267">
        <v>4.6820000000000004</v>
      </c>
      <c r="J267">
        <v>30.71</v>
      </c>
      <c r="K267">
        <v>34.854737</v>
      </c>
      <c r="L267">
        <v>11.074073</v>
      </c>
      <c r="M267">
        <v>46.01</v>
      </c>
      <c r="N267">
        <v>16.09</v>
      </c>
      <c r="O267">
        <v>4.0609999999999999</v>
      </c>
      <c r="P267">
        <v>4.6755000000000004</v>
      </c>
    </row>
    <row r="268" spans="2:16" x14ac:dyDescent="0.25">
      <c r="B268" s="4">
        <v>45390</v>
      </c>
      <c r="C268">
        <v>1.0859000000000001</v>
      </c>
      <c r="D268">
        <v>10.5624</v>
      </c>
      <c r="E268" s="4">
        <v>45385</v>
      </c>
      <c r="F268">
        <v>11032.3</v>
      </c>
      <c r="G268">
        <v>36.876165999999998</v>
      </c>
      <c r="H268">
        <v>11.05</v>
      </c>
      <c r="I268">
        <v>4.5919999999999996</v>
      </c>
      <c r="J268">
        <v>31</v>
      </c>
      <c r="K268">
        <v>35.051102</v>
      </c>
      <c r="L268">
        <v>11.054696</v>
      </c>
      <c r="M268">
        <v>46.49</v>
      </c>
      <c r="N268">
        <v>15.904999999999999</v>
      </c>
      <c r="O268">
        <v>4.0439999999999996</v>
      </c>
      <c r="P268">
        <v>4.5834999999999999</v>
      </c>
    </row>
    <row r="269" spans="2:16" x14ac:dyDescent="0.25">
      <c r="B269" s="4">
        <v>45387</v>
      </c>
      <c r="C269">
        <v>1.0837000000000001</v>
      </c>
      <c r="D269">
        <v>10.6424</v>
      </c>
      <c r="E269" s="4">
        <v>45384</v>
      </c>
      <c r="F269">
        <v>10975.6</v>
      </c>
      <c r="G269">
        <v>36.647593999999998</v>
      </c>
      <c r="H269">
        <v>10.97</v>
      </c>
      <c r="I269">
        <v>4.5839999999999996</v>
      </c>
      <c r="J269">
        <v>31.5</v>
      </c>
      <c r="K269">
        <v>34.756554999999999</v>
      </c>
      <c r="L269">
        <v>11.078918</v>
      </c>
      <c r="M269">
        <v>45.88</v>
      </c>
      <c r="N269">
        <v>15.935</v>
      </c>
      <c r="O269">
        <v>4.0679999999999996</v>
      </c>
      <c r="P269">
        <v>4.5149999999999997</v>
      </c>
    </row>
    <row r="270" spans="2:16" x14ac:dyDescent="0.25">
      <c r="B270" s="4">
        <v>45386</v>
      </c>
      <c r="C270">
        <v>1.0837000000000001</v>
      </c>
      <c r="D270">
        <v>10.6502</v>
      </c>
      <c r="E270" s="4">
        <v>45380</v>
      </c>
      <c r="F270">
        <v>11074.6</v>
      </c>
    </row>
    <row r="271" spans="2:16" x14ac:dyDescent="0.25">
      <c r="B271" s="4">
        <v>45385</v>
      </c>
      <c r="C271">
        <v>1.0835999999999999</v>
      </c>
      <c r="D271">
        <v>10.6462</v>
      </c>
      <c r="E271" s="4">
        <v>45379</v>
      </c>
      <c r="F271">
        <v>11074.6</v>
      </c>
      <c r="G271">
        <v>36.933309000000001</v>
      </c>
      <c r="H271">
        <v>11.04</v>
      </c>
      <c r="I271">
        <v>4.4930000000000003</v>
      </c>
      <c r="J271">
        <v>32.770000000000003</v>
      </c>
      <c r="K271">
        <v>36.013289</v>
      </c>
      <c r="L271">
        <v>11.137048999999999</v>
      </c>
      <c r="M271">
        <v>46.67</v>
      </c>
      <c r="N271">
        <v>15.44</v>
      </c>
      <c r="O271">
        <v>4.0890000000000004</v>
      </c>
      <c r="P271">
        <v>4.5214999999999996</v>
      </c>
    </row>
    <row r="272" spans="2:16" x14ac:dyDescent="0.25">
      <c r="B272" s="4">
        <v>45384</v>
      </c>
      <c r="C272">
        <v>1.0769500000000001</v>
      </c>
      <c r="D272">
        <v>10.73695</v>
      </c>
      <c r="E272" s="4">
        <v>45378</v>
      </c>
      <c r="F272">
        <v>11111.3</v>
      </c>
      <c r="G272">
        <v>38.133308</v>
      </c>
      <c r="H272">
        <v>10.904999999999999</v>
      </c>
      <c r="I272">
        <v>4.8650000000000002</v>
      </c>
      <c r="J272">
        <v>32.86</v>
      </c>
      <c r="K272">
        <v>36.425654999999999</v>
      </c>
      <c r="L272">
        <v>11.248468000000001</v>
      </c>
      <c r="M272">
        <v>46.66</v>
      </c>
      <c r="N272">
        <v>15.37</v>
      </c>
      <c r="O272">
        <v>4.0890000000000004</v>
      </c>
      <c r="P272">
        <v>4.5030000000000001</v>
      </c>
    </row>
    <row r="273" spans="2:16" x14ac:dyDescent="0.25">
      <c r="B273" s="4">
        <v>45383</v>
      </c>
      <c r="C273">
        <v>1.0743499999999999</v>
      </c>
      <c r="D273">
        <v>10.80035</v>
      </c>
      <c r="E273" s="4">
        <v>45377</v>
      </c>
      <c r="F273">
        <v>10991.5</v>
      </c>
      <c r="G273">
        <v>38.095211999999997</v>
      </c>
      <c r="H273">
        <v>10.84</v>
      </c>
      <c r="I273">
        <v>4.83</v>
      </c>
      <c r="J273">
        <v>32.9</v>
      </c>
      <c r="K273">
        <v>36.013289</v>
      </c>
      <c r="L273">
        <v>11.078918</v>
      </c>
      <c r="M273">
        <v>45.73</v>
      </c>
      <c r="N273">
        <v>15.425000000000001</v>
      </c>
      <c r="O273">
        <v>4.0629999999999997</v>
      </c>
      <c r="P273">
        <v>4.46</v>
      </c>
    </row>
    <row r="274" spans="2:16" x14ac:dyDescent="0.25">
      <c r="B274" s="4">
        <v>45380</v>
      </c>
      <c r="C274">
        <v>1.0794999999999999</v>
      </c>
      <c r="D274">
        <v>10.6523</v>
      </c>
      <c r="E274" s="4">
        <v>45376</v>
      </c>
      <c r="F274">
        <v>10952.2</v>
      </c>
      <c r="G274">
        <v>38.161878999999999</v>
      </c>
      <c r="H274">
        <v>10.855</v>
      </c>
      <c r="I274">
        <v>4.782</v>
      </c>
      <c r="J274">
        <v>33.06</v>
      </c>
      <c r="K274">
        <v>36.288198999999999</v>
      </c>
      <c r="L274">
        <v>11.02563</v>
      </c>
      <c r="M274">
        <v>45.76</v>
      </c>
      <c r="N274">
        <v>15.36</v>
      </c>
      <c r="O274">
        <v>3.99</v>
      </c>
      <c r="P274">
        <v>4.4135</v>
      </c>
    </row>
    <row r="275" spans="2:16" x14ac:dyDescent="0.25">
      <c r="B275" s="4">
        <v>45379</v>
      </c>
      <c r="C275">
        <v>1.0789</v>
      </c>
      <c r="D275">
        <v>10.6982</v>
      </c>
      <c r="E275" s="4">
        <v>45373</v>
      </c>
      <c r="F275">
        <v>10943.2</v>
      </c>
      <c r="G275">
        <v>38.533307000000001</v>
      </c>
      <c r="H275">
        <v>10.9</v>
      </c>
      <c r="I275">
        <v>4.7380000000000004</v>
      </c>
      <c r="J275">
        <v>33.479999999999997</v>
      </c>
      <c r="K275">
        <v>36.248925999999997</v>
      </c>
      <c r="L275">
        <v>10.938433</v>
      </c>
      <c r="M275">
        <v>46.23</v>
      </c>
      <c r="N275">
        <v>15.28</v>
      </c>
      <c r="O275">
        <v>3.9689999999999999</v>
      </c>
      <c r="P275">
        <v>4.3665000000000003</v>
      </c>
    </row>
    <row r="276" spans="2:16" x14ac:dyDescent="0.25">
      <c r="B276" s="4">
        <v>45378</v>
      </c>
      <c r="C276">
        <v>1.0827500000000001</v>
      </c>
      <c r="D276">
        <v>10.6113</v>
      </c>
      <c r="E276" s="4">
        <v>45372</v>
      </c>
      <c r="F276">
        <v>10867.5</v>
      </c>
      <c r="G276">
        <v>38.657117</v>
      </c>
      <c r="H276">
        <v>10.8</v>
      </c>
      <c r="I276">
        <v>4.7329999999999997</v>
      </c>
      <c r="J276">
        <v>33.130000000000003</v>
      </c>
      <c r="K276">
        <v>36.641655999999998</v>
      </c>
      <c r="L276">
        <v>10.778570999999999</v>
      </c>
      <c r="M276">
        <v>46.27</v>
      </c>
      <c r="N276">
        <v>15.295</v>
      </c>
      <c r="O276">
        <v>3.9550000000000001</v>
      </c>
      <c r="P276">
        <v>4.2779999999999996</v>
      </c>
    </row>
    <row r="277" spans="2:16" x14ac:dyDescent="0.25">
      <c r="B277" s="4">
        <v>45377</v>
      </c>
      <c r="C277">
        <v>1.0831999999999999</v>
      </c>
      <c r="D277">
        <v>10.5913</v>
      </c>
      <c r="E277" s="4">
        <v>45371</v>
      </c>
      <c r="F277">
        <v>10752.5</v>
      </c>
      <c r="G277">
        <v>38.428545999999997</v>
      </c>
      <c r="H277">
        <v>10.525</v>
      </c>
      <c r="I277">
        <v>4.7290000000000001</v>
      </c>
      <c r="J277">
        <v>32.57</v>
      </c>
      <c r="K277">
        <v>35.915106000000002</v>
      </c>
      <c r="L277">
        <v>10.730128000000001</v>
      </c>
      <c r="M277">
        <v>46.14</v>
      </c>
      <c r="N277">
        <v>15.36</v>
      </c>
      <c r="O277">
        <v>3.9180000000000001</v>
      </c>
      <c r="P277">
        <v>4.1900000000000004</v>
      </c>
    </row>
    <row r="278" spans="2:16" x14ac:dyDescent="0.25">
      <c r="B278" s="4">
        <v>45376</v>
      </c>
      <c r="C278">
        <v>1.08375</v>
      </c>
      <c r="D278">
        <v>10.575200000000001</v>
      </c>
      <c r="E278" s="4">
        <v>45370</v>
      </c>
      <c r="F278">
        <v>10701.4</v>
      </c>
      <c r="G278">
        <v>37.809497999999998</v>
      </c>
      <c r="H278">
        <v>10.505000000000001</v>
      </c>
      <c r="I278">
        <v>4.6680000000000001</v>
      </c>
      <c r="J278">
        <v>32.5</v>
      </c>
      <c r="K278">
        <v>35.758015</v>
      </c>
      <c r="L278">
        <v>10.652619</v>
      </c>
      <c r="M278">
        <v>45.82</v>
      </c>
      <c r="N278">
        <v>15.445</v>
      </c>
      <c r="O278">
        <v>3.9009999999999998</v>
      </c>
      <c r="P278">
        <v>4.1890000000000001</v>
      </c>
    </row>
    <row r="279" spans="2:16" x14ac:dyDescent="0.25">
      <c r="B279" s="4">
        <v>45373</v>
      </c>
      <c r="C279">
        <v>1.0807</v>
      </c>
      <c r="D279">
        <v>10.56795</v>
      </c>
      <c r="E279" s="4">
        <v>45369</v>
      </c>
      <c r="F279">
        <v>10596.7</v>
      </c>
      <c r="G279">
        <v>38.228546000000001</v>
      </c>
      <c r="H279">
        <v>10.385</v>
      </c>
      <c r="I279">
        <v>4.5670000000000002</v>
      </c>
      <c r="J279">
        <v>31.72</v>
      </c>
      <c r="K279">
        <v>35.679468999999997</v>
      </c>
      <c r="L279">
        <v>10.64293</v>
      </c>
      <c r="M279">
        <v>44.98</v>
      </c>
      <c r="N279">
        <v>15.24</v>
      </c>
      <c r="O279">
        <v>3.8980000000000001</v>
      </c>
      <c r="P279">
        <v>4.1375000000000002</v>
      </c>
    </row>
    <row r="280" spans="2:16" x14ac:dyDescent="0.25">
      <c r="B280" s="4">
        <v>45372</v>
      </c>
      <c r="C280">
        <v>1.08605</v>
      </c>
      <c r="D280">
        <v>10.4674</v>
      </c>
      <c r="E280" s="4">
        <v>45366</v>
      </c>
      <c r="F280">
        <v>10597.9</v>
      </c>
      <c r="G280">
        <v>37.961879000000003</v>
      </c>
      <c r="H280">
        <v>10.414999999999999</v>
      </c>
      <c r="I280">
        <v>4.5010000000000003</v>
      </c>
      <c r="J280">
        <v>32.200000000000003</v>
      </c>
      <c r="K280">
        <v>35.640196000000003</v>
      </c>
      <c r="L280">
        <v>10.638085999999999</v>
      </c>
      <c r="M280">
        <v>45.08</v>
      </c>
      <c r="N280">
        <v>15.025</v>
      </c>
      <c r="O280">
        <v>3.9169999999999998</v>
      </c>
      <c r="P280">
        <v>4.1174999999999997</v>
      </c>
    </row>
    <row r="281" spans="2:16" x14ac:dyDescent="0.25">
      <c r="B281" s="4">
        <v>45371</v>
      </c>
      <c r="C281">
        <v>1.0920000000000001</v>
      </c>
      <c r="D281">
        <v>10.38475</v>
      </c>
      <c r="E281" s="4">
        <v>45365</v>
      </c>
      <c r="F281">
        <v>10490.5</v>
      </c>
      <c r="G281">
        <v>38.209498000000004</v>
      </c>
      <c r="H281">
        <v>10.19</v>
      </c>
      <c r="I281">
        <v>4.3879999999999999</v>
      </c>
      <c r="J281">
        <v>32.53</v>
      </c>
      <c r="K281">
        <v>35.463467999999999</v>
      </c>
      <c r="L281">
        <v>10.492756999999999</v>
      </c>
      <c r="M281">
        <v>44.76</v>
      </c>
      <c r="N281">
        <v>15.1</v>
      </c>
      <c r="O281">
        <v>3.87</v>
      </c>
      <c r="P281">
        <v>4.0484999999999998</v>
      </c>
    </row>
    <row r="282" spans="2:16" x14ac:dyDescent="0.25">
      <c r="B282" s="4">
        <v>45370</v>
      </c>
      <c r="C282">
        <v>1.0866</v>
      </c>
      <c r="D282">
        <v>10.441050000000001</v>
      </c>
      <c r="E282" s="4">
        <v>45364</v>
      </c>
      <c r="F282">
        <v>10560.5</v>
      </c>
      <c r="G282">
        <v>38.028545999999999</v>
      </c>
      <c r="H282">
        <v>10.27</v>
      </c>
      <c r="I282">
        <v>4.4550000000000001</v>
      </c>
      <c r="J282">
        <v>33.700000000000003</v>
      </c>
      <c r="K282">
        <v>35.738377999999997</v>
      </c>
      <c r="L282">
        <v>10.618709000000001</v>
      </c>
      <c r="M282">
        <v>44.26</v>
      </c>
      <c r="N282">
        <v>15.02</v>
      </c>
      <c r="O282">
        <v>3.8860000000000001</v>
      </c>
      <c r="P282">
        <v>4.093</v>
      </c>
    </row>
    <row r="283" spans="2:16" x14ac:dyDescent="0.25">
      <c r="B283" s="4">
        <v>45369</v>
      </c>
      <c r="C283">
        <v>1.0872999999999999</v>
      </c>
      <c r="D283">
        <v>10.4261</v>
      </c>
      <c r="E283" s="4">
        <v>45363</v>
      </c>
      <c r="F283">
        <v>10388.9</v>
      </c>
      <c r="G283">
        <v>37.180926999999997</v>
      </c>
      <c r="H283">
        <v>10.195</v>
      </c>
      <c r="I283">
        <v>4.4180000000000001</v>
      </c>
      <c r="J283">
        <v>34.049999999999997</v>
      </c>
      <c r="K283">
        <v>35.384922000000003</v>
      </c>
      <c r="L283">
        <v>10.516978999999999</v>
      </c>
      <c r="M283">
        <v>41.08</v>
      </c>
      <c r="N283">
        <v>14.664999999999999</v>
      </c>
      <c r="O283">
        <v>3.871</v>
      </c>
      <c r="P283">
        <v>4.0579999999999998</v>
      </c>
    </row>
    <row r="284" spans="2:16" x14ac:dyDescent="0.25">
      <c r="B284" s="4">
        <v>45366</v>
      </c>
      <c r="C284">
        <v>1.0889</v>
      </c>
      <c r="D284">
        <v>10.3536</v>
      </c>
      <c r="E284" s="4">
        <v>45362</v>
      </c>
      <c r="F284">
        <v>10325.700000000001</v>
      </c>
      <c r="G284">
        <v>36.923785000000002</v>
      </c>
      <c r="H284">
        <v>9.9359999999999999</v>
      </c>
      <c r="I284">
        <v>4.4059999999999997</v>
      </c>
      <c r="J284">
        <v>34.409999999999997</v>
      </c>
      <c r="K284">
        <v>35.384922000000003</v>
      </c>
      <c r="L284">
        <v>10.701062</v>
      </c>
      <c r="M284">
        <v>40.369999999999997</v>
      </c>
      <c r="N284">
        <v>14.515000000000001</v>
      </c>
      <c r="O284">
        <v>3.8769999999999998</v>
      </c>
      <c r="P284">
        <v>3.984</v>
      </c>
    </row>
    <row r="285" spans="2:16" x14ac:dyDescent="0.25">
      <c r="B285" s="4">
        <v>45365</v>
      </c>
      <c r="C285">
        <v>1.0883</v>
      </c>
      <c r="D285">
        <v>10.3391</v>
      </c>
      <c r="E285" s="4">
        <v>45359</v>
      </c>
      <c r="F285">
        <v>10305.700000000001</v>
      </c>
      <c r="G285">
        <v>37.209499000000001</v>
      </c>
      <c r="H285">
        <v>9.8979999999999997</v>
      </c>
      <c r="I285">
        <v>4.3680000000000003</v>
      </c>
      <c r="J285">
        <v>34.51</v>
      </c>
      <c r="K285">
        <v>34.520916999999997</v>
      </c>
      <c r="L285">
        <v>10.64293</v>
      </c>
      <c r="M285">
        <v>40.67</v>
      </c>
      <c r="N285">
        <v>14.42</v>
      </c>
      <c r="O285">
        <v>3.8460000000000001</v>
      </c>
      <c r="P285">
        <v>3.9925000000000002</v>
      </c>
    </row>
    <row r="286" spans="2:16" x14ac:dyDescent="0.25">
      <c r="B286" s="4">
        <v>45364</v>
      </c>
      <c r="C286">
        <v>1.0947499999999999</v>
      </c>
      <c r="D286">
        <v>10.228</v>
      </c>
      <c r="E286" s="4">
        <v>45358</v>
      </c>
      <c r="F286">
        <v>10319.6</v>
      </c>
      <c r="G286">
        <v>37.285688999999998</v>
      </c>
      <c r="H286">
        <v>9.8480000000000008</v>
      </c>
      <c r="I286">
        <v>4.38</v>
      </c>
      <c r="J286">
        <v>34.549999999999997</v>
      </c>
      <c r="K286">
        <v>34.658372</v>
      </c>
      <c r="L286">
        <v>10.754348999999999</v>
      </c>
      <c r="M286">
        <v>41.15</v>
      </c>
      <c r="N286">
        <v>14.435</v>
      </c>
      <c r="O286">
        <v>3.8380000000000001</v>
      </c>
      <c r="P286">
        <v>3.9805000000000001</v>
      </c>
    </row>
    <row r="287" spans="2:16" x14ac:dyDescent="0.25">
      <c r="B287" s="4">
        <v>45363</v>
      </c>
      <c r="C287">
        <v>1.0926</v>
      </c>
      <c r="D287">
        <v>10.243</v>
      </c>
      <c r="E287" s="4">
        <v>45357</v>
      </c>
      <c r="F287">
        <v>10197.200000000001</v>
      </c>
      <c r="G287">
        <v>36.666642000000003</v>
      </c>
      <c r="H287">
        <v>9.6620000000000008</v>
      </c>
      <c r="I287">
        <v>4.3869999999999996</v>
      </c>
      <c r="J287">
        <v>33.770000000000003</v>
      </c>
      <c r="K287">
        <v>33.872912999999997</v>
      </c>
      <c r="L287">
        <v>10.478224000000001</v>
      </c>
      <c r="M287">
        <v>40.950000000000003</v>
      </c>
      <c r="N287">
        <v>14.465</v>
      </c>
      <c r="O287">
        <v>3.8410000000000002</v>
      </c>
      <c r="P287">
        <v>3.907</v>
      </c>
    </row>
    <row r="288" spans="2:16" x14ac:dyDescent="0.25">
      <c r="B288" s="4">
        <v>45362</v>
      </c>
      <c r="C288">
        <v>1.0926499999999999</v>
      </c>
      <c r="D288">
        <v>10.2409</v>
      </c>
      <c r="E288" s="4">
        <v>45356</v>
      </c>
      <c r="F288">
        <v>10117.1</v>
      </c>
      <c r="G288">
        <v>36.190452000000001</v>
      </c>
      <c r="H288">
        <v>9.4879999999999995</v>
      </c>
      <c r="I288">
        <v>4.3369999999999997</v>
      </c>
      <c r="J288">
        <v>34.33</v>
      </c>
      <c r="K288">
        <v>33.725639999999999</v>
      </c>
      <c r="L288">
        <v>10.420093</v>
      </c>
      <c r="M288">
        <v>40.65</v>
      </c>
      <c r="N288">
        <v>14.47</v>
      </c>
      <c r="O288">
        <v>3.8340000000000001</v>
      </c>
      <c r="P288">
        <v>3.8650000000000002</v>
      </c>
    </row>
    <row r="289" spans="2:16" x14ac:dyDescent="0.25">
      <c r="B289" s="4">
        <v>45359</v>
      </c>
      <c r="C289">
        <v>1.0939000000000001</v>
      </c>
      <c r="D289">
        <v>10.2044</v>
      </c>
      <c r="E289" s="4">
        <v>45355</v>
      </c>
      <c r="F289">
        <v>10069.799999999999</v>
      </c>
      <c r="G289">
        <v>35.942833</v>
      </c>
      <c r="H289">
        <v>9.4139999999999997</v>
      </c>
      <c r="I289">
        <v>4.3</v>
      </c>
      <c r="J289">
        <v>33.340000000000003</v>
      </c>
      <c r="K289">
        <v>33.725639999999999</v>
      </c>
      <c r="L289">
        <v>10.250541999999999</v>
      </c>
      <c r="M289">
        <v>41.1</v>
      </c>
      <c r="N289">
        <v>14.55</v>
      </c>
      <c r="O289">
        <v>3.83</v>
      </c>
      <c r="P289">
        <v>3.8559999999999999</v>
      </c>
    </row>
    <row r="290" spans="2:16" x14ac:dyDescent="0.25">
      <c r="B290" s="4">
        <v>45358</v>
      </c>
      <c r="C290">
        <v>1.0948</v>
      </c>
      <c r="D290">
        <v>10.224500000000001</v>
      </c>
      <c r="E290" s="4">
        <v>45352</v>
      </c>
      <c r="F290">
        <v>10064.700000000001</v>
      </c>
      <c r="G290">
        <v>35.361880999999997</v>
      </c>
      <c r="H290">
        <v>9.3620000000000001</v>
      </c>
      <c r="I290">
        <v>4.2539999999999996</v>
      </c>
      <c r="J290">
        <v>33.57</v>
      </c>
      <c r="K290">
        <v>33.872912999999997</v>
      </c>
      <c r="L290">
        <v>10.177878</v>
      </c>
      <c r="M290">
        <v>41.1</v>
      </c>
      <c r="N290">
        <v>14.695</v>
      </c>
      <c r="O290">
        <v>3.8220000000000001</v>
      </c>
      <c r="P290">
        <v>3.8719999999999999</v>
      </c>
    </row>
    <row r="291" spans="2:16" x14ac:dyDescent="0.25">
      <c r="B291" s="4">
        <v>45357</v>
      </c>
      <c r="C291">
        <v>1.0899000000000001</v>
      </c>
      <c r="D291">
        <v>10.297750000000001</v>
      </c>
      <c r="E291" s="4">
        <v>45351</v>
      </c>
      <c r="F291">
        <v>10001.299999999999</v>
      </c>
      <c r="G291">
        <v>36.133308999999997</v>
      </c>
      <c r="H291">
        <v>9.1859999999999999</v>
      </c>
      <c r="I291">
        <v>4.17</v>
      </c>
      <c r="J291">
        <v>33.270000000000003</v>
      </c>
      <c r="K291">
        <v>34.020187</v>
      </c>
      <c r="L291">
        <v>10.289296</v>
      </c>
      <c r="M291">
        <v>41.01</v>
      </c>
      <c r="N291">
        <v>14.725</v>
      </c>
      <c r="O291">
        <v>3.7930000000000001</v>
      </c>
      <c r="P291">
        <v>3.8454999999999999</v>
      </c>
    </row>
    <row r="292" spans="2:16" x14ac:dyDescent="0.25">
      <c r="B292" s="4">
        <v>45356</v>
      </c>
      <c r="C292">
        <v>1.0857000000000001</v>
      </c>
      <c r="D292">
        <v>10.3782</v>
      </c>
      <c r="E292" s="4">
        <v>45350</v>
      </c>
      <c r="F292">
        <v>10068.6</v>
      </c>
      <c r="G292">
        <v>35.971404</v>
      </c>
      <c r="H292">
        <v>9.32</v>
      </c>
      <c r="I292">
        <v>4.1669999999999998</v>
      </c>
      <c r="J292">
        <v>33.17</v>
      </c>
      <c r="K292">
        <v>33.823822</v>
      </c>
      <c r="L292">
        <v>10.153656</v>
      </c>
      <c r="M292">
        <v>41.01</v>
      </c>
      <c r="N292">
        <v>14.61</v>
      </c>
      <c r="O292">
        <v>3.8279999999999998</v>
      </c>
      <c r="P292">
        <v>3.859</v>
      </c>
    </row>
    <row r="293" spans="2:16" x14ac:dyDescent="0.25">
      <c r="B293" s="4">
        <v>45355</v>
      </c>
      <c r="C293">
        <v>1.0855999999999999</v>
      </c>
      <c r="D293">
        <v>10.37445</v>
      </c>
      <c r="E293" s="4">
        <v>45349</v>
      </c>
      <c r="F293">
        <v>10113.799999999999</v>
      </c>
      <c r="G293">
        <v>35.742832999999997</v>
      </c>
      <c r="H293">
        <v>9.3699999999999992</v>
      </c>
      <c r="I293">
        <v>4.1689999999999996</v>
      </c>
      <c r="J293">
        <v>34.380000000000003</v>
      </c>
      <c r="K293">
        <v>34.118369000000001</v>
      </c>
      <c r="L293">
        <v>10.206943000000001</v>
      </c>
      <c r="M293">
        <v>41.04</v>
      </c>
      <c r="N293">
        <v>14.755000000000001</v>
      </c>
      <c r="O293">
        <v>3.81</v>
      </c>
      <c r="P293">
        <v>3.8210000000000002</v>
      </c>
    </row>
    <row r="294" spans="2:16" x14ac:dyDescent="0.25">
      <c r="B294" s="4">
        <v>45352</v>
      </c>
      <c r="C294">
        <v>1.0839000000000001</v>
      </c>
      <c r="D294">
        <v>10.3186</v>
      </c>
      <c r="E294" s="4">
        <v>45348</v>
      </c>
      <c r="F294">
        <v>10138.4</v>
      </c>
      <c r="G294">
        <v>35.180928999999999</v>
      </c>
      <c r="H294">
        <v>9.4559999999999995</v>
      </c>
      <c r="I294">
        <v>4.1440000000000001</v>
      </c>
      <c r="J294">
        <v>34.31</v>
      </c>
      <c r="K294">
        <v>34.363824999999999</v>
      </c>
      <c r="L294">
        <v>10.187566</v>
      </c>
      <c r="M294">
        <v>41.6</v>
      </c>
      <c r="N294">
        <v>14.574999999999999</v>
      </c>
      <c r="O294">
        <v>3.7759999999999998</v>
      </c>
      <c r="P294">
        <v>3.8205</v>
      </c>
    </row>
    <row r="295" spans="2:16" x14ac:dyDescent="0.25">
      <c r="B295" s="4">
        <v>45351</v>
      </c>
      <c r="C295">
        <v>1.0805</v>
      </c>
      <c r="D295">
        <v>10.37355</v>
      </c>
      <c r="E295" s="4">
        <v>45345</v>
      </c>
      <c r="F295">
        <v>10130.6</v>
      </c>
      <c r="G295">
        <v>35.390452000000003</v>
      </c>
      <c r="H295">
        <v>9.43</v>
      </c>
      <c r="I295">
        <v>4.1040000000000001</v>
      </c>
      <c r="J295">
        <v>34.15</v>
      </c>
      <c r="K295">
        <v>34.265642999999997</v>
      </c>
      <c r="L295">
        <v>10.298985</v>
      </c>
      <c r="M295">
        <v>41.01</v>
      </c>
      <c r="N295">
        <v>14.56</v>
      </c>
      <c r="O295">
        <v>3.7759999999999998</v>
      </c>
      <c r="P295">
        <v>3.8344999999999998</v>
      </c>
    </row>
    <row r="296" spans="2:16" x14ac:dyDescent="0.25">
      <c r="B296" s="4">
        <v>45350</v>
      </c>
      <c r="C296">
        <v>1.0838000000000001</v>
      </c>
      <c r="D296">
        <v>10.3377</v>
      </c>
      <c r="E296" s="4">
        <v>45344</v>
      </c>
      <c r="F296">
        <v>10138.9</v>
      </c>
      <c r="G296">
        <v>35.304738</v>
      </c>
      <c r="H296">
        <v>9.3320000000000007</v>
      </c>
      <c r="I296">
        <v>4.0869999999999997</v>
      </c>
      <c r="J296">
        <v>33.99</v>
      </c>
      <c r="K296">
        <v>34.756554999999999</v>
      </c>
      <c r="L296">
        <v>10.415248</v>
      </c>
      <c r="M296">
        <v>41.04</v>
      </c>
      <c r="N296">
        <v>14.425000000000001</v>
      </c>
      <c r="O296">
        <v>3.7429999999999999</v>
      </c>
      <c r="P296">
        <v>3.839</v>
      </c>
    </row>
    <row r="297" spans="2:16" x14ac:dyDescent="0.25">
      <c r="B297" s="4">
        <v>45349</v>
      </c>
      <c r="C297">
        <v>1.0846</v>
      </c>
      <c r="D297">
        <v>10.30875</v>
      </c>
      <c r="E297" s="4">
        <v>45343</v>
      </c>
      <c r="F297">
        <v>10107.200000000001</v>
      </c>
      <c r="G297">
        <v>34.980929000000003</v>
      </c>
      <c r="H297">
        <v>9.2940000000000005</v>
      </c>
      <c r="I297">
        <v>4.0990000000000002</v>
      </c>
      <c r="J297">
        <v>33.700000000000003</v>
      </c>
      <c r="K297">
        <v>34.805646000000003</v>
      </c>
      <c r="L297">
        <v>10.594487000000001</v>
      </c>
      <c r="M297">
        <v>40.81</v>
      </c>
      <c r="N297">
        <v>13.68</v>
      </c>
      <c r="O297">
        <v>3.6840000000000002</v>
      </c>
      <c r="P297">
        <v>3.8165</v>
      </c>
    </row>
    <row r="298" spans="2:16" x14ac:dyDescent="0.25">
      <c r="B298" s="4">
        <v>45348</v>
      </c>
      <c r="C298">
        <v>1.0849</v>
      </c>
      <c r="D298">
        <v>10.283300000000001</v>
      </c>
      <c r="E298" s="4">
        <v>45342</v>
      </c>
      <c r="F298">
        <v>10038.200000000001</v>
      </c>
      <c r="G298">
        <v>34.885691000000001</v>
      </c>
      <c r="H298">
        <v>9.0980000000000008</v>
      </c>
      <c r="I298">
        <v>4.0999999999999996</v>
      </c>
      <c r="J298">
        <v>33.36</v>
      </c>
      <c r="K298">
        <v>34.854737</v>
      </c>
      <c r="L298">
        <v>10.560577</v>
      </c>
      <c r="M298">
        <v>40.1</v>
      </c>
      <c r="N298">
        <v>13.65</v>
      </c>
      <c r="O298">
        <v>3.6669999999999998</v>
      </c>
      <c r="P298">
        <v>3.8</v>
      </c>
    </row>
    <row r="299" spans="2:16" x14ac:dyDescent="0.25">
      <c r="B299" s="4">
        <v>45345</v>
      </c>
      <c r="C299">
        <v>1.0820000000000001</v>
      </c>
      <c r="D299">
        <v>10.325900000000001</v>
      </c>
      <c r="E299" s="4">
        <v>45341</v>
      </c>
      <c r="F299">
        <v>9944.7999999999993</v>
      </c>
      <c r="G299">
        <v>34.714261999999998</v>
      </c>
      <c r="H299">
        <v>9.0259999999999998</v>
      </c>
      <c r="I299">
        <v>4.0380000000000003</v>
      </c>
      <c r="J299">
        <v>33.15</v>
      </c>
      <c r="K299">
        <v>34.520916999999997</v>
      </c>
      <c r="L299">
        <v>10.458847</v>
      </c>
      <c r="M299">
        <v>39.67</v>
      </c>
      <c r="N299">
        <v>13.81</v>
      </c>
      <c r="O299">
        <v>3.6259999999999999</v>
      </c>
      <c r="P299">
        <v>3.7374999999999998</v>
      </c>
    </row>
    <row r="300" spans="2:16" x14ac:dyDescent="0.25">
      <c r="B300" s="4">
        <v>45344</v>
      </c>
      <c r="C300">
        <v>1.0825</v>
      </c>
      <c r="D300">
        <v>10.32865</v>
      </c>
      <c r="E300" s="4">
        <v>45338</v>
      </c>
      <c r="F300">
        <v>9886.4</v>
      </c>
      <c r="G300">
        <v>34.657119999999999</v>
      </c>
      <c r="H300">
        <v>9.016</v>
      </c>
      <c r="I300">
        <v>3.9630000000000001</v>
      </c>
      <c r="J300">
        <v>33.17</v>
      </c>
      <c r="K300">
        <v>34.177278999999999</v>
      </c>
      <c r="L300">
        <v>10.43947</v>
      </c>
      <c r="M300">
        <v>39.6</v>
      </c>
      <c r="N300">
        <v>13.585000000000001</v>
      </c>
      <c r="O300">
        <v>3.5609999999999999</v>
      </c>
      <c r="P300">
        <v>3.673</v>
      </c>
    </row>
    <row r="301" spans="2:16" x14ac:dyDescent="0.25">
      <c r="B301" s="4">
        <v>45343</v>
      </c>
      <c r="C301">
        <v>1.0819000000000001</v>
      </c>
      <c r="D301">
        <v>10.366199999999999</v>
      </c>
      <c r="E301" s="4">
        <v>45337</v>
      </c>
      <c r="F301">
        <v>9927.2999999999993</v>
      </c>
      <c r="G301">
        <v>35.171405</v>
      </c>
      <c r="H301">
        <v>9.0419999999999998</v>
      </c>
      <c r="I301">
        <v>3.9660000000000002</v>
      </c>
      <c r="J301">
        <v>33.33</v>
      </c>
      <c r="K301">
        <v>34.756554999999999</v>
      </c>
      <c r="L301">
        <v>10.516978999999999</v>
      </c>
      <c r="M301">
        <v>39.39</v>
      </c>
      <c r="N301">
        <v>13.81</v>
      </c>
      <c r="O301">
        <v>3.6179999999999999</v>
      </c>
      <c r="P301">
        <v>3.6705000000000001</v>
      </c>
    </row>
    <row r="302" spans="2:16" x14ac:dyDescent="0.25">
      <c r="B302" s="4">
        <v>45342</v>
      </c>
      <c r="C302">
        <v>1.0805</v>
      </c>
      <c r="D302">
        <v>10.3681</v>
      </c>
      <c r="E302" s="4">
        <v>45336</v>
      </c>
      <c r="F302">
        <v>9916.6</v>
      </c>
      <c r="G302">
        <v>34.771405000000001</v>
      </c>
      <c r="H302">
        <v>9.1859999999999999</v>
      </c>
      <c r="I302">
        <v>3.9910000000000001</v>
      </c>
      <c r="J302">
        <v>32.96</v>
      </c>
      <c r="K302">
        <v>34.717281999999997</v>
      </c>
      <c r="L302">
        <v>10.449158000000001</v>
      </c>
      <c r="M302">
        <v>39.21</v>
      </c>
      <c r="N302">
        <v>13.88</v>
      </c>
      <c r="O302">
        <v>3.5750000000000002</v>
      </c>
      <c r="P302">
        <v>3.669</v>
      </c>
    </row>
    <row r="303" spans="2:16" x14ac:dyDescent="0.25">
      <c r="B303" s="4">
        <v>45341</v>
      </c>
      <c r="C303">
        <v>1.0779000000000001</v>
      </c>
      <c r="D303">
        <v>10.4278</v>
      </c>
      <c r="E303" s="4">
        <v>45335</v>
      </c>
      <c r="F303">
        <v>9925.4</v>
      </c>
      <c r="G303">
        <v>34.657119999999999</v>
      </c>
      <c r="H303">
        <v>9.2739999999999991</v>
      </c>
      <c r="I303">
        <v>4.024</v>
      </c>
      <c r="J303">
        <v>32.479999999999997</v>
      </c>
      <c r="K303">
        <v>34.540553000000003</v>
      </c>
      <c r="L303">
        <v>10.429781</v>
      </c>
      <c r="M303">
        <v>39.11</v>
      </c>
      <c r="N303">
        <v>14.01</v>
      </c>
      <c r="O303">
        <v>3.58</v>
      </c>
      <c r="P303">
        <v>3.6615000000000002</v>
      </c>
    </row>
    <row r="304" spans="2:16" x14ac:dyDescent="0.25">
      <c r="B304" s="4">
        <v>45338</v>
      </c>
      <c r="C304">
        <v>1.0775999999999999</v>
      </c>
      <c r="D304">
        <v>10.43515</v>
      </c>
      <c r="E304" s="4">
        <v>45334</v>
      </c>
      <c r="F304">
        <v>9984.7000000000007</v>
      </c>
      <c r="G304">
        <v>34.485691000000003</v>
      </c>
      <c r="H304">
        <v>9.25</v>
      </c>
      <c r="I304">
        <v>3.919</v>
      </c>
      <c r="J304">
        <v>33.6</v>
      </c>
      <c r="K304">
        <v>34.844918999999997</v>
      </c>
      <c r="L304">
        <v>10.449158000000001</v>
      </c>
      <c r="M304">
        <v>39.42</v>
      </c>
      <c r="N304">
        <v>13.945</v>
      </c>
      <c r="O304">
        <v>3.5859999999999999</v>
      </c>
      <c r="P304">
        <v>3.7050000000000001</v>
      </c>
    </row>
    <row r="305" spans="2:16" x14ac:dyDescent="0.25">
      <c r="B305" s="4">
        <v>45337</v>
      </c>
      <c r="C305">
        <v>1.0772999999999999</v>
      </c>
      <c r="D305">
        <v>10.452999999999999</v>
      </c>
      <c r="E305" s="4">
        <v>45331</v>
      </c>
      <c r="F305">
        <v>9896.6</v>
      </c>
      <c r="G305">
        <v>34.028548999999998</v>
      </c>
      <c r="H305">
        <v>9.1519999999999992</v>
      </c>
      <c r="I305">
        <v>3.927</v>
      </c>
      <c r="J305">
        <v>33.07</v>
      </c>
      <c r="K305">
        <v>34.982374</v>
      </c>
      <c r="L305">
        <v>10.357117000000001</v>
      </c>
      <c r="M305">
        <v>39.06</v>
      </c>
      <c r="N305">
        <v>13.79</v>
      </c>
      <c r="O305">
        <v>3.5529999999999999</v>
      </c>
      <c r="P305">
        <v>3.6749999999999998</v>
      </c>
    </row>
    <row r="306" spans="2:16" x14ac:dyDescent="0.25">
      <c r="B306" s="4">
        <v>45336</v>
      </c>
      <c r="C306">
        <v>1.0727</v>
      </c>
      <c r="D306">
        <v>10.5303</v>
      </c>
      <c r="E306" s="4">
        <v>45330</v>
      </c>
      <c r="F306">
        <v>9905.4</v>
      </c>
      <c r="G306">
        <v>34.228548000000004</v>
      </c>
      <c r="H306">
        <v>9.1159999999999997</v>
      </c>
      <c r="I306">
        <v>3.9550000000000001</v>
      </c>
      <c r="J306">
        <v>33.549999999999997</v>
      </c>
      <c r="K306">
        <v>35.002009999999999</v>
      </c>
      <c r="L306">
        <v>10.289296</v>
      </c>
      <c r="M306">
        <v>38.880000000000003</v>
      </c>
      <c r="N306">
        <v>13.715</v>
      </c>
      <c r="O306">
        <v>3.5819999999999999</v>
      </c>
      <c r="P306">
        <v>3.6549999999999998</v>
      </c>
    </row>
    <row r="307" spans="2:16" x14ac:dyDescent="0.25">
      <c r="B307" s="4">
        <v>45335</v>
      </c>
      <c r="C307">
        <v>1.0709500000000001</v>
      </c>
      <c r="D307">
        <v>10.585850000000001</v>
      </c>
      <c r="E307" s="4">
        <v>45329</v>
      </c>
      <c r="F307">
        <v>9888.2000000000007</v>
      </c>
      <c r="G307">
        <v>34.333309999999997</v>
      </c>
      <c r="H307">
        <v>8.9860000000000007</v>
      </c>
      <c r="I307">
        <v>3.9049999999999998</v>
      </c>
      <c r="J307">
        <v>33.200000000000003</v>
      </c>
      <c r="K307">
        <v>34.992192000000003</v>
      </c>
      <c r="L307">
        <v>10.337738999999999</v>
      </c>
      <c r="M307">
        <v>38.5</v>
      </c>
      <c r="N307">
        <v>13.535</v>
      </c>
      <c r="O307">
        <v>3.59</v>
      </c>
      <c r="P307">
        <v>3.6760000000000002</v>
      </c>
    </row>
    <row r="308" spans="2:16" x14ac:dyDescent="0.25">
      <c r="B308" s="4">
        <v>45334</v>
      </c>
      <c r="C308">
        <v>1.0772999999999999</v>
      </c>
      <c r="D308">
        <v>10.4</v>
      </c>
      <c r="E308" s="4">
        <v>45328</v>
      </c>
      <c r="F308">
        <v>10003</v>
      </c>
      <c r="G308">
        <v>34.761881000000002</v>
      </c>
      <c r="H308">
        <v>9.1039999999999992</v>
      </c>
      <c r="I308">
        <v>3.9470000000000001</v>
      </c>
      <c r="J308">
        <v>33.799999999999997</v>
      </c>
      <c r="K308">
        <v>34.874372999999999</v>
      </c>
      <c r="L308">
        <v>10.463691000000001</v>
      </c>
      <c r="M308">
        <v>39.07</v>
      </c>
      <c r="N308">
        <v>13.545</v>
      </c>
      <c r="O308">
        <v>3.645</v>
      </c>
      <c r="P308">
        <v>3.7475000000000001</v>
      </c>
    </row>
    <row r="309" spans="2:16" x14ac:dyDescent="0.25">
      <c r="B309" s="4">
        <v>45331</v>
      </c>
      <c r="C309">
        <v>1.0784</v>
      </c>
      <c r="D309">
        <v>10.459250000000001</v>
      </c>
      <c r="E309" s="4">
        <v>45327</v>
      </c>
      <c r="F309">
        <v>9941.2999999999993</v>
      </c>
      <c r="G309">
        <v>34.723785999999997</v>
      </c>
      <c r="H309">
        <v>8.9339999999999993</v>
      </c>
      <c r="I309">
        <v>3.8719999999999999</v>
      </c>
      <c r="J309">
        <v>33.86</v>
      </c>
      <c r="K309">
        <v>34.481644000000003</v>
      </c>
      <c r="L309">
        <v>10.671996</v>
      </c>
      <c r="M309">
        <v>38.81</v>
      </c>
      <c r="N309">
        <v>13.31</v>
      </c>
      <c r="O309">
        <v>3.6589999999999998</v>
      </c>
      <c r="P309">
        <v>3.6844999999999999</v>
      </c>
    </row>
    <row r="310" spans="2:16" x14ac:dyDescent="0.25">
      <c r="B310" s="4">
        <v>45330</v>
      </c>
      <c r="C310">
        <v>1.0778000000000001</v>
      </c>
      <c r="D310">
        <v>10.4772</v>
      </c>
      <c r="E310" s="4">
        <v>45324</v>
      </c>
      <c r="F310">
        <v>10062.5</v>
      </c>
      <c r="G310">
        <v>35.104737999999998</v>
      </c>
      <c r="H310">
        <v>8.9619999999999997</v>
      </c>
      <c r="I310">
        <v>3.9129999999999998</v>
      </c>
      <c r="J310">
        <v>34.75</v>
      </c>
      <c r="K310">
        <v>33.725639999999999</v>
      </c>
      <c r="L310">
        <v>10.705906000000001</v>
      </c>
      <c r="M310">
        <v>39.630000000000003</v>
      </c>
      <c r="N310">
        <v>13.525</v>
      </c>
      <c r="O310">
        <v>3.6989999999999998</v>
      </c>
      <c r="P310">
        <v>3.8784999999999998</v>
      </c>
    </row>
    <row r="311" spans="2:16" x14ac:dyDescent="0.25">
      <c r="B311" s="4">
        <v>45329</v>
      </c>
      <c r="C311">
        <v>1.0772999999999999</v>
      </c>
      <c r="D311">
        <v>10.473100000000001</v>
      </c>
      <c r="E311" s="4">
        <v>45323</v>
      </c>
      <c r="F311">
        <v>10014</v>
      </c>
      <c r="G311">
        <v>34.866643000000003</v>
      </c>
      <c r="H311">
        <v>8.6739999999999995</v>
      </c>
      <c r="I311">
        <v>3.919</v>
      </c>
      <c r="J311">
        <v>35.61</v>
      </c>
      <c r="K311">
        <v>33.666730000000001</v>
      </c>
      <c r="L311">
        <v>10.778570999999999</v>
      </c>
      <c r="M311">
        <v>39.549999999999997</v>
      </c>
      <c r="N311">
        <v>13.865</v>
      </c>
      <c r="O311">
        <v>3.73</v>
      </c>
      <c r="P311">
        <v>3.74</v>
      </c>
    </row>
    <row r="312" spans="2:16" x14ac:dyDescent="0.25">
      <c r="B312" s="4">
        <v>45328</v>
      </c>
      <c r="C312">
        <v>1.07545</v>
      </c>
      <c r="D312">
        <v>10.50305</v>
      </c>
      <c r="E312" s="4">
        <v>45322</v>
      </c>
      <c r="F312">
        <v>10077.700000000001</v>
      </c>
      <c r="G312">
        <v>34.847596000000003</v>
      </c>
      <c r="H312">
        <v>8.6760000000000002</v>
      </c>
      <c r="I312">
        <v>3.9540000000000002</v>
      </c>
      <c r="J312">
        <v>35.78</v>
      </c>
      <c r="K312">
        <v>34.766373000000002</v>
      </c>
      <c r="L312">
        <v>10.827014</v>
      </c>
      <c r="M312">
        <v>39.71</v>
      </c>
      <c r="N312">
        <v>13.74</v>
      </c>
      <c r="O312">
        <v>3.77</v>
      </c>
      <c r="P312">
        <v>3.7355</v>
      </c>
    </row>
    <row r="313" spans="2:16" x14ac:dyDescent="0.25">
      <c r="B313" s="4">
        <v>45327</v>
      </c>
      <c r="C313">
        <v>1.0743</v>
      </c>
      <c r="D313">
        <v>10.602449999999999</v>
      </c>
      <c r="E313" s="4">
        <v>45321</v>
      </c>
      <c r="F313">
        <v>10039.299999999999</v>
      </c>
      <c r="G313">
        <v>34.514263</v>
      </c>
      <c r="H313">
        <v>8.6140000000000008</v>
      </c>
      <c r="I313">
        <v>3.9649999999999999</v>
      </c>
      <c r="J313">
        <v>35.090000000000003</v>
      </c>
      <c r="K313">
        <v>34.923465</v>
      </c>
      <c r="L313">
        <v>10.749504999999999</v>
      </c>
      <c r="M313">
        <v>40</v>
      </c>
      <c r="N313">
        <v>13.664999999999999</v>
      </c>
      <c r="O313">
        <v>3.7690000000000001</v>
      </c>
      <c r="P313">
        <v>3.6595</v>
      </c>
    </row>
    <row r="314" spans="2:16" x14ac:dyDescent="0.25">
      <c r="B314" s="4">
        <v>45324</v>
      </c>
      <c r="C314">
        <v>1.0786</v>
      </c>
      <c r="D314">
        <v>10.499000000000001</v>
      </c>
      <c r="E314" s="4">
        <v>45320</v>
      </c>
      <c r="F314">
        <v>9890.2999999999993</v>
      </c>
      <c r="G314">
        <v>33.961882000000003</v>
      </c>
      <c r="H314">
        <v>8.1140000000000008</v>
      </c>
      <c r="I314">
        <v>3.8620000000000001</v>
      </c>
      <c r="J314">
        <v>35.200000000000003</v>
      </c>
      <c r="K314">
        <v>34.648553999999997</v>
      </c>
      <c r="L314">
        <v>10.676841</v>
      </c>
      <c r="M314">
        <v>38.92</v>
      </c>
      <c r="N314">
        <v>13.664999999999999</v>
      </c>
      <c r="O314">
        <v>3.8159999999999998</v>
      </c>
      <c r="P314">
        <v>3.5720000000000001</v>
      </c>
    </row>
    <row r="315" spans="2:16" x14ac:dyDescent="0.25">
      <c r="B315" s="4">
        <v>45323</v>
      </c>
      <c r="C315">
        <v>1.08725</v>
      </c>
      <c r="D315">
        <v>10.382300000000001</v>
      </c>
      <c r="E315" s="4">
        <v>45317</v>
      </c>
      <c r="F315">
        <v>9936.6</v>
      </c>
      <c r="G315">
        <v>37.733308000000001</v>
      </c>
      <c r="H315">
        <v>8.0920000000000005</v>
      </c>
      <c r="I315">
        <v>3.855</v>
      </c>
      <c r="J315">
        <v>35.700000000000003</v>
      </c>
      <c r="K315">
        <v>34.884191999999999</v>
      </c>
      <c r="L315">
        <v>10.628398000000001</v>
      </c>
      <c r="M315">
        <v>38.869999999999997</v>
      </c>
      <c r="N315">
        <v>13.45</v>
      </c>
      <c r="O315">
        <v>3.823</v>
      </c>
      <c r="P315">
        <v>3.6475</v>
      </c>
    </row>
    <row r="316" spans="2:16" x14ac:dyDescent="0.25">
      <c r="B316" s="4">
        <v>45322</v>
      </c>
      <c r="C316">
        <v>1.0818000000000001</v>
      </c>
      <c r="D316">
        <v>10.389200000000001</v>
      </c>
      <c r="E316" s="4">
        <v>45316</v>
      </c>
      <c r="F316">
        <v>9916.6</v>
      </c>
      <c r="G316">
        <v>37.619022000000001</v>
      </c>
      <c r="H316">
        <v>8.09</v>
      </c>
      <c r="I316">
        <v>3.839</v>
      </c>
      <c r="J316">
        <v>35.15</v>
      </c>
      <c r="K316">
        <v>34.442371000000001</v>
      </c>
      <c r="L316">
        <v>10.725284</v>
      </c>
      <c r="M316">
        <v>39.14</v>
      </c>
      <c r="N316">
        <v>13.2</v>
      </c>
      <c r="O316">
        <v>3.7949999999999999</v>
      </c>
      <c r="P316">
        <v>3.63</v>
      </c>
    </row>
    <row r="317" spans="2:16" x14ac:dyDescent="0.25">
      <c r="B317" s="4">
        <v>45321</v>
      </c>
      <c r="C317">
        <v>1.0842000000000001</v>
      </c>
      <c r="D317">
        <v>10.410600000000001</v>
      </c>
      <c r="E317" s="4">
        <v>45315</v>
      </c>
      <c r="F317">
        <v>9974</v>
      </c>
      <c r="G317">
        <v>37.771402999999999</v>
      </c>
      <c r="H317">
        <v>8.2260000000000009</v>
      </c>
      <c r="I317">
        <v>3.9359999999999999</v>
      </c>
      <c r="J317">
        <v>34.700000000000003</v>
      </c>
      <c r="K317">
        <v>34.265642999999997</v>
      </c>
      <c r="L317">
        <v>10.778570999999999</v>
      </c>
      <c r="M317">
        <v>39.01</v>
      </c>
      <c r="N317">
        <v>13.15</v>
      </c>
      <c r="O317">
        <v>3.8130000000000002</v>
      </c>
      <c r="P317">
        <v>3.7284999999999999</v>
      </c>
    </row>
    <row r="318" spans="2:16" x14ac:dyDescent="0.25">
      <c r="B318" s="4">
        <v>45320</v>
      </c>
      <c r="C318">
        <v>1.0833999999999999</v>
      </c>
      <c r="D318">
        <v>10.443300000000001</v>
      </c>
      <c r="E318" s="4">
        <v>45314</v>
      </c>
      <c r="F318">
        <v>9859.2000000000007</v>
      </c>
      <c r="G318">
        <v>37.457118000000001</v>
      </c>
      <c r="H318">
        <v>8.1340000000000003</v>
      </c>
      <c r="I318">
        <v>3.9049999999999998</v>
      </c>
      <c r="J318">
        <v>34.450000000000003</v>
      </c>
      <c r="K318">
        <v>33.814003999999997</v>
      </c>
      <c r="L318">
        <v>10.705906000000001</v>
      </c>
      <c r="M318">
        <v>38.340000000000003</v>
      </c>
      <c r="N318">
        <v>12.94</v>
      </c>
      <c r="O318">
        <v>3.82</v>
      </c>
      <c r="P318">
        <v>3.6705000000000001</v>
      </c>
    </row>
    <row r="319" spans="2:16" x14ac:dyDescent="0.25">
      <c r="B319" s="4">
        <v>45317</v>
      </c>
      <c r="C319">
        <v>1.0853999999999999</v>
      </c>
      <c r="D319">
        <v>10.444800000000001</v>
      </c>
      <c r="E319" s="4">
        <v>45313</v>
      </c>
      <c r="F319">
        <v>9968.1</v>
      </c>
      <c r="G319">
        <v>37.857117000000002</v>
      </c>
      <c r="H319">
        <v>8.1720000000000006</v>
      </c>
      <c r="I319">
        <v>3.915</v>
      </c>
      <c r="J319">
        <v>34.15</v>
      </c>
      <c r="K319">
        <v>34.609281000000003</v>
      </c>
      <c r="L319">
        <v>10.909367</v>
      </c>
      <c r="M319">
        <v>39.119999999999997</v>
      </c>
      <c r="N319">
        <v>12.98</v>
      </c>
      <c r="O319">
        <v>3.8130000000000002</v>
      </c>
      <c r="P319">
        <v>3.734</v>
      </c>
    </row>
    <row r="320" spans="2:16" x14ac:dyDescent="0.25">
      <c r="B320" s="4">
        <v>45316</v>
      </c>
      <c r="C320">
        <v>1.0846499999999999</v>
      </c>
      <c r="D320">
        <v>10.444699999999999</v>
      </c>
      <c r="E320" s="4">
        <v>45310</v>
      </c>
      <c r="F320">
        <v>9858.2999999999993</v>
      </c>
      <c r="G320">
        <v>37.561880000000002</v>
      </c>
      <c r="H320">
        <v>7.9960000000000004</v>
      </c>
      <c r="I320">
        <v>3.8330000000000002</v>
      </c>
      <c r="J320">
        <v>33.74</v>
      </c>
      <c r="K320">
        <v>34.000549999999997</v>
      </c>
      <c r="L320">
        <v>10.870613000000001</v>
      </c>
      <c r="M320">
        <v>38.869999999999997</v>
      </c>
      <c r="N320">
        <v>13</v>
      </c>
      <c r="O320">
        <v>3.78</v>
      </c>
      <c r="P320">
        <v>3.71</v>
      </c>
    </row>
    <row r="321" spans="2:16" x14ac:dyDescent="0.25">
      <c r="B321" s="4">
        <v>45315</v>
      </c>
      <c r="C321">
        <v>1.0885</v>
      </c>
      <c r="D321">
        <v>10.437799999999999</v>
      </c>
      <c r="E321" s="4">
        <v>45309</v>
      </c>
      <c r="F321">
        <v>9880.2999999999993</v>
      </c>
      <c r="G321">
        <v>37.346673000000003</v>
      </c>
      <c r="H321">
        <v>8.0839999999999996</v>
      </c>
      <c r="I321">
        <v>3.8319999999999999</v>
      </c>
      <c r="J321">
        <v>33.630000000000003</v>
      </c>
      <c r="K321">
        <v>34.128186999999997</v>
      </c>
      <c r="L321">
        <v>10.914211</v>
      </c>
      <c r="M321">
        <v>38.630000000000003</v>
      </c>
      <c r="N321">
        <v>13.23</v>
      </c>
      <c r="O321">
        <v>3.7330000000000001</v>
      </c>
      <c r="P321">
        <v>3.7174999999999998</v>
      </c>
    </row>
    <row r="322" spans="2:16" x14ac:dyDescent="0.25">
      <c r="B322" s="4">
        <v>45314</v>
      </c>
      <c r="C322">
        <v>1.0852999999999999</v>
      </c>
      <c r="D322">
        <v>10.484999999999999</v>
      </c>
      <c r="E322" s="4">
        <v>45308</v>
      </c>
      <c r="F322">
        <v>9867.7999999999993</v>
      </c>
      <c r="G322">
        <v>37.356087000000002</v>
      </c>
      <c r="H322">
        <v>8.0939999999999994</v>
      </c>
      <c r="I322">
        <v>3.83</v>
      </c>
      <c r="J322">
        <v>34.28</v>
      </c>
      <c r="K322">
        <v>33.882731999999997</v>
      </c>
      <c r="L322">
        <v>11.093451</v>
      </c>
      <c r="M322">
        <v>38.42</v>
      </c>
      <c r="N322">
        <v>13.055</v>
      </c>
      <c r="O322">
        <v>3.7709999999999999</v>
      </c>
      <c r="P322">
        <v>3.6644999999999999</v>
      </c>
    </row>
    <row r="323" spans="2:16" x14ac:dyDescent="0.25">
      <c r="B323" s="4">
        <v>45313</v>
      </c>
      <c r="C323">
        <v>1.0883</v>
      </c>
      <c r="D323">
        <v>10.464399999999999</v>
      </c>
      <c r="E323" s="4">
        <v>45307</v>
      </c>
      <c r="F323">
        <v>9994.1</v>
      </c>
      <c r="G323">
        <v>37.440815999999998</v>
      </c>
      <c r="H323">
        <v>8.1419999999999995</v>
      </c>
      <c r="I323">
        <v>3.9089999999999998</v>
      </c>
      <c r="J323">
        <v>35.22</v>
      </c>
      <c r="K323">
        <v>34.324551999999997</v>
      </c>
      <c r="L323">
        <v>11.190337</v>
      </c>
      <c r="M323">
        <v>38.76</v>
      </c>
      <c r="N323">
        <v>13.275</v>
      </c>
      <c r="O323">
        <v>3.7749999999999999</v>
      </c>
      <c r="P323">
        <v>3.7145000000000001</v>
      </c>
    </row>
    <row r="324" spans="2:16" x14ac:dyDescent="0.25">
      <c r="B324" s="4">
        <v>45310</v>
      </c>
      <c r="C324">
        <v>1.0898000000000001</v>
      </c>
      <c r="D324">
        <v>10.465199999999999</v>
      </c>
      <c r="E324" s="4">
        <v>45306</v>
      </c>
      <c r="F324">
        <v>10076.9</v>
      </c>
      <c r="G324">
        <v>37.902118999999999</v>
      </c>
      <c r="H324">
        <v>8.2520000000000007</v>
      </c>
      <c r="I324">
        <v>3.927</v>
      </c>
      <c r="J324">
        <v>35.57</v>
      </c>
      <c r="K324">
        <v>34.275461</v>
      </c>
      <c r="L324">
        <v>11.301755</v>
      </c>
      <c r="M324">
        <v>38.89</v>
      </c>
      <c r="N324">
        <v>13.24</v>
      </c>
      <c r="O324">
        <v>3.7719999999999998</v>
      </c>
      <c r="P324">
        <v>3.76</v>
      </c>
    </row>
    <row r="325" spans="2:16" x14ac:dyDescent="0.25">
      <c r="B325" s="4">
        <v>45309</v>
      </c>
      <c r="C325">
        <v>1.0875999999999999</v>
      </c>
      <c r="D325">
        <v>10.4857</v>
      </c>
      <c r="E325" s="4">
        <v>45303</v>
      </c>
      <c r="F325">
        <v>10094.799999999999</v>
      </c>
      <c r="G325">
        <v>37.836219</v>
      </c>
      <c r="H325">
        <v>8.2880000000000003</v>
      </c>
      <c r="I325">
        <v>3.91</v>
      </c>
      <c r="J325">
        <v>35.82</v>
      </c>
      <c r="K325">
        <v>34.138005999999997</v>
      </c>
      <c r="L325">
        <v>11.311444</v>
      </c>
      <c r="M325">
        <v>39.04</v>
      </c>
      <c r="N325">
        <v>13.11</v>
      </c>
      <c r="O325">
        <v>3.7189999999999999</v>
      </c>
      <c r="P325">
        <v>3.8014999999999999</v>
      </c>
    </row>
    <row r="326" spans="2:16" x14ac:dyDescent="0.25">
      <c r="B326" s="4">
        <v>45308</v>
      </c>
      <c r="C326">
        <v>1.0883</v>
      </c>
      <c r="D326">
        <v>10.44595</v>
      </c>
      <c r="E326" s="4">
        <v>45302</v>
      </c>
      <c r="F326">
        <v>10004.9</v>
      </c>
      <c r="G326">
        <v>37.261944</v>
      </c>
      <c r="H326">
        <v>8.2799999999999994</v>
      </c>
      <c r="I326">
        <v>3.8809999999999998</v>
      </c>
      <c r="J326">
        <v>35.5</v>
      </c>
      <c r="K326">
        <v>33.715822000000003</v>
      </c>
      <c r="L326">
        <v>11.161270999999999</v>
      </c>
      <c r="M326">
        <v>38.19</v>
      </c>
      <c r="N326">
        <v>12.955</v>
      </c>
      <c r="O326">
        <v>3.7240000000000002</v>
      </c>
      <c r="P326">
        <v>3.7930000000000001</v>
      </c>
    </row>
    <row r="327" spans="2:16" x14ac:dyDescent="0.25">
      <c r="B327" s="4">
        <v>45307</v>
      </c>
      <c r="C327">
        <v>1.0875999999999999</v>
      </c>
      <c r="D327">
        <v>10.437900000000001</v>
      </c>
      <c r="E327" s="4">
        <v>45301</v>
      </c>
      <c r="F327">
        <v>10067.1</v>
      </c>
      <c r="G327">
        <v>37.120728999999997</v>
      </c>
      <c r="H327">
        <v>8.4019999999999992</v>
      </c>
      <c r="I327">
        <v>3.8660000000000001</v>
      </c>
      <c r="J327">
        <v>35.31</v>
      </c>
      <c r="K327">
        <v>33.656911999999998</v>
      </c>
      <c r="L327">
        <v>11.243624000000001</v>
      </c>
      <c r="M327">
        <v>38.26</v>
      </c>
      <c r="N327">
        <v>12.93</v>
      </c>
      <c r="O327">
        <v>3.71</v>
      </c>
      <c r="P327">
        <v>3.8490000000000002</v>
      </c>
    </row>
    <row r="328" spans="2:16" x14ac:dyDescent="0.25">
      <c r="B328" s="4">
        <v>45306</v>
      </c>
      <c r="C328">
        <v>1.095</v>
      </c>
      <c r="D328">
        <v>10.317600000000001</v>
      </c>
      <c r="E328" s="4">
        <v>45300</v>
      </c>
      <c r="F328">
        <v>10060.299999999999</v>
      </c>
      <c r="G328">
        <v>37.224286999999997</v>
      </c>
      <c r="H328">
        <v>8.4139999999999997</v>
      </c>
      <c r="I328">
        <v>3.9279999999999999</v>
      </c>
      <c r="J328">
        <v>35.06</v>
      </c>
      <c r="K328">
        <v>33.234727999999997</v>
      </c>
      <c r="L328">
        <v>11.277533999999999</v>
      </c>
      <c r="M328">
        <v>37.81</v>
      </c>
      <c r="N328">
        <v>13.09</v>
      </c>
      <c r="O328">
        <v>3.73</v>
      </c>
      <c r="P328">
        <v>3.8915000000000002</v>
      </c>
    </row>
    <row r="329" spans="2:16" x14ac:dyDescent="0.25">
      <c r="B329" s="4">
        <v>45303</v>
      </c>
      <c r="C329">
        <v>1.0951</v>
      </c>
      <c r="D329">
        <v>10.2821</v>
      </c>
      <c r="E329" s="4">
        <v>45299</v>
      </c>
      <c r="F329">
        <v>10209</v>
      </c>
      <c r="G329">
        <v>37.638517</v>
      </c>
      <c r="H329">
        <v>8.6020000000000003</v>
      </c>
      <c r="I329">
        <v>4.0579999999999998</v>
      </c>
      <c r="J329">
        <v>35.01</v>
      </c>
      <c r="K329">
        <v>33.077635999999998</v>
      </c>
      <c r="L329">
        <v>11.489366</v>
      </c>
      <c r="M329">
        <v>38.07</v>
      </c>
      <c r="N329">
        <v>13.56</v>
      </c>
      <c r="O329">
        <v>3.7320000000000002</v>
      </c>
      <c r="P329">
        <v>3.9295</v>
      </c>
    </row>
    <row r="330" spans="2:16" x14ac:dyDescent="0.25">
      <c r="B330" s="4">
        <v>45302</v>
      </c>
      <c r="C330">
        <v>1.0972</v>
      </c>
      <c r="D330">
        <v>10.2563</v>
      </c>
      <c r="E330" s="4">
        <v>45296</v>
      </c>
      <c r="F330">
        <v>10164.5</v>
      </c>
      <c r="G330">
        <v>37.374915999999999</v>
      </c>
      <c r="H330">
        <v>8.5139999999999993</v>
      </c>
      <c r="I330">
        <v>4.0110000000000001</v>
      </c>
      <c r="J330">
        <v>34.68</v>
      </c>
      <c r="K330">
        <v>32.724179999999997</v>
      </c>
      <c r="L330">
        <v>11.52768</v>
      </c>
      <c r="M330">
        <v>37.619999999999997</v>
      </c>
      <c r="N330">
        <v>13.76</v>
      </c>
      <c r="O330">
        <v>3.694</v>
      </c>
      <c r="P330">
        <v>3.9125000000000001</v>
      </c>
    </row>
    <row r="331" spans="2:16" x14ac:dyDescent="0.25">
      <c r="B331" s="4">
        <v>45301</v>
      </c>
      <c r="C331">
        <v>1.0972999999999999</v>
      </c>
      <c r="D331">
        <v>10.226699999999999</v>
      </c>
      <c r="E331" s="4">
        <v>45295</v>
      </c>
      <c r="F331">
        <v>10182.4</v>
      </c>
      <c r="G331">
        <v>37.600859999999997</v>
      </c>
      <c r="H331">
        <v>8.4600000000000009</v>
      </c>
      <c r="I331">
        <v>3.9550000000000001</v>
      </c>
      <c r="J331">
        <v>35.200000000000003</v>
      </c>
      <c r="K331">
        <v>33.244546</v>
      </c>
      <c r="L331">
        <v>11.522891</v>
      </c>
      <c r="M331">
        <v>38.01</v>
      </c>
      <c r="N331">
        <v>13.715</v>
      </c>
      <c r="O331">
        <v>3.698</v>
      </c>
      <c r="P331">
        <v>3.88</v>
      </c>
    </row>
    <row r="332" spans="2:16" x14ac:dyDescent="0.25">
      <c r="B332" s="4">
        <v>45300</v>
      </c>
      <c r="C332">
        <v>1.0931500000000001</v>
      </c>
      <c r="D332">
        <v>10.25365</v>
      </c>
      <c r="E332" s="4">
        <v>45294</v>
      </c>
      <c r="F332">
        <v>10053.4</v>
      </c>
      <c r="G332">
        <v>37.101900000000001</v>
      </c>
      <c r="H332">
        <v>8.32</v>
      </c>
      <c r="I332">
        <v>3.88</v>
      </c>
      <c r="J332">
        <v>35.26</v>
      </c>
      <c r="K332">
        <v>32.792907</v>
      </c>
      <c r="L332">
        <v>11.336111000000001</v>
      </c>
      <c r="M332">
        <v>37.950000000000003</v>
      </c>
      <c r="N332">
        <v>13.56</v>
      </c>
      <c r="O332">
        <v>3.641</v>
      </c>
      <c r="P332">
        <v>3.7995000000000001</v>
      </c>
    </row>
    <row r="333" spans="2:16" x14ac:dyDescent="0.25">
      <c r="B333" s="4">
        <v>45299</v>
      </c>
      <c r="C333">
        <v>1.0951</v>
      </c>
      <c r="D333">
        <v>10.2315</v>
      </c>
      <c r="E333" s="4">
        <v>45293</v>
      </c>
      <c r="F333">
        <v>10182.1</v>
      </c>
      <c r="G333">
        <v>37.986848000000002</v>
      </c>
      <c r="H333">
        <v>8.4260000000000002</v>
      </c>
      <c r="I333">
        <v>3.8260000000000001</v>
      </c>
      <c r="J333">
        <v>35.57</v>
      </c>
      <c r="K333">
        <v>33.558729999999997</v>
      </c>
      <c r="L333">
        <v>11.374425</v>
      </c>
      <c r="M333">
        <v>39.15</v>
      </c>
      <c r="N333">
        <v>13.555</v>
      </c>
      <c r="O333">
        <v>3.6280000000000001</v>
      </c>
      <c r="P333">
        <v>3.8534999999999999</v>
      </c>
    </row>
    <row r="334" spans="2:16" x14ac:dyDescent="0.25">
      <c r="B334" s="4">
        <v>45296</v>
      </c>
      <c r="C334">
        <v>1.0942000000000001</v>
      </c>
      <c r="D334">
        <v>10.253399999999999</v>
      </c>
      <c r="E334" s="4">
        <v>45289</v>
      </c>
      <c r="F334">
        <v>10102.1</v>
      </c>
      <c r="G334">
        <v>37.807974999999999</v>
      </c>
      <c r="H334">
        <v>8.2260000000000009</v>
      </c>
      <c r="I334">
        <v>3.726</v>
      </c>
      <c r="J334">
        <v>35.659999999999997</v>
      </c>
      <c r="K334">
        <v>32.419814000000002</v>
      </c>
      <c r="L334">
        <v>11.369636</v>
      </c>
      <c r="M334">
        <v>39.43</v>
      </c>
      <c r="N334">
        <v>13.45</v>
      </c>
      <c r="O334">
        <v>3.5339999999999998</v>
      </c>
      <c r="P334">
        <v>3.7795000000000001</v>
      </c>
    </row>
    <row r="335" spans="2:16" x14ac:dyDescent="0.25">
      <c r="B335" s="4">
        <v>45295</v>
      </c>
      <c r="C335">
        <v>1.0945</v>
      </c>
      <c r="D335">
        <v>10.2187</v>
      </c>
      <c r="E335" s="4">
        <v>45288</v>
      </c>
      <c r="F335">
        <v>10086.200000000001</v>
      </c>
      <c r="G335">
        <v>37.760903999999996</v>
      </c>
      <c r="H335">
        <v>8.1920000000000002</v>
      </c>
      <c r="I335">
        <v>3.7109999999999999</v>
      </c>
      <c r="J335">
        <v>35.99</v>
      </c>
      <c r="K335">
        <v>32.233268000000002</v>
      </c>
      <c r="L335">
        <v>11.326533</v>
      </c>
      <c r="M335">
        <v>39.380000000000003</v>
      </c>
      <c r="N335">
        <v>13.47</v>
      </c>
      <c r="O335">
        <v>3.54</v>
      </c>
      <c r="P335">
        <v>3.7875000000000001</v>
      </c>
    </row>
    <row r="336" spans="2:16" x14ac:dyDescent="0.25">
      <c r="B336" s="4">
        <v>45294</v>
      </c>
      <c r="C336">
        <v>1.09215</v>
      </c>
      <c r="D336">
        <v>10.295949999999999</v>
      </c>
      <c r="E336" s="4">
        <v>45287</v>
      </c>
      <c r="F336">
        <v>10121.799999999999</v>
      </c>
      <c r="G336">
        <v>37.807974999999999</v>
      </c>
      <c r="H336">
        <v>8.2420000000000009</v>
      </c>
      <c r="I336">
        <v>3.7320000000000002</v>
      </c>
      <c r="J336">
        <v>36</v>
      </c>
      <c r="K336">
        <v>32.115448999999998</v>
      </c>
      <c r="L336">
        <v>11.336111000000001</v>
      </c>
      <c r="M336">
        <v>39.25</v>
      </c>
      <c r="N336">
        <v>13.78</v>
      </c>
      <c r="O336">
        <v>3.5710000000000002</v>
      </c>
      <c r="P336">
        <v>3.81</v>
      </c>
    </row>
    <row r="337" spans="2:16" x14ac:dyDescent="0.25">
      <c r="B337" s="4">
        <v>45293</v>
      </c>
      <c r="C337">
        <v>1.0949</v>
      </c>
      <c r="D337">
        <v>10.2195</v>
      </c>
      <c r="E337" s="4">
        <v>45282</v>
      </c>
      <c r="F337">
        <v>10111.9</v>
      </c>
      <c r="G337">
        <v>37.534959999999998</v>
      </c>
      <c r="H337">
        <v>8.2379999999999995</v>
      </c>
      <c r="I337">
        <v>3.7229999999999999</v>
      </c>
      <c r="J337">
        <v>35.78</v>
      </c>
      <c r="K337">
        <v>32.036903000000002</v>
      </c>
      <c r="L337">
        <v>11.360056999999999</v>
      </c>
      <c r="M337">
        <v>39.049999999999997</v>
      </c>
      <c r="N337">
        <v>13.635</v>
      </c>
      <c r="O337">
        <v>3.5840000000000001</v>
      </c>
      <c r="P337">
        <v>3.8079999999999998</v>
      </c>
    </row>
    <row r="338" spans="2:16" x14ac:dyDescent="0.25">
      <c r="B338" s="4">
        <v>45292</v>
      </c>
      <c r="C338">
        <v>1.1045</v>
      </c>
      <c r="D338">
        <v>10.075049999999999</v>
      </c>
      <c r="E338" s="4">
        <v>45281</v>
      </c>
      <c r="F338">
        <v>10104.299999999999</v>
      </c>
      <c r="G338">
        <v>37.440815999999998</v>
      </c>
      <c r="H338">
        <v>8.2319999999999993</v>
      </c>
      <c r="I338">
        <v>3.7370000000000001</v>
      </c>
      <c r="J338">
        <v>35.76</v>
      </c>
      <c r="K338">
        <v>31.987812000000002</v>
      </c>
      <c r="L338">
        <v>11.288219</v>
      </c>
      <c r="M338">
        <v>39.15</v>
      </c>
      <c r="N338">
        <v>13.62</v>
      </c>
      <c r="O338">
        <v>3.6230000000000002</v>
      </c>
      <c r="P338">
        <v>3.7930000000000001</v>
      </c>
    </row>
    <row r="339" spans="2:16" x14ac:dyDescent="0.25">
      <c r="B339" s="4">
        <v>45289</v>
      </c>
      <c r="C339">
        <v>1.1036999999999999</v>
      </c>
      <c r="D339">
        <v>10.0685</v>
      </c>
      <c r="E339" s="4">
        <v>45280</v>
      </c>
      <c r="F339">
        <v>10101</v>
      </c>
      <c r="G339">
        <v>37.167800999999997</v>
      </c>
      <c r="H339">
        <v>8.17</v>
      </c>
      <c r="I339">
        <v>3.7189999999999999</v>
      </c>
      <c r="J339">
        <v>35.82</v>
      </c>
      <c r="K339">
        <v>32.017266999999997</v>
      </c>
      <c r="L339">
        <v>11.264272999999999</v>
      </c>
      <c r="M339">
        <v>39.090000000000003</v>
      </c>
      <c r="N339">
        <v>13.69</v>
      </c>
      <c r="O339">
        <v>3.6789999999999998</v>
      </c>
      <c r="P339">
        <v>3.7890000000000001</v>
      </c>
    </row>
    <row r="340" spans="2:16" x14ac:dyDescent="0.25">
      <c r="B340" s="4">
        <v>45288</v>
      </c>
      <c r="C340">
        <v>1.1061000000000001</v>
      </c>
      <c r="D340">
        <v>9.9885999999999999</v>
      </c>
      <c r="E340" s="4">
        <v>45279</v>
      </c>
      <c r="F340">
        <v>10106.700000000001</v>
      </c>
      <c r="G340">
        <v>37.045414000000001</v>
      </c>
      <c r="H340">
        <v>8.2620000000000005</v>
      </c>
      <c r="I340">
        <v>3.73</v>
      </c>
      <c r="J340">
        <v>35.75</v>
      </c>
      <c r="K340">
        <v>31.909265999999999</v>
      </c>
      <c r="L340">
        <v>11.326533</v>
      </c>
      <c r="M340">
        <v>38.94</v>
      </c>
      <c r="N340">
        <v>13.57</v>
      </c>
      <c r="O340">
        <v>3.5649999999999999</v>
      </c>
      <c r="P340">
        <v>3.7925</v>
      </c>
    </row>
    <row r="341" spans="2:16" x14ac:dyDescent="0.25">
      <c r="B341" s="4">
        <v>45287</v>
      </c>
      <c r="C341">
        <v>1.1105</v>
      </c>
      <c r="D341">
        <v>9.9404500000000002</v>
      </c>
      <c r="E341" s="4">
        <v>45278</v>
      </c>
      <c r="F341">
        <v>10054.9</v>
      </c>
      <c r="G341">
        <v>36.998342999999998</v>
      </c>
      <c r="H341">
        <v>8.25</v>
      </c>
      <c r="I341">
        <v>3.746</v>
      </c>
      <c r="J341">
        <v>35.69</v>
      </c>
      <c r="K341">
        <v>31.673628999999998</v>
      </c>
      <c r="L341">
        <v>11.202013000000001</v>
      </c>
      <c r="M341">
        <v>38.409999999999997</v>
      </c>
      <c r="N341">
        <v>13.574999999999999</v>
      </c>
      <c r="O341">
        <v>3.5920000000000001</v>
      </c>
      <c r="P341">
        <v>3.7879999999999998</v>
      </c>
    </row>
    <row r="342" spans="2:16" x14ac:dyDescent="0.25">
      <c r="B342" s="4">
        <v>45286</v>
      </c>
      <c r="C342">
        <v>1.1044</v>
      </c>
      <c r="D342">
        <v>9.9968000000000004</v>
      </c>
      <c r="E342" s="4">
        <v>45275</v>
      </c>
      <c r="F342">
        <v>10095.6</v>
      </c>
      <c r="G342">
        <v>37.450231000000002</v>
      </c>
      <c r="H342">
        <v>8.2840000000000007</v>
      </c>
      <c r="I342">
        <v>3.7160000000000002</v>
      </c>
      <c r="J342">
        <v>36.299999999999997</v>
      </c>
      <c r="K342">
        <v>32.243085999999998</v>
      </c>
      <c r="L342">
        <v>11.264272999999999</v>
      </c>
      <c r="M342">
        <v>38.409999999999997</v>
      </c>
      <c r="N342">
        <v>13.345000000000001</v>
      </c>
      <c r="O342">
        <v>3.625</v>
      </c>
      <c r="P342">
        <v>3.7995000000000001</v>
      </c>
    </row>
    <row r="343" spans="2:16" x14ac:dyDescent="0.25">
      <c r="B343" s="4">
        <v>45285</v>
      </c>
      <c r="C343">
        <v>1.1009</v>
      </c>
      <c r="D343">
        <v>10.03745</v>
      </c>
      <c r="E343" s="4">
        <v>45274</v>
      </c>
      <c r="F343">
        <v>10171.700000000001</v>
      </c>
      <c r="G343">
        <v>37.261944</v>
      </c>
      <c r="H343">
        <v>8.3719999999999999</v>
      </c>
      <c r="I343">
        <v>3.782</v>
      </c>
      <c r="J343">
        <v>36.32</v>
      </c>
      <c r="K343">
        <v>32.095813</v>
      </c>
      <c r="L343">
        <v>11.326533</v>
      </c>
      <c r="M343">
        <v>38.61</v>
      </c>
      <c r="N343">
        <v>13.43</v>
      </c>
      <c r="O343">
        <v>3.6819999999999999</v>
      </c>
      <c r="P343">
        <v>3.8839999999999999</v>
      </c>
    </row>
    <row r="344" spans="2:16" x14ac:dyDescent="0.25">
      <c r="B344" s="4">
        <v>45282</v>
      </c>
      <c r="C344">
        <v>1.1012</v>
      </c>
      <c r="D344">
        <v>10.002000000000001</v>
      </c>
      <c r="E344" s="4">
        <v>45273</v>
      </c>
      <c r="F344">
        <v>10096.1</v>
      </c>
      <c r="G344">
        <v>36.781813</v>
      </c>
      <c r="H344">
        <v>8.4260000000000002</v>
      </c>
      <c r="I344">
        <v>3.879</v>
      </c>
      <c r="J344">
        <v>35.56</v>
      </c>
      <c r="K344">
        <v>32.017266999999997</v>
      </c>
      <c r="L344">
        <v>11.254694000000001</v>
      </c>
      <c r="M344">
        <v>38.21</v>
      </c>
      <c r="N344">
        <v>13.23</v>
      </c>
      <c r="O344">
        <v>3.6709999999999998</v>
      </c>
      <c r="P344">
        <v>3.8380000000000001</v>
      </c>
    </row>
    <row r="345" spans="2:16" x14ac:dyDescent="0.25">
      <c r="B345" s="4">
        <v>45281</v>
      </c>
      <c r="C345">
        <v>1.101</v>
      </c>
      <c r="D345">
        <v>10.087999999999999</v>
      </c>
      <c r="E345" s="4">
        <v>45272</v>
      </c>
      <c r="F345">
        <v>10118.700000000001</v>
      </c>
      <c r="G345">
        <v>35.755650000000003</v>
      </c>
      <c r="H345">
        <v>8.42</v>
      </c>
      <c r="I345">
        <v>3.8660000000000001</v>
      </c>
      <c r="J345">
        <v>35.299999999999997</v>
      </c>
      <c r="K345">
        <v>31.801265999999998</v>
      </c>
      <c r="L345">
        <v>11.202013000000001</v>
      </c>
      <c r="M345">
        <v>38.299999999999997</v>
      </c>
      <c r="N345">
        <v>13.5</v>
      </c>
      <c r="O345">
        <v>3.8</v>
      </c>
      <c r="P345">
        <v>3.8755000000000002</v>
      </c>
    </row>
    <row r="346" spans="2:16" x14ac:dyDescent="0.25">
      <c r="B346" s="4">
        <v>45280</v>
      </c>
      <c r="C346">
        <v>1.0940000000000001</v>
      </c>
      <c r="D346">
        <v>10.17685</v>
      </c>
      <c r="E346" s="4">
        <v>45271</v>
      </c>
      <c r="F346">
        <v>10198</v>
      </c>
      <c r="G346">
        <v>35.266105000000003</v>
      </c>
      <c r="H346">
        <v>8.4920000000000009</v>
      </c>
      <c r="I346">
        <v>3.9089999999999998</v>
      </c>
      <c r="J346">
        <v>35.5</v>
      </c>
      <c r="K346">
        <v>31.801265999999998</v>
      </c>
      <c r="L346">
        <v>11.254694000000001</v>
      </c>
      <c r="M346">
        <v>38.159999999999997</v>
      </c>
      <c r="N346">
        <v>13.815</v>
      </c>
      <c r="O346">
        <v>4.0170000000000003</v>
      </c>
      <c r="P346">
        <v>3.9409999999999998</v>
      </c>
    </row>
    <row r="347" spans="2:16" x14ac:dyDescent="0.25">
      <c r="B347" s="4">
        <v>45279</v>
      </c>
      <c r="C347">
        <v>1.0982000000000001</v>
      </c>
      <c r="D347">
        <v>10.1571</v>
      </c>
      <c r="E347" s="4">
        <v>45268</v>
      </c>
      <c r="F347">
        <v>10223.4</v>
      </c>
      <c r="G347">
        <v>35.256689999999999</v>
      </c>
      <c r="H347">
        <v>8.5060000000000002</v>
      </c>
      <c r="I347">
        <v>3.9129999999999998</v>
      </c>
      <c r="J347">
        <v>35.770000000000003</v>
      </c>
      <c r="K347">
        <v>31.88963</v>
      </c>
      <c r="L347">
        <v>11.297796999999999</v>
      </c>
      <c r="M347">
        <v>37.880000000000003</v>
      </c>
      <c r="N347">
        <v>13.94</v>
      </c>
      <c r="O347">
        <v>4.0030000000000001</v>
      </c>
      <c r="P347">
        <v>3.94</v>
      </c>
    </row>
    <row r="348" spans="2:16" x14ac:dyDescent="0.25">
      <c r="B348" s="4">
        <v>45278</v>
      </c>
      <c r="C348">
        <v>1.0924</v>
      </c>
      <c r="D348">
        <v>10.2096</v>
      </c>
      <c r="E348" s="4">
        <v>45267</v>
      </c>
      <c r="F348">
        <v>10146</v>
      </c>
      <c r="G348">
        <v>34.889530999999998</v>
      </c>
      <c r="H348">
        <v>8.4580000000000002</v>
      </c>
      <c r="I348">
        <v>3.9390000000000001</v>
      </c>
      <c r="J348">
        <v>35.950000000000003</v>
      </c>
      <c r="K348">
        <v>31.663810000000002</v>
      </c>
      <c r="L348">
        <v>11.245115999999999</v>
      </c>
      <c r="M348">
        <v>37.49</v>
      </c>
      <c r="N348">
        <v>13.805</v>
      </c>
      <c r="O348">
        <v>4.0220000000000002</v>
      </c>
      <c r="P348">
        <v>3.8654999999999999</v>
      </c>
    </row>
    <row r="349" spans="2:16" x14ac:dyDescent="0.25">
      <c r="B349" s="4">
        <v>45275</v>
      </c>
      <c r="C349">
        <v>1.08955</v>
      </c>
      <c r="D349">
        <v>10.274699999999999</v>
      </c>
      <c r="E349" s="4">
        <v>45266</v>
      </c>
      <c r="F349">
        <v>10258.1</v>
      </c>
      <c r="G349">
        <v>34.898946000000002</v>
      </c>
      <c r="H349">
        <v>8.6080000000000005</v>
      </c>
      <c r="I349">
        <v>4.0960000000000001</v>
      </c>
      <c r="J349">
        <v>36.24</v>
      </c>
      <c r="K349">
        <v>31.742356000000001</v>
      </c>
      <c r="L349">
        <v>11.168488</v>
      </c>
      <c r="M349">
        <v>38</v>
      </c>
      <c r="N349">
        <v>13.895</v>
      </c>
      <c r="O349">
        <v>4.0460000000000003</v>
      </c>
      <c r="P349">
        <v>3.9565000000000001</v>
      </c>
    </row>
    <row r="350" spans="2:16" x14ac:dyDescent="0.25">
      <c r="B350" s="4">
        <v>45274</v>
      </c>
      <c r="C350">
        <v>1.0992999999999999</v>
      </c>
      <c r="D350">
        <v>10.24245</v>
      </c>
      <c r="E350" s="4">
        <v>45265</v>
      </c>
      <c r="F350">
        <v>10238.4</v>
      </c>
      <c r="G350">
        <v>34.993088999999998</v>
      </c>
      <c r="H350">
        <v>8.6280000000000001</v>
      </c>
      <c r="I350">
        <v>4.165</v>
      </c>
      <c r="J350">
        <v>35.75</v>
      </c>
      <c r="K350">
        <v>31.644174</v>
      </c>
      <c r="L350">
        <v>11.087071</v>
      </c>
      <c r="M350">
        <v>38.53</v>
      </c>
      <c r="N350">
        <v>13.97</v>
      </c>
      <c r="O350">
        <v>4.0330000000000004</v>
      </c>
      <c r="P350">
        <v>3.92</v>
      </c>
    </row>
    <row r="351" spans="2:16" x14ac:dyDescent="0.25">
      <c r="B351" s="4">
        <v>45273</v>
      </c>
      <c r="C351">
        <v>1.0874999999999999</v>
      </c>
      <c r="D351">
        <v>10.33175</v>
      </c>
      <c r="E351" s="4">
        <v>45264</v>
      </c>
      <c r="F351">
        <v>10178.299999999999</v>
      </c>
      <c r="G351">
        <v>34.767144999999999</v>
      </c>
      <c r="H351">
        <v>8.66</v>
      </c>
      <c r="I351">
        <v>4.1609999999999996</v>
      </c>
      <c r="J351">
        <v>35.25</v>
      </c>
      <c r="K351">
        <v>31.192534999999999</v>
      </c>
      <c r="L351">
        <v>11.0296</v>
      </c>
      <c r="M351">
        <v>38.369999999999997</v>
      </c>
      <c r="N351">
        <v>13.914999999999999</v>
      </c>
      <c r="O351">
        <v>4.016</v>
      </c>
      <c r="P351">
        <v>3.8479999999999999</v>
      </c>
    </row>
    <row r="352" spans="2:16" x14ac:dyDescent="0.25">
      <c r="B352" s="4">
        <v>45272</v>
      </c>
      <c r="C352">
        <v>1.0793999999999999</v>
      </c>
      <c r="D352">
        <v>10.436400000000001</v>
      </c>
      <c r="E352" s="4">
        <v>45261</v>
      </c>
      <c r="F352">
        <v>10140.799999999999</v>
      </c>
      <c r="G352">
        <v>34.880116999999998</v>
      </c>
      <c r="H352">
        <v>8.5559999999999992</v>
      </c>
      <c r="I352">
        <v>4.1120000000000001</v>
      </c>
      <c r="J352">
        <v>35</v>
      </c>
      <c r="K352">
        <v>31.221990000000002</v>
      </c>
      <c r="L352">
        <v>10.943394</v>
      </c>
      <c r="M352">
        <v>38.31</v>
      </c>
      <c r="N352">
        <v>14.18</v>
      </c>
      <c r="O352">
        <v>4.0060000000000002</v>
      </c>
      <c r="P352">
        <v>3.8370000000000002</v>
      </c>
    </row>
    <row r="353" spans="2:16" x14ac:dyDescent="0.25">
      <c r="B353" s="4">
        <v>45271</v>
      </c>
      <c r="C353">
        <v>1.0763</v>
      </c>
      <c r="D353">
        <v>10.49145</v>
      </c>
      <c r="E353" s="4">
        <v>45260</v>
      </c>
      <c r="F353">
        <v>10058.200000000001</v>
      </c>
      <c r="G353">
        <v>34.503543000000001</v>
      </c>
      <c r="H353">
        <v>8.5060000000000002</v>
      </c>
      <c r="I353">
        <v>4.1310000000000002</v>
      </c>
      <c r="J353">
        <v>35.04</v>
      </c>
      <c r="K353">
        <v>31.182717</v>
      </c>
      <c r="L353">
        <v>10.866766</v>
      </c>
      <c r="M353">
        <v>37.83</v>
      </c>
      <c r="N353">
        <v>14.04</v>
      </c>
      <c r="O353">
        <v>3.9540000000000002</v>
      </c>
      <c r="P353">
        <v>3.8010000000000002</v>
      </c>
    </row>
    <row r="354" spans="2:16" x14ac:dyDescent="0.25">
      <c r="B354" s="4">
        <v>45268</v>
      </c>
      <c r="C354">
        <v>1.0763</v>
      </c>
      <c r="D354">
        <v>10.4665</v>
      </c>
      <c r="E354" s="4">
        <v>45259</v>
      </c>
      <c r="F354">
        <v>10062.6</v>
      </c>
      <c r="G354">
        <v>34.607101</v>
      </c>
      <c r="H354">
        <v>8.6959999999999997</v>
      </c>
      <c r="I354">
        <v>4.1970000000000001</v>
      </c>
      <c r="J354">
        <v>35.1</v>
      </c>
      <c r="K354">
        <v>30.966716000000002</v>
      </c>
      <c r="L354">
        <v>10.828452</v>
      </c>
      <c r="M354">
        <v>37.54</v>
      </c>
      <c r="N354">
        <v>14.025</v>
      </c>
      <c r="O354">
        <v>3.8879999999999999</v>
      </c>
      <c r="P354">
        <v>3.798</v>
      </c>
    </row>
    <row r="355" spans="2:16" x14ac:dyDescent="0.25">
      <c r="B355" s="4">
        <v>45267</v>
      </c>
      <c r="C355">
        <v>1.0793999999999999</v>
      </c>
      <c r="D355">
        <v>10.389699999999999</v>
      </c>
      <c r="E355" s="4">
        <v>45258</v>
      </c>
      <c r="F355">
        <v>10003.4</v>
      </c>
      <c r="G355">
        <v>34.239941999999999</v>
      </c>
      <c r="H355">
        <v>8.5860000000000003</v>
      </c>
      <c r="I355">
        <v>4.1900000000000004</v>
      </c>
      <c r="J355">
        <v>34.53</v>
      </c>
      <c r="K355">
        <v>30.397258000000001</v>
      </c>
      <c r="L355">
        <v>10.804506</v>
      </c>
      <c r="M355">
        <v>37.22</v>
      </c>
      <c r="N355">
        <v>14.154999999999999</v>
      </c>
      <c r="O355">
        <v>3.86</v>
      </c>
      <c r="P355">
        <v>3.7795000000000001</v>
      </c>
    </row>
    <row r="356" spans="2:16" x14ac:dyDescent="0.25">
      <c r="B356" s="4">
        <v>45266</v>
      </c>
      <c r="C356">
        <v>1.0764</v>
      </c>
      <c r="D356">
        <v>10.47655</v>
      </c>
      <c r="E356" s="4">
        <v>45257</v>
      </c>
      <c r="F356">
        <v>9936.1</v>
      </c>
      <c r="G356">
        <v>34.277599000000002</v>
      </c>
      <c r="H356">
        <v>8.4</v>
      </c>
      <c r="I356">
        <v>4.1550000000000002</v>
      </c>
      <c r="J356">
        <v>34.06</v>
      </c>
      <c r="K356">
        <v>30.534713</v>
      </c>
      <c r="L356">
        <v>10.785349</v>
      </c>
      <c r="M356">
        <v>37.14</v>
      </c>
      <c r="N356">
        <v>14.1</v>
      </c>
      <c r="O356">
        <v>3.84</v>
      </c>
      <c r="P356">
        <v>3.7195</v>
      </c>
    </row>
    <row r="357" spans="2:16" x14ac:dyDescent="0.25">
      <c r="B357" s="4">
        <v>45265</v>
      </c>
      <c r="C357">
        <v>1.0795999999999999</v>
      </c>
      <c r="D357">
        <v>10.4887</v>
      </c>
      <c r="E357" s="4">
        <v>45254</v>
      </c>
      <c r="F357">
        <v>9939</v>
      </c>
      <c r="G357">
        <v>34.108141000000003</v>
      </c>
      <c r="H357">
        <v>8.39</v>
      </c>
      <c r="I357">
        <v>4.1529999999999996</v>
      </c>
      <c r="J357">
        <v>34.21</v>
      </c>
      <c r="K357">
        <v>30.465986000000001</v>
      </c>
      <c r="L357">
        <v>10.718299999999999</v>
      </c>
      <c r="M357">
        <v>37.26</v>
      </c>
      <c r="N357">
        <v>14.135</v>
      </c>
      <c r="O357">
        <v>3.8290000000000002</v>
      </c>
      <c r="P357">
        <v>3.7679999999999998</v>
      </c>
    </row>
    <row r="358" spans="2:16" x14ac:dyDescent="0.25">
      <c r="B358" s="4">
        <v>45264</v>
      </c>
      <c r="C358">
        <v>1.08365</v>
      </c>
      <c r="D358">
        <v>10.436349999999999</v>
      </c>
      <c r="E358" s="4">
        <v>45253</v>
      </c>
      <c r="F358">
        <v>9905.5</v>
      </c>
      <c r="G358">
        <v>33.891612000000002</v>
      </c>
      <c r="H358">
        <v>8.4440000000000008</v>
      </c>
      <c r="I358">
        <v>4.1539999999999999</v>
      </c>
      <c r="J358">
        <v>33.81</v>
      </c>
      <c r="K358">
        <v>30.279439</v>
      </c>
      <c r="L358">
        <v>10.660829</v>
      </c>
      <c r="M358">
        <v>36.94</v>
      </c>
      <c r="N358">
        <v>13.965</v>
      </c>
      <c r="O358">
        <v>3.8380000000000001</v>
      </c>
      <c r="P358">
        <v>3.7605</v>
      </c>
    </row>
    <row r="359" spans="2:16" x14ac:dyDescent="0.25">
      <c r="B359" s="4">
        <v>45261</v>
      </c>
      <c r="C359">
        <v>1.0883</v>
      </c>
      <c r="D359">
        <v>10.3689</v>
      </c>
      <c r="E359" s="4">
        <v>45252</v>
      </c>
      <c r="F359">
        <v>9887.4</v>
      </c>
      <c r="G359">
        <v>33.948098000000002</v>
      </c>
      <c r="H359">
        <v>8.3719999999999999</v>
      </c>
      <c r="I359">
        <v>4.1310000000000002</v>
      </c>
      <c r="J359">
        <v>33.99</v>
      </c>
      <c r="K359">
        <v>30.318712000000001</v>
      </c>
      <c r="L359">
        <v>10.627305</v>
      </c>
      <c r="M359">
        <v>36.869999999999997</v>
      </c>
      <c r="N359">
        <v>13.78</v>
      </c>
      <c r="O359">
        <v>3.8239999999999998</v>
      </c>
      <c r="P359">
        <v>3.7465000000000002</v>
      </c>
    </row>
    <row r="360" spans="2:16" x14ac:dyDescent="0.25">
      <c r="B360" s="4">
        <v>45260</v>
      </c>
      <c r="C360">
        <v>1.0887</v>
      </c>
      <c r="D360">
        <v>10.5009</v>
      </c>
      <c r="E360" s="4">
        <v>45251</v>
      </c>
      <c r="F360">
        <v>9827.5</v>
      </c>
      <c r="G360">
        <v>34.061070000000001</v>
      </c>
      <c r="H360">
        <v>8.2959999999999994</v>
      </c>
      <c r="I360">
        <v>4.1040000000000001</v>
      </c>
      <c r="J360">
        <v>33.18</v>
      </c>
      <c r="K360">
        <v>30.161619999999999</v>
      </c>
      <c r="L360">
        <v>10.574623000000001</v>
      </c>
      <c r="M360">
        <v>36.880000000000003</v>
      </c>
      <c r="N360">
        <v>13.865</v>
      </c>
      <c r="O360">
        <v>3.782</v>
      </c>
      <c r="P360">
        <v>3.726</v>
      </c>
    </row>
    <row r="361" spans="2:16" x14ac:dyDescent="0.25">
      <c r="B361" s="4">
        <v>45259</v>
      </c>
      <c r="C361">
        <v>1.097</v>
      </c>
      <c r="D361">
        <v>10.364750000000001</v>
      </c>
      <c r="E361" s="4">
        <v>45250</v>
      </c>
      <c r="F361">
        <v>9839</v>
      </c>
      <c r="G361">
        <v>33.853954000000002</v>
      </c>
      <c r="H361">
        <v>8.2859999999999996</v>
      </c>
      <c r="I361">
        <v>4.1020000000000003</v>
      </c>
      <c r="J361">
        <v>33.659999999999997</v>
      </c>
      <c r="K361">
        <v>29.660889999999998</v>
      </c>
      <c r="L361">
        <v>10.656040000000001</v>
      </c>
      <c r="M361">
        <v>36.33</v>
      </c>
      <c r="N361">
        <v>13.935</v>
      </c>
      <c r="O361">
        <v>3.7989999999999999</v>
      </c>
      <c r="P361">
        <v>3.734</v>
      </c>
    </row>
    <row r="362" spans="2:16" x14ac:dyDescent="0.25">
      <c r="B362" s="4">
        <v>45258</v>
      </c>
      <c r="C362">
        <v>1.0992</v>
      </c>
      <c r="D362">
        <v>10.31865</v>
      </c>
      <c r="E362" s="4">
        <v>45247</v>
      </c>
      <c r="F362">
        <v>9761.4</v>
      </c>
      <c r="G362">
        <v>33.788054000000002</v>
      </c>
      <c r="H362">
        <v>8.2840000000000007</v>
      </c>
      <c r="I362">
        <v>4.0490000000000004</v>
      </c>
      <c r="J362">
        <v>32.53</v>
      </c>
      <c r="K362">
        <v>29.709980999999999</v>
      </c>
      <c r="L362">
        <v>10.603358999999999</v>
      </c>
      <c r="M362">
        <v>35.659999999999997</v>
      </c>
      <c r="N362">
        <v>13.795</v>
      </c>
      <c r="O362">
        <v>3.7530000000000001</v>
      </c>
      <c r="P362">
        <v>3.7235</v>
      </c>
    </row>
    <row r="363" spans="2:16" x14ac:dyDescent="0.25">
      <c r="B363" s="4">
        <v>45257</v>
      </c>
      <c r="C363">
        <v>1.0953999999999999</v>
      </c>
      <c r="D363">
        <v>10.4267</v>
      </c>
      <c r="E363" s="4">
        <v>45246</v>
      </c>
      <c r="F363">
        <v>9667.4</v>
      </c>
      <c r="G363">
        <v>33.477381000000001</v>
      </c>
      <c r="H363">
        <v>8.1679999999999993</v>
      </c>
      <c r="I363">
        <v>4.0380000000000003</v>
      </c>
      <c r="J363">
        <v>32.880000000000003</v>
      </c>
      <c r="K363">
        <v>29.258343</v>
      </c>
      <c r="L363">
        <v>10.541099000000001</v>
      </c>
      <c r="M363">
        <v>35.11</v>
      </c>
      <c r="N363">
        <v>13.59</v>
      </c>
      <c r="O363">
        <v>3.72</v>
      </c>
      <c r="P363">
        <v>3.69</v>
      </c>
    </row>
    <row r="364" spans="2:16" x14ac:dyDescent="0.25">
      <c r="B364" s="4">
        <v>45254</v>
      </c>
      <c r="C364">
        <v>1.0941000000000001</v>
      </c>
      <c r="D364">
        <v>10.440799999999999</v>
      </c>
      <c r="E364" s="4">
        <v>45245</v>
      </c>
      <c r="F364">
        <v>9640.7000000000007</v>
      </c>
      <c r="G364">
        <v>33.129049999999999</v>
      </c>
      <c r="H364">
        <v>8.2219999999999995</v>
      </c>
      <c r="I364">
        <v>4.0110000000000001</v>
      </c>
      <c r="J364">
        <v>32.1</v>
      </c>
      <c r="K364">
        <v>29.356525000000001</v>
      </c>
      <c r="L364">
        <v>10.320793999999999</v>
      </c>
      <c r="M364">
        <v>35.340000000000003</v>
      </c>
      <c r="N364">
        <v>13.914999999999999</v>
      </c>
      <c r="O364">
        <v>3.7109999999999999</v>
      </c>
      <c r="P364">
        <v>3.67</v>
      </c>
    </row>
    <row r="365" spans="2:16" x14ac:dyDescent="0.25">
      <c r="B365" s="4">
        <v>45253</v>
      </c>
      <c r="C365">
        <v>1.0905499999999999</v>
      </c>
      <c r="D365">
        <v>10.48785</v>
      </c>
      <c r="E365" s="4">
        <v>45244</v>
      </c>
      <c r="F365">
        <v>9623.2999999999993</v>
      </c>
      <c r="G365">
        <v>32.413561000000001</v>
      </c>
      <c r="H365">
        <v>8.218</v>
      </c>
      <c r="I365">
        <v>3.952</v>
      </c>
      <c r="J365">
        <v>32.75</v>
      </c>
      <c r="K365">
        <v>29.248524</v>
      </c>
      <c r="L365">
        <v>10.426157</v>
      </c>
      <c r="M365">
        <v>34.93</v>
      </c>
      <c r="N365">
        <v>13.835000000000001</v>
      </c>
      <c r="O365">
        <v>3.7370000000000001</v>
      </c>
      <c r="P365">
        <v>3.6835</v>
      </c>
    </row>
    <row r="366" spans="2:16" x14ac:dyDescent="0.25">
      <c r="B366" s="4">
        <v>45252</v>
      </c>
      <c r="C366">
        <v>1.0889</v>
      </c>
      <c r="D366">
        <v>10.4724</v>
      </c>
      <c r="E366" s="4">
        <v>45243</v>
      </c>
      <c r="F366">
        <v>9461.7000000000007</v>
      </c>
      <c r="G366">
        <v>31.801628999999998</v>
      </c>
      <c r="H366">
        <v>8.0039999999999996</v>
      </c>
      <c r="I366">
        <v>3.927</v>
      </c>
      <c r="J366">
        <v>30.98</v>
      </c>
      <c r="K366">
        <v>28.649612000000001</v>
      </c>
      <c r="L366">
        <v>10.258533999999999</v>
      </c>
      <c r="M366">
        <v>34.4</v>
      </c>
      <c r="N366">
        <v>13.82</v>
      </c>
      <c r="O366">
        <v>3.75</v>
      </c>
      <c r="P366">
        <v>3.65</v>
      </c>
    </row>
    <row r="367" spans="2:16" x14ac:dyDescent="0.25">
      <c r="B367" s="4">
        <v>45251</v>
      </c>
      <c r="C367">
        <v>1.0911</v>
      </c>
      <c r="D367">
        <v>10.4666</v>
      </c>
      <c r="E367" s="4">
        <v>45240</v>
      </c>
      <c r="F367">
        <v>9371.7000000000007</v>
      </c>
      <c r="G367">
        <v>31.312083000000001</v>
      </c>
      <c r="H367">
        <v>7.9</v>
      </c>
      <c r="I367">
        <v>3.8559999999999999</v>
      </c>
      <c r="J367">
        <v>30.43</v>
      </c>
      <c r="K367">
        <v>28.276519</v>
      </c>
      <c r="L367">
        <v>10.201063</v>
      </c>
      <c r="M367">
        <v>34.270000000000003</v>
      </c>
      <c r="N367">
        <v>13.645</v>
      </c>
      <c r="O367">
        <v>3.706</v>
      </c>
      <c r="P367">
        <v>3.609</v>
      </c>
    </row>
    <row r="368" spans="2:16" x14ac:dyDescent="0.25">
      <c r="B368" s="4">
        <v>45250</v>
      </c>
      <c r="C368">
        <v>1.0940000000000001</v>
      </c>
      <c r="D368">
        <v>10.449949999999999</v>
      </c>
      <c r="E368" s="4">
        <v>45239</v>
      </c>
      <c r="F368">
        <v>9405.2000000000007</v>
      </c>
      <c r="G368">
        <v>31.368569000000001</v>
      </c>
      <c r="H368">
        <v>7.9720000000000004</v>
      </c>
      <c r="I368">
        <v>3.8660000000000001</v>
      </c>
      <c r="J368">
        <v>30.68</v>
      </c>
      <c r="K368">
        <v>28.148882</v>
      </c>
      <c r="L368">
        <v>10.201063</v>
      </c>
      <c r="M368">
        <v>34.5</v>
      </c>
      <c r="N368">
        <v>13.53</v>
      </c>
      <c r="O368">
        <v>3.6909999999999998</v>
      </c>
      <c r="P368">
        <v>3.597</v>
      </c>
    </row>
    <row r="369" spans="2:16" x14ac:dyDescent="0.25">
      <c r="B369" s="4">
        <v>45247</v>
      </c>
      <c r="C369">
        <v>1.0909</v>
      </c>
      <c r="D369">
        <v>10.5191</v>
      </c>
      <c r="E369" s="4">
        <v>45238</v>
      </c>
      <c r="F369">
        <v>9283.7999999999993</v>
      </c>
      <c r="G369">
        <v>31.312083000000001</v>
      </c>
      <c r="H369">
        <v>7.8319999999999999</v>
      </c>
      <c r="I369">
        <v>3.7930000000000001</v>
      </c>
      <c r="J369">
        <v>30.08</v>
      </c>
      <c r="K369">
        <v>28.197973000000001</v>
      </c>
      <c r="L369">
        <v>10.023861999999999</v>
      </c>
      <c r="M369">
        <v>34.01</v>
      </c>
      <c r="N369">
        <v>13.39</v>
      </c>
      <c r="O369">
        <v>3.6880000000000002</v>
      </c>
      <c r="P369">
        <v>3.5485000000000002</v>
      </c>
    </row>
    <row r="370" spans="2:16" x14ac:dyDescent="0.25">
      <c r="B370" s="4">
        <v>45246</v>
      </c>
      <c r="C370">
        <v>1.0851999999999999</v>
      </c>
      <c r="D370">
        <v>10.592000000000001</v>
      </c>
      <c r="E370" s="4">
        <v>45237</v>
      </c>
      <c r="F370">
        <v>9235.9</v>
      </c>
      <c r="G370">
        <v>31.236768999999999</v>
      </c>
      <c r="H370">
        <v>7.7240000000000002</v>
      </c>
      <c r="I370">
        <v>3.7650000000000001</v>
      </c>
      <c r="J370">
        <v>29.89</v>
      </c>
      <c r="K370">
        <v>28.1587</v>
      </c>
      <c r="L370">
        <v>10.023861999999999</v>
      </c>
      <c r="M370">
        <v>33.409999999999997</v>
      </c>
      <c r="N370">
        <v>13.445</v>
      </c>
      <c r="O370">
        <v>3.7050000000000001</v>
      </c>
      <c r="P370">
        <v>3.5209999999999999</v>
      </c>
    </row>
    <row r="371" spans="2:16" x14ac:dyDescent="0.25">
      <c r="B371" s="4">
        <v>45245</v>
      </c>
      <c r="C371">
        <v>1.0848</v>
      </c>
      <c r="D371">
        <v>10.554500000000001</v>
      </c>
      <c r="E371" s="4">
        <v>45236</v>
      </c>
      <c r="F371">
        <v>9241.5</v>
      </c>
      <c r="G371">
        <v>31.538027</v>
      </c>
      <c r="H371">
        <v>7.718</v>
      </c>
      <c r="I371">
        <v>3.8180000000000001</v>
      </c>
      <c r="J371">
        <v>29.76</v>
      </c>
      <c r="K371">
        <v>28.197973000000001</v>
      </c>
      <c r="L371">
        <v>10.124435</v>
      </c>
      <c r="M371">
        <v>33.18</v>
      </c>
      <c r="N371">
        <v>13.845000000000001</v>
      </c>
      <c r="O371">
        <v>3.7250000000000001</v>
      </c>
      <c r="P371">
        <v>3.54</v>
      </c>
    </row>
    <row r="372" spans="2:16" x14ac:dyDescent="0.25">
      <c r="B372" s="4">
        <v>45244</v>
      </c>
      <c r="C372">
        <v>1.08795</v>
      </c>
      <c r="D372">
        <v>10.591850000000001</v>
      </c>
      <c r="E372" s="4">
        <v>45233</v>
      </c>
      <c r="F372">
        <v>9293.9</v>
      </c>
      <c r="G372">
        <v>31.905186</v>
      </c>
      <c r="H372">
        <v>7.734</v>
      </c>
      <c r="I372">
        <v>3.786</v>
      </c>
      <c r="J372">
        <v>30.45</v>
      </c>
      <c r="K372">
        <v>28.355065</v>
      </c>
      <c r="L372">
        <v>10.229799</v>
      </c>
      <c r="M372">
        <v>33.53</v>
      </c>
      <c r="N372">
        <v>13.77</v>
      </c>
      <c r="O372">
        <v>3.7530000000000001</v>
      </c>
      <c r="P372">
        <v>3.5775000000000001</v>
      </c>
    </row>
    <row r="373" spans="2:16" x14ac:dyDescent="0.25">
      <c r="B373" s="4">
        <v>45243</v>
      </c>
      <c r="C373">
        <v>1.0699000000000001</v>
      </c>
      <c r="D373">
        <v>10.838900000000001</v>
      </c>
      <c r="E373" s="4">
        <v>45232</v>
      </c>
      <c r="F373">
        <v>9260.4</v>
      </c>
      <c r="G373">
        <v>32.187617000000003</v>
      </c>
      <c r="H373">
        <v>7.6360000000000001</v>
      </c>
      <c r="I373">
        <v>3.7839999999999998</v>
      </c>
      <c r="J373">
        <v>29.3</v>
      </c>
      <c r="K373">
        <v>28.178336999999999</v>
      </c>
      <c r="L373">
        <v>10.296848000000001</v>
      </c>
      <c r="M373">
        <v>33.69</v>
      </c>
      <c r="N373">
        <v>14.01</v>
      </c>
      <c r="O373">
        <v>3.6520000000000001</v>
      </c>
      <c r="P373">
        <v>3.585</v>
      </c>
    </row>
    <row r="374" spans="2:16" x14ac:dyDescent="0.25">
      <c r="B374" s="4">
        <v>45240</v>
      </c>
      <c r="C374">
        <v>1.0683</v>
      </c>
      <c r="D374">
        <v>10.8995</v>
      </c>
      <c r="E374" s="4">
        <v>45231</v>
      </c>
      <c r="F374">
        <v>9075</v>
      </c>
      <c r="G374">
        <v>31.99933</v>
      </c>
      <c r="H374">
        <v>7.59</v>
      </c>
      <c r="I374">
        <v>3.7949999999999999</v>
      </c>
      <c r="J374">
        <v>28.49</v>
      </c>
      <c r="K374">
        <v>27.834697999999999</v>
      </c>
      <c r="L374">
        <v>10.090911</v>
      </c>
      <c r="M374">
        <v>32.97</v>
      </c>
      <c r="N374">
        <v>13.9</v>
      </c>
      <c r="O374">
        <v>3.5979999999999999</v>
      </c>
      <c r="P374">
        <v>3.5005000000000002</v>
      </c>
    </row>
    <row r="375" spans="2:16" x14ac:dyDescent="0.25">
      <c r="B375" s="4">
        <v>45239</v>
      </c>
      <c r="C375">
        <v>1.0668</v>
      </c>
      <c r="D375">
        <v>10.927250000000001</v>
      </c>
      <c r="E375" s="4">
        <v>45230</v>
      </c>
      <c r="F375">
        <v>9017.2999999999993</v>
      </c>
      <c r="G375">
        <v>32.168787999999999</v>
      </c>
      <c r="H375">
        <v>7.4219999999999997</v>
      </c>
      <c r="I375">
        <v>3.835</v>
      </c>
      <c r="J375">
        <v>27.72</v>
      </c>
      <c r="K375">
        <v>27.923062000000002</v>
      </c>
      <c r="L375">
        <v>10.057385999999999</v>
      </c>
      <c r="M375">
        <v>32.549999999999997</v>
      </c>
      <c r="N375">
        <v>13.824999999999999</v>
      </c>
      <c r="O375">
        <v>3.6459999999999999</v>
      </c>
      <c r="P375">
        <v>3.4660000000000002</v>
      </c>
    </row>
    <row r="376" spans="2:16" x14ac:dyDescent="0.25">
      <c r="B376" s="4">
        <v>45238</v>
      </c>
      <c r="C376">
        <v>1.0707500000000001</v>
      </c>
      <c r="D376">
        <v>10.8972</v>
      </c>
      <c r="E376" s="4">
        <v>45229</v>
      </c>
      <c r="F376">
        <v>9013.9</v>
      </c>
      <c r="G376">
        <v>31.763971000000002</v>
      </c>
      <c r="H376">
        <v>7.5039999999999996</v>
      </c>
      <c r="I376">
        <v>3.8620000000000001</v>
      </c>
      <c r="J376">
        <v>26.62</v>
      </c>
      <c r="K376">
        <v>27.412514000000002</v>
      </c>
      <c r="L376">
        <v>9.9663909999999998</v>
      </c>
      <c r="M376">
        <v>33.07</v>
      </c>
      <c r="N376">
        <v>14.164999999999999</v>
      </c>
      <c r="O376">
        <v>3.6110000000000002</v>
      </c>
      <c r="P376">
        <v>3.5695000000000001</v>
      </c>
    </row>
    <row r="377" spans="2:16" x14ac:dyDescent="0.25">
      <c r="B377" s="4">
        <v>45237</v>
      </c>
      <c r="C377">
        <v>1.07</v>
      </c>
      <c r="D377">
        <v>10.919549999999999</v>
      </c>
      <c r="E377" s="4">
        <v>45226</v>
      </c>
      <c r="F377">
        <v>8918.2999999999993</v>
      </c>
      <c r="G377">
        <v>31.462713000000001</v>
      </c>
      <c r="H377">
        <v>7.4420000000000002</v>
      </c>
      <c r="I377">
        <v>3.8029999999999999</v>
      </c>
      <c r="J377">
        <v>26.37</v>
      </c>
      <c r="K377">
        <v>27.157240000000002</v>
      </c>
      <c r="L377">
        <v>9.9328660000000006</v>
      </c>
      <c r="M377">
        <v>32.65</v>
      </c>
      <c r="N377">
        <v>13.95</v>
      </c>
      <c r="O377">
        <v>3.57</v>
      </c>
      <c r="P377">
        <v>3.4809999999999999</v>
      </c>
    </row>
    <row r="378" spans="2:16" x14ac:dyDescent="0.25">
      <c r="B378" s="4">
        <v>45236</v>
      </c>
      <c r="C378">
        <v>1.0717000000000001</v>
      </c>
      <c r="D378">
        <v>10.914199999999999</v>
      </c>
      <c r="E378" s="4">
        <v>45225</v>
      </c>
      <c r="F378">
        <v>8962.7999999999993</v>
      </c>
      <c r="G378">
        <v>30.831952000000001</v>
      </c>
      <c r="H378">
        <v>7.4619999999999997</v>
      </c>
      <c r="I378">
        <v>3.7189999999999999</v>
      </c>
      <c r="J378">
        <v>26.26</v>
      </c>
      <c r="K378">
        <v>26.852875000000001</v>
      </c>
      <c r="L378">
        <v>10.081332</v>
      </c>
      <c r="M378">
        <v>33.4</v>
      </c>
      <c r="N378">
        <v>14.234999999999999</v>
      </c>
      <c r="O378">
        <v>3.5590000000000002</v>
      </c>
      <c r="P378">
        <v>3.5110000000000001</v>
      </c>
    </row>
    <row r="379" spans="2:16" x14ac:dyDescent="0.25">
      <c r="B379" s="4">
        <v>45233</v>
      </c>
      <c r="C379">
        <v>1.0730999999999999</v>
      </c>
      <c r="D379">
        <v>10.882899999999999</v>
      </c>
      <c r="E379" s="4">
        <v>45224</v>
      </c>
      <c r="F379">
        <v>8984.7999999999993</v>
      </c>
      <c r="G379">
        <v>30.606007999999999</v>
      </c>
      <c r="H379">
        <v>7.43</v>
      </c>
      <c r="I379">
        <v>3.6320000000000001</v>
      </c>
      <c r="J379">
        <v>26.94</v>
      </c>
      <c r="K379">
        <v>27.108149000000001</v>
      </c>
      <c r="L379">
        <v>10.086122</v>
      </c>
      <c r="M379">
        <v>34.1</v>
      </c>
      <c r="N379">
        <v>14.45</v>
      </c>
      <c r="O379">
        <v>3.5739999999999998</v>
      </c>
      <c r="P379">
        <v>3.4609999999999999</v>
      </c>
    </row>
    <row r="380" spans="2:16" x14ac:dyDescent="0.25">
      <c r="B380" s="4">
        <v>45232</v>
      </c>
      <c r="C380">
        <v>1.0622</v>
      </c>
      <c r="D380">
        <v>11.124700000000001</v>
      </c>
      <c r="E380" s="4">
        <v>45223</v>
      </c>
      <c r="F380">
        <v>8975.7999999999993</v>
      </c>
      <c r="G380">
        <v>30.709565999999999</v>
      </c>
      <c r="H380">
        <v>7.3920000000000003</v>
      </c>
      <c r="I380">
        <v>3.6280000000000001</v>
      </c>
      <c r="J380">
        <v>27.08</v>
      </c>
      <c r="K380">
        <v>27.628515</v>
      </c>
      <c r="L380">
        <v>9.9711800000000004</v>
      </c>
      <c r="M380">
        <v>34.29</v>
      </c>
      <c r="N380">
        <v>14.445</v>
      </c>
      <c r="O380">
        <v>3.6549999999999998</v>
      </c>
      <c r="P380">
        <v>3.3815</v>
      </c>
    </row>
    <row r="381" spans="2:16" x14ac:dyDescent="0.25">
      <c r="B381" s="4">
        <v>45231</v>
      </c>
      <c r="C381">
        <v>1.0569999999999999</v>
      </c>
      <c r="D381">
        <v>11.1812</v>
      </c>
      <c r="E381" s="4">
        <v>45222</v>
      </c>
      <c r="F381">
        <v>8995.5</v>
      </c>
      <c r="G381">
        <v>30.511865</v>
      </c>
      <c r="H381">
        <v>7.5220000000000002</v>
      </c>
      <c r="I381">
        <v>3.7440000000000002</v>
      </c>
      <c r="J381">
        <v>26.59</v>
      </c>
      <c r="K381">
        <v>27.383058999999999</v>
      </c>
      <c r="L381">
        <v>9.8610279999999992</v>
      </c>
      <c r="M381">
        <v>34.03</v>
      </c>
      <c r="N381">
        <v>14.715</v>
      </c>
      <c r="O381">
        <v>3.6869999999999998</v>
      </c>
      <c r="P381">
        <v>3.4215</v>
      </c>
    </row>
    <row r="382" spans="2:16" x14ac:dyDescent="0.25">
      <c r="B382" s="4">
        <v>45230</v>
      </c>
      <c r="C382">
        <v>1.0578000000000001</v>
      </c>
      <c r="D382">
        <v>11.176299999999999</v>
      </c>
      <c r="E382" s="4">
        <v>45219</v>
      </c>
      <c r="F382">
        <v>9029.1</v>
      </c>
      <c r="G382">
        <v>30.361235000000001</v>
      </c>
      <c r="H382">
        <v>7.54</v>
      </c>
      <c r="I382">
        <v>3.8</v>
      </c>
      <c r="J382">
        <v>27.23</v>
      </c>
      <c r="K382">
        <v>27.549969000000001</v>
      </c>
      <c r="L382">
        <v>9.9328660000000006</v>
      </c>
      <c r="M382">
        <v>33.44</v>
      </c>
      <c r="N382">
        <v>14.885</v>
      </c>
      <c r="O382">
        <v>3.7360000000000002</v>
      </c>
      <c r="P382">
        <v>3.4565000000000001</v>
      </c>
    </row>
    <row r="383" spans="2:16" x14ac:dyDescent="0.25">
      <c r="B383" s="4">
        <v>45229</v>
      </c>
      <c r="C383">
        <v>1.0615000000000001</v>
      </c>
      <c r="D383">
        <v>11.1448</v>
      </c>
      <c r="E383" s="4">
        <v>45218</v>
      </c>
      <c r="F383">
        <v>9146.7999999999993</v>
      </c>
      <c r="G383">
        <v>30.606007999999999</v>
      </c>
      <c r="H383">
        <v>7.6239999999999997</v>
      </c>
      <c r="I383">
        <v>3.8540000000000001</v>
      </c>
      <c r="J383">
        <v>27.55</v>
      </c>
      <c r="K383">
        <v>27.873971000000001</v>
      </c>
      <c r="L383">
        <v>9.9711800000000004</v>
      </c>
      <c r="M383">
        <v>33.96</v>
      </c>
      <c r="N383">
        <v>14.99</v>
      </c>
      <c r="O383">
        <v>3.802</v>
      </c>
      <c r="P383">
        <v>3.5085000000000002</v>
      </c>
    </row>
    <row r="384" spans="2:16" x14ac:dyDescent="0.25">
      <c r="B384" s="4">
        <v>45226</v>
      </c>
      <c r="C384">
        <v>1.0565500000000001</v>
      </c>
      <c r="D384">
        <v>11.1493</v>
      </c>
      <c r="E384" s="4">
        <v>45217</v>
      </c>
      <c r="F384">
        <v>9212.7000000000007</v>
      </c>
      <c r="G384">
        <v>30.831952000000001</v>
      </c>
      <c r="H384">
        <v>7.6879999999999997</v>
      </c>
      <c r="I384">
        <v>3.78</v>
      </c>
      <c r="J384">
        <v>28.7</v>
      </c>
      <c r="K384">
        <v>28.227428</v>
      </c>
      <c r="L384">
        <v>9.9424449999999993</v>
      </c>
      <c r="M384">
        <v>34.909999999999997</v>
      </c>
      <c r="N384">
        <v>15.14</v>
      </c>
      <c r="O384">
        <v>3.8479999999999999</v>
      </c>
      <c r="P384">
        <v>3.5110000000000001</v>
      </c>
    </row>
    <row r="385" spans="2:16" x14ac:dyDescent="0.25">
      <c r="B385" s="4">
        <v>45225</v>
      </c>
      <c r="C385">
        <v>1.0562</v>
      </c>
      <c r="D385">
        <v>11.16605</v>
      </c>
      <c r="E385" s="4">
        <v>45216</v>
      </c>
      <c r="F385">
        <v>9298.5</v>
      </c>
      <c r="G385">
        <v>31.170867999999999</v>
      </c>
      <c r="H385">
        <v>7.7439999999999998</v>
      </c>
      <c r="I385">
        <v>3.7879999999999998</v>
      </c>
      <c r="J385">
        <v>29.51</v>
      </c>
      <c r="K385">
        <v>28.777249000000001</v>
      </c>
      <c r="L385">
        <v>10.033440000000001</v>
      </c>
      <c r="M385">
        <v>34.979999999999997</v>
      </c>
      <c r="N385">
        <v>14.96</v>
      </c>
      <c r="O385">
        <v>3.85</v>
      </c>
      <c r="P385">
        <v>3.5720000000000001</v>
      </c>
    </row>
    <row r="386" spans="2:16" x14ac:dyDescent="0.25">
      <c r="B386" s="4">
        <v>45224</v>
      </c>
      <c r="C386">
        <v>1.0565</v>
      </c>
      <c r="D386">
        <v>11.1478</v>
      </c>
      <c r="E386" s="4">
        <v>45215</v>
      </c>
      <c r="F386">
        <v>9287.1</v>
      </c>
      <c r="G386">
        <v>31.189696999999999</v>
      </c>
      <c r="H386">
        <v>7.7</v>
      </c>
      <c r="I386">
        <v>3.7919999999999998</v>
      </c>
      <c r="J386">
        <v>29.83</v>
      </c>
      <c r="K386">
        <v>28.679067</v>
      </c>
      <c r="L386">
        <v>10.071754</v>
      </c>
      <c r="M386">
        <v>34.53</v>
      </c>
      <c r="N386">
        <v>14.925000000000001</v>
      </c>
      <c r="O386">
        <v>3.847</v>
      </c>
      <c r="P386">
        <v>3.5760000000000001</v>
      </c>
    </row>
    <row r="387" spans="2:16" x14ac:dyDescent="0.25">
      <c r="B387" s="4">
        <v>45223</v>
      </c>
      <c r="C387">
        <v>1.0589999999999999</v>
      </c>
      <c r="D387">
        <v>11.1168</v>
      </c>
      <c r="E387" s="4">
        <v>45212</v>
      </c>
      <c r="F387">
        <v>9232.9</v>
      </c>
      <c r="G387">
        <v>31.255597000000002</v>
      </c>
      <c r="H387">
        <v>7.6820000000000004</v>
      </c>
      <c r="I387">
        <v>3.7869999999999999</v>
      </c>
      <c r="J387">
        <v>29.59</v>
      </c>
      <c r="K387">
        <v>28.914704</v>
      </c>
      <c r="L387">
        <v>10.114857000000001</v>
      </c>
      <c r="M387">
        <v>34.130000000000003</v>
      </c>
      <c r="N387">
        <v>14.79</v>
      </c>
      <c r="O387">
        <v>3.8410000000000002</v>
      </c>
      <c r="P387">
        <v>3.5129999999999999</v>
      </c>
    </row>
    <row r="388" spans="2:16" x14ac:dyDescent="0.25">
      <c r="B388" s="4">
        <v>45222</v>
      </c>
      <c r="C388">
        <v>1.0669999999999999</v>
      </c>
      <c r="D388">
        <v>10.9763</v>
      </c>
      <c r="E388" s="4">
        <v>45211</v>
      </c>
      <c r="F388">
        <v>9336</v>
      </c>
      <c r="G388">
        <v>31.650998999999999</v>
      </c>
      <c r="H388">
        <v>7.798</v>
      </c>
      <c r="I388">
        <v>3.8279999999999998</v>
      </c>
      <c r="J388">
        <v>30.09</v>
      </c>
      <c r="K388">
        <v>29.061978</v>
      </c>
      <c r="L388">
        <v>10.134014000000001</v>
      </c>
      <c r="M388">
        <v>34.57</v>
      </c>
      <c r="N388">
        <v>14.595000000000001</v>
      </c>
      <c r="O388">
        <v>3.8460000000000001</v>
      </c>
      <c r="P388">
        <v>3.5870000000000002</v>
      </c>
    </row>
    <row r="389" spans="2:16" x14ac:dyDescent="0.25">
      <c r="B389" s="4">
        <v>45219</v>
      </c>
      <c r="C389">
        <v>1.0593999999999999</v>
      </c>
      <c r="D389">
        <v>10.976100000000001</v>
      </c>
      <c r="E389" s="4">
        <v>45210</v>
      </c>
      <c r="F389">
        <v>9360.4</v>
      </c>
      <c r="G389">
        <v>31.566269999999999</v>
      </c>
      <c r="H389">
        <v>7.782</v>
      </c>
      <c r="I389">
        <v>3.8460000000000001</v>
      </c>
      <c r="J389">
        <v>30.16</v>
      </c>
      <c r="K389">
        <v>28.688884999999999</v>
      </c>
      <c r="L389">
        <v>10.186695</v>
      </c>
      <c r="M389">
        <v>34.619999999999997</v>
      </c>
      <c r="N389">
        <v>14.525</v>
      </c>
      <c r="O389">
        <v>3.867</v>
      </c>
      <c r="P389">
        <v>3.6105</v>
      </c>
    </row>
    <row r="390" spans="2:16" x14ac:dyDescent="0.25">
      <c r="B390" s="4">
        <v>45218</v>
      </c>
      <c r="C390">
        <v>1.0581</v>
      </c>
      <c r="D390">
        <v>10.960900000000001</v>
      </c>
      <c r="E390" s="4">
        <v>45209</v>
      </c>
      <c r="F390">
        <v>9352.1</v>
      </c>
      <c r="G390">
        <v>31.481541</v>
      </c>
      <c r="H390">
        <v>7.65</v>
      </c>
      <c r="I390">
        <v>3.8330000000000002</v>
      </c>
      <c r="J390">
        <v>31</v>
      </c>
      <c r="K390">
        <v>27.893608</v>
      </c>
      <c r="L390">
        <v>10.062175</v>
      </c>
      <c r="M390">
        <v>35.49</v>
      </c>
      <c r="N390">
        <v>14.705</v>
      </c>
      <c r="O390">
        <v>3.855</v>
      </c>
      <c r="P390">
        <v>3.6070000000000002</v>
      </c>
    </row>
    <row r="391" spans="2:16" x14ac:dyDescent="0.25">
      <c r="B391" s="4">
        <v>45217</v>
      </c>
      <c r="C391">
        <v>1.0537000000000001</v>
      </c>
      <c r="D391">
        <v>11.027699999999999</v>
      </c>
      <c r="E391" s="4">
        <v>45208</v>
      </c>
      <c r="F391">
        <v>9151.2999999999993</v>
      </c>
      <c r="G391">
        <v>30.963753000000001</v>
      </c>
      <c r="H391">
        <v>7.4219999999999997</v>
      </c>
      <c r="I391">
        <v>3.7759999999999998</v>
      </c>
      <c r="J391">
        <v>29.73</v>
      </c>
      <c r="K391">
        <v>27.481242000000002</v>
      </c>
      <c r="L391">
        <v>9.8083460000000002</v>
      </c>
      <c r="M391">
        <v>34.89</v>
      </c>
      <c r="N391">
        <v>14.535</v>
      </c>
      <c r="O391">
        <v>3.8140000000000001</v>
      </c>
      <c r="P391">
        <v>3.5125000000000002</v>
      </c>
    </row>
    <row r="392" spans="2:16" x14ac:dyDescent="0.25">
      <c r="B392" s="4">
        <v>45216</v>
      </c>
      <c r="C392">
        <v>1.0577000000000001</v>
      </c>
      <c r="D392">
        <v>10.90935</v>
      </c>
      <c r="E392" s="4">
        <v>45205</v>
      </c>
      <c r="F392">
        <v>9235.7999999999993</v>
      </c>
      <c r="G392">
        <v>30.991996</v>
      </c>
      <c r="H392">
        <v>7.6760000000000002</v>
      </c>
      <c r="I392">
        <v>3.819</v>
      </c>
      <c r="J392">
        <v>29.53</v>
      </c>
      <c r="K392">
        <v>27.844517</v>
      </c>
      <c r="L392">
        <v>9.7125620000000001</v>
      </c>
      <c r="M392">
        <v>35.19</v>
      </c>
      <c r="N392">
        <v>14.21</v>
      </c>
      <c r="O392">
        <v>3.7879999999999998</v>
      </c>
      <c r="P392">
        <v>3.6095000000000002</v>
      </c>
    </row>
    <row r="393" spans="2:16" x14ac:dyDescent="0.25">
      <c r="B393" s="4">
        <v>45215</v>
      </c>
      <c r="C393">
        <v>1.056</v>
      </c>
      <c r="D393">
        <v>10.919600000000001</v>
      </c>
      <c r="E393" s="4">
        <v>45204</v>
      </c>
      <c r="F393">
        <v>9157.7000000000007</v>
      </c>
      <c r="G393">
        <v>30.154119999999999</v>
      </c>
      <c r="H393">
        <v>7.6420000000000003</v>
      </c>
      <c r="I393">
        <v>3.734</v>
      </c>
      <c r="J393">
        <v>29.51</v>
      </c>
      <c r="K393">
        <v>27.687425000000001</v>
      </c>
      <c r="L393">
        <v>9.7077720000000003</v>
      </c>
      <c r="M393">
        <v>34.5</v>
      </c>
      <c r="N393">
        <v>14.39</v>
      </c>
      <c r="O393">
        <v>3.7850000000000001</v>
      </c>
      <c r="P393">
        <v>3.5505</v>
      </c>
    </row>
    <row r="394" spans="2:16" x14ac:dyDescent="0.25">
      <c r="B394" s="4">
        <v>45212</v>
      </c>
      <c r="C394">
        <v>1.0510999999999999</v>
      </c>
      <c r="D394">
        <v>11.03645</v>
      </c>
      <c r="E394" s="4">
        <v>45203</v>
      </c>
      <c r="F394">
        <v>9102.9</v>
      </c>
      <c r="G394">
        <v>31.406227000000001</v>
      </c>
      <c r="H394">
        <v>7.6260000000000003</v>
      </c>
      <c r="I394">
        <v>3.702</v>
      </c>
      <c r="J394">
        <v>29.35</v>
      </c>
      <c r="K394">
        <v>27.707060999999999</v>
      </c>
      <c r="L394">
        <v>9.5928310000000003</v>
      </c>
      <c r="M394">
        <v>34.340000000000003</v>
      </c>
      <c r="N394">
        <v>14.404999999999999</v>
      </c>
      <c r="O394">
        <v>3.738</v>
      </c>
      <c r="P394">
        <v>3.5225</v>
      </c>
    </row>
    <row r="395" spans="2:16" x14ac:dyDescent="0.25">
      <c r="B395" s="4">
        <v>45211</v>
      </c>
      <c r="C395">
        <v>1.0528</v>
      </c>
      <c r="D395">
        <v>11.000999999999999</v>
      </c>
      <c r="E395" s="4">
        <v>45202</v>
      </c>
      <c r="F395">
        <v>9165.5</v>
      </c>
      <c r="G395">
        <v>31.490956000000001</v>
      </c>
      <c r="H395">
        <v>7.7320000000000002</v>
      </c>
      <c r="I395">
        <v>3.722</v>
      </c>
      <c r="J395">
        <v>30.23</v>
      </c>
      <c r="K395">
        <v>27.707060999999999</v>
      </c>
      <c r="L395">
        <v>9.4750160000000001</v>
      </c>
      <c r="M395">
        <v>34.97</v>
      </c>
      <c r="N395">
        <v>15.015000000000001</v>
      </c>
      <c r="O395">
        <v>3.7749999999999999</v>
      </c>
      <c r="P395">
        <v>3.5550000000000002</v>
      </c>
    </row>
    <row r="396" spans="2:16" x14ac:dyDescent="0.25">
      <c r="B396" s="4">
        <v>45210</v>
      </c>
      <c r="C396">
        <v>1.0619000000000001</v>
      </c>
      <c r="D396">
        <v>10.906650000000001</v>
      </c>
      <c r="E396" s="4">
        <v>45201</v>
      </c>
      <c r="F396">
        <v>9319</v>
      </c>
      <c r="G396">
        <v>31.745142999999999</v>
      </c>
      <c r="H396">
        <v>7.6920000000000002</v>
      </c>
      <c r="I396">
        <v>3.7719999999999998</v>
      </c>
      <c r="J396">
        <v>32.21</v>
      </c>
      <c r="K396">
        <v>28.197973000000001</v>
      </c>
      <c r="L396">
        <v>9.8322920000000007</v>
      </c>
      <c r="M396">
        <v>35.409999999999997</v>
      </c>
      <c r="N396">
        <v>15.345000000000001</v>
      </c>
      <c r="O396">
        <v>3.823</v>
      </c>
      <c r="P396">
        <v>3.5724999999999998</v>
      </c>
    </row>
    <row r="397" spans="2:16" x14ac:dyDescent="0.25">
      <c r="B397" s="4">
        <v>45209</v>
      </c>
      <c r="C397">
        <v>1.0605</v>
      </c>
      <c r="D397">
        <v>10.873250000000001</v>
      </c>
      <c r="E397" s="4">
        <v>45198</v>
      </c>
      <c r="F397">
        <v>9428</v>
      </c>
      <c r="G397">
        <v>32.074644999999997</v>
      </c>
      <c r="H397">
        <v>7.71</v>
      </c>
      <c r="I397">
        <v>3.786</v>
      </c>
      <c r="J397">
        <v>32.97</v>
      </c>
      <c r="K397">
        <v>28.443428999999998</v>
      </c>
      <c r="L397">
        <v>10.148382</v>
      </c>
      <c r="M397">
        <v>35.29</v>
      </c>
      <c r="N397">
        <v>15.57</v>
      </c>
      <c r="O397">
        <v>3.8679999999999999</v>
      </c>
      <c r="P397">
        <v>3.6185</v>
      </c>
    </row>
    <row r="398" spans="2:16" x14ac:dyDescent="0.25">
      <c r="B398" s="4">
        <v>45208</v>
      </c>
      <c r="C398">
        <v>1.0567</v>
      </c>
      <c r="D398">
        <v>10.96415</v>
      </c>
      <c r="E398" s="4">
        <v>45197</v>
      </c>
      <c r="F398">
        <v>9426.7999999999993</v>
      </c>
      <c r="G398">
        <v>31.952258</v>
      </c>
      <c r="H398">
        <v>7.6879999999999997</v>
      </c>
      <c r="I398">
        <v>3.766</v>
      </c>
      <c r="J398">
        <v>32.42</v>
      </c>
      <c r="K398">
        <v>28.787067</v>
      </c>
      <c r="L398">
        <v>10.124435</v>
      </c>
      <c r="M398">
        <v>35.57</v>
      </c>
      <c r="N398">
        <v>15.73</v>
      </c>
      <c r="O398">
        <v>3.8679999999999999</v>
      </c>
      <c r="P398">
        <v>3.65</v>
      </c>
    </row>
    <row r="399" spans="2:16" x14ac:dyDescent="0.25">
      <c r="B399" s="4">
        <v>45205</v>
      </c>
      <c r="C399">
        <v>1.0587500000000001</v>
      </c>
      <c r="D399">
        <v>10.959949999999999</v>
      </c>
      <c r="E399" s="4">
        <v>45196</v>
      </c>
      <c r="F399">
        <v>9331.9</v>
      </c>
      <c r="G399">
        <v>31.820457000000001</v>
      </c>
      <c r="H399">
        <v>7.4459999999999997</v>
      </c>
      <c r="I399">
        <v>3.718</v>
      </c>
      <c r="J399">
        <v>33.51</v>
      </c>
      <c r="K399">
        <v>28.914704</v>
      </c>
      <c r="L399">
        <v>10.181906</v>
      </c>
      <c r="M399">
        <v>35</v>
      </c>
      <c r="N399">
        <v>15.565</v>
      </c>
      <c r="O399">
        <v>3.8650000000000002</v>
      </c>
      <c r="P399">
        <v>3.4944999999999999</v>
      </c>
    </row>
    <row r="400" spans="2:16" x14ac:dyDescent="0.25">
      <c r="B400" s="4">
        <v>45204</v>
      </c>
      <c r="C400">
        <v>1.0549999999999999</v>
      </c>
      <c r="D400">
        <v>11.0015</v>
      </c>
      <c r="E400" s="4">
        <v>45195</v>
      </c>
      <c r="F400">
        <v>9366.9</v>
      </c>
      <c r="G400">
        <v>31.895772000000001</v>
      </c>
      <c r="H400">
        <v>7.37</v>
      </c>
      <c r="I400">
        <v>3.7010000000000001</v>
      </c>
      <c r="J400">
        <v>34.369999999999997</v>
      </c>
      <c r="K400">
        <v>28.904886000000001</v>
      </c>
      <c r="L400">
        <v>10.359108000000001</v>
      </c>
      <c r="M400">
        <v>34.97</v>
      </c>
      <c r="N400">
        <v>15.43</v>
      </c>
      <c r="O400">
        <v>3.9319999999999999</v>
      </c>
      <c r="P400">
        <v>3.4344999999999999</v>
      </c>
    </row>
    <row r="401" spans="2:16" x14ac:dyDescent="0.25">
      <c r="B401" s="4">
        <v>45203</v>
      </c>
      <c r="C401">
        <v>1.0505</v>
      </c>
      <c r="D401">
        <v>11.068250000000001</v>
      </c>
      <c r="E401" s="4">
        <v>45194</v>
      </c>
      <c r="F401">
        <v>9386</v>
      </c>
      <c r="G401">
        <v>31.848700000000001</v>
      </c>
      <c r="H401">
        <v>7.39</v>
      </c>
      <c r="I401">
        <v>3.62</v>
      </c>
      <c r="J401">
        <v>34.92</v>
      </c>
      <c r="K401">
        <v>29.061978</v>
      </c>
      <c r="L401">
        <v>10.316005000000001</v>
      </c>
      <c r="M401">
        <v>35.19</v>
      </c>
      <c r="N401">
        <v>15.625</v>
      </c>
      <c r="O401">
        <v>3.9649999999999999</v>
      </c>
      <c r="P401">
        <v>3.45</v>
      </c>
    </row>
    <row r="402" spans="2:16" x14ac:dyDescent="0.25">
      <c r="B402" s="4">
        <v>45202</v>
      </c>
      <c r="C402">
        <v>1.0467</v>
      </c>
      <c r="D402">
        <v>11.087899999999999</v>
      </c>
      <c r="E402" s="4">
        <v>45191</v>
      </c>
      <c r="F402">
        <v>9502</v>
      </c>
      <c r="G402">
        <v>32.06523</v>
      </c>
      <c r="H402">
        <v>7.4660000000000002</v>
      </c>
      <c r="I402">
        <v>3.669</v>
      </c>
      <c r="J402">
        <v>35.450000000000003</v>
      </c>
      <c r="K402">
        <v>29.179797000000001</v>
      </c>
      <c r="L402">
        <v>10.497995</v>
      </c>
      <c r="M402">
        <v>35.31</v>
      </c>
      <c r="N402">
        <v>15.62</v>
      </c>
      <c r="O402">
        <v>4.0419999999999998</v>
      </c>
      <c r="P402">
        <v>3.4820000000000002</v>
      </c>
    </row>
    <row r="403" spans="2:16" x14ac:dyDescent="0.25">
      <c r="B403" s="4">
        <v>45201</v>
      </c>
      <c r="C403">
        <v>1.0478000000000001</v>
      </c>
      <c r="D403">
        <v>11.0535</v>
      </c>
      <c r="E403" s="4">
        <v>45190</v>
      </c>
      <c r="F403">
        <v>9548.9</v>
      </c>
      <c r="G403">
        <v>32.159374</v>
      </c>
      <c r="H403">
        <v>7.492</v>
      </c>
      <c r="I403">
        <v>3.6549999999999998</v>
      </c>
      <c r="J403">
        <v>35.47</v>
      </c>
      <c r="K403">
        <v>29.454706999999999</v>
      </c>
      <c r="L403">
        <v>10.545888</v>
      </c>
      <c r="M403">
        <v>35.479999999999997</v>
      </c>
      <c r="N403">
        <v>15.65</v>
      </c>
      <c r="O403">
        <v>4.08</v>
      </c>
      <c r="P403">
        <v>3.5065</v>
      </c>
    </row>
    <row r="404" spans="2:16" x14ac:dyDescent="0.25">
      <c r="B404" s="4">
        <v>45198</v>
      </c>
      <c r="C404">
        <v>1.0571999999999999</v>
      </c>
      <c r="D404">
        <v>10.921200000000001</v>
      </c>
      <c r="E404" s="4">
        <v>45189</v>
      </c>
      <c r="F404">
        <v>9645.7999999999993</v>
      </c>
      <c r="G404">
        <v>32.347659999999998</v>
      </c>
      <c r="H404">
        <v>7.4939999999999998</v>
      </c>
      <c r="I404">
        <v>3.613</v>
      </c>
      <c r="J404">
        <v>36.24</v>
      </c>
      <c r="K404">
        <v>29.788526999999998</v>
      </c>
      <c r="L404">
        <v>10.785349</v>
      </c>
      <c r="M404">
        <v>35.79</v>
      </c>
      <c r="N404">
        <v>15.365</v>
      </c>
      <c r="O404">
        <v>4.0890000000000004</v>
      </c>
      <c r="P404">
        <v>3.5230000000000001</v>
      </c>
    </row>
    <row r="405" spans="2:16" x14ac:dyDescent="0.25">
      <c r="B405" s="4">
        <v>45197</v>
      </c>
      <c r="C405">
        <v>1.0561</v>
      </c>
      <c r="D405">
        <v>10.921099999999999</v>
      </c>
      <c r="E405" s="4">
        <v>45188</v>
      </c>
      <c r="F405">
        <v>9527.2000000000007</v>
      </c>
      <c r="G405">
        <v>32.244103000000003</v>
      </c>
      <c r="H405">
        <v>7.3140000000000001</v>
      </c>
      <c r="I405">
        <v>3.5779999999999998</v>
      </c>
      <c r="J405">
        <v>35.979999999999997</v>
      </c>
      <c r="K405">
        <v>30.014347000000001</v>
      </c>
      <c r="L405">
        <v>10.665619</v>
      </c>
      <c r="M405">
        <v>35.21</v>
      </c>
      <c r="N405">
        <v>15.484999999999999</v>
      </c>
      <c r="O405">
        <v>4.0270000000000001</v>
      </c>
      <c r="P405">
        <v>3.464</v>
      </c>
    </row>
    <row r="406" spans="2:16" x14ac:dyDescent="0.25">
      <c r="B406" s="4">
        <v>45196</v>
      </c>
      <c r="C406">
        <v>1.0502</v>
      </c>
      <c r="D406">
        <v>11.067600000000001</v>
      </c>
      <c r="E406" s="4">
        <v>45187</v>
      </c>
      <c r="F406">
        <v>9482.1</v>
      </c>
      <c r="G406">
        <v>31.650998999999999</v>
      </c>
      <c r="H406">
        <v>7.1559999999999997</v>
      </c>
      <c r="I406">
        <v>3.5539999999999998</v>
      </c>
      <c r="J406">
        <v>35.9</v>
      </c>
      <c r="K406">
        <v>29.749254000000001</v>
      </c>
      <c r="L406">
        <v>10.588991</v>
      </c>
      <c r="M406">
        <v>35.590000000000003</v>
      </c>
      <c r="N406">
        <v>15.385</v>
      </c>
      <c r="O406">
        <v>3.9870000000000001</v>
      </c>
      <c r="P406">
        <v>3.4455</v>
      </c>
    </row>
    <row r="407" spans="2:16" x14ac:dyDescent="0.25">
      <c r="B407" s="4">
        <v>45195</v>
      </c>
      <c r="C407">
        <v>1.0571999999999999</v>
      </c>
      <c r="D407">
        <v>10.9945</v>
      </c>
      <c r="E407" s="4">
        <v>45184</v>
      </c>
      <c r="F407">
        <v>9549.7000000000007</v>
      </c>
      <c r="G407">
        <v>31.453298</v>
      </c>
      <c r="H407">
        <v>7.21</v>
      </c>
      <c r="I407">
        <v>3.544</v>
      </c>
      <c r="J407">
        <v>36.04</v>
      </c>
      <c r="K407">
        <v>29.876891000000001</v>
      </c>
      <c r="L407">
        <v>10.617725999999999</v>
      </c>
      <c r="M407">
        <v>36.19</v>
      </c>
      <c r="N407">
        <v>15.26</v>
      </c>
      <c r="O407">
        <v>3.9369999999999998</v>
      </c>
      <c r="P407">
        <v>3.4914999999999998</v>
      </c>
    </row>
    <row r="408" spans="2:16" x14ac:dyDescent="0.25">
      <c r="B408" s="4">
        <v>45194</v>
      </c>
      <c r="C408">
        <v>1.0591999999999999</v>
      </c>
      <c r="D408">
        <v>11.0581</v>
      </c>
      <c r="E408" s="4">
        <v>45183</v>
      </c>
      <c r="F408">
        <v>9549</v>
      </c>
      <c r="G408">
        <v>31.010825000000001</v>
      </c>
      <c r="H408">
        <v>7.2439999999999998</v>
      </c>
      <c r="I408">
        <v>3.597</v>
      </c>
      <c r="J408">
        <v>35.97</v>
      </c>
      <c r="K408">
        <v>29.454706999999999</v>
      </c>
      <c r="L408">
        <v>10.541099000000001</v>
      </c>
      <c r="M408">
        <v>35.96</v>
      </c>
      <c r="N408">
        <v>15.285</v>
      </c>
      <c r="O408">
        <v>3.9449999999999998</v>
      </c>
      <c r="P408">
        <v>3.5255000000000001</v>
      </c>
    </row>
    <row r="409" spans="2:16" x14ac:dyDescent="0.25">
      <c r="B409" s="4">
        <v>45191</v>
      </c>
      <c r="C409">
        <v>1.0653999999999999</v>
      </c>
      <c r="D409">
        <v>11.1371</v>
      </c>
      <c r="E409" s="4">
        <v>45182</v>
      </c>
      <c r="F409">
        <v>9424.1</v>
      </c>
      <c r="G409">
        <v>30.747223000000002</v>
      </c>
      <c r="H409">
        <v>7.1180000000000003</v>
      </c>
      <c r="I409">
        <v>3.5419999999999998</v>
      </c>
      <c r="J409">
        <v>35.32</v>
      </c>
      <c r="K409">
        <v>29.022704999999998</v>
      </c>
      <c r="L409">
        <v>10.330372000000001</v>
      </c>
      <c r="M409">
        <v>35.619999999999997</v>
      </c>
      <c r="N409">
        <v>15.05</v>
      </c>
      <c r="O409">
        <v>3.9569999999999999</v>
      </c>
      <c r="P409">
        <v>3.4540000000000002</v>
      </c>
    </row>
    <row r="410" spans="2:16" x14ac:dyDescent="0.25">
      <c r="B410" s="4">
        <v>45190</v>
      </c>
      <c r="C410">
        <v>1.0660000000000001</v>
      </c>
      <c r="D410">
        <v>11.170299999999999</v>
      </c>
      <c r="E410" s="4">
        <v>45181</v>
      </c>
      <c r="F410">
        <v>9455.4</v>
      </c>
      <c r="G410">
        <v>30.935510000000001</v>
      </c>
      <c r="H410">
        <v>7.0919999999999996</v>
      </c>
      <c r="I410">
        <v>3.5939999999999999</v>
      </c>
      <c r="J410">
        <v>35.22</v>
      </c>
      <c r="K410">
        <v>29.219069999999999</v>
      </c>
      <c r="L410">
        <v>10.349529</v>
      </c>
      <c r="M410">
        <v>35.79</v>
      </c>
      <c r="N410">
        <v>15.13</v>
      </c>
      <c r="O410">
        <v>3.94</v>
      </c>
      <c r="P410">
        <v>3.4460000000000002</v>
      </c>
    </row>
    <row r="411" spans="2:16" x14ac:dyDescent="0.25">
      <c r="B411" s="4">
        <v>45189</v>
      </c>
      <c r="C411">
        <v>1.0661</v>
      </c>
      <c r="D411">
        <v>11.141</v>
      </c>
      <c r="E411" s="4">
        <v>45180</v>
      </c>
      <c r="F411">
        <v>9435.2000000000007</v>
      </c>
      <c r="G411">
        <v>31.010825000000001</v>
      </c>
      <c r="H411">
        <v>7.07</v>
      </c>
      <c r="I411">
        <v>3.5819999999999999</v>
      </c>
      <c r="J411">
        <v>35</v>
      </c>
      <c r="K411">
        <v>29.248524</v>
      </c>
      <c r="L411">
        <v>10.359108000000001</v>
      </c>
      <c r="M411">
        <v>35.799999999999997</v>
      </c>
      <c r="N411">
        <v>15.074999999999999</v>
      </c>
      <c r="O411">
        <v>3.8940000000000001</v>
      </c>
      <c r="P411">
        <v>3.4340000000000002</v>
      </c>
    </row>
    <row r="412" spans="2:16" x14ac:dyDescent="0.25">
      <c r="B412" s="4">
        <v>45188</v>
      </c>
      <c r="C412">
        <v>1.0679000000000001</v>
      </c>
      <c r="D412">
        <v>11.1693</v>
      </c>
      <c r="E412" s="4">
        <v>45177</v>
      </c>
      <c r="F412">
        <v>9364.6</v>
      </c>
      <c r="G412">
        <v>30.577764999999999</v>
      </c>
      <c r="H412">
        <v>6.97</v>
      </c>
      <c r="I412">
        <v>3.5550000000000002</v>
      </c>
      <c r="J412">
        <v>34.549999999999997</v>
      </c>
      <c r="K412">
        <v>29.111069000000001</v>
      </c>
      <c r="L412">
        <v>10.450103</v>
      </c>
      <c r="M412">
        <v>35.29</v>
      </c>
      <c r="N412">
        <v>14.9</v>
      </c>
      <c r="O412">
        <v>3.8460000000000001</v>
      </c>
      <c r="P412">
        <v>3.4079999999999999</v>
      </c>
    </row>
    <row r="413" spans="2:16" x14ac:dyDescent="0.25">
      <c r="B413" s="4">
        <v>45187</v>
      </c>
      <c r="C413">
        <v>1.0691999999999999</v>
      </c>
      <c r="D413">
        <v>11.15</v>
      </c>
      <c r="E413" s="4">
        <v>45176</v>
      </c>
      <c r="F413">
        <v>9310</v>
      </c>
      <c r="G413">
        <v>30.493036</v>
      </c>
      <c r="H413">
        <v>6.944</v>
      </c>
      <c r="I413">
        <v>3.52</v>
      </c>
      <c r="J413">
        <v>34.74</v>
      </c>
      <c r="K413">
        <v>28.855795000000001</v>
      </c>
      <c r="L413">
        <v>10.402210999999999</v>
      </c>
      <c r="M413">
        <v>35.07</v>
      </c>
      <c r="N413">
        <v>14.625</v>
      </c>
      <c r="O413">
        <v>3.839</v>
      </c>
      <c r="P413">
        <v>3.3759999999999999</v>
      </c>
    </row>
    <row r="414" spans="2:16" x14ac:dyDescent="0.25">
      <c r="B414" s="4">
        <v>45184</v>
      </c>
      <c r="C414">
        <v>1.0657000000000001</v>
      </c>
      <c r="D414">
        <v>11.188800000000001</v>
      </c>
      <c r="E414" s="4">
        <v>45175</v>
      </c>
      <c r="F414">
        <v>9314.4</v>
      </c>
      <c r="G414">
        <v>30.351821000000001</v>
      </c>
      <c r="H414">
        <v>7.02</v>
      </c>
      <c r="I414">
        <v>3.5910000000000002</v>
      </c>
      <c r="J414">
        <v>35.130000000000003</v>
      </c>
      <c r="K414">
        <v>28.571065999999998</v>
      </c>
      <c r="L414">
        <v>10.239376999999999</v>
      </c>
      <c r="M414">
        <v>35.28</v>
      </c>
      <c r="N414">
        <v>14.595000000000001</v>
      </c>
      <c r="O414">
        <v>3.7610000000000001</v>
      </c>
      <c r="P414">
        <v>3.407</v>
      </c>
    </row>
    <row r="415" spans="2:16" x14ac:dyDescent="0.25">
      <c r="B415" s="4">
        <v>45183</v>
      </c>
      <c r="C415">
        <v>1.0643</v>
      </c>
      <c r="D415">
        <v>11.1858</v>
      </c>
      <c r="E415" s="4">
        <v>45174</v>
      </c>
      <c r="F415">
        <v>9392</v>
      </c>
      <c r="G415">
        <v>30.370650000000001</v>
      </c>
      <c r="H415">
        <v>7.1559999999999997</v>
      </c>
      <c r="I415">
        <v>3.6429999999999998</v>
      </c>
      <c r="J415">
        <v>35.57</v>
      </c>
      <c r="K415">
        <v>28.571065999999998</v>
      </c>
      <c r="L415">
        <v>10.191485</v>
      </c>
      <c r="M415">
        <v>35.42</v>
      </c>
      <c r="N415">
        <v>14.715</v>
      </c>
      <c r="O415">
        <v>3.7509999999999999</v>
      </c>
      <c r="P415">
        <v>3.5030000000000001</v>
      </c>
    </row>
    <row r="416" spans="2:16" x14ac:dyDescent="0.25">
      <c r="B416" s="4">
        <v>45182</v>
      </c>
      <c r="C416">
        <v>1.0729</v>
      </c>
      <c r="D416">
        <v>11.1349</v>
      </c>
      <c r="E416" s="4">
        <v>45173</v>
      </c>
      <c r="F416">
        <v>9416.2999999999993</v>
      </c>
      <c r="G416">
        <v>30.474207</v>
      </c>
      <c r="H416">
        <v>7.2880000000000003</v>
      </c>
      <c r="I416">
        <v>3.641</v>
      </c>
      <c r="J416">
        <v>35.700000000000003</v>
      </c>
      <c r="K416">
        <v>28.600521000000001</v>
      </c>
      <c r="L416">
        <v>10.28248</v>
      </c>
      <c r="M416">
        <v>34.950000000000003</v>
      </c>
      <c r="N416">
        <v>14.65</v>
      </c>
      <c r="O416">
        <v>3.7530000000000001</v>
      </c>
      <c r="P416">
        <v>3.5150000000000001</v>
      </c>
    </row>
    <row r="417" spans="2:16" x14ac:dyDescent="0.25">
      <c r="B417" s="4">
        <v>45181</v>
      </c>
      <c r="C417">
        <v>1.0753999999999999</v>
      </c>
      <c r="D417">
        <v>11.08245</v>
      </c>
      <c r="E417" s="4">
        <v>45170</v>
      </c>
      <c r="F417">
        <v>9449.6</v>
      </c>
      <c r="G417">
        <v>30.43655</v>
      </c>
      <c r="H417">
        <v>7.2640000000000002</v>
      </c>
      <c r="I417">
        <v>3.6859999999999999</v>
      </c>
      <c r="J417">
        <v>35.53</v>
      </c>
      <c r="K417">
        <v>28.600521000000001</v>
      </c>
      <c r="L417">
        <v>10.383054</v>
      </c>
      <c r="M417">
        <v>35</v>
      </c>
      <c r="N417">
        <v>14.71</v>
      </c>
      <c r="O417">
        <v>3.8279999999999998</v>
      </c>
      <c r="P417">
        <v>3.5194999999999999</v>
      </c>
    </row>
    <row r="418" spans="2:16" x14ac:dyDescent="0.25">
      <c r="B418" s="4">
        <v>45180</v>
      </c>
      <c r="C418">
        <v>1.075</v>
      </c>
      <c r="D418">
        <v>11.0784</v>
      </c>
      <c r="E418" s="4">
        <v>45169</v>
      </c>
      <c r="F418">
        <v>9505.9</v>
      </c>
      <c r="G418">
        <v>30.493036</v>
      </c>
      <c r="H418">
        <v>7.266</v>
      </c>
      <c r="I418">
        <v>3.734</v>
      </c>
      <c r="J418">
        <v>35.299999999999997</v>
      </c>
      <c r="K418">
        <v>28.718340000000001</v>
      </c>
      <c r="L418">
        <v>10.497995</v>
      </c>
      <c r="M418">
        <v>35.36</v>
      </c>
      <c r="N418">
        <v>14.22</v>
      </c>
      <c r="O418">
        <v>3.8239999999999998</v>
      </c>
      <c r="P418">
        <v>3.6019999999999999</v>
      </c>
    </row>
    <row r="419" spans="2:16" x14ac:dyDescent="0.25">
      <c r="B419" s="4">
        <v>45177</v>
      </c>
      <c r="C419">
        <v>1.0700499999999999</v>
      </c>
      <c r="D419">
        <v>11.126899999999999</v>
      </c>
      <c r="E419" s="4">
        <v>45168</v>
      </c>
      <c r="F419">
        <v>9551.1</v>
      </c>
      <c r="G419">
        <v>30.445964</v>
      </c>
      <c r="H419">
        <v>7.3940000000000001</v>
      </c>
      <c r="I419">
        <v>3.8679999999999999</v>
      </c>
      <c r="J419">
        <v>35.01</v>
      </c>
      <c r="K419">
        <v>28.708521000000001</v>
      </c>
      <c r="L419">
        <v>10.521941999999999</v>
      </c>
      <c r="M419">
        <v>35.32</v>
      </c>
      <c r="N419">
        <v>14.4</v>
      </c>
      <c r="O419">
        <v>3.8159999999999998</v>
      </c>
      <c r="P419">
        <v>3.6284999999999998</v>
      </c>
    </row>
    <row r="420" spans="2:16" x14ac:dyDescent="0.25">
      <c r="B420" s="4">
        <v>45176</v>
      </c>
      <c r="C420">
        <v>1.0701000000000001</v>
      </c>
      <c r="D420">
        <v>11.14475</v>
      </c>
      <c r="E420" s="4">
        <v>45167</v>
      </c>
      <c r="F420">
        <v>9581.2000000000007</v>
      </c>
      <c r="G420">
        <v>30.295335000000001</v>
      </c>
      <c r="H420">
        <v>7.35</v>
      </c>
      <c r="I420">
        <v>3.8570000000000002</v>
      </c>
      <c r="J420">
        <v>35.200000000000003</v>
      </c>
      <c r="K420">
        <v>28.728158000000001</v>
      </c>
      <c r="L420">
        <v>10.770982</v>
      </c>
      <c r="M420">
        <v>35.24</v>
      </c>
      <c r="N420">
        <v>14.365</v>
      </c>
      <c r="O420">
        <v>3.7949999999999999</v>
      </c>
      <c r="P420">
        <v>3.6315</v>
      </c>
    </row>
    <row r="421" spans="2:16" x14ac:dyDescent="0.25">
      <c r="B421" s="4">
        <v>45175</v>
      </c>
      <c r="C421">
        <v>1.0727500000000001</v>
      </c>
      <c r="D421">
        <v>11.110950000000001</v>
      </c>
      <c r="E421" s="4">
        <v>45166</v>
      </c>
      <c r="F421">
        <v>9490.1</v>
      </c>
      <c r="G421">
        <v>30.238848999999998</v>
      </c>
      <c r="H421">
        <v>7.2779999999999996</v>
      </c>
      <c r="I421">
        <v>3.8290000000000002</v>
      </c>
      <c r="J421">
        <v>34.94</v>
      </c>
      <c r="K421">
        <v>28.747793999999999</v>
      </c>
      <c r="L421">
        <v>10.598568999999999</v>
      </c>
      <c r="M421">
        <v>34.96</v>
      </c>
      <c r="N421">
        <v>14.26</v>
      </c>
      <c r="O421">
        <v>3.7389999999999999</v>
      </c>
      <c r="P421">
        <v>3.6425000000000001</v>
      </c>
    </row>
    <row r="422" spans="2:16" x14ac:dyDescent="0.25">
      <c r="B422" s="4">
        <v>45174</v>
      </c>
      <c r="C422">
        <v>1.0722</v>
      </c>
      <c r="D422">
        <v>11.0998</v>
      </c>
      <c r="E422" s="4">
        <v>45163</v>
      </c>
      <c r="F422">
        <v>9338.9</v>
      </c>
      <c r="G422">
        <v>29.815204000000001</v>
      </c>
      <c r="H422">
        <v>7.15</v>
      </c>
      <c r="I422">
        <v>3.7850000000000001</v>
      </c>
      <c r="J422">
        <v>34.29</v>
      </c>
      <c r="K422">
        <v>28.374701000000002</v>
      </c>
      <c r="L422">
        <v>10.502784999999999</v>
      </c>
      <c r="M422">
        <v>34.21</v>
      </c>
      <c r="N422">
        <v>14.074999999999999</v>
      </c>
      <c r="O422">
        <v>3.6869999999999998</v>
      </c>
      <c r="P422">
        <v>3.5379999999999998</v>
      </c>
    </row>
    <row r="423" spans="2:16" x14ac:dyDescent="0.25">
      <c r="B423" s="4">
        <v>45173</v>
      </c>
      <c r="C423">
        <v>1.0795999999999999</v>
      </c>
      <c r="D423">
        <v>10.9933</v>
      </c>
      <c r="E423" s="4">
        <v>45162</v>
      </c>
      <c r="F423">
        <v>9324.7000000000007</v>
      </c>
      <c r="G423">
        <v>30.050561999999999</v>
      </c>
      <c r="H423">
        <v>7.1719999999999997</v>
      </c>
      <c r="I423">
        <v>3.8050000000000002</v>
      </c>
      <c r="J423">
        <v>34.32</v>
      </c>
      <c r="K423">
        <v>28.453247000000001</v>
      </c>
      <c r="L423">
        <v>10.397422000000001</v>
      </c>
      <c r="M423">
        <v>33.99</v>
      </c>
      <c r="N423">
        <v>13.85</v>
      </c>
      <c r="O423">
        <v>3.69</v>
      </c>
      <c r="P423">
        <v>3.536</v>
      </c>
    </row>
    <row r="424" spans="2:16" x14ac:dyDescent="0.25">
      <c r="B424" s="4">
        <v>45170</v>
      </c>
      <c r="C424">
        <v>1.0774999999999999</v>
      </c>
      <c r="D424">
        <v>11.032999999999999</v>
      </c>
      <c r="E424" s="4">
        <v>45161</v>
      </c>
      <c r="F424">
        <v>9315.6</v>
      </c>
      <c r="G424">
        <v>29.890518</v>
      </c>
      <c r="H424">
        <v>7.0780000000000003</v>
      </c>
      <c r="I424">
        <v>3.762</v>
      </c>
      <c r="J424">
        <v>34.6</v>
      </c>
      <c r="K424">
        <v>28.492519999999999</v>
      </c>
      <c r="L424">
        <v>10.392632000000001</v>
      </c>
      <c r="M424">
        <v>34.15</v>
      </c>
      <c r="N424">
        <v>13.72</v>
      </c>
      <c r="O424">
        <v>3.665</v>
      </c>
      <c r="P424">
        <v>3.5339999999999998</v>
      </c>
    </row>
    <row r="425" spans="2:16" x14ac:dyDescent="0.25">
      <c r="B425" s="4">
        <v>45169</v>
      </c>
      <c r="C425">
        <v>1.0843</v>
      </c>
      <c r="D425">
        <v>10.9499</v>
      </c>
      <c r="E425" s="4">
        <v>45160</v>
      </c>
      <c r="F425">
        <v>9314</v>
      </c>
      <c r="G425">
        <v>29.881104000000001</v>
      </c>
      <c r="H425">
        <v>7.1280000000000001</v>
      </c>
      <c r="I425">
        <v>3.8069999999999999</v>
      </c>
      <c r="J425">
        <v>34.04</v>
      </c>
      <c r="K425">
        <v>28.620156999999999</v>
      </c>
      <c r="L425">
        <v>10.229799</v>
      </c>
      <c r="M425">
        <v>34.49</v>
      </c>
      <c r="N425">
        <v>13.914999999999999</v>
      </c>
      <c r="O425">
        <v>3.6080000000000001</v>
      </c>
      <c r="P425">
        <v>3.5764999999999998</v>
      </c>
    </row>
    <row r="426" spans="2:16" x14ac:dyDescent="0.25">
      <c r="B426" s="4">
        <v>45168</v>
      </c>
      <c r="C426">
        <v>1.0926</v>
      </c>
      <c r="D426">
        <v>10.8383</v>
      </c>
      <c r="E426" s="4">
        <v>45159</v>
      </c>
      <c r="F426">
        <v>9262.7999999999993</v>
      </c>
      <c r="G426">
        <v>29.476288</v>
      </c>
      <c r="H426">
        <v>7.0960000000000001</v>
      </c>
      <c r="I426">
        <v>3.7869999999999999</v>
      </c>
      <c r="J426">
        <v>33.96</v>
      </c>
      <c r="K426">
        <v>28.266701000000001</v>
      </c>
      <c r="L426">
        <v>10.153171</v>
      </c>
      <c r="M426">
        <v>34.11</v>
      </c>
      <c r="N426">
        <v>14.005000000000001</v>
      </c>
      <c r="O426">
        <v>3.6080000000000001</v>
      </c>
      <c r="P426">
        <v>3.5609999999999999</v>
      </c>
    </row>
    <row r="427" spans="2:16" x14ac:dyDescent="0.25">
      <c r="B427" s="4">
        <v>45167</v>
      </c>
      <c r="C427">
        <v>1.0879000000000001</v>
      </c>
      <c r="D427">
        <v>10.871600000000001</v>
      </c>
      <c r="E427" s="4">
        <v>45156</v>
      </c>
      <c r="F427">
        <v>9267.7000000000007</v>
      </c>
      <c r="G427">
        <v>29.466873</v>
      </c>
      <c r="H427">
        <v>7.06</v>
      </c>
      <c r="I427">
        <v>3.8050000000000002</v>
      </c>
      <c r="J427">
        <v>34.369999999999997</v>
      </c>
      <c r="K427">
        <v>28.296154999999999</v>
      </c>
      <c r="L427">
        <v>10.177117000000001</v>
      </c>
      <c r="M427">
        <v>33.99</v>
      </c>
      <c r="N427">
        <v>13.86</v>
      </c>
      <c r="O427">
        <v>3.6259999999999999</v>
      </c>
      <c r="P427">
        <v>3.5514999999999999</v>
      </c>
    </row>
    <row r="428" spans="2:16" x14ac:dyDescent="0.25">
      <c r="B428" s="4">
        <v>45166</v>
      </c>
      <c r="C428">
        <v>1.0819000000000001</v>
      </c>
      <c r="D428">
        <v>10.9847</v>
      </c>
      <c r="E428" s="4">
        <v>45155</v>
      </c>
      <c r="F428">
        <v>9278</v>
      </c>
      <c r="G428">
        <v>29.448045</v>
      </c>
      <c r="H428">
        <v>7.0780000000000003</v>
      </c>
      <c r="I428">
        <v>3.7959999999999998</v>
      </c>
      <c r="J428">
        <v>34.24</v>
      </c>
      <c r="K428">
        <v>28.65943</v>
      </c>
      <c r="L428">
        <v>10.119645999999999</v>
      </c>
      <c r="M428">
        <v>34</v>
      </c>
      <c r="N428">
        <v>13.815</v>
      </c>
      <c r="O428">
        <v>3.6030000000000002</v>
      </c>
      <c r="P428">
        <v>3.5569999999999999</v>
      </c>
    </row>
    <row r="429" spans="2:16" x14ac:dyDescent="0.25">
      <c r="B429" s="4">
        <v>45163</v>
      </c>
      <c r="C429">
        <v>1.0802</v>
      </c>
      <c r="D429">
        <v>11.0562</v>
      </c>
      <c r="E429" s="4">
        <v>45154</v>
      </c>
      <c r="F429">
        <v>9350.5</v>
      </c>
      <c r="G429">
        <v>29.683402999999998</v>
      </c>
      <c r="H429">
        <v>7.09</v>
      </c>
      <c r="I429">
        <v>3.77</v>
      </c>
      <c r="J429">
        <v>35.26</v>
      </c>
      <c r="K429">
        <v>28.983432000000001</v>
      </c>
      <c r="L429">
        <v>10.258533999999999</v>
      </c>
      <c r="M429">
        <v>33.89</v>
      </c>
      <c r="N429">
        <v>13.725</v>
      </c>
      <c r="O429">
        <v>3.6</v>
      </c>
      <c r="P429">
        <v>3.5565000000000002</v>
      </c>
    </row>
    <row r="430" spans="2:16" x14ac:dyDescent="0.25">
      <c r="B430" s="4">
        <v>45162</v>
      </c>
      <c r="C430">
        <v>1.0810999999999999</v>
      </c>
      <c r="D430">
        <v>10.99465</v>
      </c>
      <c r="E430" s="4">
        <v>45153</v>
      </c>
      <c r="F430">
        <v>9347.5</v>
      </c>
      <c r="G430">
        <v>29.664574000000002</v>
      </c>
      <c r="H430">
        <v>7.1120000000000001</v>
      </c>
      <c r="I430">
        <v>3.8109999999999999</v>
      </c>
      <c r="J430">
        <v>35.49</v>
      </c>
      <c r="K430">
        <v>29.189615</v>
      </c>
      <c r="L430">
        <v>10.196274000000001</v>
      </c>
      <c r="M430">
        <v>33.549999999999997</v>
      </c>
      <c r="N430">
        <v>13.75</v>
      </c>
      <c r="O430">
        <v>3.6219999999999999</v>
      </c>
      <c r="P430">
        <v>3.5670000000000002</v>
      </c>
    </row>
    <row r="431" spans="2:16" x14ac:dyDescent="0.25">
      <c r="B431" s="4">
        <v>45161</v>
      </c>
      <c r="C431">
        <v>1.0861000000000001</v>
      </c>
      <c r="D431">
        <v>10.9033</v>
      </c>
      <c r="E431" s="4">
        <v>45152</v>
      </c>
      <c r="F431">
        <v>9429.6</v>
      </c>
      <c r="G431">
        <v>29.824618000000001</v>
      </c>
      <c r="H431">
        <v>7.202</v>
      </c>
      <c r="I431">
        <v>3.8210000000000002</v>
      </c>
      <c r="J431">
        <v>35.72</v>
      </c>
      <c r="K431">
        <v>29.307434000000001</v>
      </c>
      <c r="L431">
        <v>10.421367999999999</v>
      </c>
      <c r="M431">
        <v>33.56</v>
      </c>
      <c r="N431">
        <v>13.855</v>
      </c>
      <c r="O431">
        <v>3.65</v>
      </c>
      <c r="P431">
        <v>3.5964999999999998</v>
      </c>
    </row>
    <row r="432" spans="2:16" x14ac:dyDescent="0.25">
      <c r="B432" s="4">
        <v>45160</v>
      </c>
      <c r="C432">
        <v>1.0846</v>
      </c>
      <c r="D432">
        <v>10.93145</v>
      </c>
      <c r="E432" s="4">
        <v>45149</v>
      </c>
      <c r="F432">
        <v>9434.2999999999993</v>
      </c>
      <c r="G432">
        <v>29.93759</v>
      </c>
      <c r="H432">
        <v>7.18</v>
      </c>
      <c r="I432">
        <v>3.839</v>
      </c>
      <c r="J432">
        <v>35.979999999999997</v>
      </c>
      <c r="K432">
        <v>29.435071000000001</v>
      </c>
      <c r="L432">
        <v>10.474049000000001</v>
      </c>
      <c r="M432">
        <v>33.299999999999997</v>
      </c>
      <c r="N432">
        <v>14.11</v>
      </c>
      <c r="O432">
        <v>3.6339999999999999</v>
      </c>
      <c r="P432">
        <v>3.5924999999999998</v>
      </c>
    </row>
    <row r="433" spans="2:16" x14ac:dyDescent="0.25">
      <c r="B433" s="4">
        <v>45159</v>
      </c>
      <c r="C433">
        <v>1.0892999999999999</v>
      </c>
      <c r="D433">
        <v>10.963850000000001</v>
      </c>
      <c r="E433" s="4">
        <v>45148</v>
      </c>
      <c r="F433">
        <v>9502.2000000000007</v>
      </c>
      <c r="G433">
        <v>29.909347</v>
      </c>
      <c r="H433">
        <v>7.1660000000000004</v>
      </c>
      <c r="I433">
        <v>3.8260000000000001</v>
      </c>
      <c r="J433">
        <v>36.49</v>
      </c>
      <c r="K433">
        <v>29.651071999999999</v>
      </c>
      <c r="L433">
        <v>10.483628</v>
      </c>
      <c r="M433">
        <v>33.82</v>
      </c>
      <c r="N433">
        <v>14.145</v>
      </c>
      <c r="O433">
        <v>3.6339999999999999</v>
      </c>
      <c r="P433">
        <v>3.6475</v>
      </c>
    </row>
    <row r="434" spans="2:16" x14ac:dyDescent="0.25">
      <c r="B434" s="4">
        <v>45156</v>
      </c>
      <c r="C434">
        <v>1.0867</v>
      </c>
      <c r="D434">
        <v>10.9619</v>
      </c>
      <c r="E434" s="4">
        <v>45147</v>
      </c>
      <c r="F434">
        <v>9354.4</v>
      </c>
      <c r="G434">
        <v>29.786961000000002</v>
      </c>
      <c r="H434">
        <v>6.91</v>
      </c>
      <c r="I434">
        <v>3.774</v>
      </c>
      <c r="J434">
        <v>36.01</v>
      </c>
      <c r="K434">
        <v>29.287797000000001</v>
      </c>
      <c r="L434">
        <v>10.34474</v>
      </c>
      <c r="M434">
        <v>33.47</v>
      </c>
      <c r="N434">
        <v>13.984999999999999</v>
      </c>
      <c r="O434">
        <v>3.5670000000000002</v>
      </c>
      <c r="P434">
        <v>3.5495000000000001</v>
      </c>
    </row>
    <row r="435" spans="2:16" x14ac:dyDescent="0.25">
      <c r="B435" s="4">
        <v>45155</v>
      </c>
      <c r="C435">
        <v>1.0872999999999999</v>
      </c>
      <c r="D435">
        <v>10.9329</v>
      </c>
      <c r="E435" s="4">
        <v>45146</v>
      </c>
      <c r="F435">
        <v>9301.7999999999993</v>
      </c>
      <c r="G435">
        <v>29.551601999999999</v>
      </c>
      <c r="H435">
        <v>6.8339999999999996</v>
      </c>
      <c r="I435">
        <v>3.7389999999999999</v>
      </c>
      <c r="J435">
        <v>35.85</v>
      </c>
      <c r="K435">
        <v>29.169978</v>
      </c>
      <c r="L435">
        <v>10.378265000000001</v>
      </c>
      <c r="M435">
        <v>33.200000000000003</v>
      </c>
      <c r="N435">
        <v>13.69</v>
      </c>
      <c r="O435">
        <v>3.516</v>
      </c>
      <c r="P435">
        <v>3.5230000000000001</v>
      </c>
    </row>
    <row r="436" spans="2:16" x14ac:dyDescent="0.25">
      <c r="B436" s="4">
        <v>45154</v>
      </c>
      <c r="C436">
        <v>1.0875999999999999</v>
      </c>
      <c r="D436">
        <v>10.913600000000001</v>
      </c>
      <c r="E436" s="4">
        <v>45145</v>
      </c>
      <c r="F436">
        <v>9358.6</v>
      </c>
      <c r="G436">
        <v>29.598673999999999</v>
      </c>
      <c r="H436">
        <v>6.968</v>
      </c>
      <c r="I436">
        <v>3.7949999999999999</v>
      </c>
      <c r="J436">
        <v>36.020000000000003</v>
      </c>
      <c r="K436">
        <v>29.169978</v>
      </c>
      <c r="L436">
        <v>10.311215000000001</v>
      </c>
      <c r="M436">
        <v>33.18</v>
      </c>
      <c r="N436">
        <v>13.81</v>
      </c>
      <c r="O436">
        <v>3.5139999999999998</v>
      </c>
      <c r="P436">
        <v>3.621</v>
      </c>
    </row>
    <row r="437" spans="2:16" x14ac:dyDescent="0.25">
      <c r="B437" s="4">
        <v>45153</v>
      </c>
      <c r="C437">
        <v>1.0905</v>
      </c>
      <c r="D437">
        <v>10.8538</v>
      </c>
      <c r="E437" s="4">
        <v>45142</v>
      </c>
      <c r="F437">
        <v>9368.4</v>
      </c>
      <c r="G437">
        <v>29.523358999999999</v>
      </c>
      <c r="H437">
        <v>6.9240000000000004</v>
      </c>
      <c r="I437">
        <v>3.742</v>
      </c>
      <c r="J437">
        <v>36.200000000000003</v>
      </c>
      <c r="K437">
        <v>29.219069999999999</v>
      </c>
      <c r="L437">
        <v>10.335162</v>
      </c>
      <c r="M437">
        <v>33.64</v>
      </c>
      <c r="N437">
        <v>13.77</v>
      </c>
      <c r="O437">
        <v>3.5350000000000001</v>
      </c>
      <c r="P437">
        <v>3.6084999999999998</v>
      </c>
    </row>
    <row r="438" spans="2:16" x14ac:dyDescent="0.25">
      <c r="B438" s="4">
        <v>45152</v>
      </c>
      <c r="C438">
        <v>1.0906</v>
      </c>
      <c r="D438">
        <v>10.7704</v>
      </c>
      <c r="E438" s="4">
        <v>45141</v>
      </c>
      <c r="F438">
        <v>9307.1</v>
      </c>
      <c r="G438">
        <v>29.325658000000001</v>
      </c>
      <c r="H438">
        <v>6.8719999999999999</v>
      </c>
      <c r="I438">
        <v>3.73</v>
      </c>
      <c r="J438">
        <v>36.03</v>
      </c>
      <c r="K438">
        <v>28.944158999999999</v>
      </c>
      <c r="L438">
        <v>10.296848000000001</v>
      </c>
      <c r="M438">
        <v>33.4</v>
      </c>
      <c r="N438">
        <v>13.645</v>
      </c>
      <c r="O438">
        <v>3.516</v>
      </c>
      <c r="P438">
        <v>3.5855000000000001</v>
      </c>
    </row>
    <row r="439" spans="2:16" x14ac:dyDescent="0.25">
      <c r="B439" s="4">
        <v>45149</v>
      </c>
      <c r="C439">
        <v>1.0946</v>
      </c>
      <c r="D439">
        <v>10.8256</v>
      </c>
      <c r="E439" s="4">
        <v>45140</v>
      </c>
      <c r="F439">
        <v>9328.7000000000007</v>
      </c>
      <c r="G439">
        <v>29.589259999999999</v>
      </c>
      <c r="H439">
        <v>6.8780000000000001</v>
      </c>
      <c r="I439">
        <v>3.609</v>
      </c>
      <c r="J439">
        <v>36.520000000000003</v>
      </c>
      <c r="K439">
        <v>29.307434000000001</v>
      </c>
      <c r="L439">
        <v>10.454891999999999</v>
      </c>
      <c r="M439">
        <v>33.479999999999997</v>
      </c>
      <c r="N439">
        <v>13.57</v>
      </c>
      <c r="O439">
        <v>3.5579999999999998</v>
      </c>
      <c r="P439">
        <v>3.5274999999999999</v>
      </c>
    </row>
    <row r="440" spans="2:16" x14ac:dyDescent="0.25">
      <c r="B440" s="4">
        <v>45148</v>
      </c>
      <c r="C440">
        <v>1.0981000000000001</v>
      </c>
      <c r="D440">
        <v>10.703200000000001</v>
      </c>
      <c r="E440" s="4">
        <v>45139</v>
      </c>
      <c r="F440">
        <v>9502.9</v>
      </c>
      <c r="G440">
        <v>29.786961000000002</v>
      </c>
      <c r="H440">
        <v>7</v>
      </c>
      <c r="I440">
        <v>3.6560000000000001</v>
      </c>
      <c r="J440">
        <v>36.57</v>
      </c>
      <c r="K440">
        <v>29.552890000000001</v>
      </c>
      <c r="L440">
        <v>10.694354000000001</v>
      </c>
      <c r="M440">
        <v>34.340000000000003</v>
      </c>
      <c r="N440">
        <v>13.705</v>
      </c>
      <c r="O440">
        <v>3.827</v>
      </c>
      <c r="P440">
        <v>3.5990000000000002</v>
      </c>
    </row>
    <row r="441" spans="2:16" x14ac:dyDescent="0.25">
      <c r="B441" s="4">
        <v>45147</v>
      </c>
      <c r="C441">
        <v>1.0974999999999999</v>
      </c>
      <c r="D441">
        <v>10.673999999999999</v>
      </c>
      <c r="E441" s="4">
        <v>45138</v>
      </c>
      <c r="F441">
        <v>9641.5</v>
      </c>
      <c r="G441">
        <v>29.928176000000001</v>
      </c>
      <c r="H441">
        <v>7.21</v>
      </c>
      <c r="I441">
        <v>3.669</v>
      </c>
      <c r="J441">
        <v>37.14</v>
      </c>
      <c r="K441">
        <v>29.592162999999999</v>
      </c>
      <c r="L441">
        <v>10.876345000000001</v>
      </c>
      <c r="M441">
        <v>34.81</v>
      </c>
      <c r="N441">
        <v>13.9</v>
      </c>
      <c r="O441">
        <v>3.8769999999999998</v>
      </c>
      <c r="P441">
        <v>3.6835</v>
      </c>
    </row>
    <row r="442" spans="2:16" x14ac:dyDescent="0.25">
      <c r="B442" s="4">
        <v>45146</v>
      </c>
      <c r="C442">
        <v>1.0954999999999999</v>
      </c>
      <c r="D442">
        <v>10.707000000000001</v>
      </c>
      <c r="E442" s="4">
        <v>45135</v>
      </c>
      <c r="F442">
        <v>9685.1</v>
      </c>
      <c r="G442">
        <v>30.069391</v>
      </c>
      <c r="H442">
        <v>7.3319999999999999</v>
      </c>
      <c r="I442">
        <v>3.6989999999999998</v>
      </c>
      <c r="J442">
        <v>38.4</v>
      </c>
      <c r="K442">
        <v>29.651071999999999</v>
      </c>
      <c r="L442">
        <v>10.957762000000001</v>
      </c>
      <c r="M442">
        <v>34.71</v>
      </c>
      <c r="N442">
        <v>13.74</v>
      </c>
      <c r="O442">
        <v>3.9289999999999998</v>
      </c>
      <c r="P442">
        <v>3.6775000000000002</v>
      </c>
    </row>
    <row r="443" spans="2:16" x14ac:dyDescent="0.25">
      <c r="B443" s="4">
        <v>45145</v>
      </c>
      <c r="C443">
        <v>1.10025</v>
      </c>
      <c r="D443">
        <v>10.5753</v>
      </c>
      <c r="E443" s="4">
        <v>45134</v>
      </c>
      <c r="F443">
        <v>9694.7000000000007</v>
      </c>
      <c r="G443">
        <v>29.975248000000001</v>
      </c>
      <c r="H443">
        <v>7.22</v>
      </c>
      <c r="I443">
        <v>3.76</v>
      </c>
      <c r="J443">
        <v>36.78</v>
      </c>
      <c r="K443">
        <v>29.670708000000001</v>
      </c>
      <c r="L443">
        <v>11.0296</v>
      </c>
      <c r="M443">
        <v>34.75</v>
      </c>
      <c r="N443">
        <v>13.68</v>
      </c>
      <c r="O443">
        <v>3.95</v>
      </c>
      <c r="P443">
        <v>3.7080000000000002</v>
      </c>
    </row>
    <row r="444" spans="2:16" x14ac:dyDescent="0.25">
      <c r="B444" s="4">
        <v>45142</v>
      </c>
      <c r="C444">
        <v>1.1011</v>
      </c>
      <c r="D444">
        <v>10.586449999999999</v>
      </c>
      <c r="E444" s="4">
        <v>45133</v>
      </c>
      <c r="F444">
        <v>9600.5</v>
      </c>
      <c r="G444">
        <v>29.702231999999999</v>
      </c>
      <c r="H444">
        <v>7.1120000000000001</v>
      </c>
      <c r="I444">
        <v>3.8029999999999999</v>
      </c>
      <c r="J444">
        <v>36.6</v>
      </c>
      <c r="K444">
        <v>29.631435</v>
      </c>
      <c r="L444">
        <v>10.948183</v>
      </c>
      <c r="M444">
        <v>34.130000000000003</v>
      </c>
      <c r="N444">
        <v>13.795</v>
      </c>
      <c r="O444">
        <v>3.8140000000000001</v>
      </c>
      <c r="P444">
        <v>3.649</v>
      </c>
    </row>
    <row r="445" spans="2:16" x14ac:dyDescent="0.25">
      <c r="B445" s="4">
        <v>45141</v>
      </c>
      <c r="C445">
        <v>1.0946</v>
      </c>
      <c r="D445">
        <v>10.7003</v>
      </c>
      <c r="E445" s="4">
        <v>45132</v>
      </c>
      <c r="F445">
        <v>9519.2000000000007</v>
      </c>
      <c r="G445">
        <v>28.789041000000001</v>
      </c>
      <c r="H445">
        <v>7.13</v>
      </c>
      <c r="I445">
        <v>3.8260000000000001</v>
      </c>
      <c r="J445">
        <v>36.39</v>
      </c>
      <c r="K445">
        <v>29.641254</v>
      </c>
      <c r="L445">
        <v>10.938605000000001</v>
      </c>
      <c r="M445">
        <v>34</v>
      </c>
      <c r="N445">
        <v>13.7</v>
      </c>
      <c r="O445">
        <v>3.7490000000000001</v>
      </c>
      <c r="P445">
        <v>3.5379999999999998</v>
      </c>
    </row>
    <row r="446" spans="2:16" x14ac:dyDescent="0.25">
      <c r="B446" s="4">
        <v>45140</v>
      </c>
      <c r="C446">
        <v>1.0938000000000001</v>
      </c>
      <c r="D446">
        <v>10.7195</v>
      </c>
      <c r="E446" s="4">
        <v>45131</v>
      </c>
      <c r="F446">
        <v>9543.5</v>
      </c>
      <c r="G446">
        <v>28.666654999999999</v>
      </c>
      <c r="H446">
        <v>7.1180000000000003</v>
      </c>
      <c r="I446">
        <v>3.7879999999999998</v>
      </c>
      <c r="J446">
        <v>36.700000000000003</v>
      </c>
      <c r="K446">
        <v>29.621617000000001</v>
      </c>
      <c r="L446">
        <v>10.986497</v>
      </c>
      <c r="M446">
        <v>34.49</v>
      </c>
      <c r="N446">
        <v>13.89</v>
      </c>
      <c r="O446">
        <v>3.7770000000000001</v>
      </c>
      <c r="P446">
        <v>3.52</v>
      </c>
    </row>
    <row r="447" spans="2:16" x14ac:dyDescent="0.25">
      <c r="B447" s="4">
        <v>45139</v>
      </c>
      <c r="C447">
        <v>1.0984</v>
      </c>
      <c r="D447">
        <v>10.604100000000001</v>
      </c>
      <c r="E447" s="4">
        <v>45128</v>
      </c>
      <c r="F447">
        <v>9571.5</v>
      </c>
      <c r="G447">
        <v>28.864356000000001</v>
      </c>
      <c r="H447">
        <v>7.1260000000000003</v>
      </c>
      <c r="I447">
        <v>3.8090000000000002</v>
      </c>
      <c r="J447">
        <v>36.76</v>
      </c>
      <c r="K447">
        <v>29.572526</v>
      </c>
      <c r="L447">
        <v>11.039179000000001</v>
      </c>
      <c r="M447">
        <v>34.799999999999997</v>
      </c>
      <c r="N447">
        <v>13.52</v>
      </c>
      <c r="O447">
        <v>3.726</v>
      </c>
      <c r="P447">
        <v>3.5285000000000002</v>
      </c>
    </row>
    <row r="448" spans="2:16" x14ac:dyDescent="0.25">
      <c r="B448" s="4">
        <v>45138</v>
      </c>
      <c r="C448">
        <v>1.0994999999999999</v>
      </c>
      <c r="D448">
        <v>10.525449999999999</v>
      </c>
      <c r="E448" s="4">
        <v>45127</v>
      </c>
      <c r="F448">
        <v>9519.6</v>
      </c>
      <c r="G448">
        <v>28.996157</v>
      </c>
      <c r="H448">
        <v>7.194</v>
      </c>
      <c r="I448">
        <v>3.823</v>
      </c>
      <c r="J448">
        <v>36.5</v>
      </c>
      <c r="K448">
        <v>29.543071000000001</v>
      </c>
      <c r="L448">
        <v>10.881133999999999</v>
      </c>
      <c r="M448">
        <v>34.380000000000003</v>
      </c>
      <c r="N448">
        <v>13.3</v>
      </c>
      <c r="O448">
        <v>3.6890000000000001</v>
      </c>
      <c r="P448">
        <v>3.5249999999999999</v>
      </c>
    </row>
    <row r="449" spans="2:16" x14ac:dyDescent="0.25">
      <c r="B449" s="4">
        <v>45135</v>
      </c>
      <c r="C449">
        <v>1.1015999999999999</v>
      </c>
      <c r="D449">
        <v>10.55275</v>
      </c>
      <c r="E449" s="4">
        <v>45126</v>
      </c>
      <c r="F449">
        <v>9451.7999999999993</v>
      </c>
      <c r="G449">
        <v>28.52544</v>
      </c>
      <c r="H449">
        <v>7.1040000000000001</v>
      </c>
      <c r="I449">
        <v>3.8119999999999998</v>
      </c>
      <c r="J449">
        <v>36.82</v>
      </c>
      <c r="K449">
        <v>29.228888000000001</v>
      </c>
      <c r="L449">
        <v>10.699142999999999</v>
      </c>
      <c r="M449">
        <v>34.22</v>
      </c>
      <c r="N449">
        <v>12.955</v>
      </c>
      <c r="O449">
        <v>3.641</v>
      </c>
      <c r="P449">
        <v>3.4980000000000002</v>
      </c>
    </row>
    <row r="450" spans="2:16" x14ac:dyDescent="0.25">
      <c r="B450" s="4">
        <v>45134</v>
      </c>
      <c r="C450">
        <v>1.0974999999999999</v>
      </c>
      <c r="D450">
        <v>10.51505</v>
      </c>
      <c r="E450" s="4">
        <v>45125</v>
      </c>
      <c r="F450">
        <v>9455.7000000000007</v>
      </c>
      <c r="G450">
        <v>27.998237</v>
      </c>
      <c r="H450">
        <v>7.1619999999999999</v>
      </c>
      <c r="I450">
        <v>3.85</v>
      </c>
      <c r="J450">
        <v>36.799999999999997</v>
      </c>
      <c r="K450">
        <v>28.904886000000001</v>
      </c>
      <c r="L450">
        <v>10.708722</v>
      </c>
      <c r="M450">
        <v>34.909999999999997</v>
      </c>
      <c r="N450">
        <v>12.835000000000001</v>
      </c>
      <c r="O450">
        <v>3.621</v>
      </c>
      <c r="P450">
        <v>3.51</v>
      </c>
    </row>
    <row r="451" spans="2:16" x14ac:dyDescent="0.25">
      <c r="B451" s="4">
        <v>45133</v>
      </c>
      <c r="C451">
        <v>1.1085</v>
      </c>
      <c r="D451">
        <v>10.40545</v>
      </c>
      <c r="E451" s="4">
        <v>45124</v>
      </c>
      <c r="F451">
        <v>9438</v>
      </c>
      <c r="G451">
        <v>27.904093</v>
      </c>
      <c r="H451">
        <v>7.0979999999999999</v>
      </c>
      <c r="I451">
        <v>3.8260000000000001</v>
      </c>
      <c r="J451">
        <v>37.19</v>
      </c>
      <c r="K451">
        <v>28.649612000000001</v>
      </c>
      <c r="L451">
        <v>10.747036</v>
      </c>
      <c r="M451">
        <v>35.15</v>
      </c>
      <c r="N451">
        <v>12.675000000000001</v>
      </c>
      <c r="O451">
        <v>3.6640000000000001</v>
      </c>
      <c r="P451">
        <v>3.4485000000000001</v>
      </c>
    </row>
    <row r="452" spans="2:16" x14ac:dyDescent="0.25">
      <c r="B452" s="4">
        <v>45132</v>
      </c>
      <c r="C452">
        <v>1.1054999999999999</v>
      </c>
      <c r="D452">
        <v>10.3698</v>
      </c>
      <c r="E452" s="4">
        <v>45121</v>
      </c>
      <c r="F452">
        <v>9438.2999999999993</v>
      </c>
      <c r="G452">
        <v>28.017066</v>
      </c>
      <c r="H452">
        <v>7.08</v>
      </c>
      <c r="I452">
        <v>3.8</v>
      </c>
      <c r="J452">
        <v>37.58</v>
      </c>
      <c r="K452">
        <v>28.580884000000001</v>
      </c>
      <c r="L452">
        <v>10.838031000000001</v>
      </c>
      <c r="M452">
        <v>35.04</v>
      </c>
      <c r="N452">
        <v>12.635</v>
      </c>
      <c r="O452">
        <v>3.6539999999999999</v>
      </c>
      <c r="P452">
        <v>3.4605000000000001</v>
      </c>
    </row>
    <row r="453" spans="2:16" x14ac:dyDescent="0.25">
      <c r="B453" s="4">
        <v>45131</v>
      </c>
      <c r="C453">
        <v>1.1064000000000001</v>
      </c>
      <c r="D453">
        <v>10.4092</v>
      </c>
      <c r="E453" s="4">
        <v>45120</v>
      </c>
      <c r="F453">
        <v>9478.7000000000007</v>
      </c>
      <c r="G453">
        <v>28.224181000000002</v>
      </c>
      <c r="H453">
        <v>7.0919999999999996</v>
      </c>
      <c r="I453">
        <v>3.8109999999999999</v>
      </c>
      <c r="J453">
        <v>37.43</v>
      </c>
      <c r="K453">
        <v>28.1587</v>
      </c>
      <c r="L453">
        <v>10.871556</v>
      </c>
      <c r="M453">
        <v>34.83</v>
      </c>
      <c r="N453">
        <v>13.03</v>
      </c>
      <c r="O453">
        <v>3.6560000000000001</v>
      </c>
      <c r="P453">
        <v>3.4904999999999999</v>
      </c>
    </row>
    <row r="454" spans="2:16" x14ac:dyDescent="0.25">
      <c r="B454" s="4">
        <v>45128</v>
      </c>
      <c r="C454">
        <v>1.1125</v>
      </c>
      <c r="D454">
        <v>10.388</v>
      </c>
      <c r="E454" s="4">
        <v>45119</v>
      </c>
      <c r="F454">
        <v>9453.7000000000007</v>
      </c>
      <c r="G454">
        <v>28.393639</v>
      </c>
      <c r="H454">
        <v>7.1059999999999999</v>
      </c>
      <c r="I454">
        <v>3.82</v>
      </c>
      <c r="J454">
        <v>36.799999999999997</v>
      </c>
      <c r="K454">
        <v>28.394338000000001</v>
      </c>
      <c r="L454">
        <v>10.770982</v>
      </c>
      <c r="M454">
        <v>34.93</v>
      </c>
      <c r="N454">
        <v>12.92</v>
      </c>
      <c r="O454">
        <v>3.66</v>
      </c>
      <c r="P454">
        <v>3.4735</v>
      </c>
    </row>
    <row r="455" spans="2:16" x14ac:dyDescent="0.25">
      <c r="B455" s="4">
        <v>45127</v>
      </c>
      <c r="C455">
        <v>1.113</v>
      </c>
      <c r="D455">
        <v>10.34815</v>
      </c>
      <c r="E455" s="4">
        <v>45118</v>
      </c>
      <c r="F455">
        <v>9331.1</v>
      </c>
      <c r="G455">
        <v>28.290081000000001</v>
      </c>
      <c r="H455">
        <v>6.9420000000000002</v>
      </c>
      <c r="I455">
        <v>3.7930000000000001</v>
      </c>
      <c r="J455">
        <v>36.200000000000003</v>
      </c>
      <c r="K455">
        <v>28.364882999999999</v>
      </c>
      <c r="L455">
        <v>10.660829</v>
      </c>
      <c r="M455">
        <v>34.44</v>
      </c>
      <c r="N455">
        <v>12.88</v>
      </c>
      <c r="O455">
        <v>3.6179999999999999</v>
      </c>
      <c r="P455">
        <v>3.3344999999999998</v>
      </c>
    </row>
    <row r="456" spans="2:16" x14ac:dyDescent="0.25">
      <c r="B456" s="4">
        <v>45126</v>
      </c>
      <c r="C456">
        <v>1.1200000000000001</v>
      </c>
      <c r="D456">
        <v>10.269299999999999</v>
      </c>
      <c r="E456" s="4">
        <v>45117</v>
      </c>
      <c r="F456">
        <v>9252.9</v>
      </c>
      <c r="G456">
        <v>27.87585</v>
      </c>
      <c r="H456">
        <v>6.8780000000000001</v>
      </c>
      <c r="I456">
        <v>3.6890000000000001</v>
      </c>
      <c r="J456">
        <v>36.200000000000003</v>
      </c>
      <c r="K456">
        <v>28.315791999999998</v>
      </c>
      <c r="L456">
        <v>10.660829</v>
      </c>
      <c r="M456">
        <v>34.31</v>
      </c>
      <c r="N456">
        <v>12.725</v>
      </c>
      <c r="O456">
        <v>3.621</v>
      </c>
      <c r="P456">
        <v>3.2759999999999998</v>
      </c>
    </row>
    <row r="457" spans="2:16" x14ac:dyDescent="0.25">
      <c r="B457" s="4">
        <v>45125</v>
      </c>
      <c r="C457">
        <v>1.1227</v>
      </c>
      <c r="D457">
        <v>10.21895</v>
      </c>
      <c r="E457" s="4">
        <v>45114</v>
      </c>
      <c r="F457">
        <v>9248.7999999999993</v>
      </c>
      <c r="G457">
        <v>27.696978000000001</v>
      </c>
      <c r="H457">
        <v>6.8940000000000001</v>
      </c>
      <c r="I457">
        <v>3.6920000000000002</v>
      </c>
      <c r="J457">
        <v>36.25</v>
      </c>
      <c r="K457">
        <v>28.050699999999999</v>
      </c>
      <c r="L457">
        <v>10.713511</v>
      </c>
      <c r="M457">
        <v>34.08</v>
      </c>
      <c r="N457">
        <v>12.744999999999999</v>
      </c>
      <c r="O457">
        <v>3.6309999999999998</v>
      </c>
      <c r="P457">
        <v>3.2639999999999998</v>
      </c>
    </row>
    <row r="458" spans="2:16" x14ac:dyDescent="0.25">
      <c r="B458" s="4">
        <v>45124</v>
      </c>
      <c r="C458">
        <v>1.1235999999999999</v>
      </c>
      <c r="D458">
        <v>10.25515</v>
      </c>
      <c r="E458" s="4">
        <v>45113</v>
      </c>
      <c r="F458">
        <v>9285</v>
      </c>
      <c r="G458">
        <v>27.518106</v>
      </c>
      <c r="H458">
        <v>6.84</v>
      </c>
      <c r="I458">
        <v>3.67</v>
      </c>
      <c r="J458">
        <v>36.880000000000003</v>
      </c>
      <c r="K458">
        <v>28.109608999999999</v>
      </c>
      <c r="L458">
        <v>10.897894000000001</v>
      </c>
      <c r="M458">
        <v>34.07</v>
      </c>
      <c r="N458">
        <v>12.87</v>
      </c>
      <c r="O458">
        <v>3.673</v>
      </c>
      <c r="P458">
        <v>3.2444999999999999</v>
      </c>
    </row>
    <row r="459" spans="2:16" x14ac:dyDescent="0.25">
      <c r="B459" s="4">
        <v>45121</v>
      </c>
      <c r="C459">
        <v>1.1229</v>
      </c>
      <c r="D459">
        <v>10.2315</v>
      </c>
      <c r="E459" s="4">
        <v>45112</v>
      </c>
      <c r="F459">
        <v>9486.2999999999993</v>
      </c>
      <c r="G459">
        <v>28.064136999999999</v>
      </c>
      <c r="H459">
        <v>6.9580000000000002</v>
      </c>
      <c r="I459">
        <v>3.6909999999999998</v>
      </c>
      <c r="J459">
        <v>37.119999999999997</v>
      </c>
      <c r="K459">
        <v>28.571065999999998</v>
      </c>
      <c r="L459">
        <v>11.033127</v>
      </c>
      <c r="M459">
        <v>35.450000000000003</v>
      </c>
      <c r="N459">
        <v>13.164999999999999</v>
      </c>
      <c r="O459">
        <v>3.7349999999999999</v>
      </c>
      <c r="P459">
        <v>3.3475000000000001</v>
      </c>
    </row>
    <row r="460" spans="2:16" x14ac:dyDescent="0.25">
      <c r="B460" s="4">
        <v>45120</v>
      </c>
      <c r="C460">
        <v>1.1226</v>
      </c>
      <c r="D460">
        <v>10.2029</v>
      </c>
      <c r="E460" s="4">
        <v>45111</v>
      </c>
      <c r="F460">
        <v>9588.4</v>
      </c>
      <c r="G460">
        <v>28.355982000000001</v>
      </c>
      <c r="H460">
        <v>7.024</v>
      </c>
      <c r="I460">
        <v>3.7189999999999999</v>
      </c>
      <c r="J460">
        <v>37.22</v>
      </c>
      <c r="K460">
        <v>28.549838000000001</v>
      </c>
      <c r="L460">
        <v>11.345561</v>
      </c>
      <c r="M460">
        <v>35.29</v>
      </c>
      <c r="N460">
        <v>13.255000000000001</v>
      </c>
      <c r="O460">
        <v>3.7530000000000001</v>
      </c>
      <c r="P460">
        <v>3.3805000000000001</v>
      </c>
    </row>
    <row r="461" spans="2:16" x14ac:dyDescent="0.25">
      <c r="B461" s="4">
        <v>45119</v>
      </c>
      <c r="C461">
        <v>1.113</v>
      </c>
      <c r="D461">
        <v>10.382400000000001</v>
      </c>
      <c r="E461" s="4">
        <v>45110</v>
      </c>
      <c r="F461">
        <v>9644.7999999999993</v>
      </c>
      <c r="G461">
        <v>29.909347</v>
      </c>
      <c r="H461">
        <v>7.09</v>
      </c>
      <c r="I461">
        <v>3.8210000000000002</v>
      </c>
      <c r="J461">
        <v>37</v>
      </c>
      <c r="K461">
        <v>28.442872999999999</v>
      </c>
      <c r="L461">
        <v>11.326908</v>
      </c>
      <c r="M461">
        <v>35.200000000000003</v>
      </c>
      <c r="N461">
        <v>13.635</v>
      </c>
      <c r="O461">
        <v>3.7770000000000001</v>
      </c>
      <c r="P461">
        <v>3.44</v>
      </c>
    </row>
    <row r="462" spans="2:16" x14ac:dyDescent="0.25">
      <c r="B462" s="4">
        <v>45118</v>
      </c>
      <c r="C462">
        <v>1.1008</v>
      </c>
      <c r="D462">
        <v>10.665749999999999</v>
      </c>
      <c r="E462" s="4">
        <v>45107</v>
      </c>
      <c r="F462">
        <v>9593</v>
      </c>
      <c r="G462">
        <v>30.285920999999998</v>
      </c>
      <c r="H462">
        <v>7.032</v>
      </c>
      <c r="I462">
        <v>3.7869999999999999</v>
      </c>
      <c r="J462">
        <v>36.99</v>
      </c>
      <c r="K462">
        <v>28.1706</v>
      </c>
      <c r="L462">
        <v>11.145042999999999</v>
      </c>
      <c r="M462">
        <v>35.46</v>
      </c>
      <c r="N462">
        <v>13.33</v>
      </c>
      <c r="O462">
        <v>3.7160000000000002</v>
      </c>
      <c r="P462">
        <v>3.3849999999999998</v>
      </c>
    </row>
    <row r="463" spans="2:16" x14ac:dyDescent="0.25">
      <c r="B463" s="4">
        <v>45117</v>
      </c>
      <c r="C463">
        <v>1.1001000000000001</v>
      </c>
      <c r="D463">
        <v>10.7562</v>
      </c>
      <c r="E463" s="4">
        <v>45106</v>
      </c>
      <c r="F463">
        <v>9510.6</v>
      </c>
      <c r="G463">
        <v>29.852861000000001</v>
      </c>
      <c r="H463">
        <v>6.9580000000000002</v>
      </c>
      <c r="I463">
        <v>3.782</v>
      </c>
      <c r="J463">
        <v>36.58</v>
      </c>
      <c r="K463">
        <v>27.888601999999999</v>
      </c>
      <c r="L463">
        <v>11.056443</v>
      </c>
      <c r="M463">
        <v>34.99</v>
      </c>
      <c r="N463">
        <v>13.28</v>
      </c>
      <c r="O463">
        <v>3.6880000000000002</v>
      </c>
      <c r="P463">
        <v>3.3414999999999999</v>
      </c>
    </row>
    <row r="464" spans="2:16" x14ac:dyDescent="0.25">
      <c r="B464" s="4">
        <v>45114</v>
      </c>
      <c r="C464">
        <v>1.0969</v>
      </c>
      <c r="D464">
        <v>10.8208</v>
      </c>
      <c r="E464" s="4">
        <v>45105</v>
      </c>
      <c r="F464">
        <v>9481.2999999999993</v>
      </c>
      <c r="G464">
        <v>29.598673999999999</v>
      </c>
      <c r="H464">
        <v>6.8540000000000001</v>
      </c>
      <c r="I464">
        <v>3.7120000000000002</v>
      </c>
      <c r="J464">
        <v>36.700000000000003</v>
      </c>
      <c r="K464">
        <v>27.801085</v>
      </c>
      <c r="L464">
        <v>11.070432</v>
      </c>
      <c r="M464">
        <v>34.47</v>
      </c>
      <c r="N464">
        <v>13.145</v>
      </c>
      <c r="O464">
        <v>3.66</v>
      </c>
      <c r="P464">
        <v>3.31</v>
      </c>
    </row>
    <row r="465" spans="2:16" x14ac:dyDescent="0.25">
      <c r="B465" s="4">
        <v>45113</v>
      </c>
      <c r="C465">
        <v>1.0889</v>
      </c>
      <c r="D465">
        <v>10.936400000000001</v>
      </c>
      <c r="E465" s="4">
        <v>45104</v>
      </c>
      <c r="F465">
        <v>9393</v>
      </c>
      <c r="G465">
        <v>29.457459</v>
      </c>
      <c r="H465">
        <v>6.7839999999999998</v>
      </c>
      <c r="I465">
        <v>3.7229999999999999</v>
      </c>
      <c r="J465">
        <v>36.299999999999997</v>
      </c>
      <c r="K465">
        <v>27.606604000000001</v>
      </c>
      <c r="L465">
        <v>10.995820999999999</v>
      </c>
      <c r="M465">
        <v>34.44</v>
      </c>
      <c r="N465">
        <v>13.065</v>
      </c>
      <c r="O465">
        <v>3.65</v>
      </c>
      <c r="P465">
        <v>3.1955</v>
      </c>
    </row>
    <row r="466" spans="2:16" x14ac:dyDescent="0.25">
      <c r="B466" s="4">
        <v>45112</v>
      </c>
      <c r="C466">
        <v>1.0852999999999999</v>
      </c>
      <c r="D466">
        <v>10.938800000000001</v>
      </c>
      <c r="E466" s="4">
        <v>45103</v>
      </c>
      <c r="F466">
        <v>9274</v>
      </c>
      <c r="G466">
        <v>29.212686000000001</v>
      </c>
      <c r="H466">
        <v>6.7480000000000002</v>
      </c>
      <c r="I466">
        <v>3.629</v>
      </c>
      <c r="J466">
        <v>36.119999999999997</v>
      </c>
      <c r="K466">
        <v>27.626052000000001</v>
      </c>
      <c r="L466">
        <v>10.874578</v>
      </c>
      <c r="M466">
        <v>33.93</v>
      </c>
      <c r="N466">
        <v>13.09</v>
      </c>
      <c r="O466">
        <v>3.6150000000000002</v>
      </c>
      <c r="P466">
        <v>3.0834999999999999</v>
      </c>
    </row>
    <row r="467" spans="2:16" x14ac:dyDescent="0.25">
      <c r="B467" s="4">
        <v>45111</v>
      </c>
      <c r="C467">
        <v>1.0879000000000001</v>
      </c>
      <c r="D467">
        <v>10.835150000000001</v>
      </c>
      <c r="E467" s="4">
        <v>45100</v>
      </c>
      <c r="F467">
        <v>9265.7999999999993</v>
      </c>
      <c r="G467">
        <v>29.156199999999998</v>
      </c>
      <c r="H467">
        <v>6.6520000000000001</v>
      </c>
      <c r="I467">
        <v>3.65</v>
      </c>
      <c r="J467">
        <v>36.340000000000003</v>
      </c>
      <c r="K467">
        <v>27.762188999999999</v>
      </c>
      <c r="L467">
        <v>10.888567999999999</v>
      </c>
      <c r="M467">
        <v>33.9</v>
      </c>
      <c r="N467">
        <v>12.95</v>
      </c>
      <c r="O467">
        <v>3.6419999999999999</v>
      </c>
      <c r="P467">
        <v>3.0659999999999998</v>
      </c>
    </row>
    <row r="468" spans="2:16" x14ac:dyDescent="0.25">
      <c r="B468" s="4">
        <v>45110</v>
      </c>
      <c r="C468">
        <v>1.0911999999999999</v>
      </c>
      <c r="D468">
        <v>10.842000000000001</v>
      </c>
      <c r="E468" s="4">
        <v>45099</v>
      </c>
      <c r="F468">
        <v>9364.7000000000007</v>
      </c>
      <c r="G468">
        <v>29.269172000000001</v>
      </c>
      <c r="H468">
        <v>6.7320000000000002</v>
      </c>
      <c r="I468">
        <v>3.7120000000000002</v>
      </c>
      <c r="J468">
        <v>35.92</v>
      </c>
      <c r="K468">
        <v>28.316459999999999</v>
      </c>
      <c r="L468">
        <v>10.963179</v>
      </c>
      <c r="M468">
        <v>34</v>
      </c>
      <c r="N468">
        <v>13.25</v>
      </c>
      <c r="O468">
        <v>3.613</v>
      </c>
      <c r="P468">
        <v>3.1560000000000001</v>
      </c>
    </row>
    <row r="469" spans="2:16" x14ac:dyDescent="0.25">
      <c r="B469" s="4">
        <v>45107</v>
      </c>
      <c r="C469">
        <v>1.0911999999999999</v>
      </c>
      <c r="D469">
        <v>10.800599999999999</v>
      </c>
      <c r="E469" s="4">
        <v>45098</v>
      </c>
      <c r="F469">
        <v>9436.4</v>
      </c>
      <c r="G469">
        <v>29.429216</v>
      </c>
      <c r="H469">
        <v>6.77</v>
      </c>
      <c r="I469">
        <v>3.7839999999999998</v>
      </c>
      <c r="J469">
        <v>35.659999999999997</v>
      </c>
      <c r="K469">
        <v>28.588733999999999</v>
      </c>
      <c r="L469">
        <v>11.028464</v>
      </c>
      <c r="M469">
        <v>34.36</v>
      </c>
      <c r="N469">
        <v>13.445</v>
      </c>
      <c r="O469">
        <v>3.6379999999999999</v>
      </c>
      <c r="P469">
        <v>3.2040000000000002</v>
      </c>
    </row>
    <row r="470" spans="2:16" x14ac:dyDescent="0.25">
      <c r="B470" s="4">
        <v>45106</v>
      </c>
      <c r="C470">
        <v>1.0866</v>
      </c>
      <c r="D470">
        <v>10.8653</v>
      </c>
      <c r="E470" s="4">
        <v>45097</v>
      </c>
      <c r="F470">
        <v>9439.7999999999993</v>
      </c>
      <c r="G470">
        <v>29.288001000000001</v>
      </c>
      <c r="H470">
        <v>6.74</v>
      </c>
      <c r="I470">
        <v>3.7040000000000002</v>
      </c>
      <c r="J470">
        <v>36.18</v>
      </c>
      <c r="K470">
        <v>28.705423</v>
      </c>
      <c r="L470">
        <v>11.14038</v>
      </c>
      <c r="M470">
        <v>34.11</v>
      </c>
      <c r="N470">
        <v>13.34</v>
      </c>
      <c r="O470">
        <v>3.6480000000000001</v>
      </c>
      <c r="P470">
        <v>3.1930000000000001</v>
      </c>
    </row>
    <row r="471" spans="2:16" x14ac:dyDescent="0.25">
      <c r="B471" s="4">
        <v>45105</v>
      </c>
      <c r="C471">
        <v>1.0912999999999999</v>
      </c>
      <c r="D471">
        <v>10.7837</v>
      </c>
      <c r="E471" s="4">
        <v>45096</v>
      </c>
      <c r="F471">
        <v>9431.9</v>
      </c>
      <c r="G471">
        <v>29.306830000000001</v>
      </c>
      <c r="H471">
        <v>6.798</v>
      </c>
      <c r="I471">
        <v>3.7480000000000002</v>
      </c>
      <c r="J471">
        <v>36.31</v>
      </c>
      <c r="K471">
        <v>28.316459999999999</v>
      </c>
      <c r="L471">
        <v>10.916547</v>
      </c>
      <c r="M471">
        <v>33.9</v>
      </c>
      <c r="N471">
        <v>13.615</v>
      </c>
      <c r="O471">
        <v>3.6579999999999999</v>
      </c>
      <c r="P471">
        <v>3.2120000000000002</v>
      </c>
    </row>
    <row r="472" spans="2:16" x14ac:dyDescent="0.25">
      <c r="B472" s="4">
        <v>45104</v>
      </c>
      <c r="C472">
        <v>1.0961000000000001</v>
      </c>
      <c r="D472">
        <v>10.71885</v>
      </c>
      <c r="E472" s="4">
        <v>45093</v>
      </c>
      <c r="F472">
        <v>9495</v>
      </c>
      <c r="G472">
        <v>29.777546000000001</v>
      </c>
      <c r="H472">
        <v>6.79</v>
      </c>
      <c r="I472">
        <v>3.75</v>
      </c>
      <c r="J472">
        <v>36.659999999999997</v>
      </c>
      <c r="K472">
        <v>28.734594999999999</v>
      </c>
      <c r="L472">
        <v>11.0238</v>
      </c>
      <c r="M472">
        <v>34.39</v>
      </c>
      <c r="N472">
        <v>13.69</v>
      </c>
      <c r="O472">
        <v>3.6219999999999999</v>
      </c>
      <c r="P472">
        <v>3.2204999999999999</v>
      </c>
    </row>
    <row r="473" spans="2:16" x14ac:dyDescent="0.25">
      <c r="B473" s="4">
        <v>45103</v>
      </c>
      <c r="C473">
        <v>1.0906</v>
      </c>
      <c r="D473">
        <v>10.731</v>
      </c>
      <c r="E473" s="4">
        <v>45092</v>
      </c>
      <c r="F473">
        <v>9430.7999999999993</v>
      </c>
      <c r="G473">
        <v>29.485702</v>
      </c>
      <c r="H473">
        <v>6.734</v>
      </c>
      <c r="I473">
        <v>3.6970000000000001</v>
      </c>
      <c r="J473">
        <v>36.369999999999997</v>
      </c>
      <c r="K473">
        <v>28.121979</v>
      </c>
      <c r="L473">
        <v>10.809293</v>
      </c>
      <c r="M473">
        <v>34.65</v>
      </c>
      <c r="N473">
        <v>13.57</v>
      </c>
      <c r="O473">
        <v>3.6549999999999998</v>
      </c>
      <c r="P473">
        <v>3.194</v>
      </c>
    </row>
    <row r="474" spans="2:16" x14ac:dyDescent="0.25">
      <c r="B474" s="4">
        <v>45100</v>
      </c>
      <c r="C474">
        <v>1.0891</v>
      </c>
      <c r="D474">
        <v>10.717700000000001</v>
      </c>
      <c r="E474" s="4">
        <v>45091</v>
      </c>
      <c r="F474">
        <v>9432.7999999999993</v>
      </c>
      <c r="G474">
        <v>29.400973</v>
      </c>
      <c r="H474">
        <v>6.7759999999999998</v>
      </c>
      <c r="I474">
        <v>3.661</v>
      </c>
      <c r="J474">
        <v>36.44</v>
      </c>
      <c r="K474">
        <v>28.044187000000001</v>
      </c>
      <c r="L474">
        <v>10.79064</v>
      </c>
      <c r="M474">
        <v>34.21</v>
      </c>
      <c r="N474">
        <v>13.545</v>
      </c>
      <c r="O474">
        <v>3.633</v>
      </c>
      <c r="P474">
        <v>3.25</v>
      </c>
    </row>
    <row r="475" spans="2:16" x14ac:dyDescent="0.25">
      <c r="B475" s="4">
        <v>45099</v>
      </c>
      <c r="C475">
        <v>1.09575</v>
      </c>
      <c r="D475">
        <v>10.70575</v>
      </c>
      <c r="E475" s="4">
        <v>45090</v>
      </c>
      <c r="F475">
        <v>9333.7000000000007</v>
      </c>
      <c r="G475">
        <v>29.542187999999999</v>
      </c>
      <c r="H475">
        <v>6.532</v>
      </c>
      <c r="I475">
        <v>3.5950000000000002</v>
      </c>
      <c r="J475">
        <v>36.43</v>
      </c>
      <c r="K475">
        <v>27.927498</v>
      </c>
      <c r="L475">
        <v>10.697376</v>
      </c>
      <c r="M475">
        <v>34.11</v>
      </c>
      <c r="N475">
        <v>13.555</v>
      </c>
      <c r="O475">
        <v>3.6459999999999999</v>
      </c>
      <c r="P475">
        <v>3.1920000000000002</v>
      </c>
    </row>
    <row r="476" spans="2:16" x14ac:dyDescent="0.25">
      <c r="B476" s="4">
        <v>45098</v>
      </c>
      <c r="C476">
        <v>1.0986</v>
      </c>
      <c r="D476">
        <v>10.660349999999999</v>
      </c>
      <c r="E476" s="4">
        <v>45089</v>
      </c>
      <c r="F476">
        <v>9344.4</v>
      </c>
      <c r="G476">
        <v>30.003491</v>
      </c>
      <c r="H476">
        <v>6.5540000000000003</v>
      </c>
      <c r="I476">
        <v>3.6080000000000001</v>
      </c>
      <c r="J476">
        <v>36.729999999999997</v>
      </c>
      <c r="K476">
        <v>27.985842000000002</v>
      </c>
      <c r="L476">
        <v>10.767324</v>
      </c>
      <c r="M476">
        <v>33.76</v>
      </c>
      <c r="N476">
        <v>13.355</v>
      </c>
      <c r="O476">
        <v>3.8450000000000002</v>
      </c>
      <c r="P476">
        <v>3.1890000000000001</v>
      </c>
    </row>
    <row r="477" spans="2:16" x14ac:dyDescent="0.25">
      <c r="B477" s="4">
        <v>45097</v>
      </c>
      <c r="C477">
        <v>1.0918000000000001</v>
      </c>
      <c r="D477">
        <v>10.788</v>
      </c>
      <c r="E477" s="4">
        <v>45086</v>
      </c>
      <c r="F477">
        <v>9309.7000000000007</v>
      </c>
      <c r="G477">
        <v>29.636330999999998</v>
      </c>
      <c r="H477">
        <v>6.51</v>
      </c>
      <c r="I477">
        <v>3.5979999999999999</v>
      </c>
      <c r="J477">
        <v>37.01</v>
      </c>
      <c r="K477">
        <v>27.956669999999999</v>
      </c>
      <c r="L477">
        <v>10.720692</v>
      </c>
      <c r="M477">
        <v>33.25</v>
      </c>
      <c r="N477">
        <v>13.49</v>
      </c>
      <c r="O477">
        <v>3.8860000000000001</v>
      </c>
      <c r="P477">
        <v>3.2014999999999998</v>
      </c>
    </row>
    <row r="478" spans="2:16" x14ac:dyDescent="0.25">
      <c r="B478" s="4">
        <v>45096</v>
      </c>
      <c r="C478">
        <v>1.0923</v>
      </c>
      <c r="D478">
        <v>10.72495</v>
      </c>
      <c r="E478" s="4">
        <v>45085</v>
      </c>
      <c r="F478">
        <v>9338.2999999999993</v>
      </c>
      <c r="G478">
        <v>29.476288</v>
      </c>
      <c r="H478">
        <v>6.5860000000000003</v>
      </c>
      <c r="I478">
        <v>3.6469999999999998</v>
      </c>
      <c r="J478">
        <v>37.74</v>
      </c>
      <c r="K478">
        <v>28.073359</v>
      </c>
      <c r="L478">
        <v>10.674060000000001</v>
      </c>
      <c r="M478">
        <v>33.369999999999997</v>
      </c>
      <c r="N478">
        <v>13.49</v>
      </c>
      <c r="O478">
        <v>3.8759999999999999</v>
      </c>
      <c r="P478">
        <v>3.2269999999999999</v>
      </c>
    </row>
    <row r="479" spans="2:16" x14ac:dyDescent="0.25">
      <c r="B479" s="4">
        <v>45093</v>
      </c>
      <c r="C479">
        <v>1.0934999999999999</v>
      </c>
      <c r="D479">
        <v>10.649749999999999</v>
      </c>
      <c r="E479" s="4">
        <v>45084</v>
      </c>
      <c r="F479">
        <v>9359.7999999999993</v>
      </c>
      <c r="G479">
        <v>29.335073000000001</v>
      </c>
      <c r="H479">
        <v>6.4880000000000004</v>
      </c>
      <c r="I479">
        <v>3.613</v>
      </c>
      <c r="J479">
        <v>37.99</v>
      </c>
      <c r="K479">
        <v>28.199771999999999</v>
      </c>
      <c r="L479">
        <v>10.753335</v>
      </c>
      <c r="M479">
        <v>33.630000000000003</v>
      </c>
      <c r="N479">
        <v>13.47</v>
      </c>
      <c r="O479">
        <v>3.8879999999999999</v>
      </c>
      <c r="P479">
        <v>3.2109999999999999</v>
      </c>
    </row>
    <row r="480" spans="2:16" x14ac:dyDescent="0.25">
      <c r="B480" s="4">
        <v>45092</v>
      </c>
      <c r="C480">
        <v>1.0945499999999999</v>
      </c>
      <c r="D480">
        <v>10.613950000000001</v>
      </c>
      <c r="E480" s="4">
        <v>45083</v>
      </c>
      <c r="F480">
        <v>9310.7999999999993</v>
      </c>
      <c r="G480">
        <v>29.419802000000001</v>
      </c>
      <c r="H480">
        <v>6.4779999999999998</v>
      </c>
      <c r="I480">
        <v>3.6080000000000001</v>
      </c>
      <c r="J480">
        <v>38.049999999999997</v>
      </c>
      <c r="K480">
        <v>28.365081</v>
      </c>
      <c r="L480">
        <v>10.897894000000001</v>
      </c>
      <c r="M480">
        <v>31.82</v>
      </c>
      <c r="N480">
        <v>13.3</v>
      </c>
      <c r="O480">
        <v>3.843</v>
      </c>
      <c r="P480">
        <v>3.2090000000000001</v>
      </c>
    </row>
    <row r="481" spans="2:16" x14ac:dyDescent="0.25">
      <c r="B481" s="4">
        <v>45091</v>
      </c>
      <c r="C481">
        <v>1.0832999999999999</v>
      </c>
      <c r="D481">
        <v>10.7188</v>
      </c>
      <c r="E481" s="4">
        <v>45082</v>
      </c>
      <c r="F481">
        <v>9289.1</v>
      </c>
      <c r="G481">
        <v>29.561017</v>
      </c>
      <c r="H481">
        <v>6.4640000000000004</v>
      </c>
      <c r="I481">
        <v>3.61</v>
      </c>
      <c r="J481">
        <v>38</v>
      </c>
      <c r="K481">
        <v>28.472045000000001</v>
      </c>
      <c r="L481">
        <v>10.79064</v>
      </c>
      <c r="M481">
        <v>32.03</v>
      </c>
      <c r="N481">
        <v>13.25</v>
      </c>
      <c r="O481">
        <v>3.923</v>
      </c>
      <c r="P481">
        <v>3.1829999999999998</v>
      </c>
    </row>
    <row r="482" spans="2:16" x14ac:dyDescent="0.25">
      <c r="B482" s="4">
        <v>45090</v>
      </c>
      <c r="C482">
        <v>1.0792999999999999</v>
      </c>
      <c r="D482">
        <v>10.68275</v>
      </c>
      <c r="E482" s="4">
        <v>45079</v>
      </c>
      <c r="F482">
        <v>9317.2999999999993</v>
      </c>
      <c r="G482">
        <v>29.485702</v>
      </c>
      <c r="H482">
        <v>6.49</v>
      </c>
      <c r="I482">
        <v>3.6309999999999998</v>
      </c>
      <c r="J482">
        <v>38.200000000000003</v>
      </c>
      <c r="K482">
        <v>28.481769</v>
      </c>
      <c r="L482">
        <v>10.799967000000001</v>
      </c>
      <c r="M482">
        <v>32.15</v>
      </c>
      <c r="N482">
        <v>13.37</v>
      </c>
      <c r="O482">
        <v>3.891</v>
      </c>
      <c r="P482">
        <v>3.21</v>
      </c>
    </row>
    <row r="483" spans="2:16" x14ac:dyDescent="0.25">
      <c r="B483" s="4">
        <v>45089</v>
      </c>
      <c r="C483">
        <v>1.07575</v>
      </c>
      <c r="D483">
        <v>10.829700000000001</v>
      </c>
      <c r="E483" s="4">
        <v>45078</v>
      </c>
      <c r="F483">
        <v>9167.5</v>
      </c>
      <c r="G483">
        <v>29.711645999999998</v>
      </c>
      <c r="H483">
        <v>6.2560000000000002</v>
      </c>
      <c r="I483">
        <v>3.5470000000000002</v>
      </c>
      <c r="J483">
        <v>37.99</v>
      </c>
      <c r="K483">
        <v>28.335909000000001</v>
      </c>
      <c r="L483">
        <v>10.734681999999999</v>
      </c>
      <c r="M483">
        <v>31.45</v>
      </c>
      <c r="N483">
        <v>12.994999999999999</v>
      </c>
      <c r="O483">
        <v>3.9209999999999998</v>
      </c>
      <c r="P483">
        <v>3.1145</v>
      </c>
    </row>
    <row r="484" spans="2:16" x14ac:dyDescent="0.25">
      <c r="B484" s="4">
        <v>45086</v>
      </c>
      <c r="C484">
        <v>1.0749</v>
      </c>
      <c r="D484">
        <v>10.812200000000001</v>
      </c>
      <c r="E484" s="4">
        <v>45077</v>
      </c>
      <c r="F484">
        <v>9050.2000000000007</v>
      </c>
      <c r="G484">
        <v>29.297415000000001</v>
      </c>
      <c r="H484">
        <v>6.12</v>
      </c>
      <c r="I484">
        <v>3.427</v>
      </c>
      <c r="J484">
        <v>37.909999999999997</v>
      </c>
      <c r="K484">
        <v>28.151150999999999</v>
      </c>
      <c r="L484">
        <v>10.632092</v>
      </c>
      <c r="M484">
        <v>31.29</v>
      </c>
      <c r="N484">
        <v>12.69</v>
      </c>
      <c r="O484">
        <v>3.97</v>
      </c>
      <c r="P484">
        <v>3.0449999999999999</v>
      </c>
    </row>
    <row r="485" spans="2:16" x14ac:dyDescent="0.25">
      <c r="B485" s="4">
        <v>45085</v>
      </c>
      <c r="C485">
        <v>1.0783</v>
      </c>
      <c r="D485">
        <v>10.795199999999999</v>
      </c>
      <c r="E485" s="4">
        <v>45076</v>
      </c>
      <c r="F485">
        <v>9167.5</v>
      </c>
      <c r="G485">
        <v>29.43863</v>
      </c>
      <c r="H485">
        <v>6.3579999999999997</v>
      </c>
      <c r="I485">
        <v>3.536</v>
      </c>
      <c r="J485">
        <v>37.68</v>
      </c>
      <c r="K485">
        <v>28.258116000000001</v>
      </c>
      <c r="L485">
        <v>10.720692</v>
      </c>
      <c r="M485">
        <v>31.45</v>
      </c>
      <c r="N485">
        <v>12.865</v>
      </c>
      <c r="O485">
        <v>3.915</v>
      </c>
      <c r="P485">
        <v>3.1105</v>
      </c>
    </row>
    <row r="486" spans="2:16" x14ac:dyDescent="0.25">
      <c r="B486" s="4">
        <v>45084</v>
      </c>
      <c r="C486">
        <v>1.0699000000000001</v>
      </c>
      <c r="D486">
        <v>10.902699999999999</v>
      </c>
      <c r="E486" s="4">
        <v>45075</v>
      </c>
      <c r="F486">
        <v>9180.1</v>
      </c>
      <c r="G486">
        <v>29.353901</v>
      </c>
      <c r="H486">
        <v>6.4</v>
      </c>
      <c r="I486">
        <v>3.5659999999999998</v>
      </c>
      <c r="J486">
        <v>37.11</v>
      </c>
      <c r="K486">
        <v>28.316459999999999</v>
      </c>
      <c r="L486">
        <v>10.68805</v>
      </c>
      <c r="M486">
        <v>31.24</v>
      </c>
      <c r="N486">
        <v>13.164999999999999</v>
      </c>
      <c r="O486">
        <v>3.9729999999999999</v>
      </c>
      <c r="P486">
        <v>3.1425000000000001</v>
      </c>
    </row>
    <row r="487" spans="2:16" x14ac:dyDescent="0.25">
      <c r="B487" s="4">
        <v>45083</v>
      </c>
      <c r="C487">
        <v>1.0692999999999999</v>
      </c>
      <c r="D487">
        <v>10.919600000000001</v>
      </c>
      <c r="E487" s="4">
        <v>45072</v>
      </c>
      <c r="F487">
        <v>9191.1</v>
      </c>
      <c r="G487">
        <v>29.288001000000001</v>
      </c>
      <c r="H487">
        <v>6.48</v>
      </c>
      <c r="I487">
        <v>3.5640000000000001</v>
      </c>
      <c r="J487">
        <v>37.22</v>
      </c>
      <c r="K487">
        <v>28.1706</v>
      </c>
      <c r="L487">
        <v>10.716029000000001</v>
      </c>
      <c r="M487">
        <v>31.13</v>
      </c>
      <c r="N487">
        <v>13.074999999999999</v>
      </c>
      <c r="O487">
        <v>3.9289999999999998</v>
      </c>
      <c r="P487">
        <v>3.1970000000000001</v>
      </c>
    </row>
    <row r="488" spans="2:16" x14ac:dyDescent="0.25">
      <c r="B488" s="4">
        <v>45082</v>
      </c>
      <c r="C488">
        <v>1.0713999999999999</v>
      </c>
      <c r="D488">
        <v>10.858499999999999</v>
      </c>
      <c r="E488" s="4">
        <v>45071</v>
      </c>
      <c r="F488">
        <v>9116.1</v>
      </c>
      <c r="G488">
        <v>29.118542999999999</v>
      </c>
      <c r="H488">
        <v>6.4160000000000004</v>
      </c>
      <c r="I488">
        <v>3.5070000000000001</v>
      </c>
      <c r="J488">
        <v>37.03</v>
      </c>
      <c r="K488">
        <v>28.190048000000001</v>
      </c>
      <c r="L488">
        <v>10.618102</v>
      </c>
      <c r="M488">
        <v>30.8</v>
      </c>
      <c r="N488">
        <v>13.01</v>
      </c>
      <c r="O488">
        <v>3.9289999999999998</v>
      </c>
      <c r="P488">
        <v>3.1549999999999998</v>
      </c>
    </row>
    <row r="489" spans="2:16" x14ac:dyDescent="0.25">
      <c r="B489" s="4">
        <v>45079</v>
      </c>
      <c r="C489">
        <v>1.0708</v>
      </c>
      <c r="D489">
        <v>10.799849999999999</v>
      </c>
      <c r="E489" s="4">
        <v>45070</v>
      </c>
      <c r="F489">
        <v>9163.5</v>
      </c>
      <c r="G489">
        <v>29.014984999999999</v>
      </c>
      <c r="H489">
        <v>6.34</v>
      </c>
      <c r="I489">
        <v>3.4780000000000002</v>
      </c>
      <c r="J489">
        <v>37.74</v>
      </c>
      <c r="K489">
        <v>28.335909000000001</v>
      </c>
      <c r="L489">
        <v>10.818619999999999</v>
      </c>
      <c r="M489">
        <v>30.77</v>
      </c>
      <c r="N489">
        <v>13.385</v>
      </c>
      <c r="O489">
        <v>3.996</v>
      </c>
      <c r="P489">
        <v>3.1415000000000002</v>
      </c>
    </row>
    <row r="490" spans="2:16" x14ac:dyDescent="0.25">
      <c r="B490" s="4">
        <v>45078</v>
      </c>
      <c r="C490">
        <v>1.0761499999999999</v>
      </c>
      <c r="D490">
        <v>10.8127</v>
      </c>
      <c r="E490" s="4">
        <v>45069</v>
      </c>
      <c r="F490">
        <v>9267</v>
      </c>
      <c r="G490">
        <v>29.269172000000001</v>
      </c>
      <c r="H490">
        <v>6.492</v>
      </c>
      <c r="I490">
        <v>3.508</v>
      </c>
      <c r="J490">
        <v>38.270000000000003</v>
      </c>
      <c r="K490">
        <v>28.62763</v>
      </c>
      <c r="L490">
        <v>10.860588</v>
      </c>
      <c r="M490">
        <v>31.07</v>
      </c>
      <c r="N490">
        <v>13.345000000000001</v>
      </c>
      <c r="O490">
        <v>3.9940000000000002</v>
      </c>
      <c r="P490">
        <v>3.2250000000000001</v>
      </c>
    </row>
    <row r="491" spans="2:16" x14ac:dyDescent="0.25">
      <c r="B491" s="4">
        <v>45077</v>
      </c>
      <c r="C491">
        <v>1.069</v>
      </c>
      <c r="D491">
        <v>10.8552</v>
      </c>
      <c r="E491" s="4">
        <v>45068</v>
      </c>
      <c r="F491">
        <v>9305</v>
      </c>
      <c r="G491">
        <v>29.645745999999999</v>
      </c>
      <c r="H491">
        <v>6.5039999999999996</v>
      </c>
      <c r="I491">
        <v>3.4769999999999999</v>
      </c>
      <c r="J491">
        <v>38.5</v>
      </c>
      <c r="K491">
        <v>28.919352</v>
      </c>
      <c r="L491">
        <v>10.837272</v>
      </c>
      <c r="M491">
        <v>31.65</v>
      </c>
      <c r="N491">
        <v>13.37</v>
      </c>
      <c r="O491">
        <v>3.95</v>
      </c>
      <c r="P491">
        <v>3.2294999999999998</v>
      </c>
    </row>
    <row r="492" spans="2:16" x14ac:dyDescent="0.25">
      <c r="B492" s="4">
        <v>45076</v>
      </c>
      <c r="C492">
        <v>1.0734999999999999</v>
      </c>
      <c r="D492">
        <v>10.8764</v>
      </c>
      <c r="E492" s="4">
        <v>45065</v>
      </c>
      <c r="F492">
        <v>9251.5</v>
      </c>
      <c r="G492">
        <v>29.448045</v>
      </c>
      <c r="H492">
        <v>6.492</v>
      </c>
      <c r="I492">
        <v>3.403</v>
      </c>
      <c r="J492">
        <v>38.200000000000003</v>
      </c>
      <c r="K492">
        <v>28.666526999999999</v>
      </c>
      <c r="L492">
        <v>10.846598999999999</v>
      </c>
      <c r="M492">
        <v>31.39</v>
      </c>
      <c r="N492">
        <v>13.37</v>
      </c>
      <c r="O492">
        <v>3.9249999999999998</v>
      </c>
      <c r="P492">
        <v>3.2</v>
      </c>
    </row>
    <row r="493" spans="2:16" x14ac:dyDescent="0.25">
      <c r="B493" s="4">
        <v>45075</v>
      </c>
      <c r="C493">
        <v>1.0707</v>
      </c>
      <c r="D493">
        <v>10.807</v>
      </c>
      <c r="E493" s="4">
        <v>45064</v>
      </c>
      <c r="F493">
        <v>9213.1</v>
      </c>
      <c r="G493">
        <v>29.391559000000001</v>
      </c>
      <c r="H493">
        <v>6.4640000000000004</v>
      </c>
      <c r="I493">
        <v>3.411</v>
      </c>
      <c r="J493">
        <v>37.89</v>
      </c>
      <c r="K493">
        <v>28.559562</v>
      </c>
      <c r="L493">
        <v>10.730019</v>
      </c>
      <c r="M493">
        <v>31.32</v>
      </c>
      <c r="N493">
        <v>13.37</v>
      </c>
      <c r="O493">
        <v>3.9340000000000002</v>
      </c>
      <c r="P493">
        <v>3.1755</v>
      </c>
    </row>
    <row r="494" spans="2:16" x14ac:dyDescent="0.25">
      <c r="B494" s="4">
        <v>45072</v>
      </c>
      <c r="C494">
        <v>1.0725</v>
      </c>
      <c r="D494">
        <v>10.811</v>
      </c>
      <c r="E494" s="4">
        <v>45063</v>
      </c>
      <c r="F494">
        <v>9211.6</v>
      </c>
      <c r="G494">
        <v>29.175028999999999</v>
      </c>
      <c r="H494">
        <v>6.3680000000000003</v>
      </c>
      <c r="I494">
        <v>3.3839999999999999</v>
      </c>
      <c r="J494">
        <v>38.5</v>
      </c>
      <c r="K494">
        <v>28.481769</v>
      </c>
      <c r="L494">
        <v>10.874578</v>
      </c>
      <c r="M494">
        <v>31.28</v>
      </c>
      <c r="N494">
        <v>13.24</v>
      </c>
      <c r="O494">
        <v>3.9359999999999999</v>
      </c>
      <c r="P494">
        <v>3.1579999999999999</v>
      </c>
    </row>
    <row r="495" spans="2:16" x14ac:dyDescent="0.25">
      <c r="B495" s="4">
        <v>45071</v>
      </c>
      <c r="C495">
        <v>1.0721000000000001</v>
      </c>
      <c r="D495">
        <v>10.825049999999999</v>
      </c>
      <c r="E495" s="4">
        <v>45062</v>
      </c>
      <c r="F495">
        <v>9191.4</v>
      </c>
      <c r="G495">
        <v>29.127956999999999</v>
      </c>
      <c r="H495">
        <v>6.3</v>
      </c>
      <c r="I495">
        <v>3.331</v>
      </c>
      <c r="J495">
        <v>38.21</v>
      </c>
      <c r="K495">
        <v>28.297011999999999</v>
      </c>
      <c r="L495">
        <v>11.047116000000001</v>
      </c>
      <c r="M495">
        <v>30.92</v>
      </c>
      <c r="N495">
        <v>13.22</v>
      </c>
      <c r="O495">
        <v>3.9620000000000002</v>
      </c>
      <c r="P495">
        <v>3.1395</v>
      </c>
    </row>
    <row r="496" spans="2:16" x14ac:dyDescent="0.25">
      <c r="B496" s="4">
        <v>45070</v>
      </c>
      <c r="C496">
        <v>1.075</v>
      </c>
      <c r="D496">
        <v>10.7272</v>
      </c>
      <c r="E496" s="4">
        <v>45061</v>
      </c>
      <c r="F496">
        <v>9201.5</v>
      </c>
      <c r="G496">
        <v>28.958499</v>
      </c>
      <c r="H496">
        <v>6.3220000000000001</v>
      </c>
      <c r="I496">
        <v>3.3610000000000002</v>
      </c>
      <c r="J496">
        <v>38.04</v>
      </c>
      <c r="K496">
        <v>28.102530999999999</v>
      </c>
      <c r="L496">
        <v>11.042453</v>
      </c>
      <c r="M496">
        <v>31.25</v>
      </c>
      <c r="N496">
        <v>13.295</v>
      </c>
      <c r="O496">
        <v>3.9260000000000002</v>
      </c>
      <c r="P496">
        <v>3.1480000000000001</v>
      </c>
    </row>
    <row r="497" spans="2:16" x14ac:dyDescent="0.25">
      <c r="B497" s="4">
        <v>45069</v>
      </c>
      <c r="C497">
        <v>1.077</v>
      </c>
      <c r="D497">
        <v>10.616</v>
      </c>
      <c r="E497" s="4">
        <v>45058</v>
      </c>
      <c r="F497">
        <v>9234.1</v>
      </c>
      <c r="G497">
        <v>29.400973</v>
      </c>
      <c r="H497">
        <v>6.5979999999999999</v>
      </c>
      <c r="I497">
        <v>3.355</v>
      </c>
      <c r="J497">
        <v>37.85</v>
      </c>
      <c r="K497">
        <v>28.442872999999999</v>
      </c>
      <c r="L497">
        <v>11.065769</v>
      </c>
      <c r="M497">
        <v>31.49</v>
      </c>
      <c r="N497">
        <v>13.16</v>
      </c>
      <c r="O497">
        <v>3.8780000000000001</v>
      </c>
      <c r="P497">
        <v>3.1425000000000001</v>
      </c>
    </row>
    <row r="498" spans="2:16" x14ac:dyDescent="0.25">
      <c r="B498" s="4">
        <v>45068</v>
      </c>
      <c r="C498">
        <v>1.0812999999999999</v>
      </c>
      <c r="D498">
        <v>10.561999999999999</v>
      </c>
      <c r="E498" s="4">
        <v>45057</v>
      </c>
      <c r="F498">
        <v>9182.7999999999993</v>
      </c>
      <c r="G498">
        <v>29.824618000000001</v>
      </c>
      <c r="H498">
        <v>6.5380000000000003</v>
      </c>
      <c r="I498">
        <v>3.3239999999999998</v>
      </c>
      <c r="J498">
        <v>37.65</v>
      </c>
      <c r="K498">
        <v>27.908049999999999</v>
      </c>
      <c r="L498">
        <v>10.977168000000001</v>
      </c>
      <c r="M498">
        <v>31.3</v>
      </c>
      <c r="N498">
        <v>13.06</v>
      </c>
      <c r="O498">
        <v>3.847</v>
      </c>
      <c r="P498">
        <v>3.1389999999999998</v>
      </c>
    </row>
    <row r="499" spans="2:16" x14ac:dyDescent="0.25">
      <c r="B499" s="4">
        <v>45065</v>
      </c>
      <c r="C499">
        <v>1.0804</v>
      </c>
      <c r="D499">
        <v>10.53195</v>
      </c>
      <c r="E499" s="4">
        <v>45056</v>
      </c>
      <c r="F499">
        <v>9167.7000000000007</v>
      </c>
      <c r="G499">
        <v>30.163533999999999</v>
      </c>
      <c r="H499">
        <v>6.3019999999999996</v>
      </c>
      <c r="I499">
        <v>3.3420000000000001</v>
      </c>
      <c r="J499">
        <v>37.090000000000003</v>
      </c>
      <c r="K499">
        <v>28.015014999999998</v>
      </c>
      <c r="L499">
        <v>10.981832000000001</v>
      </c>
      <c r="M499">
        <v>31.23</v>
      </c>
      <c r="N499">
        <v>13.105</v>
      </c>
      <c r="O499">
        <v>4.03</v>
      </c>
      <c r="P499">
        <v>3.1435</v>
      </c>
    </row>
    <row r="500" spans="2:16" x14ac:dyDescent="0.25">
      <c r="B500" s="4">
        <v>45064</v>
      </c>
      <c r="C500">
        <v>1.0770999999999999</v>
      </c>
      <c r="D500">
        <v>10.5527</v>
      </c>
      <c r="E500" s="4">
        <v>45055</v>
      </c>
      <c r="F500">
        <v>9183.2000000000007</v>
      </c>
      <c r="G500">
        <v>30.116463</v>
      </c>
      <c r="H500">
        <v>6.31</v>
      </c>
      <c r="I500">
        <v>3.343</v>
      </c>
      <c r="J500">
        <v>37.25</v>
      </c>
      <c r="K500">
        <v>28.21922</v>
      </c>
      <c r="L500">
        <v>10.995820999999999</v>
      </c>
      <c r="M500">
        <v>31.43</v>
      </c>
      <c r="N500">
        <v>13.01</v>
      </c>
      <c r="O500">
        <v>4.0069999999999997</v>
      </c>
      <c r="P500">
        <v>3.1850000000000001</v>
      </c>
    </row>
    <row r="501" spans="2:16" x14ac:dyDescent="0.25">
      <c r="B501" s="4">
        <v>45063</v>
      </c>
      <c r="C501">
        <v>1.08405</v>
      </c>
      <c r="D501">
        <v>10.4473</v>
      </c>
      <c r="E501" s="4">
        <v>45054</v>
      </c>
      <c r="F501">
        <v>9211.2999999999993</v>
      </c>
      <c r="G501">
        <v>30.097633999999999</v>
      </c>
      <c r="H501">
        <v>6.3879999999999999</v>
      </c>
      <c r="I501">
        <v>3.3660000000000001</v>
      </c>
      <c r="J501">
        <v>37.9</v>
      </c>
      <c r="K501">
        <v>28.297011999999999</v>
      </c>
      <c r="L501">
        <v>11.005148</v>
      </c>
      <c r="M501">
        <v>32.06</v>
      </c>
      <c r="N501">
        <v>13.125</v>
      </c>
      <c r="O501">
        <v>4.0129999999999999</v>
      </c>
      <c r="P501">
        <v>3.1869999999999998</v>
      </c>
    </row>
    <row r="502" spans="2:16" x14ac:dyDescent="0.25">
      <c r="B502" s="4">
        <v>45062</v>
      </c>
      <c r="C502">
        <v>1.0863</v>
      </c>
      <c r="D502">
        <v>10.389200000000001</v>
      </c>
      <c r="E502" s="4">
        <v>45051</v>
      </c>
      <c r="F502">
        <v>9147.2999999999993</v>
      </c>
      <c r="G502">
        <v>29.899933000000001</v>
      </c>
      <c r="H502">
        <v>6.29</v>
      </c>
      <c r="I502">
        <v>3.2120000000000002</v>
      </c>
      <c r="J502">
        <v>38.25</v>
      </c>
      <c r="K502">
        <v>28.238668000000001</v>
      </c>
      <c r="L502">
        <v>11.005148</v>
      </c>
      <c r="M502">
        <v>31.67</v>
      </c>
      <c r="N502">
        <v>13</v>
      </c>
      <c r="O502">
        <v>4.0250000000000004</v>
      </c>
      <c r="P502">
        <v>3.149</v>
      </c>
    </row>
  </sheetData>
  <phoneticPr fontId="2" type="noConversion"/>
  <pageMargins left="0.75" right="0.75" top="1" bottom="1" header="0.5" footer="0.5"/>
  <pageSetup paperSize="9" orientation="portrait" horizontalDpi="1200"/>
  <headerFooter alignWithMargins="0"/>
  <customProperties>
    <customPr name="REFI_OFFICE_FUNCTION_DATA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16C45-2F26-415A-8D46-37072D06924E}">
  <sheetPr codeName="Sheet5"/>
  <dimension ref="A1:AB13"/>
  <sheetViews>
    <sheetView topLeftCell="J1" workbookViewId="0">
      <selection activeCell="S3" sqref="S3:AB3"/>
    </sheetView>
  </sheetViews>
  <sheetFormatPr defaultRowHeight="13.2" x14ac:dyDescent="0.25"/>
  <cols>
    <col min="1" max="1" width="11.33203125" bestFit="1" customWidth="1"/>
  </cols>
  <sheetData>
    <row r="1" spans="1:28" x14ac:dyDescent="0.25">
      <c r="B1" t="s">
        <v>131</v>
      </c>
      <c r="D1" t="s">
        <v>10</v>
      </c>
      <c r="F1" t="s">
        <v>11</v>
      </c>
      <c r="R1" t="s">
        <v>12</v>
      </c>
    </row>
    <row r="2" spans="1:28" x14ac:dyDescent="0.25">
      <c r="F2" t="s">
        <v>122</v>
      </c>
      <c r="G2" t="s">
        <v>126</v>
      </c>
      <c r="H2" t="s">
        <v>109</v>
      </c>
      <c r="I2" t="s">
        <v>113</v>
      </c>
      <c r="J2" t="s">
        <v>114</v>
      </c>
      <c r="K2" t="s">
        <v>115</v>
      </c>
      <c r="L2" t="s">
        <v>110</v>
      </c>
      <c r="M2" t="s">
        <v>111</v>
      </c>
      <c r="N2" t="s">
        <v>112</v>
      </c>
      <c r="O2" t="s">
        <v>108</v>
      </c>
      <c r="P2" t="s">
        <v>125</v>
      </c>
      <c r="R2" t="s">
        <v>122</v>
      </c>
      <c r="S2" t="s">
        <v>126</v>
      </c>
      <c r="T2" t="s">
        <v>109</v>
      </c>
      <c r="U2" t="s">
        <v>113</v>
      </c>
      <c r="V2" t="s">
        <v>114</v>
      </c>
      <c r="W2" t="s">
        <v>115</v>
      </c>
      <c r="X2" t="s">
        <v>110</v>
      </c>
      <c r="Y2" t="s">
        <v>111</v>
      </c>
      <c r="Z2" t="s">
        <v>112</v>
      </c>
      <c r="AA2" t="s">
        <v>108</v>
      </c>
      <c r="AB2" t="s">
        <v>125</v>
      </c>
    </row>
    <row r="3" spans="1:28" x14ac:dyDescent="0.25">
      <c r="A3" t="s">
        <v>122</v>
      </c>
      <c r="B3">
        <v>0.15720078189280326</v>
      </c>
      <c r="D3">
        <v>0.14561274411623637</v>
      </c>
      <c r="F3">
        <v>1.0000000000000002</v>
      </c>
      <c r="G3">
        <v>0.54334137633078361</v>
      </c>
      <c r="H3">
        <v>0.77137531650498503</v>
      </c>
      <c r="I3">
        <v>0.64473131520243543</v>
      </c>
      <c r="J3">
        <v>0.45778036978647163</v>
      </c>
      <c r="K3">
        <v>0.60785205811821996</v>
      </c>
      <c r="L3">
        <v>0.57106927734893143</v>
      </c>
      <c r="M3">
        <v>0.6245273148373679</v>
      </c>
      <c r="N3">
        <v>0.44086417701013775</v>
      </c>
      <c r="O3">
        <v>0.43701882670374315</v>
      </c>
      <c r="P3">
        <v>0.8139340936426237</v>
      </c>
      <c r="R3">
        <v>2.1203071249060533E-2</v>
      </c>
      <c r="S3">
        <v>1.67630861099233E-2</v>
      </c>
      <c r="T3">
        <v>3.1260210383593383E-2</v>
      </c>
      <c r="U3">
        <v>2.5310255942931167E-2</v>
      </c>
      <c r="V3">
        <v>1.7571309914377328E-2</v>
      </c>
      <c r="W3">
        <v>1.6822812164775745E-2</v>
      </c>
      <c r="X3">
        <v>1.3962514948940564E-2</v>
      </c>
      <c r="Y3">
        <v>1.9864277945860185E-2</v>
      </c>
      <c r="Z3">
        <v>1.405450003182987E-2</v>
      </c>
      <c r="AA3">
        <v>1.2259461804027285E-2</v>
      </c>
      <c r="AB3">
        <v>3.2952819204692944E-2</v>
      </c>
    </row>
    <row r="4" spans="1:28" x14ac:dyDescent="0.25">
      <c r="A4" t="s">
        <v>126</v>
      </c>
      <c r="B4">
        <v>0.25418100799011728</v>
      </c>
      <c r="D4">
        <v>0.21187602231641994</v>
      </c>
      <c r="F4">
        <v>0.54334137633078361</v>
      </c>
      <c r="G4">
        <v>1</v>
      </c>
      <c r="H4">
        <v>0.37637055267412012</v>
      </c>
      <c r="I4">
        <v>0.38230027963408797</v>
      </c>
      <c r="J4">
        <v>0.18070691680403753</v>
      </c>
      <c r="K4">
        <v>0.48024427461054625</v>
      </c>
      <c r="L4">
        <v>0.21122509546116336</v>
      </c>
      <c r="M4">
        <v>0.30677029456853899</v>
      </c>
      <c r="N4">
        <v>0.25136599218567912</v>
      </c>
      <c r="O4">
        <v>0.16768928054702542</v>
      </c>
      <c r="P4">
        <v>0.43829387005387344</v>
      </c>
      <c r="R4">
        <v>1.6763086109923272E-2</v>
      </c>
      <c r="S4">
        <v>4.4891448832628085E-2</v>
      </c>
      <c r="T4">
        <v>2.2193419403555698E-2</v>
      </c>
      <c r="U4">
        <v>2.1837595257694672E-2</v>
      </c>
      <c r="V4">
        <v>1.0092625857000074E-2</v>
      </c>
      <c r="W4">
        <v>1.9339503708654282E-2</v>
      </c>
      <c r="X4">
        <v>7.5145468154189498E-3</v>
      </c>
      <c r="Y4">
        <v>1.4197669871515254E-2</v>
      </c>
      <c r="Z4">
        <v>1.1660026438656363E-2</v>
      </c>
      <c r="AA4">
        <v>6.844771968045271E-3</v>
      </c>
      <c r="AB4">
        <v>2.5819697904559888E-2</v>
      </c>
    </row>
    <row r="5" spans="1:28" x14ac:dyDescent="0.25">
      <c r="A5" t="s">
        <v>109</v>
      </c>
      <c r="B5">
        <v>0.2999082769235657</v>
      </c>
      <c r="D5">
        <v>0.27830869349516024</v>
      </c>
      <c r="F5">
        <v>0.77137531650498503</v>
      </c>
      <c r="G5">
        <v>0.37637055267412012</v>
      </c>
      <c r="H5">
        <v>1</v>
      </c>
      <c r="I5">
        <v>0.65162995380033506</v>
      </c>
      <c r="J5">
        <v>0.15745203462540899</v>
      </c>
      <c r="K5">
        <v>0.3870778390812889</v>
      </c>
      <c r="L5">
        <v>0.22285607745942909</v>
      </c>
      <c r="M5">
        <v>0.36541734097715173</v>
      </c>
      <c r="N5">
        <v>0.3325628660853493</v>
      </c>
      <c r="O5">
        <v>0.20389400163388038</v>
      </c>
      <c r="P5">
        <v>0.75069961608817637</v>
      </c>
      <c r="R5">
        <v>3.1260210383593383E-2</v>
      </c>
      <c r="S5">
        <v>2.2193419403555698E-2</v>
      </c>
      <c r="T5">
        <v>7.7455728874983046E-2</v>
      </c>
      <c r="U5">
        <v>4.8892945065389971E-2</v>
      </c>
      <c r="V5">
        <v>1.1551081186719242E-2</v>
      </c>
      <c r="W5">
        <v>2.0475117296232678E-2</v>
      </c>
      <c r="X5">
        <v>1.0414219403356495E-2</v>
      </c>
      <c r="Y5">
        <v>2.22145686522928E-2</v>
      </c>
      <c r="Z5">
        <v>2.0263372600748158E-2</v>
      </c>
      <c r="AA5">
        <v>1.0932087366131481E-2</v>
      </c>
      <c r="AB5">
        <v>5.80894032765688E-2</v>
      </c>
    </row>
    <row r="6" spans="1:28" x14ac:dyDescent="0.25">
      <c r="A6" t="s">
        <v>113</v>
      </c>
      <c r="B6">
        <v>0.3492325566490066</v>
      </c>
      <c r="D6">
        <v>0.26959906748831292</v>
      </c>
      <c r="F6">
        <v>0.64473131520243543</v>
      </c>
      <c r="G6">
        <v>0.38230027963408797</v>
      </c>
      <c r="H6">
        <v>0.65162995380033506</v>
      </c>
      <c r="I6">
        <v>0.99999999999999989</v>
      </c>
      <c r="J6">
        <v>1.1691828873901317E-2</v>
      </c>
      <c r="K6">
        <v>0.26784756865017911</v>
      </c>
      <c r="L6">
        <v>0.14705496155180722</v>
      </c>
      <c r="M6">
        <v>0.24637906637468004</v>
      </c>
      <c r="N6">
        <v>0.36856509648580271</v>
      </c>
      <c r="O6">
        <v>0.16884465952498898</v>
      </c>
      <c r="P6">
        <v>0.66518967961505482</v>
      </c>
      <c r="R6">
        <v>2.5310255942931167E-2</v>
      </c>
      <c r="S6">
        <v>2.1837595257694672E-2</v>
      </c>
      <c r="T6">
        <v>4.8892945065389971E-2</v>
      </c>
      <c r="U6">
        <v>7.2683657190567894E-2</v>
      </c>
      <c r="V6">
        <v>8.3089935650873742E-4</v>
      </c>
      <c r="W6">
        <v>1.3724843851081471E-2</v>
      </c>
      <c r="X6">
        <v>6.6569230371296808E-3</v>
      </c>
      <c r="Y6">
        <v>1.4509222813366435E-2</v>
      </c>
      <c r="Z6">
        <v>2.1754233900571081E-2</v>
      </c>
      <c r="AA6">
        <v>8.7695556049631248E-3</v>
      </c>
      <c r="AB6">
        <v>4.9861786766992405E-2</v>
      </c>
    </row>
    <row r="7" spans="1:28" x14ac:dyDescent="0.25">
      <c r="A7" t="s">
        <v>114</v>
      </c>
      <c r="B7">
        <v>-6.238268415879273E-2</v>
      </c>
      <c r="D7">
        <v>0.26360132365506816</v>
      </c>
      <c r="F7">
        <v>0.45778036978647163</v>
      </c>
      <c r="G7">
        <v>0.18070691680403753</v>
      </c>
      <c r="H7">
        <v>0.15745203462540899</v>
      </c>
      <c r="I7">
        <v>1.1691828873901317E-2</v>
      </c>
      <c r="J7">
        <v>1.0000000000000002</v>
      </c>
      <c r="K7">
        <v>0.38987242081199502</v>
      </c>
      <c r="L7">
        <v>0.54069844303367443</v>
      </c>
      <c r="M7">
        <v>0.21972043489430221</v>
      </c>
      <c r="N7">
        <v>8.1465588785530924E-2</v>
      </c>
      <c r="O7">
        <v>0.36345699670021953</v>
      </c>
      <c r="P7">
        <v>0.17200420868618138</v>
      </c>
      <c r="R7">
        <v>1.7571309914377328E-2</v>
      </c>
      <c r="S7">
        <v>1.0092625857000074E-2</v>
      </c>
      <c r="T7">
        <v>1.1551081186719242E-2</v>
      </c>
      <c r="U7">
        <v>8.3089935650873742E-4</v>
      </c>
      <c r="V7">
        <v>6.9485657832704009E-2</v>
      </c>
      <c r="W7">
        <v>1.9533111061525582E-2</v>
      </c>
      <c r="X7">
        <v>2.3931954806273598E-2</v>
      </c>
      <c r="Y7">
        <v>1.265144103959958E-2</v>
      </c>
      <c r="Z7">
        <v>4.7014626552791807E-3</v>
      </c>
      <c r="AA7">
        <v>1.8457483639225374E-2</v>
      </c>
      <c r="AB7">
        <v>1.2606386242176566E-2</v>
      </c>
    </row>
    <row r="8" spans="1:28" x14ac:dyDescent="0.25">
      <c r="A8" t="s">
        <v>115</v>
      </c>
      <c r="B8">
        <v>0.17675315399805927</v>
      </c>
      <c r="D8">
        <v>0.19006463588151537</v>
      </c>
      <c r="F8">
        <v>0.60785205811821996</v>
      </c>
      <c r="G8">
        <v>0.48024427461054625</v>
      </c>
      <c r="H8">
        <v>0.3870778390812889</v>
      </c>
      <c r="I8">
        <v>0.26784756865017911</v>
      </c>
      <c r="J8">
        <v>0.38987242081199502</v>
      </c>
      <c r="K8">
        <v>1</v>
      </c>
      <c r="L8">
        <v>0.4033024521177867</v>
      </c>
      <c r="M8">
        <v>0.32315585536857599</v>
      </c>
      <c r="N8">
        <v>0.21968989664468655</v>
      </c>
      <c r="O8">
        <v>0.25655408405748537</v>
      </c>
      <c r="P8">
        <v>0.37846493640532775</v>
      </c>
      <c r="R8">
        <v>1.6822812164775745E-2</v>
      </c>
      <c r="S8">
        <v>1.9339503708654282E-2</v>
      </c>
      <c r="T8">
        <v>2.0475117296232678E-2</v>
      </c>
      <c r="U8">
        <v>1.3724843851081471E-2</v>
      </c>
      <c r="V8">
        <v>1.9533111061525582E-2</v>
      </c>
      <c r="W8">
        <v>3.612456581277302E-2</v>
      </c>
      <c r="X8">
        <v>1.2870862444180458E-2</v>
      </c>
      <c r="Y8">
        <v>1.3416378643116289E-2</v>
      </c>
      <c r="Z8">
        <v>9.1416082409692626E-3</v>
      </c>
      <c r="AA8">
        <v>9.3940338833407386E-3</v>
      </c>
      <c r="AB8">
        <v>2.0000042407650083E-2</v>
      </c>
    </row>
    <row r="9" spans="1:28" x14ac:dyDescent="0.25">
      <c r="A9" t="s">
        <v>110</v>
      </c>
      <c r="B9">
        <v>0.15128184876968681</v>
      </c>
      <c r="D9">
        <v>0.16790957730085848</v>
      </c>
      <c r="F9">
        <v>0.57106927734893143</v>
      </c>
      <c r="G9">
        <v>0.21122509546116336</v>
      </c>
      <c r="H9">
        <v>0.22285607745942909</v>
      </c>
      <c r="I9">
        <v>0.14705496155180722</v>
      </c>
      <c r="J9">
        <v>0.54069844303367443</v>
      </c>
      <c r="K9">
        <v>0.4033024521177867</v>
      </c>
      <c r="L9">
        <v>1</v>
      </c>
      <c r="M9">
        <v>0.24196598559774707</v>
      </c>
      <c r="N9">
        <v>0.15614247042678561</v>
      </c>
      <c r="O9">
        <v>0.38250429042771383</v>
      </c>
      <c r="P9">
        <v>0.24780338523366968</v>
      </c>
      <c r="R9">
        <v>1.3962514948940564E-2</v>
      </c>
      <c r="S9">
        <v>7.5145468154189498E-3</v>
      </c>
      <c r="T9">
        <v>1.0414219403356495E-2</v>
      </c>
      <c r="U9">
        <v>6.6569230371296808E-3</v>
      </c>
      <c r="V9">
        <v>2.3931954806273598E-2</v>
      </c>
      <c r="W9">
        <v>1.2870862444180458E-2</v>
      </c>
      <c r="X9">
        <v>2.819362614935297E-2</v>
      </c>
      <c r="Y9">
        <v>8.8746604729134267E-3</v>
      </c>
      <c r="Z9">
        <v>5.7399448282352168E-3</v>
      </c>
      <c r="AA9">
        <v>1.2373246099832676E-2</v>
      </c>
      <c r="AB9">
        <v>1.1568755756052342E-2</v>
      </c>
    </row>
    <row r="10" spans="1:28" x14ac:dyDescent="0.25">
      <c r="A10" t="s">
        <v>111</v>
      </c>
      <c r="B10">
        <v>0.19102663150861296</v>
      </c>
      <c r="D10">
        <v>0.2184348653413252</v>
      </c>
      <c r="F10">
        <v>0.6245273148373679</v>
      </c>
      <c r="G10">
        <v>0.30677029456853899</v>
      </c>
      <c r="H10">
        <v>0.36541734097715173</v>
      </c>
      <c r="I10">
        <v>0.24637906637468004</v>
      </c>
      <c r="J10">
        <v>0.21972043489430221</v>
      </c>
      <c r="K10">
        <v>0.32315585536857599</v>
      </c>
      <c r="L10">
        <v>0.24196598559774707</v>
      </c>
      <c r="M10">
        <v>0.99999999999999989</v>
      </c>
      <c r="N10">
        <v>0.26405463038977506</v>
      </c>
      <c r="O10">
        <v>0.18764643221632471</v>
      </c>
      <c r="P10">
        <v>0.36807329394668298</v>
      </c>
      <c r="R10">
        <v>1.9864277945860185E-2</v>
      </c>
      <c r="S10">
        <v>1.4197669871515254E-2</v>
      </c>
      <c r="T10">
        <v>2.22145686522928E-2</v>
      </c>
      <c r="U10">
        <v>1.4509222813366435E-2</v>
      </c>
      <c r="V10">
        <v>1.265144103959958E-2</v>
      </c>
      <c r="W10">
        <v>1.3416378643116289E-2</v>
      </c>
      <c r="X10">
        <v>8.8746604729134267E-3</v>
      </c>
      <c r="Y10">
        <v>4.7713790396682866E-2</v>
      </c>
      <c r="Z10">
        <v>1.2627778345156899E-2</v>
      </c>
      <c r="AA10">
        <v>7.8964909586413841E-3</v>
      </c>
      <c r="AB10">
        <v>2.2354255779550962E-2</v>
      </c>
    </row>
    <row r="11" spans="1:28" x14ac:dyDescent="0.25">
      <c r="A11" t="s">
        <v>112</v>
      </c>
      <c r="B11">
        <v>-0.15196834111952329</v>
      </c>
      <c r="D11">
        <v>0.21893298750289089</v>
      </c>
      <c r="F11">
        <v>0.44086417701013775</v>
      </c>
      <c r="G11">
        <v>0.25136599218567912</v>
      </c>
      <c r="H11">
        <v>0.3325628660853493</v>
      </c>
      <c r="I11">
        <v>0.36856509648580271</v>
      </c>
      <c r="J11">
        <v>8.1465588785530924E-2</v>
      </c>
      <c r="K11">
        <v>0.21968989664468655</v>
      </c>
      <c r="L11">
        <v>0.15614247042678561</v>
      </c>
      <c r="M11">
        <v>0.26405463038977506</v>
      </c>
      <c r="N11">
        <v>0.99999999999999989</v>
      </c>
      <c r="O11">
        <v>0.23846400229932671</v>
      </c>
      <c r="P11">
        <v>0.36773268045176438</v>
      </c>
      <c r="R11">
        <v>1.405450003182987E-2</v>
      </c>
      <c r="S11">
        <v>1.1660026438656363E-2</v>
      </c>
      <c r="T11">
        <v>2.0263372600748158E-2</v>
      </c>
      <c r="U11">
        <v>2.1754233900571081E-2</v>
      </c>
      <c r="V11">
        <v>4.7014626552791807E-3</v>
      </c>
      <c r="W11">
        <v>9.1416082409692626E-3</v>
      </c>
      <c r="X11">
        <v>5.7399448282352168E-3</v>
      </c>
      <c r="Y11">
        <v>1.2627778345156899E-2</v>
      </c>
      <c r="Z11">
        <v>4.7931653016940974E-2</v>
      </c>
      <c r="AA11">
        <v>1.0057867358257968E-2</v>
      </c>
      <c r="AB11">
        <v>2.2384499052413857E-2</v>
      </c>
    </row>
    <row r="12" spans="1:28" x14ac:dyDescent="0.25">
      <c r="A12" t="s">
        <v>108</v>
      </c>
      <c r="B12">
        <v>1.0091915568567603E-2</v>
      </c>
      <c r="D12">
        <v>0.19265126799457485</v>
      </c>
      <c r="F12">
        <v>0.43701882670374315</v>
      </c>
      <c r="G12">
        <v>0.16768928054702542</v>
      </c>
      <c r="H12">
        <v>0.20389400163388038</v>
      </c>
      <c r="I12">
        <v>0.16884465952498898</v>
      </c>
      <c r="J12">
        <v>0.36345699670021953</v>
      </c>
      <c r="K12">
        <v>0.25655408405748537</v>
      </c>
      <c r="L12">
        <v>0.38250429042771383</v>
      </c>
      <c r="M12">
        <v>0.18764643221632471</v>
      </c>
      <c r="N12">
        <v>0.23846400229932671</v>
      </c>
      <c r="O12">
        <v>0.99999999999999989</v>
      </c>
      <c r="P12">
        <v>0.27051044789942136</v>
      </c>
      <c r="R12">
        <v>1.2259461804027285E-2</v>
      </c>
      <c r="S12">
        <v>6.844771968045271E-3</v>
      </c>
      <c r="T12">
        <v>1.0932087366131481E-2</v>
      </c>
      <c r="U12">
        <v>8.7695556049631248E-3</v>
      </c>
      <c r="V12">
        <v>1.8457483639225374E-2</v>
      </c>
      <c r="W12">
        <v>9.3940338833407386E-3</v>
      </c>
      <c r="X12">
        <v>1.2373246099832676E-2</v>
      </c>
      <c r="Y12">
        <v>7.8964909586413841E-3</v>
      </c>
      <c r="Z12">
        <v>1.0057867358257968E-2</v>
      </c>
      <c r="AA12">
        <v>3.7114511059917497E-2</v>
      </c>
      <c r="AB12">
        <v>1.4489715694430654E-2</v>
      </c>
    </row>
    <row r="13" spans="1:28" x14ac:dyDescent="0.25">
      <c r="A13" t="s">
        <v>125</v>
      </c>
      <c r="B13">
        <v>0.29423692086577757</v>
      </c>
      <c r="D13">
        <v>0.2780378675012965</v>
      </c>
      <c r="F13">
        <v>0.8139340936426237</v>
      </c>
      <c r="G13">
        <v>0.43829387005387344</v>
      </c>
      <c r="H13">
        <v>0.75069961608817637</v>
      </c>
      <c r="I13">
        <v>0.66518967961505482</v>
      </c>
      <c r="J13">
        <v>0.17200420868618138</v>
      </c>
      <c r="K13">
        <v>0.37846493640532775</v>
      </c>
      <c r="L13">
        <v>0.24780338523366968</v>
      </c>
      <c r="M13">
        <v>0.36807329394668298</v>
      </c>
      <c r="N13">
        <v>0.36773268045176438</v>
      </c>
      <c r="O13">
        <v>0.27051044789942136</v>
      </c>
      <c r="P13">
        <v>0.99999999999999978</v>
      </c>
      <c r="R13">
        <v>3.2952819204692944E-2</v>
      </c>
      <c r="S13">
        <v>2.5819697904559888E-2</v>
      </c>
      <c r="T13">
        <v>5.80894032765688E-2</v>
      </c>
      <c r="U13">
        <v>4.9861786766992405E-2</v>
      </c>
      <c r="V13">
        <v>1.2606386242176566E-2</v>
      </c>
      <c r="W13">
        <v>2.0000042407650083E-2</v>
      </c>
      <c r="X13">
        <v>1.1568755756052342E-2</v>
      </c>
      <c r="Y13">
        <v>2.2354255779550962E-2</v>
      </c>
      <c r="Z13">
        <v>2.2384499052413857E-2</v>
      </c>
      <c r="AA13">
        <v>1.4489715694430654E-2</v>
      </c>
      <c r="AB13">
        <v>7.7305055764668493E-2</v>
      </c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B41E-C824-4A42-9211-A883C65CEBB9}">
  <sheetPr codeName="Sheet3"/>
  <dimension ref="A1:C65536"/>
  <sheetViews>
    <sheetView workbookViewId="0">
      <selection activeCell="F16" sqref="F16"/>
    </sheetView>
  </sheetViews>
  <sheetFormatPr defaultRowHeight="13.2" x14ac:dyDescent="0.25"/>
  <cols>
    <col min="1" max="1" width="15.441406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2">
        <v>38954.977685185186</v>
      </c>
      <c r="B2">
        <v>9297000</v>
      </c>
    </row>
    <row r="3" spans="1:2" x14ac:dyDescent="0.25">
      <c r="A3" s="2">
        <v>38954.979074074072</v>
      </c>
      <c r="B3">
        <v>9267750</v>
      </c>
    </row>
    <row r="4" spans="1:2" x14ac:dyDescent="0.25">
      <c r="A4" s="2">
        <v>38954.980462962965</v>
      </c>
      <c r="B4">
        <v>9267750</v>
      </c>
    </row>
    <row r="5" spans="1:2" x14ac:dyDescent="0.25">
      <c r="A5" s="2">
        <v>38954.981851851851</v>
      </c>
      <c r="B5">
        <v>9267750</v>
      </c>
    </row>
    <row r="6" spans="1:2" x14ac:dyDescent="0.25">
      <c r="A6" s="2">
        <v>38954.983240740738</v>
      </c>
      <c r="B6">
        <v>9267750</v>
      </c>
    </row>
    <row r="7" spans="1:2" x14ac:dyDescent="0.25">
      <c r="A7" s="2">
        <v>38954.984629629631</v>
      </c>
      <c r="B7">
        <v>9297000</v>
      </c>
    </row>
    <row r="8" spans="1:2" x14ac:dyDescent="0.25">
      <c r="A8" s="2">
        <v>38954.986018518517</v>
      </c>
      <c r="B8">
        <v>9297000</v>
      </c>
    </row>
    <row r="9" spans="1:2" x14ac:dyDescent="0.25">
      <c r="A9" s="2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65536" spans="1:3" x14ac:dyDescent="0.25">
      <c r="A65536" s="2"/>
      <c r="B65536" s="2"/>
      <c r="C65536" s="2"/>
    </row>
  </sheetData>
  <phoneticPr fontId="2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B251-0551-4DF0-B9BF-E24C1F9AB296}">
  <sheetPr codeName="Sheet7"/>
  <dimension ref="A1:P10"/>
  <sheetViews>
    <sheetView workbookViewId="0">
      <selection activeCell="C2" sqref="C2"/>
    </sheetView>
  </sheetViews>
  <sheetFormatPr defaultRowHeight="13.2" x14ac:dyDescent="0.25"/>
  <cols>
    <col min="1" max="1" width="10.44140625" bestFit="1" customWidth="1"/>
  </cols>
  <sheetData>
    <row r="1" spans="1:16" x14ac:dyDescent="0.25">
      <c r="A1" t="s">
        <v>7</v>
      </c>
      <c r="B1" t="s">
        <v>122</v>
      </c>
      <c r="C1" t="s">
        <v>126</v>
      </c>
      <c r="D1" t="s">
        <v>109</v>
      </c>
      <c r="E1" t="s">
        <v>113</v>
      </c>
      <c r="F1" t="s">
        <v>114</v>
      </c>
      <c r="G1" t="s">
        <v>115</v>
      </c>
      <c r="H1" t="s">
        <v>110</v>
      </c>
      <c r="I1" t="s">
        <v>111</v>
      </c>
      <c r="J1" t="s">
        <v>112</v>
      </c>
      <c r="K1" t="s">
        <v>108</v>
      </c>
      <c r="L1" t="s">
        <v>125</v>
      </c>
      <c r="M1" t="s">
        <v>121</v>
      </c>
      <c r="N1" t="s">
        <v>25</v>
      </c>
      <c r="O1" t="s">
        <v>124</v>
      </c>
      <c r="P1" t="s">
        <v>29</v>
      </c>
    </row>
    <row r="2" spans="1:16" x14ac:dyDescent="0.25">
      <c r="A2" s="4">
        <v>45749</v>
      </c>
      <c r="B2">
        <v>0</v>
      </c>
      <c r="C2">
        <v>1000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4000</v>
      </c>
      <c r="L2">
        <v>300</v>
      </c>
      <c r="M2">
        <v>200000</v>
      </c>
      <c r="N2">
        <v>2000000</v>
      </c>
      <c r="O2">
        <v>0</v>
      </c>
      <c r="P2">
        <v>2000000</v>
      </c>
    </row>
    <row r="3" spans="1:16" x14ac:dyDescent="0.25">
      <c r="A3" s="4">
        <v>45750</v>
      </c>
      <c r="B3">
        <v>0</v>
      </c>
      <c r="C3">
        <v>1000</v>
      </c>
      <c r="D3">
        <v>1000</v>
      </c>
      <c r="E3">
        <v>1000</v>
      </c>
      <c r="F3">
        <v>1000</v>
      </c>
      <c r="G3">
        <v>1000</v>
      </c>
      <c r="H3">
        <v>1000</v>
      </c>
      <c r="I3">
        <v>1000</v>
      </c>
      <c r="J3">
        <v>1000</v>
      </c>
      <c r="K3">
        <v>4000</v>
      </c>
      <c r="L3">
        <v>300</v>
      </c>
      <c r="M3">
        <v>200000</v>
      </c>
      <c r="N3">
        <v>2000000</v>
      </c>
      <c r="O3">
        <v>0</v>
      </c>
      <c r="P3">
        <v>0</v>
      </c>
    </row>
    <row r="4" spans="1:16" x14ac:dyDescent="0.25">
      <c r="A4" s="4">
        <v>45751</v>
      </c>
      <c r="B4">
        <v>0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4000</v>
      </c>
      <c r="L4">
        <v>300</v>
      </c>
      <c r="M4">
        <v>200000</v>
      </c>
      <c r="N4">
        <v>2000000</v>
      </c>
      <c r="O4">
        <v>0</v>
      </c>
      <c r="P4">
        <v>0</v>
      </c>
    </row>
    <row r="5" spans="1:16" x14ac:dyDescent="0.25">
      <c r="A5" s="4">
        <v>45754</v>
      </c>
      <c r="B5">
        <v>0</v>
      </c>
      <c r="C5">
        <v>1000</v>
      </c>
      <c r="D5">
        <v>1000</v>
      </c>
      <c r="E5">
        <v>1000</v>
      </c>
      <c r="F5">
        <v>1000</v>
      </c>
      <c r="G5">
        <v>1000</v>
      </c>
      <c r="H5">
        <v>1000</v>
      </c>
      <c r="I5">
        <v>1000</v>
      </c>
      <c r="J5">
        <v>1000</v>
      </c>
      <c r="K5">
        <v>4000</v>
      </c>
      <c r="L5">
        <v>300</v>
      </c>
      <c r="M5">
        <v>200000</v>
      </c>
      <c r="N5">
        <v>2000000</v>
      </c>
      <c r="O5">
        <v>0</v>
      </c>
      <c r="P5">
        <v>0</v>
      </c>
    </row>
    <row r="6" spans="1:16" x14ac:dyDescent="0.25">
      <c r="A6" s="4">
        <v>45755</v>
      </c>
      <c r="B6">
        <v>0</v>
      </c>
      <c r="C6">
        <v>1000</v>
      </c>
      <c r="D6">
        <v>1000</v>
      </c>
      <c r="E6">
        <v>1000</v>
      </c>
      <c r="F6">
        <v>1000</v>
      </c>
      <c r="G6">
        <v>1000</v>
      </c>
      <c r="H6">
        <v>1000</v>
      </c>
      <c r="I6">
        <v>1000</v>
      </c>
      <c r="J6">
        <v>1000</v>
      </c>
      <c r="K6">
        <v>4000</v>
      </c>
      <c r="L6">
        <v>300</v>
      </c>
      <c r="M6">
        <v>200000</v>
      </c>
      <c r="N6">
        <v>2000000</v>
      </c>
      <c r="O6">
        <v>0</v>
      </c>
      <c r="P6">
        <v>0</v>
      </c>
    </row>
    <row r="7" spans="1:16" x14ac:dyDescent="0.25">
      <c r="A7" s="4">
        <v>45756</v>
      </c>
      <c r="B7">
        <v>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4000</v>
      </c>
      <c r="L7">
        <v>300</v>
      </c>
      <c r="M7">
        <v>200000</v>
      </c>
      <c r="N7">
        <v>2000000</v>
      </c>
      <c r="O7">
        <v>0</v>
      </c>
      <c r="P7">
        <v>0</v>
      </c>
    </row>
    <row r="8" spans="1:16" x14ac:dyDescent="0.25">
      <c r="A8" s="4">
        <v>45757</v>
      </c>
      <c r="B8">
        <v>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4000</v>
      </c>
      <c r="L8">
        <v>300</v>
      </c>
      <c r="M8">
        <v>200000</v>
      </c>
      <c r="N8">
        <v>2000000</v>
      </c>
      <c r="O8">
        <v>0</v>
      </c>
      <c r="P8">
        <v>0</v>
      </c>
    </row>
    <row r="9" spans="1:16" x14ac:dyDescent="0.25">
      <c r="A9" s="4">
        <v>45758</v>
      </c>
      <c r="B9">
        <v>0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4000</v>
      </c>
      <c r="L9">
        <v>300</v>
      </c>
      <c r="M9">
        <v>200000</v>
      </c>
      <c r="N9">
        <v>2000000</v>
      </c>
      <c r="O9">
        <v>0</v>
      </c>
      <c r="P9">
        <v>0</v>
      </c>
    </row>
    <row r="10" spans="1:16" x14ac:dyDescent="0.25">
      <c r="A10" s="4">
        <v>45761</v>
      </c>
      <c r="B10">
        <v>0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4000</v>
      </c>
      <c r="L10">
        <v>300</v>
      </c>
      <c r="M10">
        <v>200000</v>
      </c>
      <c r="N10">
        <v>2000000</v>
      </c>
      <c r="O10">
        <v>0</v>
      </c>
      <c r="P10">
        <v>0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8E4E-8571-40CE-BF21-20E8266C6010}">
  <sheetPr codeName="Sheet10"/>
  <dimension ref="A2:L17"/>
  <sheetViews>
    <sheetView workbookViewId="0">
      <selection activeCell="B8" sqref="B8:B17"/>
    </sheetView>
  </sheetViews>
  <sheetFormatPr defaultColWidth="11.44140625" defaultRowHeight="13.2" x14ac:dyDescent="0.25"/>
  <sheetData>
    <row r="2" spans="1:12" x14ac:dyDescent="0.25">
      <c r="A2" s="6" t="s">
        <v>99</v>
      </c>
    </row>
    <row r="4" spans="1:12" x14ac:dyDescent="0.25">
      <c r="B4" t="str">
        <f>dailyHoldings!C1</f>
        <v>ACS.MC</v>
      </c>
      <c r="C4" t="str">
        <f>dailyHoldings!D1</f>
        <v>BBVA.MC</v>
      </c>
      <c r="D4" t="str">
        <f>dailyHoldings!E1</f>
        <v>CABK.MC</v>
      </c>
      <c r="E4" t="str">
        <f>dailyHoldings!F1</f>
        <v>CLNX.MC</v>
      </c>
      <c r="F4" t="str">
        <f>dailyHoldings!G1</f>
        <v>FER.MC</v>
      </c>
      <c r="G4" t="str">
        <f>dailyHoldings!H1</f>
        <v>IBE.MC</v>
      </c>
      <c r="H4" t="str">
        <f>dailyHoldings!I1</f>
        <v>ITX.MC</v>
      </c>
      <c r="I4" t="str">
        <f>dailyHoldings!J1</f>
        <v>REP.MC</v>
      </c>
      <c r="J4" t="str">
        <f>dailyHoldings!K1</f>
        <v>TEF.MC</v>
      </c>
      <c r="K4" t="str">
        <f>dailyHoldings!L1</f>
        <v> SAN.MC</v>
      </c>
      <c r="L4" t="s">
        <v>133</v>
      </c>
    </row>
    <row r="5" spans="1:12" x14ac:dyDescent="0.25">
      <c r="A5" t="s">
        <v>8</v>
      </c>
      <c r="B5">
        <f>dailyHoldings!C2*assetHistory!G11</f>
        <v>53700</v>
      </c>
      <c r="C5">
        <f>dailyHoldings!D2*assetHistory!H11</f>
        <v>12730</v>
      </c>
      <c r="D5">
        <f>dailyHoldings!E2*assetHistory!I11</f>
        <v>7300</v>
      </c>
      <c r="E5">
        <f>dailyHoldings!F2*assetHistory!J11</f>
        <v>33500</v>
      </c>
      <c r="F5">
        <f>dailyHoldings!G2*assetHistory!K11</f>
        <v>42320</v>
      </c>
      <c r="G5">
        <f>dailyHoldings!H2*assetHistory!L11</f>
        <v>15195</v>
      </c>
      <c r="H5">
        <f>dailyHoldings!I2*assetHistory!M11</f>
        <v>46400</v>
      </c>
      <c r="I5">
        <f>dailyHoldings!J2*assetHistory!N11</f>
        <v>12065</v>
      </c>
      <c r="J5">
        <f>dailyHoldings!K2*assetHistory!O11</f>
        <v>17496</v>
      </c>
      <c r="K5">
        <f>dailyHoldings!L2*assetHistory!P11</f>
        <v>1905.6000000000001</v>
      </c>
      <c r="L5">
        <f>SUM(B5:K5)</f>
        <v>242611.6</v>
      </c>
    </row>
    <row r="6" spans="1:12" x14ac:dyDescent="0.25">
      <c r="A6" t="s">
        <v>132</v>
      </c>
      <c r="B6" s="41">
        <f>+B5/$L$5</f>
        <v>0.22134143627097796</v>
      </c>
      <c r="C6" s="41">
        <f t="shared" ref="C6:L6" si="0">+C5/$L$5</f>
        <v>5.2470698021034441E-2</v>
      </c>
      <c r="D6" s="41">
        <f t="shared" si="0"/>
        <v>3.0089245526594772E-2</v>
      </c>
      <c r="E6" s="41">
        <f t="shared" si="0"/>
        <v>0.13808078426588011</v>
      </c>
      <c r="F6" s="41">
        <f t="shared" si="0"/>
        <v>0.17443518776513572</v>
      </c>
      <c r="G6" s="41">
        <f t="shared" si="0"/>
        <v>6.2630970654329793E-2</v>
      </c>
      <c r="H6" s="41">
        <f t="shared" si="0"/>
        <v>0.19125219074438321</v>
      </c>
      <c r="I6" s="41">
        <f t="shared" si="0"/>
        <v>4.9729691407995331E-2</v>
      </c>
      <c r="J6" s="41">
        <f t="shared" si="0"/>
        <v>7.2115265716890697E-2</v>
      </c>
      <c r="K6" s="41">
        <f t="shared" si="0"/>
        <v>7.8545296267779445E-3</v>
      </c>
      <c r="L6" s="41">
        <f t="shared" si="0"/>
        <v>1</v>
      </c>
    </row>
    <row r="7" spans="1:12" x14ac:dyDescent="0.25">
      <c r="B7" t="s">
        <v>134</v>
      </c>
    </row>
    <row r="8" spans="1:12" x14ac:dyDescent="0.25">
      <c r="A8" t="s">
        <v>126</v>
      </c>
      <c r="B8">
        <v>53700</v>
      </c>
    </row>
    <row r="9" spans="1:12" x14ac:dyDescent="0.25">
      <c r="A9" t="s">
        <v>109</v>
      </c>
      <c r="B9">
        <v>12730</v>
      </c>
    </row>
    <row r="10" spans="1:12" x14ac:dyDescent="0.25">
      <c r="A10" t="s">
        <v>113</v>
      </c>
      <c r="B10">
        <v>7300</v>
      </c>
    </row>
    <row r="11" spans="1:12" x14ac:dyDescent="0.25">
      <c r="A11" t="s">
        <v>114</v>
      </c>
      <c r="B11">
        <v>33500</v>
      </c>
    </row>
    <row r="12" spans="1:12" x14ac:dyDescent="0.25">
      <c r="A12" t="s">
        <v>115</v>
      </c>
      <c r="B12">
        <v>42320</v>
      </c>
    </row>
    <row r="13" spans="1:12" x14ac:dyDescent="0.25">
      <c r="A13" t="s">
        <v>110</v>
      </c>
      <c r="B13">
        <v>15195</v>
      </c>
    </row>
    <row r="14" spans="1:12" x14ac:dyDescent="0.25">
      <c r="A14" t="s">
        <v>111</v>
      </c>
      <c r="B14">
        <v>46400</v>
      </c>
    </row>
    <row r="15" spans="1:12" x14ac:dyDescent="0.25">
      <c r="A15" t="s">
        <v>112</v>
      </c>
      <c r="B15">
        <v>12065</v>
      </c>
    </row>
    <row r="16" spans="1:12" x14ac:dyDescent="0.25">
      <c r="A16" t="s">
        <v>108</v>
      </c>
      <c r="B16">
        <v>17496</v>
      </c>
    </row>
    <row r="17" spans="1:2" x14ac:dyDescent="0.25">
      <c r="A17" t="s">
        <v>125</v>
      </c>
      <c r="B17">
        <v>1905.6000000000001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B9EE45F5E913744812EC575222D4F45" ma:contentTypeVersion="9" ma:contentTypeDescription="Skapa ett nytt dokument." ma:contentTypeScope="" ma:versionID="ec156f7eb124117d7912725c2ea1ed2f">
  <xsd:schema xmlns:xsd="http://www.w3.org/2001/XMLSchema" xmlns:xs="http://www.w3.org/2001/XMLSchema" xmlns:p="http://schemas.microsoft.com/office/2006/metadata/properties" xmlns:ns2="1a019fe7-1cbb-4790-8c4c-66bee00fcef3" xmlns:ns3="2605b138-f2f2-41dd-8107-1f1968d575cc" targetNamespace="http://schemas.microsoft.com/office/2006/metadata/properties" ma:root="true" ma:fieldsID="c4c9ecfbe50da20ef764c315d695c79a" ns2:_="" ns3:_="">
    <xsd:import namespace="1a019fe7-1cbb-4790-8c4c-66bee00fcef3"/>
    <xsd:import namespace="2605b138-f2f2-41dd-8107-1f1968d575cc"/>
    <xsd:element name="properties">
      <xsd:complexType>
        <xsd:sequence>
          <xsd:element name="documentManagement">
            <xsd:complexType>
              <xsd:all>
                <xsd:element ref="ns2:_lisam_Description" minOccurs="0"/>
                <xsd:element ref="ns3:_lisam_PublishedVersio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19fe7-1cbb-4790-8c4c-66bee00fcef3" elementFormDefault="qualified">
    <xsd:import namespace="http://schemas.microsoft.com/office/2006/documentManagement/types"/>
    <xsd:import namespace="http://schemas.microsoft.com/office/infopath/2007/PartnerControls"/>
    <xsd:element name="_lisam_Description" ma:index="8" nillable="true" ma:displayName="Beskrivning" ma:internalName="_lisam_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05b138-f2f2-41dd-8107-1f1968d575cc" elementFormDefault="qualified">
    <xsd:import namespace="http://schemas.microsoft.com/office/2006/documentManagement/types"/>
    <xsd:import namespace="http://schemas.microsoft.com/office/infopath/2007/PartnerControls"/>
    <xsd:element name="_lisam_PublishedVersion" ma:index="9" nillable="true" ma:displayName="Published Version" ma:internalName="_lisam_PublishedVersion">
      <xsd:simpleType>
        <xsd:restriction base="dms:Text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lisam_Description xmlns="1a019fe7-1cbb-4790-8c4c-66bee00fcef3" xsi:nil="true"/>
    <_lisam_PublishedVersion xmlns="2605b138-f2f2-41dd-8107-1f1968d575cc" xsi:nil="true"/>
  </documentManagement>
</p:properties>
</file>

<file path=customXml/itemProps1.xml><?xml version="1.0" encoding="utf-8"?>
<ds:datastoreItem xmlns:ds="http://schemas.openxmlformats.org/officeDocument/2006/customXml" ds:itemID="{A3B93F35-CB23-4304-8CF6-684B09FE4A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04DFF8-2140-4A12-8A0B-2DB11326D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9fe7-1cbb-4790-8c4c-66bee00fcef3"/>
    <ds:schemaRef ds:uri="2605b138-f2f2-41dd-8107-1f1968d57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E8924F-88C0-4A63-AF91-A77A2AD3A9C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settings</vt:lpstr>
      <vt:lpstr>transactions</vt:lpstr>
      <vt:lpstr>portfolio</vt:lpstr>
      <vt:lpstr>data</vt:lpstr>
      <vt:lpstr>assetHistory</vt:lpstr>
      <vt:lpstr>assetStat</vt:lpstr>
      <vt:lpstr>portfolioHistory</vt:lpstr>
      <vt:lpstr>dailyHoldings</vt:lpstr>
      <vt:lpstr>Calculations</vt:lpstr>
      <vt:lpstr>Numerical</vt:lpstr>
      <vt:lpstr>Analytical</vt:lpstr>
      <vt:lpstr>CML and CAPM</vt:lpstr>
      <vt:lpstr>answer</vt:lpstr>
      <vt:lpstr>Refinitiv</vt:lpstr>
      <vt:lpstr>covarMatrix</vt:lpstr>
      <vt:lpstr>equityPortfolioData</vt:lpstr>
      <vt:lpstr>expectedValue</vt:lpstr>
      <vt:lpstr>interestRate</vt:lpstr>
      <vt:lpstr>muVector</vt:lpstr>
      <vt:lpstr>optimalEquityWeights</vt:lpstr>
    </vt:vector>
  </TitlesOfParts>
  <Company>mai.liu.se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Albin Mattsson</cp:lastModifiedBy>
  <dcterms:created xsi:type="dcterms:W3CDTF">2006-05-15T11:36:03Z</dcterms:created>
  <dcterms:modified xsi:type="dcterms:W3CDTF">2025-04-15T11:57:54Z</dcterms:modified>
</cp:coreProperties>
</file>