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9957537bd189b1/Documents/R/R/R Datasets/FTC_transect/raw/"/>
    </mc:Choice>
  </mc:AlternateContent>
  <xr:revisionPtr revIDLastSave="0" documentId="8_{C1EB6A9E-7098-43BE-85E4-AFEE501D21F6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heet1" sheetId="7" r:id="rId1"/>
    <sheet name="Controls" sheetId="8" r:id="rId2"/>
    <sheet name="Day1" sheetId="1" r:id="rId3"/>
    <sheet name="Day4" sheetId="2" r:id="rId4"/>
    <sheet name="Day7" sheetId="3" r:id="rId5"/>
    <sheet name="Day14" sheetId="5" r:id="rId6"/>
    <sheet name="Example_Day1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7" l="1"/>
  <c r="N2" i="7"/>
  <c r="M9" i="7"/>
  <c r="N9" i="7"/>
  <c r="M20" i="7"/>
  <c r="N20" i="7"/>
  <c r="M15" i="7"/>
  <c r="N15" i="7"/>
  <c r="M31" i="7"/>
  <c r="N31" i="7"/>
  <c r="M23" i="7"/>
  <c r="N23" i="7"/>
  <c r="M12" i="7"/>
  <c r="N12" i="7"/>
  <c r="M7" i="7"/>
  <c r="N7" i="7"/>
  <c r="M18" i="7"/>
  <c r="N18" i="7"/>
  <c r="M21" i="7"/>
  <c r="N21" i="7"/>
  <c r="M16" i="7"/>
  <c r="N16" i="7"/>
  <c r="M14" i="7"/>
  <c r="N14" i="7"/>
  <c r="M28" i="7"/>
  <c r="N28" i="7"/>
  <c r="M29" i="7"/>
  <c r="N29" i="7"/>
  <c r="M13" i="7"/>
  <c r="N13" i="7"/>
  <c r="M10" i="7"/>
  <c r="N10" i="7"/>
  <c r="M19" i="7"/>
  <c r="N19" i="7"/>
  <c r="M8" i="7"/>
  <c r="N8" i="7"/>
  <c r="M5" i="7"/>
  <c r="N5" i="7"/>
  <c r="M17" i="7"/>
  <c r="N17" i="7"/>
  <c r="M22" i="7"/>
  <c r="N22" i="7"/>
  <c r="M3" i="7"/>
  <c r="N3" i="7"/>
  <c r="M25" i="7"/>
  <c r="N25" i="7"/>
  <c r="M11" i="7"/>
  <c r="N11" i="7"/>
  <c r="M24" i="7"/>
  <c r="N24" i="7"/>
  <c r="M6" i="7"/>
  <c r="N6" i="7"/>
  <c r="M4" i="7"/>
  <c r="N4" i="7"/>
  <c r="M30" i="7"/>
  <c r="N30" i="7"/>
  <c r="M26" i="7"/>
  <c r="N26" i="7"/>
  <c r="M27" i="7"/>
  <c r="N27" i="7"/>
  <c r="AF33" i="5" l="1"/>
  <c r="AE33" i="5"/>
  <c r="AF32" i="5"/>
  <c r="AE32" i="5"/>
  <c r="AF31" i="5"/>
  <c r="AE31" i="5"/>
  <c r="AF30" i="5"/>
  <c r="AE30" i="5"/>
  <c r="AF29" i="5"/>
  <c r="AE29" i="5"/>
  <c r="AF28" i="5"/>
  <c r="AE28" i="5"/>
  <c r="AF27" i="5"/>
  <c r="AE27" i="5"/>
  <c r="AF26" i="5"/>
  <c r="AE26" i="5"/>
  <c r="AF25" i="5"/>
  <c r="AE25" i="5"/>
  <c r="AF24" i="5"/>
  <c r="AE24" i="5"/>
  <c r="AF23" i="5"/>
  <c r="AE23" i="5"/>
  <c r="AF22" i="5"/>
  <c r="AE22" i="5"/>
  <c r="AF21" i="5"/>
  <c r="AE21" i="5"/>
  <c r="AF20" i="5"/>
  <c r="AE20" i="5"/>
  <c r="AF19" i="5"/>
  <c r="AE19" i="5"/>
  <c r="AF18" i="5"/>
  <c r="AE18" i="5"/>
  <c r="AF17" i="5"/>
  <c r="AE17" i="5"/>
  <c r="AF16" i="5"/>
  <c r="AE16" i="5"/>
  <c r="AF15" i="5"/>
  <c r="AE15" i="5"/>
  <c r="AF14" i="5"/>
  <c r="AE14" i="5"/>
  <c r="AF13" i="5"/>
  <c r="AE13" i="5"/>
  <c r="AF12" i="5"/>
  <c r="AE12" i="5"/>
  <c r="AF11" i="5"/>
  <c r="AE11" i="5"/>
  <c r="AF10" i="5"/>
  <c r="AE10" i="5"/>
  <c r="AF9" i="5"/>
  <c r="AE9" i="5"/>
  <c r="AF8" i="5"/>
  <c r="AE8" i="5"/>
  <c r="AF7" i="5"/>
  <c r="AE7" i="5"/>
  <c r="AF6" i="5"/>
  <c r="AE6" i="5"/>
  <c r="AF5" i="5"/>
  <c r="AE5" i="5"/>
  <c r="AF4" i="5"/>
  <c r="AE4" i="5"/>
  <c r="AF33" i="3"/>
  <c r="AE33" i="3"/>
  <c r="AF32" i="3"/>
  <c r="AE32" i="3"/>
  <c r="AF31" i="3"/>
  <c r="AE31" i="3"/>
  <c r="AF30" i="3"/>
  <c r="AE30" i="3"/>
  <c r="AF29" i="3"/>
  <c r="AE29" i="3"/>
  <c r="AF28" i="3"/>
  <c r="AE28" i="3"/>
  <c r="AF27" i="3"/>
  <c r="AE27" i="3"/>
  <c r="AF26" i="3"/>
  <c r="AE26" i="3"/>
  <c r="AF25" i="3"/>
  <c r="AE25" i="3"/>
  <c r="AF24" i="3"/>
  <c r="AE24" i="3"/>
  <c r="AF23" i="3"/>
  <c r="AE23" i="3"/>
  <c r="AF22" i="3"/>
  <c r="AE22" i="3"/>
  <c r="AF21" i="3"/>
  <c r="AE21" i="3"/>
  <c r="AF20" i="3"/>
  <c r="AE20" i="3"/>
  <c r="AF19" i="3"/>
  <c r="AE19" i="3"/>
  <c r="AF18" i="3"/>
  <c r="AE18" i="3"/>
  <c r="AF17" i="3"/>
  <c r="AE17" i="3"/>
  <c r="AF16" i="3"/>
  <c r="AE16" i="3"/>
  <c r="AF15" i="3"/>
  <c r="AE15" i="3"/>
  <c r="AF14" i="3"/>
  <c r="AE14" i="3"/>
  <c r="AF13" i="3"/>
  <c r="AE13" i="3"/>
  <c r="AF12" i="3"/>
  <c r="AE12" i="3"/>
  <c r="AF11" i="3"/>
  <c r="AE11" i="3"/>
  <c r="AF10" i="3"/>
  <c r="AE10" i="3"/>
  <c r="AF9" i="3"/>
  <c r="AE9" i="3"/>
  <c r="AF8" i="3"/>
  <c r="AE8" i="3"/>
  <c r="AF7" i="3"/>
  <c r="AE7" i="3"/>
  <c r="AF6" i="3"/>
  <c r="AE6" i="3"/>
  <c r="AF5" i="3"/>
  <c r="AE5" i="3"/>
  <c r="AF4" i="3"/>
  <c r="AE4" i="3"/>
  <c r="AG4" i="2"/>
  <c r="AG33" i="2"/>
  <c r="AF33" i="2"/>
  <c r="AG32" i="2"/>
  <c r="AF32" i="2"/>
  <c r="AG31" i="2"/>
  <c r="AF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AG21" i="2"/>
  <c r="AF21" i="2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2" i="2"/>
  <c r="AF12" i="2"/>
  <c r="AG11" i="2"/>
  <c r="AF11" i="2"/>
  <c r="AG10" i="2"/>
  <c r="AF10" i="2"/>
  <c r="AG9" i="2"/>
  <c r="AF9" i="2"/>
  <c r="AG8" i="2"/>
  <c r="AF8" i="2"/>
  <c r="AG7" i="2"/>
  <c r="AF7" i="2"/>
  <c r="AG6" i="2"/>
  <c r="AF6" i="2"/>
  <c r="AG5" i="2"/>
  <c r="AF5" i="2"/>
  <c r="AF4" i="2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W5" i="5" l="1"/>
  <c r="W6" i="5"/>
  <c r="W7" i="5"/>
  <c r="W8" i="5"/>
  <c r="W9" i="5"/>
  <c r="V10" i="5"/>
  <c r="Y10" i="5" s="1"/>
  <c r="W10" i="5"/>
  <c r="W11" i="5"/>
  <c r="W12" i="5"/>
  <c r="W13" i="5"/>
  <c r="W14" i="5"/>
  <c r="W15" i="5"/>
  <c r="W16" i="5"/>
  <c r="W17" i="5"/>
  <c r="W18" i="5"/>
  <c r="W19" i="5"/>
  <c r="W20" i="5"/>
  <c r="W21" i="5"/>
  <c r="V22" i="5"/>
  <c r="Z22" i="5" s="1"/>
  <c r="W22" i="5"/>
  <c r="W23" i="5"/>
  <c r="W24" i="5"/>
  <c r="W25" i="5"/>
  <c r="W26" i="5"/>
  <c r="W27" i="5"/>
  <c r="W28" i="5"/>
  <c r="W29" i="5"/>
  <c r="V30" i="5"/>
  <c r="Z30" i="5" s="1"/>
  <c r="W30" i="5"/>
  <c r="V31" i="5"/>
  <c r="W31" i="5"/>
  <c r="W32" i="5"/>
  <c r="W33" i="5"/>
  <c r="U33" i="5"/>
  <c r="Q33" i="5"/>
  <c r="O33" i="5"/>
  <c r="V33" i="5" s="1"/>
  <c r="U32" i="5"/>
  <c r="Q32" i="5"/>
  <c r="O32" i="5"/>
  <c r="V32" i="5" s="1"/>
  <c r="U31" i="5"/>
  <c r="Q31" i="5"/>
  <c r="O31" i="5"/>
  <c r="U30" i="5"/>
  <c r="Q30" i="5"/>
  <c r="O30" i="5"/>
  <c r="U29" i="5"/>
  <c r="Q29" i="5"/>
  <c r="O29" i="5"/>
  <c r="V29" i="5" s="1"/>
  <c r="U28" i="5"/>
  <c r="V28" i="5" s="1"/>
  <c r="Q28" i="5"/>
  <c r="O28" i="5"/>
  <c r="U27" i="5"/>
  <c r="V27" i="5" s="1"/>
  <c r="Y27" i="5" s="1"/>
  <c r="Q27" i="5"/>
  <c r="O27" i="5"/>
  <c r="U26" i="5"/>
  <c r="Q26" i="5"/>
  <c r="V26" i="5" s="1"/>
  <c r="Y26" i="5" s="1"/>
  <c r="O26" i="5"/>
  <c r="U25" i="5"/>
  <c r="Q25" i="5"/>
  <c r="O25" i="5"/>
  <c r="V25" i="5" s="1"/>
  <c r="U24" i="5"/>
  <c r="Q24" i="5"/>
  <c r="O24" i="5"/>
  <c r="V24" i="5" s="1"/>
  <c r="U23" i="5"/>
  <c r="V23" i="5" s="1"/>
  <c r="Y23" i="5" s="1"/>
  <c r="Q23" i="5"/>
  <c r="O23" i="5"/>
  <c r="U22" i="5"/>
  <c r="Q22" i="5"/>
  <c r="O22" i="5"/>
  <c r="U21" i="5"/>
  <c r="Q21" i="5"/>
  <c r="O21" i="5"/>
  <c r="V21" i="5" s="1"/>
  <c r="U20" i="5"/>
  <c r="Q20" i="5"/>
  <c r="O20" i="5"/>
  <c r="V20" i="5" s="1"/>
  <c r="U19" i="5"/>
  <c r="V19" i="5" s="1"/>
  <c r="Y19" i="5" s="1"/>
  <c r="Q19" i="5"/>
  <c r="O19" i="5"/>
  <c r="U18" i="5"/>
  <c r="Q18" i="5"/>
  <c r="O18" i="5"/>
  <c r="V18" i="5" s="1"/>
  <c r="Z18" i="5" s="1"/>
  <c r="U17" i="5"/>
  <c r="Q17" i="5"/>
  <c r="O17" i="5"/>
  <c r="V17" i="5" s="1"/>
  <c r="U16" i="5"/>
  <c r="Q16" i="5"/>
  <c r="O16" i="5"/>
  <c r="V16" i="5" s="1"/>
  <c r="U15" i="5"/>
  <c r="Q15" i="5"/>
  <c r="O15" i="5"/>
  <c r="V15" i="5" s="1"/>
  <c r="Y15" i="5" s="1"/>
  <c r="U14" i="5"/>
  <c r="Q14" i="5"/>
  <c r="O14" i="5"/>
  <c r="V14" i="5" s="1"/>
  <c r="Y14" i="5" s="1"/>
  <c r="U13" i="5"/>
  <c r="Q13" i="5"/>
  <c r="V13" i="5" s="1"/>
  <c r="O13" i="5"/>
  <c r="U12" i="5"/>
  <c r="Q12" i="5"/>
  <c r="O12" i="5"/>
  <c r="V12" i="5" s="1"/>
  <c r="U11" i="5"/>
  <c r="Q11" i="5"/>
  <c r="O11" i="5"/>
  <c r="V11" i="5" s="1"/>
  <c r="Y11" i="5" s="1"/>
  <c r="U10" i="5"/>
  <c r="Q10" i="5"/>
  <c r="O10" i="5"/>
  <c r="U9" i="5"/>
  <c r="Q9" i="5"/>
  <c r="O9" i="5"/>
  <c r="V9" i="5" s="1"/>
  <c r="U8" i="5"/>
  <c r="Q8" i="5"/>
  <c r="O8" i="5"/>
  <c r="V8" i="5" s="1"/>
  <c r="U7" i="5"/>
  <c r="Q7" i="5"/>
  <c r="O7" i="5"/>
  <c r="V7" i="5" s="1"/>
  <c r="Y7" i="5" s="1"/>
  <c r="U6" i="5"/>
  <c r="Q6" i="5"/>
  <c r="O6" i="5"/>
  <c r="V6" i="5" s="1"/>
  <c r="Z6" i="5" s="1"/>
  <c r="U5" i="5"/>
  <c r="Q5" i="5"/>
  <c r="O5" i="5"/>
  <c r="V5" i="5" s="1"/>
  <c r="U4" i="5"/>
  <c r="Q4" i="5"/>
  <c r="O4" i="5"/>
  <c r="N5" i="5"/>
  <c r="N9" i="5"/>
  <c r="N15" i="5"/>
  <c r="N17" i="5"/>
  <c r="N21" i="5"/>
  <c r="N27" i="5"/>
  <c r="N29" i="5"/>
  <c r="N33" i="5"/>
  <c r="L5" i="5"/>
  <c r="M5" i="5"/>
  <c r="L6" i="5"/>
  <c r="M6" i="5"/>
  <c r="N6" i="5" s="1"/>
  <c r="L7" i="5"/>
  <c r="M7" i="5"/>
  <c r="N7" i="5" s="1"/>
  <c r="L8" i="5"/>
  <c r="M8" i="5"/>
  <c r="N8" i="5" s="1"/>
  <c r="L9" i="5"/>
  <c r="M9" i="5"/>
  <c r="L10" i="5"/>
  <c r="M10" i="5"/>
  <c r="N10" i="5" s="1"/>
  <c r="L11" i="5"/>
  <c r="M11" i="5"/>
  <c r="N11" i="5" s="1"/>
  <c r="L12" i="5"/>
  <c r="N12" i="5" s="1"/>
  <c r="M12" i="5"/>
  <c r="L13" i="5"/>
  <c r="M13" i="5"/>
  <c r="N13" i="5" s="1"/>
  <c r="L14" i="5"/>
  <c r="M14" i="5"/>
  <c r="N14" i="5" s="1"/>
  <c r="L15" i="5"/>
  <c r="M15" i="5"/>
  <c r="L16" i="5"/>
  <c r="M16" i="5"/>
  <c r="N16" i="5" s="1"/>
  <c r="L17" i="5"/>
  <c r="M17" i="5"/>
  <c r="L18" i="5"/>
  <c r="M18" i="5"/>
  <c r="N18" i="5" s="1"/>
  <c r="L19" i="5"/>
  <c r="M19" i="5"/>
  <c r="N19" i="5" s="1"/>
  <c r="L20" i="5"/>
  <c r="M20" i="5"/>
  <c r="N20" i="5" s="1"/>
  <c r="L21" i="5"/>
  <c r="M21" i="5"/>
  <c r="L22" i="5"/>
  <c r="M22" i="5"/>
  <c r="N22" i="5" s="1"/>
  <c r="L23" i="5"/>
  <c r="M23" i="5"/>
  <c r="N23" i="5" s="1"/>
  <c r="L24" i="5"/>
  <c r="N24" i="5" s="1"/>
  <c r="M24" i="5"/>
  <c r="L25" i="5"/>
  <c r="M25" i="5"/>
  <c r="N25" i="5" s="1"/>
  <c r="L26" i="5"/>
  <c r="M26" i="5"/>
  <c r="N26" i="5" s="1"/>
  <c r="L27" i="5"/>
  <c r="M27" i="5"/>
  <c r="L28" i="5"/>
  <c r="M28" i="5"/>
  <c r="N28" i="5" s="1"/>
  <c r="L29" i="5"/>
  <c r="M29" i="5"/>
  <c r="L30" i="5"/>
  <c r="M30" i="5"/>
  <c r="N30" i="5" s="1"/>
  <c r="L31" i="5"/>
  <c r="M31" i="5"/>
  <c r="N31" i="5" s="1"/>
  <c r="L32" i="5"/>
  <c r="M32" i="5"/>
  <c r="N32" i="5" s="1"/>
  <c r="L33" i="5"/>
  <c r="M33" i="5"/>
  <c r="Y9" i="5" l="1"/>
  <c r="AA9" i="5" s="1"/>
  <c r="Z9" i="5"/>
  <c r="Z17" i="5"/>
  <c r="AA17" i="5" s="1"/>
  <c r="Y17" i="5"/>
  <c r="Y21" i="5"/>
  <c r="Z21" i="5"/>
  <c r="AA21" i="5" s="1"/>
  <c r="Z25" i="5"/>
  <c r="Y25" i="5"/>
  <c r="Y29" i="5"/>
  <c r="Z29" i="5"/>
  <c r="Y33" i="5"/>
  <c r="AA33" i="5" s="1"/>
  <c r="Z33" i="5"/>
  <c r="Z28" i="5"/>
  <c r="Y28" i="5"/>
  <c r="AA28" i="5" s="1"/>
  <c r="Y13" i="5"/>
  <c r="AA13" i="5" s="1"/>
  <c r="Z13" i="5"/>
  <c r="Y5" i="5"/>
  <c r="Z5" i="5"/>
  <c r="Z8" i="5"/>
  <c r="Y8" i="5"/>
  <c r="Z12" i="5"/>
  <c r="Y12" i="5"/>
  <c r="AA12" i="5" s="1"/>
  <c r="Z16" i="5"/>
  <c r="Y16" i="5"/>
  <c r="AA16" i="5" s="1"/>
  <c r="Z20" i="5"/>
  <c r="Y20" i="5"/>
  <c r="Z24" i="5"/>
  <c r="AA24" i="5" s="1"/>
  <c r="Y24" i="5"/>
  <c r="Z32" i="5"/>
  <c r="Y32" i="5"/>
  <c r="AA32" i="5" s="1"/>
  <c r="Y31" i="5"/>
  <c r="AA25" i="5"/>
  <c r="AA5" i="5"/>
  <c r="AA8" i="5"/>
  <c r="Z14" i="5"/>
  <c r="AA14" i="5" s="1"/>
  <c r="Z26" i="5"/>
  <c r="AA26" i="5" s="1"/>
  <c r="Z10" i="5"/>
  <c r="AA10" i="5" s="1"/>
  <c r="Z31" i="5"/>
  <c r="AA31" i="5" s="1"/>
  <c r="Y30" i="5"/>
  <c r="AA30" i="5" s="1"/>
  <c r="Z27" i="5"/>
  <c r="AA27" i="5" s="1"/>
  <c r="Z23" i="5"/>
  <c r="AA23" i="5" s="1"/>
  <c r="Y22" i="5"/>
  <c r="AA22" i="5" s="1"/>
  <c r="Z19" i="5"/>
  <c r="AA19" i="5" s="1"/>
  <c r="Y18" i="5"/>
  <c r="AA18" i="5" s="1"/>
  <c r="Z15" i="5"/>
  <c r="AA15" i="5" s="1"/>
  <c r="Z11" i="5"/>
  <c r="AA11" i="5" s="1"/>
  <c r="Z7" i="5"/>
  <c r="AA7" i="5" s="1"/>
  <c r="Y6" i="5"/>
  <c r="AA6" i="5" s="1"/>
  <c r="AA29" i="5" l="1"/>
  <c r="AA20" i="5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V10" i="3"/>
  <c r="Y10" i="3" s="1"/>
  <c r="V22" i="3"/>
  <c r="Y22" i="3" s="1"/>
  <c r="U33" i="3"/>
  <c r="V33" i="3" s="1"/>
  <c r="Q33" i="3"/>
  <c r="O33" i="3"/>
  <c r="U32" i="3"/>
  <c r="V32" i="3" s="1"/>
  <c r="Q32" i="3"/>
  <c r="O32" i="3"/>
  <c r="U31" i="3"/>
  <c r="Q31" i="3"/>
  <c r="O31" i="3"/>
  <c r="V31" i="3" s="1"/>
  <c r="U30" i="3"/>
  <c r="Q30" i="3"/>
  <c r="O30" i="3"/>
  <c r="V30" i="3" s="1"/>
  <c r="U29" i="3"/>
  <c r="Q29" i="3"/>
  <c r="O29" i="3"/>
  <c r="V29" i="3" s="1"/>
  <c r="U28" i="3"/>
  <c r="V28" i="3" s="1"/>
  <c r="Q28" i="3"/>
  <c r="O28" i="3"/>
  <c r="U27" i="3"/>
  <c r="V27" i="3" s="1"/>
  <c r="Q27" i="3"/>
  <c r="O27" i="3"/>
  <c r="U26" i="3"/>
  <c r="Q26" i="3"/>
  <c r="O26" i="3"/>
  <c r="V26" i="3" s="1"/>
  <c r="U25" i="3"/>
  <c r="V25" i="3" s="1"/>
  <c r="Q25" i="3"/>
  <c r="O25" i="3"/>
  <c r="U24" i="3"/>
  <c r="Q24" i="3"/>
  <c r="O24" i="3"/>
  <c r="V24" i="3" s="1"/>
  <c r="U23" i="3"/>
  <c r="Q23" i="3"/>
  <c r="O23" i="3"/>
  <c r="V23" i="3" s="1"/>
  <c r="U22" i="3"/>
  <c r="Q22" i="3"/>
  <c r="O22" i="3"/>
  <c r="U21" i="3"/>
  <c r="V21" i="3" s="1"/>
  <c r="Q21" i="3"/>
  <c r="O21" i="3"/>
  <c r="U20" i="3"/>
  <c r="V20" i="3" s="1"/>
  <c r="Q20" i="3"/>
  <c r="O20" i="3"/>
  <c r="U19" i="3"/>
  <c r="Q19" i="3"/>
  <c r="O19" i="3"/>
  <c r="V19" i="3" s="1"/>
  <c r="U18" i="3"/>
  <c r="Q18" i="3"/>
  <c r="O18" i="3"/>
  <c r="V18" i="3" s="1"/>
  <c r="U17" i="3"/>
  <c r="Q17" i="3"/>
  <c r="O17" i="3"/>
  <c r="V17" i="3" s="1"/>
  <c r="U16" i="3"/>
  <c r="V16" i="3" s="1"/>
  <c r="Q16" i="3"/>
  <c r="O16" i="3"/>
  <c r="U15" i="3"/>
  <c r="V15" i="3" s="1"/>
  <c r="Q15" i="3"/>
  <c r="O15" i="3"/>
  <c r="U14" i="3"/>
  <c r="Q14" i="3"/>
  <c r="O14" i="3"/>
  <c r="V14" i="3" s="1"/>
  <c r="U13" i="3"/>
  <c r="V13" i="3" s="1"/>
  <c r="Q13" i="3"/>
  <c r="O13" i="3"/>
  <c r="U12" i="3"/>
  <c r="Q12" i="3"/>
  <c r="O12" i="3"/>
  <c r="V12" i="3" s="1"/>
  <c r="U11" i="3"/>
  <c r="Q11" i="3"/>
  <c r="O11" i="3"/>
  <c r="V11" i="3" s="1"/>
  <c r="U10" i="3"/>
  <c r="Q10" i="3"/>
  <c r="O10" i="3"/>
  <c r="U9" i="3"/>
  <c r="V9" i="3" s="1"/>
  <c r="Q9" i="3"/>
  <c r="O9" i="3"/>
  <c r="U8" i="3"/>
  <c r="V8" i="3" s="1"/>
  <c r="Q8" i="3"/>
  <c r="O8" i="3"/>
  <c r="U7" i="3"/>
  <c r="Q7" i="3"/>
  <c r="O7" i="3"/>
  <c r="V7" i="3" s="1"/>
  <c r="U6" i="3"/>
  <c r="Q6" i="3"/>
  <c r="O6" i="3"/>
  <c r="V6" i="3" s="1"/>
  <c r="U5" i="3"/>
  <c r="Q5" i="3"/>
  <c r="O5" i="3"/>
  <c r="V5" i="3" s="1"/>
  <c r="U4" i="3"/>
  <c r="Q4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Y13" i="3" l="1"/>
  <c r="AA13" i="3" s="1"/>
  <c r="AB13" i="3" s="1"/>
  <c r="AC13" i="3" s="1"/>
  <c r="Z13" i="3"/>
  <c r="Y25" i="3"/>
  <c r="Z25" i="3"/>
  <c r="Y33" i="3"/>
  <c r="AA33" i="3" s="1"/>
  <c r="AB33" i="3" s="1"/>
  <c r="AC33" i="3" s="1"/>
  <c r="Z33" i="3"/>
  <c r="Z16" i="3"/>
  <c r="Y16" i="3"/>
  <c r="AA16" i="3" s="1"/>
  <c r="AB16" i="3" s="1"/>
  <c r="AC16" i="3" s="1"/>
  <c r="Y9" i="3"/>
  <c r="Z9" i="3"/>
  <c r="Z28" i="3"/>
  <c r="Y28" i="3"/>
  <c r="AA28" i="3" s="1"/>
  <c r="AB28" i="3" s="1"/>
  <c r="AC28" i="3" s="1"/>
  <c r="Z17" i="3"/>
  <c r="Y17" i="3"/>
  <c r="Y32" i="3"/>
  <c r="Z32" i="3"/>
  <c r="Z18" i="3"/>
  <c r="Y18" i="3"/>
  <c r="Z20" i="3"/>
  <c r="Y20" i="3"/>
  <c r="AA20" i="3" s="1"/>
  <c r="AB20" i="3" s="1"/>
  <c r="AC20" i="3" s="1"/>
  <c r="Z29" i="3"/>
  <c r="Y29" i="3"/>
  <c r="Y21" i="3"/>
  <c r="Z21" i="3"/>
  <c r="Z6" i="3"/>
  <c r="AA6" i="3" s="1"/>
  <c r="AB6" i="3" s="1"/>
  <c r="AC6" i="3" s="1"/>
  <c r="Y6" i="3"/>
  <c r="Z26" i="3"/>
  <c r="Y26" i="3"/>
  <c r="Y11" i="3"/>
  <c r="AA11" i="3" s="1"/>
  <c r="AB11" i="3" s="1"/>
  <c r="AC11" i="3" s="1"/>
  <c r="Z11" i="3"/>
  <c r="Y23" i="3"/>
  <c r="AA23" i="3" s="1"/>
  <c r="AB23" i="3" s="1"/>
  <c r="AC23" i="3" s="1"/>
  <c r="Z23" i="3"/>
  <c r="Z15" i="3"/>
  <c r="Y15" i="3"/>
  <c r="Z27" i="3"/>
  <c r="Y27" i="3"/>
  <c r="AA27" i="3" s="1"/>
  <c r="AB27" i="3" s="1"/>
  <c r="AC27" i="3" s="1"/>
  <c r="Y8" i="3"/>
  <c r="AA8" i="3" s="1"/>
  <c r="AB8" i="3" s="1"/>
  <c r="AC8" i="3" s="1"/>
  <c r="Z8" i="3"/>
  <c r="Z5" i="3"/>
  <c r="Y5" i="3"/>
  <c r="AA5" i="3" s="1"/>
  <c r="AB5" i="3" s="1"/>
  <c r="AC5" i="3" s="1"/>
  <c r="Z14" i="3"/>
  <c r="Y14" i="3"/>
  <c r="Z30" i="3"/>
  <c r="Y30" i="3"/>
  <c r="AA30" i="3" s="1"/>
  <c r="AB30" i="3" s="1"/>
  <c r="AC30" i="3" s="1"/>
  <c r="Z7" i="3"/>
  <c r="Y7" i="3"/>
  <c r="Z19" i="3"/>
  <c r="Y19" i="3"/>
  <c r="AA19" i="3" s="1"/>
  <c r="AB19" i="3" s="1"/>
  <c r="AC19" i="3" s="1"/>
  <c r="Z31" i="3"/>
  <c r="AA31" i="3" s="1"/>
  <c r="AB31" i="3" s="1"/>
  <c r="AC31" i="3" s="1"/>
  <c r="Y31" i="3"/>
  <c r="Y12" i="3"/>
  <c r="Z12" i="3"/>
  <c r="Y24" i="3"/>
  <c r="AA24" i="3" s="1"/>
  <c r="AB24" i="3" s="1"/>
  <c r="AC24" i="3" s="1"/>
  <c r="Z24" i="3"/>
  <c r="Z22" i="3"/>
  <c r="Z10" i="3"/>
  <c r="AA10" i="3" s="1"/>
  <c r="AB10" i="3" s="1"/>
  <c r="AC10" i="3" s="1"/>
  <c r="AA26" i="3"/>
  <c r="AB26" i="3" s="1"/>
  <c r="AC26" i="3" s="1"/>
  <c r="AA22" i="3"/>
  <c r="AB22" i="3" s="1"/>
  <c r="AC22" i="3" s="1"/>
  <c r="AA18" i="3"/>
  <c r="AB18" i="3" s="1"/>
  <c r="AC18" i="3" s="1"/>
  <c r="AA14" i="3"/>
  <c r="AB14" i="3" s="1"/>
  <c r="AC14" i="3" s="1"/>
  <c r="AA15" i="3"/>
  <c r="AB15" i="3" s="1"/>
  <c r="AC15" i="3" s="1"/>
  <c r="AA7" i="3"/>
  <c r="AB7" i="3" s="1"/>
  <c r="AC7" i="3" s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V33" i="2"/>
  <c r="R33" i="2"/>
  <c r="V32" i="2"/>
  <c r="R32" i="2"/>
  <c r="V31" i="2"/>
  <c r="R31" i="2"/>
  <c r="V30" i="2"/>
  <c r="R30" i="2"/>
  <c r="V29" i="2"/>
  <c r="R29" i="2"/>
  <c r="V28" i="2"/>
  <c r="R28" i="2"/>
  <c r="V27" i="2"/>
  <c r="R27" i="2"/>
  <c r="W27" i="2" s="1"/>
  <c r="AA27" i="2" s="1"/>
  <c r="V26" i="2"/>
  <c r="R26" i="2"/>
  <c r="V25" i="2"/>
  <c r="R25" i="2"/>
  <c r="V24" i="2"/>
  <c r="R24" i="2"/>
  <c r="V23" i="2"/>
  <c r="R23" i="2"/>
  <c r="V22" i="2"/>
  <c r="R22" i="2"/>
  <c r="V21" i="2"/>
  <c r="R21" i="2"/>
  <c r="V20" i="2"/>
  <c r="R20" i="2"/>
  <c r="V19" i="2"/>
  <c r="R19" i="2"/>
  <c r="V18" i="2"/>
  <c r="R18" i="2"/>
  <c r="V17" i="2"/>
  <c r="R17" i="2"/>
  <c r="V16" i="2"/>
  <c r="R16" i="2"/>
  <c r="V15" i="2"/>
  <c r="R15" i="2"/>
  <c r="W15" i="2" s="1"/>
  <c r="AA15" i="2" s="1"/>
  <c r="V14" i="2"/>
  <c r="R14" i="2"/>
  <c r="V13" i="2"/>
  <c r="R13" i="2"/>
  <c r="V12" i="2"/>
  <c r="R12" i="2"/>
  <c r="V11" i="2"/>
  <c r="R11" i="2"/>
  <c r="V10" i="2"/>
  <c r="R10" i="2"/>
  <c r="V9" i="2"/>
  <c r="R9" i="2"/>
  <c r="V8" i="2"/>
  <c r="R8" i="2"/>
  <c r="V7" i="2"/>
  <c r="R7" i="2"/>
  <c r="V6" i="2"/>
  <c r="R6" i="2"/>
  <c r="V5" i="2"/>
  <c r="R5" i="2"/>
  <c r="V4" i="2"/>
  <c r="R4" i="2"/>
  <c r="P33" i="2"/>
  <c r="W33" i="2" s="1"/>
  <c r="P32" i="2"/>
  <c r="P31" i="2"/>
  <c r="P30" i="2"/>
  <c r="W30" i="2" s="1"/>
  <c r="P29" i="2"/>
  <c r="W29" i="2" s="1"/>
  <c r="P28" i="2"/>
  <c r="W28" i="2" s="1"/>
  <c r="P27" i="2"/>
  <c r="P26" i="2"/>
  <c r="P25" i="2"/>
  <c r="P24" i="2"/>
  <c r="W24" i="2" s="1"/>
  <c r="P23" i="2"/>
  <c r="P22" i="2"/>
  <c r="W22" i="2" s="1"/>
  <c r="P21" i="2"/>
  <c r="P20" i="2"/>
  <c r="P19" i="2"/>
  <c r="P18" i="2"/>
  <c r="W18" i="2" s="1"/>
  <c r="P17" i="2"/>
  <c r="W17" i="2" s="1"/>
  <c r="P16" i="2"/>
  <c r="P15" i="2"/>
  <c r="P14" i="2"/>
  <c r="P13" i="2"/>
  <c r="P12" i="2"/>
  <c r="W12" i="2" s="1"/>
  <c r="P11" i="2"/>
  <c r="P10" i="2"/>
  <c r="W10" i="2" s="1"/>
  <c r="P9" i="2"/>
  <c r="P8" i="2"/>
  <c r="P7" i="2"/>
  <c r="P6" i="2"/>
  <c r="W6" i="2" s="1"/>
  <c r="P5" i="2"/>
  <c r="W5" i="2" s="1"/>
  <c r="P4" i="2"/>
  <c r="AA29" i="3" l="1"/>
  <c r="AB29" i="3" s="1"/>
  <c r="AC29" i="3" s="1"/>
  <c r="AA21" i="3"/>
  <c r="AB21" i="3" s="1"/>
  <c r="AC21" i="3" s="1"/>
  <c r="W32" i="2"/>
  <c r="W9" i="2"/>
  <c r="AA9" i="3"/>
  <c r="AB9" i="3" s="1"/>
  <c r="AC9" i="3" s="1"/>
  <c r="W20" i="2"/>
  <c r="W8" i="2"/>
  <c r="AA8" i="2" s="1"/>
  <c r="W21" i="2"/>
  <c r="AA21" i="2" s="1"/>
  <c r="W11" i="2"/>
  <c r="AA11" i="2" s="1"/>
  <c r="W23" i="2"/>
  <c r="AA23" i="2" s="1"/>
  <c r="W13" i="2"/>
  <c r="AA13" i="2" s="1"/>
  <c r="W14" i="2"/>
  <c r="AA14" i="2" s="1"/>
  <c r="W26" i="2"/>
  <c r="AA26" i="2" s="1"/>
  <c r="AA12" i="3"/>
  <c r="AB12" i="3" s="1"/>
  <c r="AC12" i="3" s="1"/>
  <c r="AA32" i="3"/>
  <c r="AB32" i="3" s="1"/>
  <c r="AC32" i="3" s="1"/>
  <c r="AA25" i="3"/>
  <c r="AB25" i="3" s="1"/>
  <c r="AC25" i="3" s="1"/>
  <c r="W25" i="2"/>
  <c r="W16" i="2"/>
  <c r="W7" i="2"/>
  <c r="AA7" i="2" s="1"/>
  <c r="W19" i="2"/>
  <c r="AA19" i="2" s="1"/>
  <c r="W31" i="2"/>
  <c r="AA31" i="2" s="1"/>
  <c r="AA17" i="3"/>
  <c r="AB17" i="3" s="1"/>
  <c r="AC17" i="3" s="1"/>
  <c r="AA12" i="2"/>
  <c r="AA16" i="2"/>
  <c r="AA20" i="2"/>
  <c r="AA24" i="2"/>
  <c r="AA28" i="2"/>
  <c r="AA32" i="2"/>
  <c r="AA9" i="2"/>
  <c r="AA25" i="2"/>
  <c r="AA18" i="2"/>
  <c r="AA6" i="2"/>
  <c r="AA33" i="2"/>
  <c r="AA29" i="2"/>
  <c r="AA17" i="2"/>
  <c r="AA5" i="2"/>
  <c r="AA30" i="2"/>
  <c r="AA22" i="2"/>
  <c r="AA10" i="2"/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I4" i="1"/>
  <c r="I5" i="1"/>
  <c r="Q4" i="1"/>
  <c r="AE4" i="1" s="1"/>
  <c r="Q5" i="1"/>
  <c r="AE5" i="1" s="1"/>
  <c r="Q6" i="1"/>
  <c r="AE6" i="1" s="1"/>
  <c r="Q7" i="1"/>
  <c r="AE7" i="1" s="1"/>
  <c r="Q8" i="1"/>
  <c r="AE8" i="1" s="1"/>
  <c r="Q9" i="1"/>
  <c r="AE9" i="1" s="1"/>
  <c r="Q10" i="1"/>
  <c r="AE10" i="1" s="1"/>
  <c r="Q11" i="1"/>
  <c r="AE11" i="1" s="1"/>
  <c r="Q12" i="1"/>
  <c r="AE12" i="1" s="1"/>
  <c r="Q13" i="1"/>
  <c r="AE13" i="1" s="1"/>
  <c r="Q14" i="1"/>
  <c r="AE14" i="1" s="1"/>
  <c r="Q15" i="1"/>
  <c r="AE15" i="1" s="1"/>
  <c r="Q16" i="1"/>
  <c r="AE16" i="1" s="1"/>
  <c r="Q17" i="1"/>
  <c r="AE17" i="1" s="1"/>
  <c r="Q18" i="1"/>
  <c r="AE18" i="1" s="1"/>
  <c r="Q19" i="1"/>
  <c r="AE19" i="1" s="1"/>
  <c r="Q20" i="1"/>
  <c r="AE20" i="1" s="1"/>
  <c r="Q21" i="1"/>
  <c r="AE21" i="1" s="1"/>
  <c r="Q22" i="1"/>
  <c r="AE22" i="1" s="1"/>
  <c r="Q23" i="1"/>
  <c r="AE23" i="1" s="1"/>
  <c r="Q24" i="1"/>
  <c r="AE24" i="1" s="1"/>
  <c r="Q25" i="1"/>
  <c r="AE25" i="1" s="1"/>
  <c r="Q26" i="1"/>
  <c r="AE26" i="1" s="1"/>
  <c r="Q27" i="1"/>
  <c r="AE27" i="1" s="1"/>
  <c r="Q28" i="1"/>
  <c r="AE28" i="1" s="1"/>
  <c r="Q29" i="1"/>
  <c r="AE29" i="1" s="1"/>
  <c r="Q30" i="1"/>
  <c r="AE30" i="1" s="1"/>
  <c r="Q31" i="1"/>
  <c r="AE31" i="1" s="1"/>
  <c r="Q32" i="1"/>
  <c r="AE32" i="1" s="1"/>
  <c r="Q33" i="1"/>
  <c r="AE33" i="1" s="1"/>
  <c r="O5" i="1" l="1"/>
  <c r="V5" i="1" s="1"/>
  <c r="O6" i="1"/>
  <c r="V6" i="1" s="1"/>
  <c r="O7" i="1"/>
  <c r="V7" i="1" s="1"/>
  <c r="O8" i="1"/>
  <c r="V8" i="1" s="1"/>
  <c r="O9" i="1"/>
  <c r="V9" i="1" s="1"/>
  <c r="O10" i="1"/>
  <c r="V10" i="1" s="1"/>
  <c r="O11" i="1"/>
  <c r="V11" i="1" s="1"/>
  <c r="O12" i="1"/>
  <c r="V12" i="1" s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V32" i="1" s="1"/>
  <c r="O33" i="1"/>
  <c r="V33" i="1" s="1"/>
  <c r="Z28" i="1" l="1"/>
  <c r="Z17" i="1"/>
  <c r="Z29" i="1"/>
  <c r="Z15" i="1"/>
  <c r="Z11" i="1"/>
  <c r="Z14" i="1"/>
  <c r="Z22" i="1"/>
  <c r="Z10" i="1"/>
  <c r="Z27" i="1"/>
  <c r="Z25" i="1"/>
  <c r="Z24" i="1"/>
  <c r="Y24" i="1"/>
  <c r="Z21" i="1"/>
  <c r="Z32" i="1"/>
  <c r="Z5" i="1"/>
  <c r="Z13" i="1"/>
  <c r="Z23" i="1"/>
  <c r="Z9" i="1"/>
  <c r="Z20" i="1"/>
  <c r="Z8" i="1"/>
  <c r="Z31" i="1"/>
  <c r="Z19" i="1"/>
  <c r="Z7" i="1"/>
  <c r="Z16" i="1"/>
  <c r="Z26" i="1"/>
  <c r="Z12" i="1"/>
  <c r="Z33" i="1"/>
  <c r="Z30" i="1"/>
  <c r="Z18" i="1"/>
  <c r="Z6" i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AA24" i="1" l="1"/>
  <c r="Y9" i="1"/>
  <c r="AA9" i="1" s="1"/>
  <c r="Y20" i="1"/>
  <c r="Y26" i="1"/>
  <c r="AA26" i="1" s="1"/>
  <c r="Y21" i="1"/>
  <c r="Y16" i="1"/>
  <c r="AA16" i="1" s="1"/>
  <c r="Y11" i="1"/>
  <c r="AA11" i="1" s="1"/>
  <c r="Y14" i="1"/>
  <c r="AA14" i="1" s="1"/>
  <c r="Y6" i="1"/>
  <c r="AA6" i="1" s="1"/>
  <c r="AA20" i="1"/>
  <c r="AA21" i="1"/>
  <c r="Y7" i="1"/>
  <c r="AA7" i="1" s="1"/>
  <c r="Y23" i="1"/>
  <c r="AA23" i="1" s="1"/>
  <c r="Y25" i="1"/>
  <c r="AA25" i="1" s="1"/>
  <c r="Y18" i="1"/>
  <c r="AA18" i="1" s="1"/>
  <c r="Y15" i="1"/>
  <c r="AA15" i="1" s="1"/>
  <c r="Y30" i="1"/>
  <c r="AA30" i="1" s="1"/>
  <c r="Y27" i="1"/>
  <c r="AA27" i="1" s="1"/>
  <c r="Y29" i="1"/>
  <c r="AA29" i="1" s="1"/>
  <c r="Y19" i="1"/>
  <c r="AA19" i="1" s="1"/>
  <c r="Y13" i="1"/>
  <c r="AA13" i="1" s="1"/>
  <c r="Y33" i="1"/>
  <c r="AA33" i="1" s="1"/>
  <c r="Y10" i="1"/>
  <c r="AA10" i="1" s="1"/>
  <c r="Y31" i="1"/>
  <c r="AA31" i="1" s="1"/>
  <c r="Y5" i="1"/>
  <c r="AA5" i="1" s="1"/>
  <c r="AB5" i="1" s="1"/>
  <c r="AC5" i="1" s="1"/>
  <c r="AF5" i="1" s="1"/>
  <c r="Y17" i="1"/>
  <c r="AA17" i="1" s="1"/>
  <c r="Y12" i="1"/>
  <c r="AA12" i="1" s="1"/>
  <c r="Y8" i="1"/>
  <c r="AA8" i="1" s="1"/>
  <c r="Y32" i="1"/>
  <c r="AA32" i="1" s="1"/>
  <c r="Y22" i="1"/>
  <c r="AA22" i="1" s="1"/>
  <c r="Y28" i="1"/>
  <c r="AA28" i="1" s="1"/>
  <c r="O25" i="2"/>
  <c r="Z25" i="2"/>
  <c r="AB25" i="2" s="1"/>
  <c r="O17" i="2"/>
  <c r="Z17" i="2"/>
  <c r="AB17" i="2" s="1"/>
  <c r="O13" i="2"/>
  <c r="Z13" i="2"/>
  <c r="AB13" i="2" s="1"/>
  <c r="O32" i="2"/>
  <c r="Z32" i="2"/>
  <c r="AB32" i="2" s="1"/>
  <c r="O24" i="2"/>
  <c r="Z24" i="2"/>
  <c r="AB24" i="2" s="1"/>
  <c r="O20" i="2"/>
  <c r="Z20" i="2"/>
  <c r="AB20" i="2" s="1"/>
  <c r="O12" i="2"/>
  <c r="Z12" i="2"/>
  <c r="AB12" i="2" s="1"/>
  <c r="O31" i="2"/>
  <c r="Z31" i="2"/>
  <c r="AB31" i="2" s="1"/>
  <c r="AC31" i="2" s="1"/>
  <c r="AD31" i="2" s="1"/>
  <c r="O27" i="2"/>
  <c r="Z27" i="2"/>
  <c r="AB27" i="2" s="1"/>
  <c r="O23" i="2"/>
  <c r="Z23" i="2"/>
  <c r="AB23" i="2" s="1"/>
  <c r="AC23" i="2" s="1"/>
  <c r="AD23" i="2" s="1"/>
  <c r="O19" i="2"/>
  <c r="Z19" i="2"/>
  <c r="AB19" i="2" s="1"/>
  <c r="O15" i="2"/>
  <c r="Z15" i="2"/>
  <c r="AB15" i="2" s="1"/>
  <c r="AC15" i="2" s="1"/>
  <c r="AD15" i="2" s="1"/>
  <c r="O11" i="2"/>
  <c r="Z11" i="2"/>
  <c r="AB11" i="2" s="1"/>
  <c r="O7" i="2"/>
  <c r="Z7" i="2"/>
  <c r="AB7" i="2" s="1"/>
  <c r="O33" i="2"/>
  <c r="Z33" i="2"/>
  <c r="AB33" i="2" s="1"/>
  <c r="O29" i="2"/>
  <c r="Z29" i="2"/>
  <c r="AB29" i="2" s="1"/>
  <c r="O21" i="2"/>
  <c r="Z21" i="2"/>
  <c r="AB21" i="2" s="1"/>
  <c r="O9" i="2"/>
  <c r="Z9" i="2"/>
  <c r="AB9" i="2" s="1"/>
  <c r="O28" i="2"/>
  <c r="Z28" i="2"/>
  <c r="AB28" i="2" s="1"/>
  <c r="O16" i="2"/>
  <c r="Z16" i="2"/>
  <c r="AB16" i="2" s="1"/>
  <c r="O8" i="2"/>
  <c r="Z8" i="2"/>
  <c r="AB8" i="2" s="1"/>
  <c r="O30" i="2"/>
  <c r="Z30" i="2"/>
  <c r="AB30" i="2" s="1"/>
  <c r="O26" i="2"/>
  <c r="Z26" i="2"/>
  <c r="AB26" i="2" s="1"/>
  <c r="O22" i="2"/>
  <c r="Z22" i="2"/>
  <c r="AB22" i="2" s="1"/>
  <c r="O18" i="2"/>
  <c r="Z18" i="2"/>
  <c r="AB18" i="2" s="1"/>
  <c r="O14" i="2"/>
  <c r="Z14" i="2"/>
  <c r="AB14" i="2" s="1"/>
  <c r="O10" i="2"/>
  <c r="Z10" i="2"/>
  <c r="AB10" i="2" s="1"/>
  <c r="O6" i="2"/>
  <c r="Z6" i="2"/>
  <c r="AB6" i="2" s="1"/>
  <c r="O5" i="2"/>
  <c r="Z5" i="2"/>
  <c r="AB5" i="2" s="1"/>
  <c r="I5" i="5"/>
  <c r="AB5" i="5" s="1"/>
  <c r="AC5" i="5" s="1"/>
  <c r="I6" i="5"/>
  <c r="AB6" i="5" s="1"/>
  <c r="AC6" i="5" s="1"/>
  <c r="I7" i="5"/>
  <c r="AB7" i="5" s="1"/>
  <c r="AC7" i="5" s="1"/>
  <c r="I8" i="5"/>
  <c r="AB8" i="5" s="1"/>
  <c r="AC8" i="5" s="1"/>
  <c r="I9" i="5"/>
  <c r="AB9" i="5" s="1"/>
  <c r="AC9" i="5" s="1"/>
  <c r="I10" i="5"/>
  <c r="AB10" i="5" s="1"/>
  <c r="AC10" i="5" s="1"/>
  <c r="I11" i="5"/>
  <c r="AB11" i="5" s="1"/>
  <c r="AC11" i="5" s="1"/>
  <c r="I12" i="5"/>
  <c r="AB12" i="5" s="1"/>
  <c r="AC12" i="5" s="1"/>
  <c r="I13" i="5"/>
  <c r="AB13" i="5" s="1"/>
  <c r="AC13" i="5" s="1"/>
  <c r="I14" i="5"/>
  <c r="AB14" i="5" s="1"/>
  <c r="AC14" i="5" s="1"/>
  <c r="I15" i="5"/>
  <c r="AB15" i="5" s="1"/>
  <c r="AC15" i="5" s="1"/>
  <c r="I16" i="5"/>
  <c r="AB16" i="5" s="1"/>
  <c r="AC16" i="5" s="1"/>
  <c r="I17" i="5"/>
  <c r="AB17" i="5" s="1"/>
  <c r="AC17" i="5" s="1"/>
  <c r="I18" i="5"/>
  <c r="AB18" i="5" s="1"/>
  <c r="AC18" i="5" s="1"/>
  <c r="I19" i="5"/>
  <c r="AB19" i="5" s="1"/>
  <c r="AC19" i="5" s="1"/>
  <c r="I20" i="5"/>
  <c r="AB20" i="5" s="1"/>
  <c r="AC20" i="5" s="1"/>
  <c r="I21" i="5"/>
  <c r="AB21" i="5" s="1"/>
  <c r="AC21" i="5" s="1"/>
  <c r="I22" i="5"/>
  <c r="AB22" i="5" s="1"/>
  <c r="AC22" i="5" s="1"/>
  <c r="I23" i="5"/>
  <c r="AB23" i="5" s="1"/>
  <c r="AC23" i="5" s="1"/>
  <c r="I24" i="5"/>
  <c r="AB24" i="5" s="1"/>
  <c r="AC24" i="5" s="1"/>
  <c r="I25" i="5"/>
  <c r="AB25" i="5" s="1"/>
  <c r="AC25" i="5" s="1"/>
  <c r="I26" i="5"/>
  <c r="AB26" i="5" s="1"/>
  <c r="AC26" i="5" s="1"/>
  <c r="I27" i="5"/>
  <c r="AB27" i="5" s="1"/>
  <c r="AC27" i="5" s="1"/>
  <c r="I28" i="5"/>
  <c r="AB28" i="5" s="1"/>
  <c r="AC28" i="5" s="1"/>
  <c r="I29" i="5"/>
  <c r="AB29" i="5" s="1"/>
  <c r="AC29" i="5" s="1"/>
  <c r="I30" i="5"/>
  <c r="AB30" i="5" s="1"/>
  <c r="AC30" i="5" s="1"/>
  <c r="I31" i="5"/>
  <c r="AB31" i="5" s="1"/>
  <c r="AC31" i="5" s="1"/>
  <c r="I32" i="5"/>
  <c r="AB32" i="5" s="1"/>
  <c r="AC32" i="5" s="1"/>
  <c r="I33" i="5"/>
  <c r="AB33" i="5" s="1"/>
  <c r="AC33" i="5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I6" i="1"/>
  <c r="I7" i="1"/>
  <c r="I8" i="1"/>
  <c r="I9" i="1"/>
  <c r="AB9" i="1" s="1"/>
  <c r="AC9" i="1" s="1"/>
  <c r="AF9" i="1" s="1"/>
  <c r="I10" i="1"/>
  <c r="I11" i="1"/>
  <c r="AB11" i="1" s="1"/>
  <c r="AC11" i="1" s="1"/>
  <c r="AF11" i="1" s="1"/>
  <c r="I12" i="1"/>
  <c r="I13" i="1"/>
  <c r="I14" i="1"/>
  <c r="AB14" i="1" s="1"/>
  <c r="AC14" i="1" s="1"/>
  <c r="AF14" i="1" s="1"/>
  <c r="I15" i="1"/>
  <c r="I16" i="1"/>
  <c r="I17" i="1"/>
  <c r="I18" i="1"/>
  <c r="I19" i="1"/>
  <c r="I20" i="1"/>
  <c r="I21" i="1"/>
  <c r="I22" i="1"/>
  <c r="AB22" i="1" s="1"/>
  <c r="AC22" i="1" s="1"/>
  <c r="AF22" i="1" s="1"/>
  <c r="I23" i="1"/>
  <c r="I24" i="1"/>
  <c r="AB24" i="1" s="1"/>
  <c r="AC24" i="1" s="1"/>
  <c r="AF24" i="1" s="1"/>
  <c r="I25" i="1"/>
  <c r="I26" i="1"/>
  <c r="AB26" i="1" s="1"/>
  <c r="AC26" i="1" s="1"/>
  <c r="AF26" i="1" s="1"/>
  <c r="I27" i="1"/>
  <c r="I28" i="1"/>
  <c r="I29" i="1"/>
  <c r="I30" i="1"/>
  <c r="I31" i="1"/>
  <c r="I32" i="1"/>
  <c r="AB32" i="1" s="1"/>
  <c r="AC32" i="1" s="1"/>
  <c r="AF32" i="1" s="1"/>
  <c r="I33" i="1"/>
  <c r="V4" i="6"/>
  <c r="R4" i="6"/>
  <c r="T4" i="6" s="1"/>
  <c r="P4" i="6"/>
  <c r="O4" i="6"/>
  <c r="N4" i="6"/>
  <c r="L4" i="6"/>
  <c r="K4" i="6"/>
  <c r="H4" i="6"/>
  <c r="W4" i="5"/>
  <c r="M4" i="5"/>
  <c r="L4" i="5"/>
  <c r="I4" i="5"/>
  <c r="W4" i="3"/>
  <c r="V4" i="3"/>
  <c r="X4" i="2"/>
  <c r="W4" i="2"/>
  <c r="N4" i="2"/>
  <c r="M4" i="2"/>
  <c r="J4" i="2"/>
  <c r="W4" i="1"/>
  <c r="U4" i="1"/>
  <c r="O4" i="1"/>
  <c r="M4" i="1"/>
  <c r="L4" i="1"/>
  <c r="AB27" i="1" l="1"/>
  <c r="AC27" i="1" s="1"/>
  <c r="AF27" i="1" s="1"/>
  <c r="AB30" i="1"/>
  <c r="AC30" i="1" s="1"/>
  <c r="AF30" i="1" s="1"/>
  <c r="AB28" i="1"/>
  <c r="AC28" i="1" s="1"/>
  <c r="AF28" i="1" s="1"/>
  <c r="AB16" i="1"/>
  <c r="AC16" i="1" s="1"/>
  <c r="AF16" i="1" s="1"/>
  <c r="AB33" i="1"/>
  <c r="AC33" i="1" s="1"/>
  <c r="AF33" i="1" s="1"/>
  <c r="AB29" i="1"/>
  <c r="AC29" i="1" s="1"/>
  <c r="AF29" i="1" s="1"/>
  <c r="AB17" i="1"/>
  <c r="AC17" i="1" s="1"/>
  <c r="AF17" i="1" s="1"/>
  <c r="AB20" i="1"/>
  <c r="AC20" i="1" s="1"/>
  <c r="AF20" i="1" s="1"/>
  <c r="AB23" i="1"/>
  <c r="AC23" i="1" s="1"/>
  <c r="AF23" i="1" s="1"/>
  <c r="AB31" i="1"/>
  <c r="AC31" i="1" s="1"/>
  <c r="AF31" i="1" s="1"/>
  <c r="AB7" i="1"/>
  <c r="AC7" i="1" s="1"/>
  <c r="AF7" i="1" s="1"/>
  <c r="AB25" i="1"/>
  <c r="AC25" i="1" s="1"/>
  <c r="AF25" i="1" s="1"/>
  <c r="AB6" i="1"/>
  <c r="AC6" i="1" s="1"/>
  <c r="AF6" i="1" s="1"/>
  <c r="AB18" i="1"/>
  <c r="AC18" i="1" s="1"/>
  <c r="AF18" i="1" s="1"/>
  <c r="AB8" i="1"/>
  <c r="AC8" i="1" s="1"/>
  <c r="AF8" i="1" s="1"/>
  <c r="AB12" i="1"/>
  <c r="AC12" i="1" s="1"/>
  <c r="AF12" i="1" s="1"/>
  <c r="AB15" i="1"/>
  <c r="AC15" i="1" s="1"/>
  <c r="AF15" i="1" s="1"/>
  <c r="AB13" i="1"/>
  <c r="AC13" i="1" s="1"/>
  <c r="AF13" i="1" s="1"/>
  <c r="V4" i="1"/>
  <c r="Z4" i="1" s="1"/>
  <c r="AB10" i="1"/>
  <c r="AC10" i="1" s="1"/>
  <c r="AF10" i="1" s="1"/>
  <c r="U4" i="6"/>
  <c r="X4" i="6" s="1"/>
  <c r="AB21" i="1"/>
  <c r="AC21" i="1" s="1"/>
  <c r="AF21" i="1" s="1"/>
  <c r="AB19" i="1"/>
  <c r="AC19" i="1" s="1"/>
  <c r="AF19" i="1" s="1"/>
  <c r="AC7" i="2"/>
  <c r="AD7" i="2" s="1"/>
  <c r="AC6" i="2"/>
  <c r="AD6" i="2" s="1"/>
  <c r="AC14" i="2"/>
  <c r="AD14" i="2" s="1"/>
  <c r="AC22" i="2"/>
  <c r="AD22" i="2" s="1"/>
  <c r="AC30" i="2"/>
  <c r="AD30" i="2" s="1"/>
  <c r="AC16" i="2"/>
  <c r="AD16" i="2" s="1"/>
  <c r="AC9" i="2"/>
  <c r="AD9" i="2" s="1"/>
  <c r="AC29" i="2"/>
  <c r="AD29" i="2" s="1"/>
  <c r="AC20" i="2"/>
  <c r="AD20" i="2" s="1"/>
  <c r="AC32" i="2"/>
  <c r="AD32" i="2" s="1"/>
  <c r="AC17" i="2"/>
  <c r="AD17" i="2" s="1"/>
  <c r="AC5" i="2"/>
  <c r="AD5" i="2" s="1"/>
  <c r="AC10" i="2"/>
  <c r="AD10" i="2" s="1"/>
  <c r="AC18" i="2"/>
  <c r="AD18" i="2" s="1"/>
  <c r="AC26" i="2"/>
  <c r="AD26" i="2" s="1"/>
  <c r="AC8" i="2"/>
  <c r="AD8" i="2" s="1"/>
  <c r="AC28" i="2"/>
  <c r="AD28" i="2" s="1"/>
  <c r="AC21" i="2"/>
  <c r="AD21" i="2" s="1"/>
  <c r="AC33" i="2"/>
  <c r="AD33" i="2" s="1"/>
  <c r="AC11" i="2"/>
  <c r="AD11" i="2" s="1"/>
  <c r="AC19" i="2"/>
  <c r="AD19" i="2" s="1"/>
  <c r="AC27" i="2"/>
  <c r="AD27" i="2" s="1"/>
  <c r="AC12" i="2"/>
  <c r="AD12" i="2" s="1"/>
  <c r="AC24" i="2"/>
  <c r="AD24" i="2" s="1"/>
  <c r="AC13" i="2"/>
  <c r="AD13" i="2" s="1"/>
  <c r="AC25" i="2"/>
  <c r="AD25" i="2" s="1"/>
  <c r="N4" i="1"/>
  <c r="M4" i="6"/>
  <c r="N4" i="5"/>
  <c r="N4" i="3"/>
  <c r="O4" i="2"/>
  <c r="V4" i="5"/>
  <c r="Y4" i="3"/>
  <c r="Z4" i="3"/>
  <c r="Z4" i="2"/>
  <c r="AA4" i="2"/>
  <c r="Y4" i="6" l="1"/>
  <c r="Z4" i="6" s="1"/>
  <c r="AA4" i="6" s="1"/>
  <c r="AB4" i="6" s="1"/>
  <c r="Y4" i="1"/>
  <c r="AA4" i="1" s="1"/>
  <c r="AB4" i="1" s="1"/>
  <c r="AC4" i="1" s="1"/>
  <c r="AF4" i="1" s="1"/>
  <c r="Z4" i="5"/>
  <c r="Y4" i="5"/>
  <c r="AA4" i="3"/>
  <c r="AB4" i="3" s="1"/>
  <c r="AC4" i="3" s="1"/>
  <c r="AB4" i="2"/>
  <c r="AC4" i="2" s="1"/>
  <c r="AD4" i="2" s="1"/>
  <c r="AA4" i="5" l="1"/>
  <c r="AB4" i="5" s="1"/>
  <c r="AC4" i="5" s="1"/>
</calcChain>
</file>

<file path=xl/sharedStrings.xml><?xml version="1.0" encoding="utf-8"?>
<sst xmlns="http://schemas.openxmlformats.org/spreadsheetml/2006/main" count="1238" uniqueCount="240">
  <si>
    <t>JAR</t>
  </si>
  <si>
    <t>TRT</t>
  </si>
  <si>
    <t>OM1 C0</t>
  </si>
  <si>
    <t>OM2 C2</t>
  </si>
  <si>
    <t>OM0 C0</t>
  </si>
  <si>
    <t>m/d/yyyy, hh:mm</t>
  </si>
  <si>
    <t>JAR_START_TIME</t>
  </si>
  <si>
    <t>Day1_TIME</t>
  </si>
  <si>
    <t>(ppm)</t>
  </si>
  <si>
    <t>Day1_12C</t>
  </si>
  <si>
    <t>Day1_13C</t>
  </si>
  <si>
    <t>(h)</t>
  </si>
  <si>
    <t>Incubation Time Since Last Measure</t>
  </si>
  <si>
    <t>Initial Measure of 12CO2</t>
  </si>
  <si>
    <t>Initial Measure of 13CO2</t>
  </si>
  <si>
    <t>ppm 12CO2</t>
  </si>
  <si>
    <t>ppm 13CO2</t>
  </si>
  <si>
    <t>Gain 12CO2 Since Last Measure</t>
  </si>
  <si>
    <t>Gain 13CO2 Since Last Measure</t>
  </si>
  <si>
    <t>Ratio 13C/12C</t>
  </si>
  <si>
    <t>%</t>
  </si>
  <si>
    <t>Jar Volume</t>
  </si>
  <si>
    <t>mL</t>
  </si>
  <si>
    <t>Dry Soil Volume</t>
  </si>
  <si>
    <t>Existing Soil Water Volume</t>
  </si>
  <si>
    <t>10 grams dry soil/2.65g/mL dry soil bulk density</t>
  </si>
  <si>
    <t>Fresh soil added - 10 grams</t>
  </si>
  <si>
    <t>Fresh Soil Weight</t>
  </si>
  <si>
    <t>g</t>
  </si>
  <si>
    <t>Added Water Volume</t>
  </si>
  <si>
    <t>Gas Volume</t>
  </si>
  <si>
    <t>Jar -(tube + dry soil + water)</t>
  </si>
  <si>
    <t>Falcon Tube Volume</t>
  </si>
  <si>
    <t>Total Soil Water Volume</t>
  </si>
  <si>
    <t>Gain in ug 12C per g soil</t>
  </si>
  <si>
    <t>12 x Gas Volume x change in 12C/(Gas constant x T x 1000 x dry soil g)</t>
  </si>
  <si>
    <t>Gas Constant</t>
  </si>
  <si>
    <t>T</t>
  </si>
  <si>
    <t>L atm/molK</t>
  </si>
  <si>
    <t>K</t>
  </si>
  <si>
    <t>Gain in ug 13C per g soil</t>
  </si>
  <si>
    <t>Total ug C per g soil gain</t>
  </si>
  <si>
    <t>ug</t>
  </si>
  <si>
    <t>Rate CO2 per hour</t>
  </si>
  <si>
    <t>Divide ug C by incubation time in hours</t>
  </si>
  <si>
    <t>Day1 - 24 hour Gain of CO2</t>
  </si>
  <si>
    <t>Multiply rate by 24 hours for day 1 gain</t>
  </si>
  <si>
    <t>ug CO2/g dry soil/hour</t>
  </si>
  <si>
    <t>ug CO2/g dry soil/day</t>
  </si>
  <si>
    <t>day 0/flush measure</t>
  </si>
  <si>
    <t>SAMPLE ID</t>
  </si>
  <si>
    <t>OM0 V1</t>
  </si>
  <si>
    <t>WF01445</t>
  </si>
  <si>
    <t>OM1 V1</t>
  </si>
  <si>
    <t>WF11328</t>
  </si>
  <si>
    <t>WF01111</t>
  </si>
  <si>
    <t>OU22103</t>
  </si>
  <si>
    <t>REF</t>
  </si>
  <si>
    <t>OUR1</t>
  </si>
  <si>
    <t>OM2 C0</t>
  </si>
  <si>
    <t>CC20C6</t>
  </si>
  <si>
    <t>CC10C12</t>
  </si>
  <si>
    <t>CA00A6</t>
  </si>
  <si>
    <t>OM0 C2</t>
  </si>
  <si>
    <t>CC02C3</t>
  </si>
  <si>
    <t>IC002R2P2</t>
  </si>
  <si>
    <t>IC021R1P5</t>
  </si>
  <si>
    <t>ICR3</t>
  </si>
  <si>
    <t>WMR4</t>
  </si>
  <si>
    <t>WMR3</t>
  </si>
  <si>
    <t>WMR2</t>
  </si>
  <si>
    <t>WMR1</t>
  </si>
  <si>
    <t>WM01422</t>
  </si>
  <si>
    <t>WM01318</t>
  </si>
  <si>
    <t>WM11316</t>
  </si>
  <si>
    <t>WM11413</t>
  </si>
  <si>
    <t>WM11110</t>
  </si>
  <si>
    <t>WM11209</t>
  </si>
  <si>
    <t>WM01103</t>
  </si>
  <si>
    <t>WM01206</t>
  </si>
  <si>
    <t>OMR1</t>
  </si>
  <si>
    <t>OMR3</t>
  </si>
  <si>
    <t>OMR4</t>
  </si>
  <si>
    <t>OM01101</t>
  </si>
  <si>
    <t>OMR2</t>
  </si>
  <si>
    <t>OM11102</t>
  </si>
  <si>
    <t>OM11423</t>
  </si>
  <si>
    <t>OM01424</t>
  </si>
  <si>
    <t>OM01314</t>
  </si>
  <si>
    <t>OM11209</t>
  </si>
  <si>
    <t>OM01210</t>
  </si>
  <si>
    <t>OM11313</t>
  </si>
  <si>
    <t>OM1 C2</t>
  </si>
  <si>
    <t>IC121R1P9</t>
  </si>
  <si>
    <t>IC022R2P1</t>
  </si>
  <si>
    <t>IC023R3P1</t>
  </si>
  <si>
    <t>IC001R1P2</t>
  </si>
  <si>
    <t xml:space="preserve">ICR2 </t>
  </si>
  <si>
    <t>IC221R1P1</t>
  </si>
  <si>
    <t>IC103R3P4</t>
  </si>
  <si>
    <t>IC203R3P8</t>
  </si>
  <si>
    <t>IC003R3P9</t>
  </si>
  <si>
    <t>IC101R1P3</t>
  </si>
  <si>
    <t xml:space="preserve">ICR1 </t>
  </si>
  <si>
    <t>IC102R2P5</t>
  </si>
  <si>
    <t>IC202R2P6</t>
  </si>
  <si>
    <t>IC122R2P4</t>
  </si>
  <si>
    <t>IC223R3P3</t>
  </si>
  <si>
    <t>IC123R3P2</t>
  </si>
  <si>
    <t>IC201R1P4</t>
  </si>
  <si>
    <t>IC222R2P9</t>
  </si>
  <si>
    <t>CCRCR1</t>
  </si>
  <si>
    <t>CC00C11</t>
  </si>
  <si>
    <t>CC12C9</t>
  </si>
  <si>
    <t>CC22C7</t>
  </si>
  <si>
    <t>CBRBR1</t>
  </si>
  <si>
    <t>CB12B12</t>
  </si>
  <si>
    <t>CB02B9</t>
  </si>
  <si>
    <t>CB22B7</t>
  </si>
  <si>
    <t>CB00B6</t>
  </si>
  <si>
    <t>CB10B5</t>
  </si>
  <si>
    <t>CB20B4</t>
  </si>
  <si>
    <t>CARAR1</t>
  </si>
  <si>
    <t>CA22A8</t>
  </si>
  <si>
    <t>CA12A7</t>
  </si>
  <si>
    <t>CA10A3</t>
  </si>
  <si>
    <t>CA20A2</t>
  </si>
  <si>
    <t>CA02A1</t>
  </si>
  <si>
    <t>WFR4</t>
  </si>
  <si>
    <t>WFR3</t>
  </si>
  <si>
    <t>WFR2</t>
  </si>
  <si>
    <t>WFR1</t>
  </si>
  <si>
    <t>OM2 V1</t>
  </si>
  <si>
    <t>WF21443</t>
  </si>
  <si>
    <t>WF11442</t>
  </si>
  <si>
    <t>WF21334</t>
  </si>
  <si>
    <t>WF01333</t>
  </si>
  <si>
    <t>WF01220</t>
  </si>
  <si>
    <t>WF11215</t>
  </si>
  <si>
    <t>WF21214</t>
  </si>
  <si>
    <t>WF11108</t>
  </si>
  <si>
    <t>WF21105</t>
  </si>
  <si>
    <t>OU12105</t>
  </si>
  <si>
    <t>OU12313</t>
  </si>
  <si>
    <t>OU02216</t>
  </si>
  <si>
    <t>OU00118</t>
  </si>
  <si>
    <t>OU20119</t>
  </si>
  <si>
    <t>OU12210</t>
  </si>
  <si>
    <t>OU22212</t>
  </si>
  <si>
    <t>OU10226</t>
  </si>
  <si>
    <t>OUR2</t>
  </si>
  <si>
    <t>OU22329</t>
  </si>
  <si>
    <t>OU02102</t>
  </si>
  <si>
    <t>OU10123</t>
  </si>
  <si>
    <t>OU00328</t>
  </si>
  <si>
    <t>OU10327</t>
  </si>
  <si>
    <t>OUR3</t>
  </si>
  <si>
    <t>OU20325</t>
  </si>
  <si>
    <t>OU00222</t>
  </si>
  <si>
    <t>OU20224</t>
  </si>
  <si>
    <t>Last Measure Time [Day1]</t>
  </si>
  <si>
    <t>Day4_TIME</t>
  </si>
  <si>
    <t>Day4_12C</t>
  </si>
  <si>
    <t>Day4_13C</t>
  </si>
  <si>
    <t>Last Measure of 12CO2</t>
  </si>
  <si>
    <t>Last Measure of 13CO2</t>
  </si>
  <si>
    <t>Last Measure Time [Day4]</t>
  </si>
  <si>
    <t>Day7_TIME</t>
  </si>
  <si>
    <t>Day7_12C</t>
  </si>
  <si>
    <t>Day7_13C</t>
  </si>
  <si>
    <t>Day4</t>
  </si>
  <si>
    <t>Last Measure Time [Day8]</t>
  </si>
  <si>
    <t>Day14_TIME</t>
  </si>
  <si>
    <t>Day14_12C</t>
  </si>
  <si>
    <t>Day14_13C</t>
  </si>
  <si>
    <t>Day 8</t>
  </si>
  <si>
    <t>Last Measure Time [Day14]</t>
  </si>
  <si>
    <t>Day16_TIME</t>
  </si>
  <si>
    <t>Day16_12C</t>
  </si>
  <si>
    <t>Day16_13C</t>
  </si>
  <si>
    <t>Day 14</t>
  </si>
  <si>
    <t>day 1</t>
  </si>
  <si>
    <t>CON</t>
  </si>
  <si>
    <t>FTC</t>
  </si>
  <si>
    <t>All times need to be fixed</t>
  </si>
  <si>
    <t>HEALY</t>
  </si>
  <si>
    <t>TOOL</t>
  </si>
  <si>
    <t>Site ID</t>
  </si>
  <si>
    <t>Depth</t>
  </si>
  <si>
    <t>16-30</t>
  </si>
  <si>
    <t>12-24</t>
  </si>
  <si>
    <t>40-54</t>
  </si>
  <si>
    <t>41-50</t>
  </si>
  <si>
    <t>28-38</t>
  </si>
  <si>
    <t>40-50</t>
  </si>
  <si>
    <t>50-58</t>
  </si>
  <si>
    <t>30-40</t>
  </si>
  <si>
    <t>38-44</t>
  </si>
  <si>
    <t>24-33</t>
  </si>
  <si>
    <t>28-34</t>
  </si>
  <si>
    <t>60-67</t>
  </si>
  <si>
    <t>50-60</t>
  </si>
  <si>
    <t>44-58</t>
  </si>
  <si>
    <t>30-38</t>
  </si>
  <si>
    <t>Organic</t>
  </si>
  <si>
    <t>Lower Mineral</t>
  </si>
  <si>
    <t>Upper Mineral</t>
  </si>
  <si>
    <t>OC.g100g</t>
  </si>
  <si>
    <t>gain ug per g OC</t>
  </si>
  <si>
    <t>weight of OC in dry soil</t>
  </si>
  <si>
    <t>C</t>
  </si>
  <si>
    <t>Bw</t>
  </si>
  <si>
    <t>Oea/Bw</t>
  </si>
  <si>
    <t>Bjj</t>
  </si>
  <si>
    <t>B/Oajj</t>
  </si>
  <si>
    <t>A</t>
  </si>
  <si>
    <t>Oa/Ajj</t>
  </si>
  <si>
    <t>Oa/Oejj</t>
  </si>
  <si>
    <t>BC/Oajj</t>
  </si>
  <si>
    <t>13 Day 1/g of soil</t>
  </si>
  <si>
    <t>12C Day 1/g of soil</t>
  </si>
  <si>
    <t>Inc. wt  (20 g)</t>
  </si>
  <si>
    <t>X13C_AVG Day 4</t>
  </si>
  <si>
    <t xml:space="preserve">X12C_AVG Day 4 </t>
  </si>
  <si>
    <t>Day 1 X13C-con</t>
  </si>
  <si>
    <t>Day 1 X12C-con</t>
  </si>
  <si>
    <t>Sample</t>
  </si>
  <si>
    <t>Morph</t>
  </si>
  <si>
    <t>Treatment</t>
  </si>
  <si>
    <t>Rep</t>
  </si>
  <si>
    <t>Site</t>
  </si>
  <si>
    <t>Day 1 C12</t>
  </si>
  <si>
    <t>Day 1 C13</t>
  </si>
  <si>
    <t>Jar</t>
  </si>
  <si>
    <t>trmt</t>
  </si>
  <si>
    <t>Control average C12</t>
  </si>
  <si>
    <t>Control average C13</t>
  </si>
  <si>
    <t>Day 1</t>
  </si>
  <si>
    <t>Day 4</t>
  </si>
  <si>
    <t>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</si>
</sst>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/>
    <xf numFmtId="0" fontId="1" fillId="3" borderId="2" xfId="0" applyFont="1" applyFill="1" applyBorder="1" applyAlignment="1">
      <alignment horizontal="left"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center" wrapText="1"/>
    </xf>
    <xf numFmtId="22" fontId="0" fillId="0" borderId="0" xfId="0" applyNumberFormat="1"/>
    <xf numFmtId="2" fontId="0" fillId="0" borderId="0" xfId="0" applyNumberFormat="1"/>
    <xf numFmtId="4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92AA-1B5D-493B-A205-A1AA3042B368}">
  <dimension ref="A1:N31"/>
  <sheetViews>
    <sheetView workbookViewId="0">
      <selection activeCell="H2" sqref="H2"/>
    </sheetView>
  </sheetViews>
  <sheetFormatPr defaultRowHeight="14.4" x14ac:dyDescent="0.3"/>
  <cols>
    <col min="2" max="2" width="6.44140625" bestFit="1" customWidth="1"/>
    <col min="3" max="3" width="4.44140625" bestFit="1" customWidth="1"/>
    <col min="4" max="4" width="7" bestFit="1" customWidth="1"/>
    <col min="5" max="5" width="10.33203125" bestFit="1" customWidth="1"/>
    <col min="6" max="6" width="8.109375" bestFit="1" customWidth="1"/>
    <col min="7" max="7" width="7.5546875" bestFit="1" customWidth="1"/>
    <col min="8" max="9" width="14.44140625" bestFit="1" customWidth="1"/>
    <col min="10" max="10" width="15.88671875" bestFit="1" customWidth="1"/>
    <col min="11" max="11" width="15.44140625" bestFit="1" customWidth="1"/>
    <col min="12" max="12" width="12.5546875" bestFit="1" customWidth="1"/>
    <col min="13" max="13" width="17.33203125" bestFit="1" customWidth="1"/>
    <col min="14" max="14" width="16" bestFit="1" customWidth="1"/>
    <col min="15" max="15" width="12" bestFit="1" customWidth="1"/>
    <col min="17" max="17" width="12" bestFit="1" customWidth="1"/>
  </cols>
  <sheetData>
    <row r="1" spans="1:14" x14ac:dyDescent="0.3">
      <c r="B1" t="s">
        <v>230</v>
      </c>
      <c r="C1" t="s">
        <v>229</v>
      </c>
      <c r="D1" t="s">
        <v>188</v>
      </c>
      <c r="E1" t="s">
        <v>228</v>
      </c>
      <c r="F1" t="s">
        <v>227</v>
      </c>
      <c r="G1" t="s">
        <v>226</v>
      </c>
      <c r="H1" t="s">
        <v>225</v>
      </c>
      <c r="I1" t="s">
        <v>224</v>
      </c>
      <c r="J1" t="s">
        <v>223</v>
      </c>
      <c r="K1" t="s">
        <v>222</v>
      </c>
      <c r="L1" t="s">
        <v>221</v>
      </c>
      <c r="M1" t="s">
        <v>220</v>
      </c>
      <c r="N1" t="s">
        <v>219</v>
      </c>
    </row>
    <row r="2" spans="1:14" x14ac:dyDescent="0.3">
      <c r="A2">
        <v>1</v>
      </c>
      <c r="B2" t="s">
        <v>185</v>
      </c>
      <c r="C2">
        <v>3</v>
      </c>
      <c r="D2" t="s">
        <v>189</v>
      </c>
      <c r="E2" t="s">
        <v>182</v>
      </c>
      <c r="F2" t="s">
        <v>216</v>
      </c>
      <c r="G2">
        <v>1</v>
      </c>
      <c r="H2">
        <v>3228.0199421677398</v>
      </c>
      <c r="I2">
        <v>35.707750071128999</v>
      </c>
      <c r="J2">
        <v>6548.0770210064502</v>
      </c>
      <c r="K2">
        <v>72.230079715677405</v>
      </c>
      <c r="L2">
        <v>37.090000000000003</v>
      </c>
      <c r="M2">
        <f t="shared" ref="M2:M31" si="0">J2/L2</f>
        <v>176.54561933153005</v>
      </c>
      <c r="N2">
        <f t="shared" ref="N2:N31" si="1">K2/L2</f>
        <v>1.9474273312396171</v>
      </c>
    </row>
    <row r="3" spans="1:14" x14ac:dyDescent="0.3">
      <c r="A3">
        <v>22</v>
      </c>
      <c r="B3" t="s">
        <v>185</v>
      </c>
      <c r="C3">
        <v>3</v>
      </c>
      <c r="D3" t="s">
        <v>203</v>
      </c>
      <c r="E3" t="s">
        <v>183</v>
      </c>
      <c r="F3" t="s">
        <v>215</v>
      </c>
      <c r="G3">
        <v>15</v>
      </c>
      <c r="H3">
        <v>3112.6967355322599</v>
      </c>
      <c r="I3">
        <v>34.469143812322599</v>
      </c>
      <c r="J3">
        <v>1040.6417333096799</v>
      </c>
      <c r="K3">
        <v>11.550507448677401</v>
      </c>
      <c r="L3">
        <v>19.53</v>
      </c>
      <c r="M3">
        <f t="shared" si="0"/>
        <v>53.284266938539673</v>
      </c>
      <c r="N3">
        <f t="shared" si="1"/>
        <v>0.5914238324975627</v>
      </c>
    </row>
    <row r="4" spans="1:14" x14ac:dyDescent="0.3">
      <c r="A4">
        <v>27</v>
      </c>
      <c r="B4" t="s">
        <v>186</v>
      </c>
      <c r="C4">
        <v>1</v>
      </c>
      <c r="D4" t="s">
        <v>196</v>
      </c>
      <c r="E4" t="s">
        <v>183</v>
      </c>
      <c r="F4" t="s">
        <v>212</v>
      </c>
      <c r="G4">
        <v>23</v>
      </c>
      <c r="H4">
        <v>3054.6354690225799</v>
      </c>
      <c r="I4">
        <v>33.800253869967698</v>
      </c>
      <c r="J4">
        <v>1396.31189886129</v>
      </c>
      <c r="K4">
        <v>15.4655294855484</v>
      </c>
      <c r="L4">
        <v>10.050000000000001</v>
      </c>
      <c r="M4">
        <f t="shared" si="0"/>
        <v>138.93650734938208</v>
      </c>
      <c r="N4">
        <f t="shared" si="1"/>
        <v>1.5388586552784476</v>
      </c>
    </row>
    <row r="5" spans="1:14" x14ac:dyDescent="0.3">
      <c r="A5">
        <v>19</v>
      </c>
      <c r="B5" t="s">
        <v>185</v>
      </c>
      <c r="C5">
        <v>3</v>
      </c>
      <c r="D5" t="s">
        <v>189</v>
      </c>
      <c r="E5" t="s">
        <v>183</v>
      </c>
      <c r="F5" t="s">
        <v>216</v>
      </c>
      <c r="G5">
        <v>12</v>
      </c>
      <c r="H5">
        <v>2704.3605440032302</v>
      </c>
      <c r="I5">
        <v>29.943025816516101</v>
      </c>
      <c r="J5">
        <v>2338.05603510323</v>
      </c>
      <c r="K5">
        <v>25.807313884741902</v>
      </c>
      <c r="L5">
        <v>20.34</v>
      </c>
      <c r="M5">
        <f t="shared" si="0"/>
        <v>114.9486742921942</v>
      </c>
      <c r="N5">
        <f t="shared" si="1"/>
        <v>1.2687961595251673</v>
      </c>
    </row>
    <row r="6" spans="1:14" x14ac:dyDescent="0.3">
      <c r="A6">
        <v>26</v>
      </c>
      <c r="B6" t="s">
        <v>186</v>
      </c>
      <c r="C6">
        <v>2</v>
      </c>
      <c r="D6" t="s">
        <v>197</v>
      </c>
      <c r="E6" t="s">
        <v>183</v>
      </c>
      <c r="F6" t="s">
        <v>213</v>
      </c>
      <c r="G6">
        <v>22</v>
      </c>
      <c r="H6">
        <v>2603.5050518774201</v>
      </c>
      <c r="I6">
        <v>28.871165560935498</v>
      </c>
      <c r="J6">
        <v>1234.70498163548</v>
      </c>
      <c r="K6">
        <v>13.686720778645199</v>
      </c>
      <c r="L6">
        <v>20.53</v>
      </c>
      <c r="M6">
        <f t="shared" si="0"/>
        <v>60.141499349024834</v>
      </c>
      <c r="N6">
        <f t="shared" si="1"/>
        <v>0.66666930241817823</v>
      </c>
    </row>
    <row r="7" spans="1:14" x14ac:dyDescent="0.3">
      <c r="A7">
        <v>8</v>
      </c>
      <c r="B7" t="s">
        <v>186</v>
      </c>
      <c r="C7">
        <v>1</v>
      </c>
      <c r="D7" t="s">
        <v>196</v>
      </c>
      <c r="E7" t="s">
        <v>182</v>
      </c>
      <c r="F7" t="s">
        <v>212</v>
      </c>
      <c r="G7">
        <v>8</v>
      </c>
      <c r="H7">
        <v>2587.7394122161299</v>
      </c>
      <c r="I7">
        <v>28.644637892774199</v>
      </c>
      <c r="J7">
        <v>4736.7024124</v>
      </c>
      <c r="K7">
        <v>52.2210320178065</v>
      </c>
      <c r="L7">
        <v>22.64</v>
      </c>
      <c r="M7">
        <f t="shared" si="0"/>
        <v>209.21830443462898</v>
      </c>
      <c r="N7">
        <f t="shared" si="1"/>
        <v>2.3065826862988734</v>
      </c>
    </row>
    <row r="8" spans="1:14" x14ac:dyDescent="0.3">
      <c r="A8">
        <v>18</v>
      </c>
      <c r="B8" t="s">
        <v>185</v>
      </c>
      <c r="C8">
        <v>1</v>
      </c>
      <c r="D8" s="13">
        <v>43823</v>
      </c>
      <c r="E8" t="s">
        <v>183</v>
      </c>
      <c r="F8" t="s">
        <v>217</v>
      </c>
      <c r="G8">
        <v>11</v>
      </c>
      <c r="H8">
        <v>2568.9335311516102</v>
      </c>
      <c r="I8">
        <v>28.4760896962581</v>
      </c>
      <c r="J8">
        <v>1950.34983995161</v>
      </c>
      <c r="K8">
        <v>21.593571368967702</v>
      </c>
      <c r="L8">
        <v>18.809999999999999</v>
      </c>
      <c r="M8">
        <f t="shared" si="0"/>
        <v>103.68686017818236</v>
      </c>
      <c r="N8">
        <f t="shared" si="1"/>
        <v>1.147983592183291</v>
      </c>
    </row>
    <row r="9" spans="1:14" x14ac:dyDescent="0.3">
      <c r="A9">
        <v>2</v>
      </c>
      <c r="B9" t="s">
        <v>185</v>
      </c>
      <c r="C9">
        <v>1</v>
      </c>
      <c r="D9" s="13">
        <v>43823</v>
      </c>
      <c r="E9" t="s">
        <v>182</v>
      </c>
      <c r="F9" t="s">
        <v>217</v>
      </c>
      <c r="G9">
        <v>2</v>
      </c>
      <c r="H9">
        <v>2467.83306483871</v>
      </c>
      <c r="I9">
        <v>27.326640035774201</v>
      </c>
      <c r="J9">
        <v>4492.4770030741902</v>
      </c>
      <c r="K9">
        <v>49.5621297448387</v>
      </c>
      <c r="L9">
        <v>27.88</v>
      </c>
      <c r="M9">
        <f t="shared" si="0"/>
        <v>161.13619092805561</v>
      </c>
      <c r="N9">
        <f t="shared" si="1"/>
        <v>1.7776947541190351</v>
      </c>
    </row>
    <row r="10" spans="1:14" x14ac:dyDescent="0.3">
      <c r="A10">
        <v>16</v>
      </c>
      <c r="B10" t="s">
        <v>185</v>
      </c>
      <c r="C10">
        <v>3</v>
      </c>
      <c r="D10" t="s">
        <v>191</v>
      </c>
      <c r="E10" t="s">
        <v>183</v>
      </c>
      <c r="F10" t="s">
        <v>211</v>
      </c>
      <c r="G10">
        <v>9</v>
      </c>
      <c r="H10">
        <v>2269.48954149355</v>
      </c>
      <c r="I10">
        <v>25.172513562354801</v>
      </c>
      <c r="J10">
        <v>2399.7578485580598</v>
      </c>
      <c r="K10">
        <v>26.536221220903201</v>
      </c>
      <c r="L10">
        <v>24.08</v>
      </c>
      <c r="M10">
        <f t="shared" si="0"/>
        <v>99.65771796337458</v>
      </c>
      <c r="N10">
        <f t="shared" si="1"/>
        <v>1.1020025423963125</v>
      </c>
    </row>
    <row r="11" spans="1:14" x14ac:dyDescent="0.3">
      <c r="A11">
        <v>24</v>
      </c>
      <c r="B11" t="s">
        <v>186</v>
      </c>
      <c r="C11">
        <v>3</v>
      </c>
      <c r="D11" t="s">
        <v>195</v>
      </c>
      <c r="E11" t="s">
        <v>183</v>
      </c>
      <c r="F11" t="s">
        <v>214</v>
      </c>
      <c r="G11">
        <v>19</v>
      </c>
      <c r="H11">
        <v>2258.2155187193498</v>
      </c>
      <c r="I11">
        <v>25.031667360419402</v>
      </c>
      <c r="J11">
        <v>1653.8763931419401</v>
      </c>
      <c r="K11">
        <v>18.362925755999999</v>
      </c>
      <c r="L11">
        <v>21.73</v>
      </c>
      <c r="M11">
        <f t="shared" si="0"/>
        <v>76.110280402298201</v>
      </c>
      <c r="N11">
        <f t="shared" si="1"/>
        <v>0.84504950556833869</v>
      </c>
    </row>
    <row r="12" spans="1:14" x14ac:dyDescent="0.3">
      <c r="A12">
        <v>7</v>
      </c>
      <c r="B12" t="s">
        <v>186</v>
      </c>
      <c r="C12">
        <v>3</v>
      </c>
      <c r="D12" t="s">
        <v>195</v>
      </c>
      <c r="E12" t="s">
        <v>182</v>
      </c>
      <c r="F12" t="s">
        <v>214</v>
      </c>
      <c r="G12">
        <v>7</v>
      </c>
      <c r="H12">
        <v>2051.5211516999998</v>
      </c>
      <c r="I12">
        <v>22.7459088398065</v>
      </c>
      <c r="J12">
        <v>2270.8424376580601</v>
      </c>
      <c r="K12">
        <v>25.0852601464839</v>
      </c>
      <c r="L12">
        <v>26.55</v>
      </c>
      <c r="M12">
        <f t="shared" si="0"/>
        <v>85.530788612356318</v>
      </c>
      <c r="N12">
        <f t="shared" si="1"/>
        <v>0.94483089063969494</v>
      </c>
    </row>
    <row r="13" spans="1:14" x14ac:dyDescent="0.3">
      <c r="A13">
        <v>15</v>
      </c>
      <c r="B13" t="s">
        <v>185</v>
      </c>
      <c r="C13">
        <v>3</v>
      </c>
      <c r="D13" t="s">
        <v>203</v>
      </c>
      <c r="E13" t="s">
        <v>182</v>
      </c>
      <c r="F13" t="s">
        <v>215</v>
      </c>
      <c r="G13">
        <v>30</v>
      </c>
      <c r="H13">
        <v>2037.0946395451599</v>
      </c>
      <c r="I13">
        <v>22.570256706999999</v>
      </c>
      <c r="J13">
        <v>4221.5447438838701</v>
      </c>
      <c r="K13">
        <v>46.603399637741902</v>
      </c>
      <c r="L13">
        <v>23.71</v>
      </c>
      <c r="M13">
        <f t="shared" si="0"/>
        <v>178.04912458388316</v>
      </c>
      <c r="N13">
        <f t="shared" si="1"/>
        <v>1.9655588206554997</v>
      </c>
    </row>
    <row r="14" spans="1:14" x14ac:dyDescent="0.3">
      <c r="A14">
        <v>12</v>
      </c>
      <c r="B14" t="s">
        <v>186</v>
      </c>
      <c r="C14">
        <v>1</v>
      </c>
      <c r="D14" t="s">
        <v>200</v>
      </c>
      <c r="E14" t="s">
        <v>182</v>
      </c>
      <c r="F14" t="s">
        <v>210</v>
      </c>
      <c r="G14">
        <v>24</v>
      </c>
      <c r="H14">
        <v>1951.0295093709699</v>
      </c>
      <c r="I14">
        <v>21.703566107580599</v>
      </c>
      <c r="J14">
        <v>5570.2840571548404</v>
      </c>
      <c r="K14">
        <v>61.455170579935498</v>
      </c>
      <c r="L14">
        <v>23.22</v>
      </c>
      <c r="M14">
        <f t="shared" si="0"/>
        <v>239.89164759495438</v>
      </c>
      <c r="N14">
        <f t="shared" si="1"/>
        <v>2.6466481731238374</v>
      </c>
    </row>
    <row r="15" spans="1:14" x14ac:dyDescent="0.3">
      <c r="A15">
        <v>4</v>
      </c>
      <c r="B15" t="s">
        <v>186</v>
      </c>
      <c r="C15">
        <v>3</v>
      </c>
      <c r="D15" t="s">
        <v>192</v>
      </c>
      <c r="E15" t="s">
        <v>182</v>
      </c>
      <c r="F15" t="s">
        <v>211</v>
      </c>
      <c r="G15">
        <v>4</v>
      </c>
      <c r="H15">
        <v>1766.49889763226</v>
      </c>
      <c r="I15">
        <v>19.5833184132258</v>
      </c>
      <c r="J15">
        <v>1989.9300168258101</v>
      </c>
      <c r="K15">
        <v>21.988224891290301</v>
      </c>
      <c r="L15">
        <v>25.45</v>
      </c>
      <c r="M15">
        <f t="shared" si="0"/>
        <v>78.189784551112382</v>
      </c>
      <c r="N15">
        <f t="shared" si="1"/>
        <v>0.86397740240826337</v>
      </c>
    </row>
    <row r="16" spans="1:14" x14ac:dyDescent="0.3">
      <c r="A16">
        <v>11</v>
      </c>
      <c r="B16" t="s">
        <v>185</v>
      </c>
      <c r="C16">
        <v>2</v>
      </c>
      <c r="D16" t="s">
        <v>199</v>
      </c>
      <c r="E16" t="s">
        <v>182</v>
      </c>
      <c r="F16" t="s">
        <v>214</v>
      </c>
      <c r="G16">
        <v>21</v>
      </c>
      <c r="H16">
        <v>1737.2691603645201</v>
      </c>
      <c r="I16">
        <v>19.2862108526129</v>
      </c>
      <c r="J16">
        <v>4010.1965043741902</v>
      </c>
      <c r="K16">
        <v>44.270798329741901</v>
      </c>
      <c r="L16">
        <v>20.5</v>
      </c>
      <c r="M16">
        <f t="shared" si="0"/>
        <v>195.61934167678976</v>
      </c>
      <c r="N16">
        <f t="shared" si="1"/>
        <v>2.1595511380361905</v>
      </c>
    </row>
    <row r="17" spans="1:14" x14ac:dyDescent="0.3">
      <c r="A17">
        <v>20</v>
      </c>
      <c r="B17" t="s">
        <v>185</v>
      </c>
      <c r="C17">
        <v>2</v>
      </c>
      <c r="D17" t="s">
        <v>199</v>
      </c>
      <c r="E17" t="s">
        <v>183</v>
      </c>
      <c r="F17" t="s">
        <v>214</v>
      </c>
      <c r="G17">
        <v>13</v>
      </c>
      <c r="H17">
        <v>1709.36622579032</v>
      </c>
      <c r="I17">
        <v>18.964335314354798</v>
      </c>
      <c r="J17">
        <v>1724.7219536</v>
      </c>
      <c r="K17">
        <v>19.0932312815806</v>
      </c>
      <c r="L17">
        <v>20.27</v>
      </c>
      <c r="M17">
        <f t="shared" si="0"/>
        <v>85.087417543167248</v>
      </c>
      <c r="N17">
        <f t="shared" si="1"/>
        <v>0.94194530249534292</v>
      </c>
    </row>
    <row r="18" spans="1:14" x14ac:dyDescent="0.3">
      <c r="A18">
        <v>9</v>
      </c>
      <c r="B18" t="s">
        <v>186</v>
      </c>
      <c r="C18">
        <v>2</v>
      </c>
      <c r="D18" t="s">
        <v>197</v>
      </c>
      <c r="E18" t="s">
        <v>182</v>
      </c>
      <c r="F18" t="s">
        <v>213</v>
      </c>
      <c r="G18">
        <v>17</v>
      </c>
      <c r="H18">
        <v>1681.9829926290299</v>
      </c>
      <c r="I18">
        <v>18.677170459354802</v>
      </c>
      <c r="J18">
        <v>3252.80923298064</v>
      </c>
      <c r="K18">
        <v>35.944315386838703</v>
      </c>
      <c r="L18">
        <v>35.46</v>
      </c>
      <c r="M18">
        <f t="shared" si="0"/>
        <v>91.731788860142132</v>
      </c>
      <c r="N18">
        <f t="shared" si="1"/>
        <v>1.0136580763349887</v>
      </c>
    </row>
    <row r="19" spans="1:14" x14ac:dyDescent="0.3">
      <c r="A19">
        <v>17</v>
      </c>
      <c r="B19" t="s">
        <v>186</v>
      </c>
      <c r="C19">
        <v>2</v>
      </c>
      <c r="D19" t="s">
        <v>202</v>
      </c>
      <c r="E19" t="s">
        <v>183</v>
      </c>
      <c r="F19" t="s">
        <v>218</v>
      </c>
      <c r="G19">
        <v>10</v>
      </c>
      <c r="H19">
        <v>1645.5747168258099</v>
      </c>
      <c r="I19">
        <v>18.264169128387099</v>
      </c>
      <c r="J19">
        <v>1896.90071293548</v>
      </c>
      <c r="K19">
        <v>21.015829454774199</v>
      </c>
      <c r="L19">
        <v>26.55</v>
      </c>
      <c r="M19">
        <f t="shared" si="0"/>
        <v>71.446354536176273</v>
      </c>
      <c r="N19">
        <f t="shared" si="1"/>
        <v>0.79155666496324661</v>
      </c>
    </row>
    <row r="20" spans="1:14" x14ac:dyDescent="0.3">
      <c r="A20">
        <v>3</v>
      </c>
      <c r="B20" t="s">
        <v>185</v>
      </c>
      <c r="C20">
        <v>3</v>
      </c>
      <c r="D20" t="s">
        <v>191</v>
      </c>
      <c r="E20" t="s">
        <v>182</v>
      </c>
      <c r="F20" t="s">
        <v>211</v>
      </c>
      <c r="G20">
        <v>3</v>
      </c>
      <c r="H20">
        <v>1624.5797647419399</v>
      </c>
      <c r="I20">
        <v>18.031568683354799</v>
      </c>
      <c r="J20">
        <v>2867.9321536419402</v>
      </c>
      <c r="K20">
        <v>31.708320895032301</v>
      </c>
      <c r="L20">
        <v>25.3</v>
      </c>
      <c r="M20">
        <f t="shared" si="0"/>
        <v>113.35700212023478</v>
      </c>
      <c r="N20">
        <f t="shared" si="1"/>
        <v>1.2532933160091819</v>
      </c>
    </row>
    <row r="21" spans="1:14" x14ac:dyDescent="0.3">
      <c r="A21">
        <v>10</v>
      </c>
      <c r="B21" t="s">
        <v>185</v>
      </c>
      <c r="C21">
        <v>1</v>
      </c>
      <c r="D21" t="s">
        <v>198</v>
      </c>
      <c r="E21" t="s">
        <v>182</v>
      </c>
      <c r="F21" t="s">
        <v>214</v>
      </c>
      <c r="G21">
        <v>18</v>
      </c>
      <c r="H21">
        <v>1343.7464307258099</v>
      </c>
      <c r="I21">
        <v>14.9521731385484</v>
      </c>
      <c r="J21">
        <v>1902.0867445419401</v>
      </c>
      <c r="K21">
        <v>21.025640759935499</v>
      </c>
      <c r="L21">
        <v>22.4</v>
      </c>
      <c r="M21">
        <f t="shared" si="0"/>
        <v>84.914586809908045</v>
      </c>
      <c r="N21">
        <f t="shared" si="1"/>
        <v>0.93864467678283481</v>
      </c>
    </row>
    <row r="22" spans="1:14" x14ac:dyDescent="0.3">
      <c r="A22">
        <v>21</v>
      </c>
      <c r="B22" t="s">
        <v>186</v>
      </c>
      <c r="C22">
        <v>3</v>
      </c>
      <c r="D22" t="s">
        <v>192</v>
      </c>
      <c r="E22" t="s">
        <v>183</v>
      </c>
      <c r="F22" t="s">
        <v>211</v>
      </c>
      <c r="G22">
        <v>14</v>
      </c>
      <c r="H22">
        <v>1265.7526789741901</v>
      </c>
      <c r="I22">
        <v>14.0703540430645</v>
      </c>
      <c r="J22">
        <v>2506.41106486129</v>
      </c>
      <c r="K22">
        <v>27.691720146129001</v>
      </c>
      <c r="L22">
        <v>22.36</v>
      </c>
      <c r="M22">
        <f t="shared" si="0"/>
        <v>112.09351810649777</v>
      </c>
      <c r="N22">
        <f t="shared" si="1"/>
        <v>1.2384490226354652</v>
      </c>
    </row>
    <row r="23" spans="1:14" x14ac:dyDescent="0.3">
      <c r="A23">
        <v>6</v>
      </c>
      <c r="B23" t="s">
        <v>186</v>
      </c>
      <c r="C23">
        <v>1</v>
      </c>
      <c r="D23" t="s">
        <v>194</v>
      </c>
      <c r="E23" t="s">
        <v>182</v>
      </c>
      <c r="F23" t="s">
        <v>211</v>
      </c>
      <c r="G23">
        <v>6</v>
      </c>
      <c r="H23">
        <v>1261.9374390451601</v>
      </c>
      <c r="I23">
        <v>14.012080185935501</v>
      </c>
      <c r="J23">
        <v>1567.80818712258</v>
      </c>
      <c r="K23">
        <v>17.348648069838699</v>
      </c>
      <c r="L23">
        <v>21.82</v>
      </c>
      <c r="M23">
        <f t="shared" si="0"/>
        <v>71.851887585819426</v>
      </c>
      <c r="N23">
        <f t="shared" si="1"/>
        <v>0.79508011319150773</v>
      </c>
    </row>
    <row r="24" spans="1:14" x14ac:dyDescent="0.3">
      <c r="A24">
        <v>25</v>
      </c>
      <c r="B24" t="s">
        <v>185</v>
      </c>
      <c r="C24">
        <v>1</v>
      </c>
      <c r="D24" t="s">
        <v>198</v>
      </c>
      <c r="E24" t="s">
        <v>183</v>
      </c>
      <c r="F24" t="s">
        <v>214</v>
      </c>
      <c r="G24">
        <v>20</v>
      </c>
      <c r="H24">
        <v>1213.3764452354801</v>
      </c>
      <c r="I24">
        <v>13.5092055004194</v>
      </c>
      <c r="J24">
        <v>1437.80354717097</v>
      </c>
      <c r="K24">
        <v>15.9220416835806</v>
      </c>
      <c r="L24">
        <v>22.09</v>
      </c>
      <c r="M24">
        <f t="shared" si="0"/>
        <v>65.088435815797652</v>
      </c>
      <c r="N24">
        <f t="shared" si="1"/>
        <v>0.72078051985425984</v>
      </c>
    </row>
    <row r="25" spans="1:14" x14ac:dyDescent="0.3">
      <c r="A25">
        <v>23</v>
      </c>
      <c r="B25" t="s">
        <v>186</v>
      </c>
      <c r="C25">
        <v>1</v>
      </c>
      <c r="D25" t="s">
        <v>194</v>
      </c>
      <c r="E25" t="s">
        <v>183</v>
      </c>
      <c r="F25" t="s">
        <v>211</v>
      </c>
      <c r="G25">
        <v>16</v>
      </c>
      <c r="H25">
        <v>1202.00591111935</v>
      </c>
      <c r="I25">
        <v>13.342406012516101</v>
      </c>
      <c r="J25">
        <v>5377.5525306612899</v>
      </c>
      <c r="K25">
        <v>59.245971365516098</v>
      </c>
      <c r="L25">
        <v>24.57</v>
      </c>
      <c r="M25">
        <f t="shared" si="0"/>
        <v>218.86660686452137</v>
      </c>
      <c r="N25">
        <f t="shared" si="1"/>
        <v>2.411313445889951</v>
      </c>
    </row>
    <row r="26" spans="1:14" x14ac:dyDescent="0.3">
      <c r="A26">
        <v>29</v>
      </c>
      <c r="B26" t="s">
        <v>186</v>
      </c>
      <c r="C26">
        <v>2</v>
      </c>
      <c r="D26" t="s">
        <v>193</v>
      </c>
      <c r="E26" t="s">
        <v>183</v>
      </c>
      <c r="F26" t="s">
        <v>211</v>
      </c>
      <c r="G26">
        <v>28</v>
      </c>
      <c r="H26">
        <v>1201.6028888580599</v>
      </c>
      <c r="I26">
        <v>13.3562458339355</v>
      </c>
      <c r="J26">
        <v>1095.45454455806</v>
      </c>
      <c r="K26">
        <v>12.1533931113871</v>
      </c>
      <c r="L26">
        <v>23.29</v>
      </c>
      <c r="M26">
        <f t="shared" si="0"/>
        <v>47.035403373038214</v>
      </c>
      <c r="N26">
        <f t="shared" si="1"/>
        <v>0.52182881543096182</v>
      </c>
    </row>
    <row r="27" spans="1:14" x14ac:dyDescent="0.3">
      <c r="A27">
        <v>30</v>
      </c>
      <c r="B27" t="s">
        <v>186</v>
      </c>
      <c r="C27">
        <v>1</v>
      </c>
      <c r="D27" t="s">
        <v>200</v>
      </c>
      <c r="E27" t="s">
        <v>183</v>
      </c>
      <c r="F27" t="s">
        <v>210</v>
      </c>
      <c r="G27">
        <v>29</v>
      </c>
      <c r="H27">
        <v>1180.17334877742</v>
      </c>
      <c r="I27">
        <v>13.1321839287742</v>
      </c>
      <c r="J27">
        <v>3851.7877425258098</v>
      </c>
      <c r="K27">
        <v>42.512037056967699</v>
      </c>
      <c r="L27">
        <v>20.79</v>
      </c>
      <c r="M27">
        <f t="shared" si="0"/>
        <v>185.27117568666714</v>
      </c>
      <c r="N27">
        <f t="shared" si="1"/>
        <v>2.0448310272711736</v>
      </c>
    </row>
    <row r="28" spans="1:14" x14ac:dyDescent="0.3">
      <c r="A28">
        <v>13</v>
      </c>
      <c r="B28" t="s">
        <v>186</v>
      </c>
      <c r="C28">
        <v>1</v>
      </c>
      <c r="D28" t="s">
        <v>201</v>
      </c>
      <c r="E28" t="s">
        <v>182</v>
      </c>
      <c r="F28" t="s">
        <v>211</v>
      </c>
      <c r="G28">
        <v>25</v>
      </c>
      <c r="H28">
        <v>1171.52544416774</v>
      </c>
      <c r="I28">
        <v>13.015342474387101</v>
      </c>
      <c r="J28">
        <v>2277.7231596903198</v>
      </c>
      <c r="K28">
        <v>25.168203693225799</v>
      </c>
      <c r="L28">
        <v>20.67</v>
      </c>
      <c r="M28">
        <f t="shared" si="0"/>
        <v>110.19463762410835</v>
      </c>
      <c r="N28">
        <f t="shared" si="1"/>
        <v>1.2176199174274696</v>
      </c>
    </row>
    <row r="29" spans="1:14" x14ac:dyDescent="0.3">
      <c r="A29">
        <v>14</v>
      </c>
      <c r="B29" t="s">
        <v>186</v>
      </c>
      <c r="C29">
        <v>2</v>
      </c>
      <c r="D29" t="s">
        <v>202</v>
      </c>
      <c r="E29" t="s">
        <v>182</v>
      </c>
      <c r="F29" t="s">
        <v>218</v>
      </c>
      <c r="G29">
        <v>26</v>
      </c>
      <c r="H29">
        <v>1104.5984263580599</v>
      </c>
      <c r="I29">
        <v>12.2715126510645</v>
      </c>
      <c r="J29">
        <v>1247.70456091613</v>
      </c>
      <c r="K29">
        <v>13.8293173806452</v>
      </c>
      <c r="L29">
        <v>19.649999999999999</v>
      </c>
      <c r="M29">
        <f t="shared" si="0"/>
        <v>63.496415313797975</v>
      </c>
      <c r="N29">
        <f t="shared" si="1"/>
        <v>0.70378205499466673</v>
      </c>
    </row>
    <row r="30" spans="1:14" x14ac:dyDescent="0.3">
      <c r="A30">
        <v>28</v>
      </c>
      <c r="B30" t="s">
        <v>186</v>
      </c>
      <c r="C30">
        <v>1</v>
      </c>
      <c r="D30" t="s">
        <v>201</v>
      </c>
      <c r="E30" t="s">
        <v>183</v>
      </c>
      <c r="F30" t="s">
        <v>211</v>
      </c>
      <c r="G30">
        <v>27</v>
      </c>
      <c r="H30">
        <v>1048.8138484451599</v>
      </c>
      <c r="I30">
        <v>11.6685031447419</v>
      </c>
      <c r="J30">
        <v>1028.5745207064499</v>
      </c>
      <c r="K30">
        <v>11.4075277195484</v>
      </c>
      <c r="L30">
        <v>20.190000000000001</v>
      </c>
      <c r="M30">
        <f t="shared" si="0"/>
        <v>50.94475090175581</v>
      </c>
      <c r="N30">
        <f t="shared" si="1"/>
        <v>0.56500880235504702</v>
      </c>
    </row>
    <row r="31" spans="1:14" x14ac:dyDescent="0.3">
      <c r="A31">
        <v>5</v>
      </c>
      <c r="B31" t="s">
        <v>186</v>
      </c>
      <c r="C31">
        <v>2</v>
      </c>
      <c r="D31" t="s">
        <v>193</v>
      </c>
      <c r="E31" t="s">
        <v>182</v>
      </c>
      <c r="F31" t="s">
        <v>211</v>
      </c>
      <c r="G31">
        <v>5</v>
      </c>
      <c r="H31">
        <v>1033.05868492581</v>
      </c>
      <c r="I31">
        <v>11.4915740781613</v>
      </c>
      <c r="J31">
        <v>1333.16868533871</v>
      </c>
      <c r="K31">
        <v>14.775629015</v>
      </c>
      <c r="L31">
        <v>25.35</v>
      </c>
      <c r="M31">
        <f t="shared" si="0"/>
        <v>52.590480683972778</v>
      </c>
      <c r="N31">
        <f t="shared" si="1"/>
        <v>0.58286504990138066</v>
      </c>
    </row>
  </sheetData>
  <sortState xmlns:xlrd2="http://schemas.microsoft.com/office/spreadsheetml/2017/richdata2" ref="A2:N31">
    <sortCondition descending="1" ref="H2:H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DFFF-87BC-4099-BDFA-F9C967A23A7E}">
  <dimension ref="A1:F32"/>
  <sheetViews>
    <sheetView workbookViewId="0">
      <selection activeCell="M20" sqref="M20"/>
    </sheetView>
  </sheetViews>
  <sheetFormatPr defaultRowHeight="14.4" x14ac:dyDescent="0.3"/>
  <sheetData>
    <row r="1" spans="1:6" x14ac:dyDescent="0.3">
      <c r="A1" t="s">
        <v>233</v>
      </c>
      <c r="B1" t="s">
        <v>230</v>
      </c>
      <c r="C1" t="s">
        <v>188</v>
      </c>
      <c r="D1" t="s">
        <v>234</v>
      </c>
      <c r="E1" t="s">
        <v>231</v>
      </c>
      <c r="F1" t="s">
        <v>232</v>
      </c>
    </row>
    <row r="2" spans="1:6" x14ac:dyDescent="0.3">
      <c r="A2">
        <v>1</v>
      </c>
      <c r="B2" t="s">
        <v>185</v>
      </c>
      <c r="C2" t="s">
        <v>189</v>
      </c>
      <c r="D2" t="s">
        <v>182</v>
      </c>
      <c r="E2">
        <v>3228.0199421677398</v>
      </c>
      <c r="F2">
        <v>35.707750071128999</v>
      </c>
    </row>
    <row r="3" spans="1:6" x14ac:dyDescent="0.3">
      <c r="A3">
        <v>2</v>
      </c>
      <c r="B3" t="s">
        <v>185</v>
      </c>
      <c r="C3" s="12" t="s">
        <v>190</v>
      </c>
      <c r="D3" t="s">
        <v>182</v>
      </c>
      <c r="E3">
        <v>2467.83306483871</v>
      </c>
      <c r="F3">
        <v>27.326640035774201</v>
      </c>
    </row>
    <row r="4" spans="1:6" x14ac:dyDescent="0.3">
      <c r="A4">
        <v>3</v>
      </c>
      <c r="B4" t="s">
        <v>185</v>
      </c>
      <c r="C4" t="s">
        <v>191</v>
      </c>
      <c r="D4" t="s">
        <v>182</v>
      </c>
      <c r="E4">
        <v>1624.5797647419399</v>
      </c>
      <c r="F4">
        <v>18.031568683354799</v>
      </c>
    </row>
    <row r="5" spans="1:6" x14ac:dyDescent="0.3">
      <c r="A5">
        <v>4</v>
      </c>
      <c r="B5" t="s">
        <v>186</v>
      </c>
      <c r="C5" t="s">
        <v>192</v>
      </c>
      <c r="D5" t="s">
        <v>182</v>
      </c>
      <c r="E5">
        <v>1766.49889763226</v>
      </c>
      <c r="F5">
        <v>19.5833184132258</v>
      </c>
    </row>
    <row r="6" spans="1:6" x14ac:dyDescent="0.3">
      <c r="A6">
        <v>5</v>
      </c>
      <c r="B6" t="s">
        <v>186</v>
      </c>
      <c r="C6" t="s">
        <v>193</v>
      </c>
      <c r="D6" t="s">
        <v>182</v>
      </c>
      <c r="E6">
        <v>1033.05868492581</v>
      </c>
      <c r="F6">
        <v>11.4915740781613</v>
      </c>
    </row>
    <row r="7" spans="1:6" x14ac:dyDescent="0.3">
      <c r="A7">
        <v>6</v>
      </c>
      <c r="B7" t="s">
        <v>186</v>
      </c>
      <c r="C7" t="s">
        <v>194</v>
      </c>
      <c r="D7" t="s">
        <v>182</v>
      </c>
      <c r="E7">
        <v>1261.9374390451601</v>
      </c>
      <c r="F7">
        <v>14.012080185935501</v>
      </c>
    </row>
    <row r="8" spans="1:6" x14ac:dyDescent="0.3">
      <c r="A8">
        <v>7</v>
      </c>
      <c r="B8" t="s">
        <v>186</v>
      </c>
      <c r="C8" t="s">
        <v>195</v>
      </c>
      <c r="D8" t="s">
        <v>182</v>
      </c>
      <c r="E8">
        <v>2051.5211516999998</v>
      </c>
      <c r="F8">
        <v>22.7459088398065</v>
      </c>
    </row>
    <row r="9" spans="1:6" x14ac:dyDescent="0.3">
      <c r="A9">
        <v>8</v>
      </c>
      <c r="B9" t="s">
        <v>186</v>
      </c>
      <c r="C9" t="s">
        <v>196</v>
      </c>
      <c r="D9" t="s">
        <v>182</v>
      </c>
      <c r="E9">
        <v>2587.7394122161299</v>
      </c>
      <c r="F9">
        <v>28.644637892774199</v>
      </c>
    </row>
    <row r="10" spans="1:6" x14ac:dyDescent="0.3">
      <c r="A10">
        <v>17</v>
      </c>
      <c r="B10" t="s">
        <v>186</v>
      </c>
      <c r="C10" t="s">
        <v>197</v>
      </c>
      <c r="D10" t="s">
        <v>182</v>
      </c>
      <c r="E10">
        <v>1681.9829926290299</v>
      </c>
      <c r="F10">
        <v>18.677170459354802</v>
      </c>
    </row>
    <row r="11" spans="1:6" x14ac:dyDescent="0.3">
      <c r="A11">
        <v>18</v>
      </c>
      <c r="B11" t="s">
        <v>185</v>
      </c>
      <c r="C11" t="s">
        <v>198</v>
      </c>
      <c r="D11" t="s">
        <v>182</v>
      </c>
      <c r="E11">
        <v>1343.7464307258099</v>
      </c>
      <c r="F11">
        <v>14.9521731385484</v>
      </c>
    </row>
    <row r="12" spans="1:6" x14ac:dyDescent="0.3">
      <c r="A12">
        <v>21</v>
      </c>
      <c r="B12" t="s">
        <v>185</v>
      </c>
      <c r="C12" t="s">
        <v>199</v>
      </c>
      <c r="D12" t="s">
        <v>182</v>
      </c>
      <c r="E12">
        <v>1737.2691603645201</v>
      </c>
      <c r="F12">
        <v>19.2862108526129</v>
      </c>
    </row>
    <row r="13" spans="1:6" x14ac:dyDescent="0.3">
      <c r="A13">
        <v>24</v>
      </c>
      <c r="B13" t="s">
        <v>186</v>
      </c>
      <c r="C13" t="s">
        <v>200</v>
      </c>
      <c r="D13" t="s">
        <v>182</v>
      </c>
      <c r="E13">
        <v>1951.0295093709699</v>
      </c>
      <c r="F13">
        <v>21.703566107580599</v>
      </c>
    </row>
    <row r="14" spans="1:6" x14ac:dyDescent="0.3">
      <c r="A14">
        <v>25</v>
      </c>
      <c r="B14" t="s">
        <v>186</v>
      </c>
      <c r="C14" t="s">
        <v>201</v>
      </c>
      <c r="D14" t="s">
        <v>182</v>
      </c>
      <c r="E14">
        <v>1171.52544416774</v>
      </c>
      <c r="F14">
        <v>13.015342474387101</v>
      </c>
    </row>
    <row r="15" spans="1:6" x14ac:dyDescent="0.3">
      <c r="A15">
        <v>26</v>
      </c>
      <c r="B15" t="s">
        <v>186</v>
      </c>
      <c r="C15" t="s">
        <v>202</v>
      </c>
      <c r="D15" t="s">
        <v>182</v>
      </c>
      <c r="E15">
        <v>1104.5984263580599</v>
      </c>
      <c r="F15">
        <v>12.2715126510645</v>
      </c>
    </row>
    <row r="16" spans="1:6" x14ac:dyDescent="0.3">
      <c r="A16">
        <v>30</v>
      </c>
      <c r="B16" t="s">
        <v>185</v>
      </c>
      <c r="C16" t="s">
        <v>203</v>
      </c>
      <c r="D16" t="s">
        <v>182</v>
      </c>
      <c r="E16">
        <v>2037.0946395451599</v>
      </c>
      <c r="F16">
        <v>22.570256706999999</v>
      </c>
    </row>
    <row r="17" spans="1:6" x14ac:dyDescent="0.3">
      <c r="A17">
        <v>9</v>
      </c>
      <c r="B17" t="s">
        <v>185</v>
      </c>
      <c r="C17" t="s">
        <v>191</v>
      </c>
      <c r="D17" t="s">
        <v>183</v>
      </c>
      <c r="E17">
        <v>2269.48954149355</v>
      </c>
      <c r="F17">
        <v>25.172513562354801</v>
      </c>
    </row>
    <row r="18" spans="1:6" x14ac:dyDescent="0.3">
      <c r="A18">
        <v>10</v>
      </c>
      <c r="B18" t="s">
        <v>186</v>
      </c>
      <c r="C18" t="s">
        <v>202</v>
      </c>
      <c r="D18" t="s">
        <v>183</v>
      </c>
      <c r="E18">
        <v>1645.5747168258099</v>
      </c>
      <c r="F18">
        <v>18.264169128387099</v>
      </c>
    </row>
    <row r="19" spans="1:6" x14ac:dyDescent="0.3">
      <c r="A19">
        <v>11</v>
      </c>
      <c r="B19" t="s">
        <v>185</v>
      </c>
      <c r="C19" s="12" t="s">
        <v>190</v>
      </c>
      <c r="D19" t="s">
        <v>183</v>
      </c>
      <c r="E19">
        <v>2568.9335311516102</v>
      </c>
      <c r="F19">
        <v>28.4760896962581</v>
      </c>
    </row>
    <row r="20" spans="1:6" x14ac:dyDescent="0.3">
      <c r="A20">
        <v>12</v>
      </c>
      <c r="B20" t="s">
        <v>185</v>
      </c>
      <c r="C20" t="s">
        <v>189</v>
      </c>
      <c r="D20" t="s">
        <v>183</v>
      </c>
      <c r="E20">
        <v>2704.3605440032302</v>
      </c>
      <c r="F20">
        <v>29.943025816516101</v>
      </c>
    </row>
    <row r="21" spans="1:6" x14ac:dyDescent="0.3">
      <c r="A21">
        <v>13</v>
      </c>
      <c r="B21" t="s">
        <v>185</v>
      </c>
      <c r="C21" t="s">
        <v>199</v>
      </c>
      <c r="D21" t="s">
        <v>183</v>
      </c>
      <c r="E21">
        <v>1709.36622579032</v>
      </c>
      <c r="F21">
        <v>18.964335314354798</v>
      </c>
    </row>
    <row r="22" spans="1:6" x14ac:dyDescent="0.3">
      <c r="A22">
        <v>14</v>
      </c>
      <c r="B22" t="s">
        <v>186</v>
      </c>
      <c r="C22" t="s">
        <v>192</v>
      </c>
      <c r="D22" t="s">
        <v>183</v>
      </c>
      <c r="E22">
        <v>1265.7526789741901</v>
      </c>
      <c r="F22">
        <v>14.0703540430645</v>
      </c>
    </row>
    <row r="23" spans="1:6" x14ac:dyDescent="0.3">
      <c r="A23">
        <v>15</v>
      </c>
      <c r="B23" t="s">
        <v>185</v>
      </c>
      <c r="C23" t="s">
        <v>203</v>
      </c>
      <c r="D23" t="s">
        <v>183</v>
      </c>
      <c r="E23">
        <v>3112.6967355322599</v>
      </c>
      <c r="F23">
        <v>34.469143812322599</v>
      </c>
    </row>
    <row r="24" spans="1:6" x14ac:dyDescent="0.3">
      <c r="A24">
        <v>16</v>
      </c>
      <c r="B24" t="s">
        <v>186</v>
      </c>
      <c r="C24" t="s">
        <v>194</v>
      </c>
      <c r="D24" t="s">
        <v>183</v>
      </c>
      <c r="E24">
        <v>1202.00591111935</v>
      </c>
      <c r="F24">
        <v>13.342406012516101</v>
      </c>
    </row>
    <row r="25" spans="1:6" x14ac:dyDescent="0.3">
      <c r="A25">
        <v>19</v>
      </c>
      <c r="B25" t="s">
        <v>186</v>
      </c>
      <c r="C25" t="s">
        <v>195</v>
      </c>
      <c r="D25" t="s">
        <v>183</v>
      </c>
      <c r="E25">
        <v>2258.2155187193498</v>
      </c>
      <c r="F25">
        <v>25.031667360419402</v>
      </c>
    </row>
    <row r="26" spans="1:6" x14ac:dyDescent="0.3">
      <c r="A26">
        <v>20</v>
      </c>
      <c r="B26" t="s">
        <v>185</v>
      </c>
      <c r="C26" t="s">
        <v>198</v>
      </c>
      <c r="D26" t="s">
        <v>183</v>
      </c>
      <c r="E26">
        <v>1213.3764452354801</v>
      </c>
      <c r="F26">
        <v>13.5092055004194</v>
      </c>
    </row>
    <row r="27" spans="1:6" x14ac:dyDescent="0.3">
      <c r="A27">
        <v>22</v>
      </c>
      <c r="B27" t="s">
        <v>186</v>
      </c>
      <c r="C27" t="s">
        <v>197</v>
      </c>
      <c r="D27" t="s">
        <v>183</v>
      </c>
      <c r="E27">
        <v>2603.5050518774201</v>
      </c>
      <c r="F27">
        <v>28.871165560935498</v>
      </c>
    </row>
    <row r="28" spans="1:6" x14ac:dyDescent="0.3">
      <c r="A28">
        <v>23</v>
      </c>
      <c r="B28" t="s">
        <v>186</v>
      </c>
      <c r="C28" t="s">
        <v>196</v>
      </c>
      <c r="D28" t="s">
        <v>183</v>
      </c>
      <c r="E28">
        <v>3054.6354690225799</v>
      </c>
      <c r="F28">
        <v>33.800253869967698</v>
      </c>
    </row>
    <row r="29" spans="1:6" x14ac:dyDescent="0.3">
      <c r="A29">
        <v>27</v>
      </c>
      <c r="B29" t="s">
        <v>186</v>
      </c>
      <c r="C29" t="s">
        <v>201</v>
      </c>
      <c r="D29" t="s">
        <v>183</v>
      </c>
      <c r="E29">
        <v>1048.8138484451599</v>
      </c>
      <c r="F29">
        <v>11.6685031447419</v>
      </c>
    </row>
    <row r="30" spans="1:6" x14ac:dyDescent="0.3">
      <c r="A30">
        <v>28</v>
      </c>
      <c r="B30" t="s">
        <v>186</v>
      </c>
      <c r="C30" t="s">
        <v>193</v>
      </c>
      <c r="D30" t="s">
        <v>183</v>
      </c>
      <c r="E30">
        <v>1201.6028888580599</v>
      </c>
      <c r="F30">
        <v>13.3562458339355</v>
      </c>
    </row>
    <row r="31" spans="1:6" x14ac:dyDescent="0.3">
      <c r="A31">
        <v>29</v>
      </c>
      <c r="B31" t="s">
        <v>186</v>
      </c>
      <c r="C31" t="s">
        <v>200</v>
      </c>
      <c r="D31" t="s">
        <v>183</v>
      </c>
    </row>
    <row r="32" spans="1:6" x14ac:dyDescent="0.3">
      <c r="B32">
        <v>1180.17334877742</v>
      </c>
      <c r="C32">
        <v>13.1321839287742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7"/>
  <sheetViews>
    <sheetView topLeftCell="H3" zoomScale="70" zoomScaleNormal="70" workbookViewId="0">
      <selection activeCell="AF4" sqref="AF4:AF33"/>
    </sheetView>
  </sheetViews>
  <sheetFormatPr defaultRowHeight="14.4" x14ac:dyDescent="0.3"/>
  <cols>
    <col min="1" max="1" width="9.109375" style="4"/>
    <col min="2" max="2" width="13.33203125" style="4" bestFit="1" customWidth="1"/>
    <col min="3" max="3" width="13.33203125" style="4" customWidth="1"/>
    <col min="4" max="4" width="9.109375" style="4"/>
    <col min="5" max="5" width="24" customWidth="1"/>
    <col min="6" max="6" width="21.6640625" customWidth="1"/>
    <col min="7" max="7" width="17.33203125" customWidth="1"/>
    <col min="8" max="8" width="16.109375" customWidth="1"/>
    <col min="9" max="9" width="13.88671875" customWidth="1"/>
    <col min="12" max="12" width="12.88671875" customWidth="1"/>
    <col min="13" max="13" width="11.33203125" customWidth="1"/>
    <col min="17" max="18" width="13.5546875" customWidth="1"/>
    <col min="25" max="25" width="13.5546875" customWidth="1"/>
    <col min="28" max="28" width="10.88671875" customWidth="1"/>
  </cols>
  <sheetData>
    <row r="1" spans="1:36" ht="114.75" customHeight="1" x14ac:dyDescent="0.3">
      <c r="A1" s="2"/>
      <c r="B1" s="2"/>
      <c r="C1" s="2"/>
      <c r="D1" s="2"/>
      <c r="J1" s="1" t="s">
        <v>49</v>
      </c>
      <c r="Q1" s="1" t="s">
        <v>25</v>
      </c>
      <c r="R1" s="1"/>
      <c r="S1" s="1" t="s">
        <v>26</v>
      </c>
      <c r="V1" s="1" t="s">
        <v>31</v>
      </c>
      <c r="W1" s="1">
        <v>8.2059999999999994E-2</v>
      </c>
      <c r="X1" s="1">
        <v>296</v>
      </c>
      <c r="Y1" s="1" t="s">
        <v>35</v>
      </c>
      <c r="AB1" s="1" t="s">
        <v>44</v>
      </c>
      <c r="AC1" s="1" t="s">
        <v>46</v>
      </c>
    </row>
    <row r="2" spans="1:36" ht="58.5" customHeight="1" x14ac:dyDescent="0.3">
      <c r="A2" s="3"/>
      <c r="B2" s="3"/>
      <c r="C2" s="3"/>
      <c r="D2" s="3"/>
      <c r="E2" t="s">
        <v>5</v>
      </c>
      <c r="F2" t="s">
        <v>5</v>
      </c>
      <c r="G2" t="s">
        <v>8</v>
      </c>
      <c r="H2" t="s">
        <v>8</v>
      </c>
      <c r="I2" t="s">
        <v>11</v>
      </c>
      <c r="L2" t="s">
        <v>15</v>
      </c>
      <c r="M2" t="s">
        <v>16</v>
      </c>
      <c r="N2" t="s">
        <v>20</v>
      </c>
      <c r="O2" t="s">
        <v>22</v>
      </c>
      <c r="P2" t="s">
        <v>22</v>
      </c>
      <c r="Q2" t="s">
        <v>22</v>
      </c>
      <c r="R2" t="s">
        <v>28</v>
      </c>
      <c r="S2" t="s">
        <v>22</v>
      </c>
      <c r="T2" t="s">
        <v>22</v>
      </c>
      <c r="U2" t="s">
        <v>22</v>
      </c>
      <c r="V2" t="s">
        <v>22</v>
      </c>
      <c r="W2" s="1" t="s">
        <v>38</v>
      </c>
      <c r="X2" t="s">
        <v>39</v>
      </c>
      <c r="AA2" t="s">
        <v>42</v>
      </c>
      <c r="AB2" s="1" t="s">
        <v>47</v>
      </c>
      <c r="AC2" s="1" t="s">
        <v>48</v>
      </c>
    </row>
    <row r="3" spans="1:36" ht="58.2" thickBot="1" x14ac:dyDescent="0.35">
      <c r="A3" s="6" t="s">
        <v>0</v>
      </c>
      <c r="B3" s="6" t="s">
        <v>187</v>
      </c>
      <c r="C3" s="6" t="s">
        <v>188</v>
      </c>
      <c r="D3" s="6" t="s">
        <v>1</v>
      </c>
      <c r="E3" s="7" t="s">
        <v>6</v>
      </c>
      <c r="F3" s="7" t="s">
        <v>7</v>
      </c>
      <c r="G3" s="7" t="s">
        <v>9</v>
      </c>
      <c r="H3" s="7" t="s">
        <v>10</v>
      </c>
      <c r="I3" s="8" t="s">
        <v>12</v>
      </c>
      <c r="J3" s="8" t="s">
        <v>13</v>
      </c>
      <c r="K3" s="8" t="s">
        <v>14</v>
      </c>
      <c r="L3" s="8" t="s">
        <v>17</v>
      </c>
      <c r="M3" s="8" t="s">
        <v>18</v>
      </c>
      <c r="N3" s="8" t="s">
        <v>19</v>
      </c>
      <c r="O3" s="9" t="s">
        <v>21</v>
      </c>
      <c r="P3" s="9" t="s">
        <v>32</v>
      </c>
      <c r="Q3" s="8" t="s">
        <v>23</v>
      </c>
      <c r="R3" s="8" t="s">
        <v>27</v>
      </c>
      <c r="S3" s="8" t="s">
        <v>24</v>
      </c>
      <c r="T3" s="8" t="s">
        <v>29</v>
      </c>
      <c r="U3" s="8" t="s">
        <v>33</v>
      </c>
      <c r="V3" s="8" t="s">
        <v>30</v>
      </c>
      <c r="W3" s="8" t="s">
        <v>36</v>
      </c>
      <c r="X3" s="8" t="s">
        <v>37</v>
      </c>
      <c r="Y3" s="8" t="s">
        <v>34</v>
      </c>
      <c r="Z3" s="8" t="s">
        <v>40</v>
      </c>
      <c r="AA3" s="8" t="s">
        <v>41</v>
      </c>
      <c r="AB3" s="8" t="s">
        <v>43</v>
      </c>
      <c r="AC3" s="8" t="s">
        <v>45</v>
      </c>
      <c r="AD3" t="s">
        <v>207</v>
      </c>
      <c r="AE3" s="8" t="s">
        <v>209</v>
      </c>
      <c r="AF3" s="8" t="s">
        <v>208</v>
      </c>
    </row>
    <row r="4" spans="1:36" ht="15" thickTop="1" x14ac:dyDescent="0.3">
      <c r="A4">
        <v>1</v>
      </c>
      <c r="B4" t="s">
        <v>185</v>
      </c>
      <c r="C4" t="s">
        <v>189</v>
      </c>
      <c r="D4" t="s">
        <v>182</v>
      </c>
      <c r="E4" s="10">
        <v>43644.375</v>
      </c>
      <c r="F4" s="10">
        <v>43645.402777777781</v>
      </c>
      <c r="G4">
        <v>2660.02052196774</v>
      </c>
      <c r="H4">
        <v>29.360715986128998</v>
      </c>
      <c r="I4" s="11">
        <f t="shared" ref="I4:I33" si="0">(F4-E4)*24</f>
        <v>24.666666666744277</v>
      </c>
      <c r="J4">
        <v>0</v>
      </c>
      <c r="K4">
        <v>0</v>
      </c>
      <c r="L4">
        <f>(G4-J4)</f>
        <v>2660.02052196774</v>
      </c>
      <c r="M4">
        <f>(H4-K4)</f>
        <v>29.360715986128998</v>
      </c>
      <c r="N4">
        <f>M4/L4</f>
        <v>1.1037777995941746E-2</v>
      </c>
      <c r="O4">
        <f>940</f>
        <v>940</v>
      </c>
      <c r="P4">
        <v>12.936</v>
      </c>
      <c r="Q4">
        <f>(R4-S4)/2.65</f>
        <v>11.646415094339623</v>
      </c>
      <c r="R4">
        <v>37.090000000000003</v>
      </c>
      <c r="S4">
        <v>6.2270000000000003</v>
      </c>
      <c r="T4">
        <v>0</v>
      </c>
      <c r="U4">
        <f>S4+T4</f>
        <v>6.2270000000000003</v>
      </c>
      <c r="V4">
        <f>O4-(P4+Q4+U4)</f>
        <v>909.19058490566033</v>
      </c>
      <c r="W4">
        <f>0.08206</f>
        <v>8.2059999999999994E-2</v>
      </c>
      <c r="X4">
        <v>296</v>
      </c>
      <c r="Y4">
        <f>12*V4*L4/(W4*X4*1000*10)</f>
        <v>119.48074979228662</v>
      </c>
      <c r="Z4">
        <f>13*V4*M4/(W4*X4*1000*10)</f>
        <v>1.4287021569122493</v>
      </c>
      <c r="AA4">
        <f>Y4+Z4</f>
        <v>120.90945194919887</v>
      </c>
      <c r="AB4">
        <f>AA4/I4</f>
        <v>4.9017345384656128</v>
      </c>
      <c r="AC4">
        <f>AB4*24</f>
        <v>117.64162892317471</v>
      </c>
      <c r="AD4">
        <v>22.383377666666664</v>
      </c>
      <c r="AE4">
        <f>(AD4/100)*Q4</f>
        <v>2.6068610751937107</v>
      </c>
      <c r="AF4">
        <f>(AC4*100)/AD4</f>
        <v>525.57585666959756</v>
      </c>
      <c r="AG4">
        <v>1</v>
      </c>
      <c r="AH4" t="s">
        <v>185</v>
      </c>
      <c r="AI4" t="s">
        <v>189</v>
      </c>
      <c r="AJ4" t="s">
        <v>182</v>
      </c>
    </row>
    <row r="5" spans="1:36" x14ac:dyDescent="0.3">
      <c r="A5">
        <v>2</v>
      </c>
      <c r="B5" t="s">
        <v>185</v>
      </c>
      <c r="C5" s="12" t="s">
        <v>190</v>
      </c>
      <c r="D5" t="s">
        <v>182</v>
      </c>
      <c r="E5" s="10">
        <v>43644.376388888886</v>
      </c>
      <c r="F5" s="10">
        <v>43645.404166666667</v>
      </c>
      <c r="G5">
        <v>1899.83364463871</v>
      </c>
      <c r="H5">
        <v>20.9796059507742</v>
      </c>
      <c r="I5" s="11">
        <f t="shared" si="0"/>
        <v>24.666666666744277</v>
      </c>
      <c r="J5">
        <v>0</v>
      </c>
      <c r="K5">
        <v>0</v>
      </c>
      <c r="L5">
        <f t="shared" ref="L5:L33" si="1">(G5-J5)</f>
        <v>1899.83364463871</v>
      </c>
      <c r="M5">
        <f t="shared" ref="M5:M33" si="2">(H5-K5)</f>
        <v>20.9796059507742</v>
      </c>
      <c r="N5">
        <f t="shared" ref="N5:N33" si="3">M5/L5</f>
        <v>1.1042864731855971E-2</v>
      </c>
      <c r="O5">
        <f>940</f>
        <v>940</v>
      </c>
      <c r="P5">
        <v>12.936</v>
      </c>
      <c r="Q5">
        <f t="shared" ref="Q5:Q33" si="4">(R5-S5)/2.65</f>
        <v>8.6373584905660383</v>
      </c>
      <c r="R5">
        <v>27.88</v>
      </c>
      <c r="S5">
        <v>4.9910000000000005</v>
      </c>
      <c r="T5">
        <v>0</v>
      </c>
      <c r="U5">
        <f t="shared" ref="U5:U33" si="5">S5+T5</f>
        <v>4.9910000000000005</v>
      </c>
      <c r="V5">
        <f t="shared" ref="V5:V33" si="6">O5-(P5+Q5+U5)</f>
        <v>913.43564150943394</v>
      </c>
      <c r="W5">
        <f t="shared" ref="W5:W33" si="7">0.08206</f>
        <v>8.2059999999999994E-2</v>
      </c>
      <c r="X5">
        <v>296</v>
      </c>
      <c r="Y5">
        <f t="shared" ref="Y5:Y33" si="8">12*V5*L5/(W5*X5*1000*10)</f>
        <v>85.733696699437104</v>
      </c>
      <c r="Z5">
        <f t="shared" ref="Z5:Z33" si="9">13*V5*M5/(W5*X5*1000*10)</f>
        <v>1.0256410835816716</v>
      </c>
      <c r="AA5">
        <f t="shared" ref="AA5:AA33" si="10">Y5+Z5</f>
        <v>86.759337783018779</v>
      </c>
      <c r="AB5">
        <f t="shared" ref="AB5:AB33" si="11">AA5/I5</f>
        <v>3.5172704506518571</v>
      </c>
      <c r="AC5">
        <f t="shared" ref="AC5:AC33" si="12">AB5*24</f>
        <v>84.414490815644569</v>
      </c>
      <c r="AD5">
        <v>38.127872333333329</v>
      </c>
      <c r="AE5">
        <f t="shared" ref="AE5:AE68" si="13">(AD5/100)*Q5</f>
        <v>3.2932410182553458</v>
      </c>
      <c r="AF5">
        <f t="shared" ref="AF5:AF33" si="14">(AC5*100)/AD5</f>
        <v>221.39837774751757</v>
      </c>
      <c r="AG5">
        <v>2</v>
      </c>
      <c r="AH5" t="s">
        <v>185</v>
      </c>
      <c r="AI5" s="12" t="s">
        <v>190</v>
      </c>
      <c r="AJ5" t="s">
        <v>182</v>
      </c>
    </row>
    <row r="6" spans="1:36" x14ac:dyDescent="0.3">
      <c r="A6">
        <v>3</v>
      </c>
      <c r="B6" t="s">
        <v>185</v>
      </c>
      <c r="C6" t="s">
        <v>191</v>
      </c>
      <c r="D6" t="s">
        <v>182</v>
      </c>
      <c r="E6" s="10">
        <v>43644.37777777778</v>
      </c>
      <c r="F6" s="10">
        <v>43645.405555555553</v>
      </c>
      <c r="G6">
        <v>1056.5803445419399</v>
      </c>
      <c r="H6">
        <v>11.684534598354798</v>
      </c>
      <c r="I6" s="11">
        <f t="shared" si="0"/>
        <v>24.666666666569654</v>
      </c>
      <c r="J6">
        <v>0</v>
      </c>
      <c r="K6">
        <v>0</v>
      </c>
      <c r="L6">
        <f t="shared" si="1"/>
        <v>1056.5803445419399</v>
      </c>
      <c r="M6">
        <f t="shared" si="2"/>
        <v>11.684534598354798</v>
      </c>
      <c r="N6">
        <f t="shared" si="3"/>
        <v>1.1058822605128438E-2</v>
      </c>
      <c r="O6">
        <f>940</f>
        <v>940</v>
      </c>
      <c r="P6">
        <v>12.936</v>
      </c>
      <c r="Q6">
        <f t="shared" si="4"/>
        <v>8.0215094339622652</v>
      </c>
      <c r="R6">
        <v>25.3</v>
      </c>
      <c r="S6">
        <v>4.0430000000000001</v>
      </c>
      <c r="T6">
        <v>0</v>
      </c>
      <c r="U6">
        <f t="shared" si="5"/>
        <v>4.0430000000000001</v>
      </c>
      <c r="V6">
        <f t="shared" si="6"/>
        <v>914.99949056603771</v>
      </c>
      <c r="W6">
        <f t="shared" si="7"/>
        <v>8.2059999999999994E-2</v>
      </c>
      <c r="X6">
        <v>296</v>
      </c>
      <c r="Y6">
        <f t="shared" si="8"/>
        <v>47.761878766918919</v>
      </c>
      <c r="Z6">
        <f t="shared" si="9"/>
        <v>0.57220598995192418</v>
      </c>
      <c r="AA6">
        <f t="shared" si="10"/>
        <v>48.334084756870844</v>
      </c>
      <c r="AB6">
        <f t="shared" si="11"/>
        <v>1.9594899225835516</v>
      </c>
      <c r="AC6">
        <f t="shared" si="12"/>
        <v>47.02775814200524</v>
      </c>
      <c r="AD6">
        <v>10.950650000000001</v>
      </c>
      <c r="AE6">
        <f t="shared" si="13"/>
        <v>0.8784074228301888</v>
      </c>
      <c r="AF6">
        <f t="shared" si="14"/>
        <v>429.45175073630548</v>
      </c>
      <c r="AG6">
        <v>3</v>
      </c>
      <c r="AH6" t="s">
        <v>185</v>
      </c>
      <c r="AI6" t="s">
        <v>191</v>
      </c>
      <c r="AJ6" t="s">
        <v>182</v>
      </c>
    </row>
    <row r="7" spans="1:36" x14ac:dyDescent="0.3">
      <c r="A7">
        <v>4</v>
      </c>
      <c r="B7" t="s">
        <v>186</v>
      </c>
      <c r="C7" t="s">
        <v>192</v>
      </c>
      <c r="D7" t="s">
        <v>182</v>
      </c>
      <c r="E7" s="10">
        <v>43644.379166493054</v>
      </c>
      <c r="F7" s="10">
        <v>43645.406944444447</v>
      </c>
      <c r="G7">
        <v>1198.4994774322599</v>
      </c>
      <c r="H7">
        <v>13.2362843282258</v>
      </c>
      <c r="I7" s="11">
        <f t="shared" si="0"/>
        <v>24.666670833423268</v>
      </c>
      <c r="J7">
        <v>0</v>
      </c>
      <c r="K7">
        <v>0</v>
      </c>
      <c r="L7">
        <f t="shared" si="1"/>
        <v>1198.4994774322599</v>
      </c>
      <c r="M7">
        <f t="shared" si="2"/>
        <v>13.2362843282258</v>
      </c>
      <c r="N7">
        <f t="shared" si="3"/>
        <v>1.1044046808083756E-2</v>
      </c>
      <c r="O7">
        <f>940</f>
        <v>940</v>
      </c>
      <c r="P7">
        <v>12.936</v>
      </c>
      <c r="Q7">
        <f t="shared" si="4"/>
        <v>8.0777358490566034</v>
      </c>
      <c r="R7">
        <v>25.45</v>
      </c>
      <c r="S7">
        <v>4.0440000000000005</v>
      </c>
      <c r="T7">
        <v>0</v>
      </c>
      <c r="U7">
        <f t="shared" si="5"/>
        <v>4.0440000000000005</v>
      </c>
      <c r="V7">
        <f t="shared" si="6"/>
        <v>914.9422641509434</v>
      </c>
      <c r="W7">
        <f t="shared" si="7"/>
        <v>8.2059999999999994E-2</v>
      </c>
      <c r="X7">
        <v>296</v>
      </c>
      <c r="Y7">
        <f t="shared" si="8"/>
        <v>54.173832535138807</v>
      </c>
      <c r="Z7">
        <f t="shared" si="9"/>
        <v>0.64815653748231083</v>
      </c>
      <c r="AA7">
        <f t="shared" si="10"/>
        <v>54.821989072621115</v>
      </c>
      <c r="AB7">
        <f t="shared" si="11"/>
        <v>2.2225126950791219</v>
      </c>
      <c r="AC7">
        <f t="shared" si="12"/>
        <v>53.340304681898928</v>
      </c>
      <c r="AD7">
        <v>10.888519666666667</v>
      </c>
      <c r="AE7">
        <f t="shared" si="13"/>
        <v>0.87954585654591189</v>
      </c>
      <c r="AF7">
        <f t="shared" si="14"/>
        <v>489.87655177031183</v>
      </c>
      <c r="AG7">
        <v>4</v>
      </c>
      <c r="AH7" t="s">
        <v>186</v>
      </c>
      <c r="AI7" t="s">
        <v>192</v>
      </c>
      <c r="AJ7" t="s">
        <v>182</v>
      </c>
    </row>
    <row r="8" spans="1:36" x14ac:dyDescent="0.3">
      <c r="A8">
        <v>5</v>
      </c>
      <c r="B8" t="s">
        <v>186</v>
      </c>
      <c r="C8" t="s">
        <v>193</v>
      </c>
      <c r="D8" t="s">
        <v>182</v>
      </c>
      <c r="E8" s="10">
        <v>43644.380555324075</v>
      </c>
      <c r="F8" s="10">
        <v>43645.408333333333</v>
      </c>
      <c r="G8">
        <v>465.05926472580995</v>
      </c>
      <c r="H8">
        <v>5.1445399931612998</v>
      </c>
      <c r="I8" s="11">
        <f t="shared" si="0"/>
        <v>24.66667222219985</v>
      </c>
      <c r="J8">
        <v>0</v>
      </c>
      <c r="K8">
        <v>0</v>
      </c>
      <c r="L8">
        <f t="shared" si="1"/>
        <v>465.05926472580995</v>
      </c>
      <c r="M8">
        <f t="shared" si="2"/>
        <v>5.1445399931612998</v>
      </c>
      <c r="N8">
        <f t="shared" si="3"/>
        <v>1.1062116988884034E-2</v>
      </c>
      <c r="O8">
        <f>940</f>
        <v>940</v>
      </c>
      <c r="P8">
        <v>12.936</v>
      </c>
      <c r="Q8">
        <f t="shared" si="4"/>
        <v>8.5558490566037744</v>
      </c>
      <c r="R8">
        <v>25.35</v>
      </c>
      <c r="S8">
        <v>2.6770000000000014</v>
      </c>
      <c r="T8">
        <v>0</v>
      </c>
      <c r="U8">
        <f t="shared" si="5"/>
        <v>2.6770000000000014</v>
      </c>
      <c r="V8">
        <f t="shared" si="6"/>
        <v>915.83115094339621</v>
      </c>
      <c r="W8">
        <f t="shared" si="7"/>
        <v>8.2059999999999994E-2</v>
      </c>
      <c r="X8">
        <v>296</v>
      </c>
      <c r="Y8">
        <f t="shared" si="8"/>
        <v>21.041744093184693</v>
      </c>
      <c r="Z8">
        <f t="shared" si="9"/>
        <v>0.25216342104304934</v>
      </c>
      <c r="AA8">
        <f t="shared" si="10"/>
        <v>21.293907514227744</v>
      </c>
      <c r="AB8">
        <f t="shared" si="11"/>
        <v>0.86326632641850087</v>
      </c>
      <c r="AC8">
        <f t="shared" si="12"/>
        <v>20.71839183404402</v>
      </c>
      <c r="AD8">
        <v>7.5114366666666674</v>
      </c>
      <c r="AE8">
        <f t="shared" si="13"/>
        <v>0.64266718318239002</v>
      </c>
      <c r="AF8">
        <f t="shared" si="14"/>
        <v>275.82462255170913</v>
      </c>
      <c r="AG8">
        <v>5</v>
      </c>
      <c r="AH8" t="s">
        <v>186</v>
      </c>
      <c r="AI8" t="s">
        <v>193</v>
      </c>
      <c r="AJ8" t="s">
        <v>182</v>
      </c>
    </row>
    <row r="9" spans="1:36" x14ac:dyDescent="0.3">
      <c r="A9">
        <v>6</v>
      </c>
      <c r="B9" t="s">
        <v>186</v>
      </c>
      <c r="C9" t="s">
        <v>194</v>
      </c>
      <c r="D9" t="s">
        <v>182</v>
      </c>
      <c r="E9" s="10">
        <v>43644.381944155095</v>
      </c>
      <c r="F9" s="10">
        <v>43645.409722222219</v>
      </c>
      <c r="G9">
        <v>693.93801884516006</v>
      </c>
      <c r="H9">
        <v>7.6650461009355011</v>
      </c>
      <c r="I9" s="11">
        <f t="shared" si="0"/>
        <v>24.666673610976432</v>
      </c>
      <c r="J9">
        <v>0</v>
      </c>
      <c r="K9">
        <v>0</v>
      </c>
      <c r="L9">
        <f t="shared" si="1"/>
        <v>693.93801884516006</v>
      </c>
      <c r="M9">
        <f t="shared" si="2"/>
        <v>7.6650461009355011</v>
      </c>
      <c r="N9">
        <f t="shared" si="3"/>
        <v>1.1045721509381401E-2</v>
      </c>
      <c r="O9">
        <f>940</f>
        <v>940</v>
      </c>
      <c r="P9">
        <v>12.936</v>
      </c>
      <c r="Q9">
        <f t="shared" si="4"/>
        <v>6.3090566037735858</v>
      </c>
      <c r="R9">
        <v>21.82</v>
      </c>
      <c r="S9">
        <v>5.1010000000000009</v>
      </c>
      <c r="T9">
        <v>0</v>
      </c>
      <c r="U9">
        <f t="shared" si="5"/>
        <v>5.1010000000000009</v>
      </c>
      <c r="V9">
        <f t="shared" si="6"/>
        <v>915.6539433962264</v>
      </c>
      <c r="W9">
        <f t="shared" si="7"/>
        <v>8.2059999999999994E-2</v>
      </c>
      <c r="X9">
        <v>296</v>
      </c>
      <c r="Y9">
        <f t="shared" si="8"/>
        <v>31.391355868224426</v>
      </c>
      <c r="Z9">
        <f t="shared" si="9"/>
        <v>0.37563518928248368</v>
      </c>
      <c r="AA9">
        <f t="shared" si="10"/>
        <v>31.76699105750691</v>
      </c>
      <c r="AB9">
        <f t="shared" si="11"/>
        <v>1.2878506262543201</v>
      </c>
      <c r="AC9">
        <f t="shared" si="12"/>
        <v>30.908415030103683</v>
      </c>
      <c r="AD9">
        <v>13.017574999999999</v>
      </c>
      <c r="AE9">
        <f t="shared" si="13"/>
        <v>0.82128617518867919</v>
      </c>
      <c r="AF9">
        <f t="shared" si="14"/>
        <v>237.43604342670341</v>
      </c>
      <c r="AG9">
        <v>6</v>
      </c>
      <c r="AH9" t="s">
        <v>186</v>
      </c>
      <c r="AI9" t="s">
        <v>194</v>
      </c>
      <c r="AJ9" t="s">
        <v>182</v>
      </c>
    </row>
    <row r="10" spans="1:36" x14ac:dyDescent="0.3">
      <c r="A10">
        <v>7</v>
      </c>
      <c r="B10" t="s">
        <v>186</v>
      </c>
      <c r="C10" t="s">
        <v>195</v>
      </c>
      <c r="D10" t="s">
        <v>182</v>
      </c>
      <c r="E10" s="10">
        <v>43644.383332986108</v>
      </c>
      <c r="F10" s="10">
        <v>43645.411111111112</v>
      </c>
      <c r="G10">
        <v>1483.5217314999998</v>
      </c>
      <c r="H10">
        <v>16.398874754806499</v>
      </c>
      <c r="I10" s="11">
        <f t="shared" si="0"/>
        <v>24.666675000102259</v>
      </c>
      <c r="J10">
        <v>0</v>
      </c>
      <c r="K10">
        <v>0</v>
      </c>
      <c r="L10">
        <f t="shared" si="1"/>
        <v>1483.5217314999998</v>
      </c>
      <c r="M10">
        <f t="shared" si="2"/>
        <v>16.398874754806499</v>
      </c>
      <c r="N10">
        <f t="shared" si="3"/>
        <v>1.1054017212289486E-2</v>
      </c>
      <c r="O10">
        <f>940</f>
        <v>940</v>
      </c>
      <c r="P10">
        <v>12.936</v>
      </c>
      <c r="Q10">
        <f t="shared" si="4"/>
        <v>8.9600000000000009</v>
      </c>
      <c r="R10">
        <v>26.55</v>
      </c>
      <c r="S10">
        <v>2.8060000000000009</v>
      </c>
      <c r="T10">
        <v>0</v>
      </c>
      <c r="U10">
        <f t="shared" si="5"/>
        <v>2.8060000000000009</v>
      </c>
      <c r="V10">
        <f t="shared" si="6"/>
        <v>915.298</v>
      </c>
      <c r="W10">
        <f t="shared" si="7"/>
        <v>8.2059999999999994E-2</v>
      </c>
      <c r="X10">
        <v>296</v>
      </c>
      <c r="Y10">
        <f t="shared" si="8"/>
        <v>67.08330459247783</v>
      </c>
      <c r="Z10">
        <f t="shared" si="9"/>
        <v>0.80333500392438395</v>
      </c>
      <c r="AA10">
        <f t="shared" si="10"/>
        <v>67.886639596402219</v>
      </c>
      <c r="AB10">
        <f t="shared" si="11"/>
        <v>2.7521601349237699</v>
      </c>
      <c r="AC10">
        <f t="shared" si="12"/>
        <v>66.051843238170477</v>
      </c>
      <c r="AD10">
        <v>14.022479333333331</v>
      </c>
      <c r="AE10">
        <f t="shared" si="13"/>
        <v>1.2564141482666666</v>
      </c>
      <c r="AF10">
        <f t="shared" si="14"/>
        <v>471.04254296282903</v>
      </c>
      <c r="AG10">
        <v>7</v>
      </c>
      <c r="AH10" t="s">
        <v>186</v>
      </c>
      <c r="AI10" t="s">
        <v>195</v>
      </c>
      <c r="AJ10" t="s">
        <v>182</v>
      </c>
    </row>
    <row r="11" spans="1:36" x14ac:dyDescent="0.3">
      <c r="A11">
        <v>8</v>
      </c>
      <c r="B11" t="s">
        <v>186</v>
      </c>
      <c r="C11" t="s">
        <v>196</v>
      </c>
      <c r="D11" t="s">
        <v>182</v>
      </c>
      <c r="E11" s="10">
        <v>43644.384721817129</v>
      </c>
      <c r="F11" s="10">
        <v>43645.412499999999</v>
      </c>
      <c r="G11">
        <v>2019.7399920161299</v>
      </c>
      <c r="H11">
        <v>22.297603807774198</v>
      </c>
      <c r="I11" s="11">
        <f t="shared" si="0"/>
        <v>24.666676388878841</v>
      </c>
      <c r="J11">
        <v>0</v>
      </c>
      <c r="K11">
        <v>0</v>
      </c>
      <c r="L11">
        <f t="shared" si="1"/>
        <v>2019.7399920161299</v>
      </c>
      <c r="M11">
        <f t="shared" si="2"/>
        <v>22.297603807774198</v>
      </c>
      <c r="N11">
        <f t="shared" si="3"/>
        <v>1.103983873959759E-2</v>
      </c>
      <c r="O11">
        <f>940</f>
        <v>940</v>
      </c>
      <c r="P11">
        <v>12.936</v>
      </c>
      <c r="Q11">
        <f t="shared" si="4"/>
        <v>5.7709433962264152</v>
      </c>
      <c r="R11">
        <v>22.64</v>
      </c>
      <c r="S11">
        <v>7.3470000000000004</v>
      </c>
      <c r="T11">
        <v>0</v>
      </c>
      <c r="U11">
        <f t="shared" si="5"/>
        <v>7.3470000000000004</v>
      </c>
      <c r="V11">
        <f t="shared" si="6"/>
        <v>913.94605660377363</v>
      </c>
      <c r="W11">
        <f t="shared" si="7"/>
        <v>8.2059999999999994E-2</v>
      </c>
      <c r="X11">
        <v>296</v>
      </c>
      <c r="Y11">
        <f t="shared" si="8"/>
        <v>91.195634756444491</v>
      </c>
      <c r="Z11">
        <f t="shared" si="9"/>
        <v>1.0906838599219209</v>
      </c>
      <c r="AA11">
        <f t="shared" si="10"/>
        <v>92.286318616366415</v>
      </c>
      <c r="AB11">
        <f t="shared" si="11"/>
        <v>3.7413357665799842</v>
      </c>
      <c r="AC11">
        <f t="shared" si="12"/>
        <v>89.792058397919618</v>
      </c>
      <c r="AD11">
        <v>34.201901666666664</v>
      </c>
      <c r="AE11">
        <f t="shared" si="13"/>
        <v>1.973772385616352</v>
      </c>
      <c r="AF11">
        <f t="shared" si="14"/>
        <v>262.53528026902484</v>
      </c>
      <c r="AG11">
        <v>8</v>
      </c>
      <c r="AH11" t="s">
        <v>186</v>
      </c>
      <c r="AI11" t="s">
        <v>196</v>
      </c>
      <c r="AJ11" t="s">
        <v>182</v>
      </c>
    </row>
    <row r="12" spans="1:36" x14ac:dyDescent="0.3">
      <c r="A12">
        <v>17</v>
      </c>
      <c r="B12" t="s">
        <v>186</v>
      </c>
      <c r="C12" t="s">
        <v>197</v>
      </c>
      <c r="D12" t="s">
        <v>182</v>
      </c>
      <c r="E12" s="10">
        <v>43644.386110648149</v>
      </c>
      <c r="F12" s="10">
        <v>43645.413888888892</v>
      </c>
      <c r="G12">
        <v>1113.9835724290299</v>
      </c>
      <c r="H12">
        <v>12.330136374354801</v>
      </c>
      <c r="I12" s="11">
        <f t="shared" si="0"/>
        <v>24.666677777830046</v>
      </c>
      <c r="J12">
        <v>0</v>
      </c>
      <c r="K12">
        <v>0</v>
      </c>
      <c r="L12">
        <f t="shared" si="1"/>
        <v>1113.9835724290299</v>
      </c>
      <c r="M12">
        <f t="shared" si="2"/>
        <v>12.330136374354801</v>
      </c>
      <c r="N12">
        <f t="shared" si="3"/>
        <v>1.1068508261274503E-2</v>
      </c>
      <c r="O12">
        <f>940</f>
        <v>940</v>
      </c>
      <c r="P12">
        <v>12.936</v>
      </c>
      <c r="Q12">
        <f t="shared" si="4"/>
        <v>11.937358490566039</v>
      </c>
      <c r="R12">
        <v>35.46</v>
      </c>
      <c r="S12">
        <v>3.8259999999999996</v>
      </c>
      <c r="T12">
        <v>0</v>
      </c>
      <c r="U12">
        <f t="shared" si="5"/>
        <v>3.8259999999999996</v>
      </c>
      <c r="V12">
        <f t="shared" si="6"/>
        <v>911.30064150943394</v>
      </c>
      <c r="W12">
        <f t="shared" si="7"/>
        <v>8.2059999999999994E-2</v>
      </c>
      <c r="X12">
        <v>296</v>
      </c>
      <c r="Y12">
        <f t="shared" si="8"/>
        <v>50.153181135698958</v>
      </c>
      <c r="Z12">
        <f t="shared" si="9"/>
        <v>0.6013809747071539</v>
      </c>
      <c r="AA12">
        <f t="shared" si="10"/>
        <v>50.754562110406113</v>
      </c>
      <c r="AB12">
        <f t="shared" si="11"/>
        <v>2.0576164559956824</v>
      </c>
      <c r="AC12">
        <f t="shared" si="12"/>
        <v>49.382794943896378</v>
      </c>
      <c r="AD12">
        <v>13.902377999999999</v>
      </c>
      <c r="AE12">
        <f t="shared" si="13"/>
        <v>1.6595767005735849</v>
      </c>
      <c r="AF12">
        <f t="shared" si="14"/>
        <v>355.2111368565607</v>
      </c>
      <c r="AG12">
        <v>17</v>
      </c>
      <c r="AH12" t="s">
        <v>186</v>
      </c>
      <c r="AI12" t="s">
        <v>197</v>
      </c>
      <c r="AJ12" t="s">
        <v>182</v>
      </c>
    </row>
    <row r="13" spans="1:36" x14ac:dyDescent="0.3">
      <c r="A13">
        <v>18</v>
      </c>
      <c r="B13" t="s">
        <v>185</v>
      </c>
      <c r="C13" t="s">
        <v>198</v>
      </c>
      <c r="D13" t="s">
        <v>182</v>
      </c>
      <c r="E13" s="10">
        <v>43644.387499479169</v>
      </c>
      <c r="F13" s="10">
        <v>43645.415277777778</v>
      </c>
      <c r="G13">
        <v>775.74701052580986</v>
      </c>
      <c r="H13">
        <v>8.6051390535483989</v>
      </c>
      <c r="I13" s="11">
        <f t="shared" si="0"/>
        <v>24.666679166606627</v>
      </c>
      <c r="J13">
        <v>0</v>
      </c>
      <c r="K13">
        <v>0</v>
      </c>
      <c r="L13">
        <f t="shared" si="1"/>
        <v>775.74701052580986</v>
      </c>
      <c r="M13">
        <f t="shared" si="2"/>
        <v>8.6051390535483989</v>
      </c>
      <c r="N13">
        <f t="shared" si="3"/>
        <v>1.109271313558236E-2</v>
      </c>
      <c r="O13">
        <f>940</f>
        <v>940</v>
      </c>
      <c r="P13">
        <v>12.936</v>
      </c>
      <c r="Q13">
        <f t="shared" si="4"/>
        <v>6.9573584905660368</v>
      </c>
      <c r="R13">
        <v>22.4</v>
      </c>
      <c r="S13">
        <v>3.9629999999999992</v>
      </c>
      <c r="T13">
        <v>0</v>
      </c>
      <c r="U13">
        <f t="shared" si="5"/>
        <v>3.9629999999999992</v>
      </c>
      <c r="V13">
        <f t="shared" si="6"/>
        <v>916.14364150943402</v>
      </c>
      <c r="W13">
        <f t="shared" si="7"/>
        <v>8.2059999999999994E-2</v>
      </c>
      <c r="X13">
        <v>296</v>
      </c>
      <c r="Y13">
        <f t="shared" si="8"/>
        <v>35.110879207361755</v>
      </c>
      <c r="Z13">
        <f t="shared" si="9"/>
        <v>0.42193115356745958</v>
      </c>
      <c r="AA13">
        <f t="shared" si="10"/>
        <v>35.532810360929211</v>
      </c>
      <c r="AB13">
        <f t="shared" si="11"/>
        <v>1.4405186089675577</v>
      </c>
      <c r="AC13">
        <f t="shared" si="12"/>
        <v>34.572446615221381</v>
      </c>
      <c r="AD13">
        <v>7.2037573333333329</v>
      </c>
      <c r="AE13">
        <f t="shared" si="13"/>
        <v>0.50119122247044012</v>
      </c>
      <c r="AF13">
        <f t="shared" si="14"/>
        <v>479.92242125157713</v>
      </c>
      <c r="AG13">
        <v>18</v>
      </c>
      <c r="AH13" t="s">
        <v>185</v>
      </c>
      <c r="AI13" t="s">
        <v>198</v>
      </c>
      <c r="AJ13" t="s">
        <v>182</v>
      </c>
    </row>
    <row r="14" spans="1:36" x14ac:dyDescent="0.3">
      <c r="A14">
        <v>21</v>
      </c>
      <c r="B14" t="s">
        <v>185</v>
      </c>
      <c r="C14" t="s">
        <v>199</v>
      </c>
      <c r="D14" t="s">
        <v>182</v>
      </c>
      <c r="E14" s="10">
        <v>43644.388888310183</v>
      </c>
      <c r="F14" s="10">
        <v>43645.416666666664</v>
      </c>
      <c r="G14">
        <v>1169.26974016452</v>
      </c>
      <c r="H14">
        <v>12.939176767612899</v>
      </c>
      <c r="I14" s="11">
        <f t="shared" si="0"/>
        <v>24.666680555557832</v>
      </c>
      <c r="J14">
        <v>0</v>
      </c>
      <c r="K14">
        <v>0</v>
      </c>
      <c r="L14">
        <f t="shared" si="1"/>
        <v>1169.26974016452</v>
      </c>
      <c r="M14">
        <f t="shared" si="2"/>
        <v>12.939176767612899</v>
      </c>
      <c r="N14">
        <f t="shared" si="3"/>
        <v>1.1066032347499487E-2</v>
      </c>
      <c r="O14">
        <f>940</f>
        <v>940</v>
      </c>
      <c r="P14">
        <v>12.936</v>
      </c>
      <c r="Q14">
        <f t="shared" si="4"/>
        <v>5.9305660377358489</v>
      </c>
      <c r="R14">
        <v>20.5</v>
      </c>
      <c r="S14">
        <v>4.7840000000000007</v>
      </c>
      <c r="T14">
        <v>0</v>
      </c>
      <c r="U14">
        <f t="shared" si="5"/>
        <v>4.7840000000000007</v>
      </c>
      <c r="V14">
        <f t="shared" si="6"/>
        <v>916.34943396226413</v>
      </c>
      <c r="W14">
        <f t="shared" si="7"/>
        <v>8.2059999999999994E-2</v>
      </c>
      <c r="X14">
        <v>296</v>
      </c>
      <c r="Y14">
        <f t="shared" si="8"/>
        <v>52.93389467243621</v>
      </c>
      <c r="Z14">
        <f t="shared" si="9"/>
        <v>0.63458220661800224</v>
      </c>
      <c r="AA14">
        <f t="shared" si="10"/>
        <v>53.568476879054209</v>
      </c>
      <c r="AB14">
        <f t="shared" si="11"/>
        <v>2.1716937858095502</v>
      </c>
      <c r="AC14">
        <f t="shared" si="12"/>
        <v>52.120650859429205</v>
      </c>
      <c r="AD14">
        <v>23.750997999999999</v>
      </c>
      <c r="AE14">
        <f t="shared" si="13"/>
        <v>1.4085686210113206</v>
      </c>
      <c r="AF14">
        <f t="shared" si="14"/>
        <v>219.44615068145436</v>
      </c>
      <c r="AG14">
        <v>21</v>
      </c>
      <c r="AH14" t="s">
        <v>185</v>
      </c>
      <c r="AI14" t="s">
        <v>199</v>
      </c>
      <c r="AJ14" t="s">
        <v>182</v>
      </c>
    </row>
    <row r="15" spans="1:36" x14ac:dyDescent="0.3">
      <c r="A15">
        <v>24</v>
      </c>
      <c r="B15" t="s">
        <v>186</v>
      </c>
      <c r="C15" t="s">
        <v>200</v>
      </c>
      <c r="D15" t="s">
        <v>182</v>
      </c>
      <c r="E15" s="10">
        <v>43644.390277141203</v>
      </c>
      <c r="F15" s="10">
        <v>43645.418055555558</v>
      </c>
      <c r="G15">
        <v>1383.0300891709699</v>
      </c>
      <c r="H15">
        <v>15.356532022580598</v>
      </c>
      <c r="I15" s="11">
        <f t="shared" si="0"/>
        <v>24.666681944509037</v>
      </c>
      <c r="J15">
        <v>0</v>
      </c>
      <c r="K15">
        <v>0</v>
      </c>
      <c r="L15">
        <f t="shared" si="1"/>
        <v>1383.0300891709699</v>
      </c>
      <c r="M15">
        <f t="shared" si="2"/>
        <v>15.356532022580598</v>
      </c>
      <c r="N15">
        <f t="shared" si="3"/>
        <v>1.1103541522936619E-2</v>
      </c>
      <c r="O15">
        <f>940</f>
        <v>940</v>
      </c>
      <c r="P15">
        <v>12.936</v>
      </c>
      <c r="Q15">
        <f t="shared" si="4"/>
        <v>4.0645283018867913</v>
      </c>
      <c r="R15">
        <v>23.22</v>
      </c>
      <c r="S15">
        <v>12.449000000000003</v>
      </c>
      <c r="T15">
        <v>0</v>
      </c>
      <c r="U15">
        <f t="shared" si="5"/>
        <v>12.449000000000003</v>
      </c>
      <c r="V15">
        <f t="shared" si="6"/>
        <v>910.55047169811326</v>
      </c>
      <c r="W15">
        <f t="shared" si="7"/>
        <v>8.2059999999999994E-2</v>
      </c>
      <c r="X15">
        <v>296</v>
      </c>
      <c r="Y15">
        <f t="shared" si="8"/>
        <v>62.214795044527918</v>
      </c>
      <c r="Z15">
        <f t="shared" si="9"/>
        <v>0.74837160679439929</v>
      </c>
      <c r="AA15">
        <f t="shared" si="10"/>
        <v>62.963166651322318</v>
      </c>
      <c r="AB15">
        <f t="shared" si="11"/>
        <v>2.5525592292050585</v>
      </c>
      <c r="AC15">
        <f t="shared" si="12"/>
        <v>61.261421500921401</v>
      </c>
      <c r="AD15">
        <v>7.8933026666666661</v>
      </c>
      <c r="AE15">
        <f t="shared" si="13"/>
        <v>0.32082552084025145</v>
      </c>
      <c r="AF15">
        <f t="shared" si="14"/>
        <v>776.1189971800743</v>
      </c>
      <c r="AG15">
        <v>24</v>
      </c>
      <c r="AH15" t="s">
        <v>186</v>
      </c>
      <c r="AI15" t="s">
        <v>200</v>
      </c>
      <c r="AJ15" t="s">
        <v>182</v>
      </c>
    </row>
    <row r="16" spans="1:36" x14ac:dyDescent="0.3">
      <c r="A16">
        <v>25</v>
      </c>
      <c r="B16" t="s">
        <v>186</v>
      </c>
      <c r="C16" t="s">
        <v>201</v>
      </c>
      <c r="D16" t="s">
        <v>182</v>
      </c>
      <c r="E16" s="10">
        <v>43644.391665972224</v>
      </c>
      <c r="F16" s="10">
        <v>43645.419444444444</v>
      </c>
      <c r="G16">
        <v>603.52602396774</v>
      </c>
      <c r="H16">
        <v>6.6683083893871009</v>
      </c>
      <c r="I16" s="11">
        <f t="shared" si="0"/>
        <v>24.666683333285619</v>
      </c>
      <c r="J16">
        <v>0</v>
      </c>
      <c r="K16">
        <v>0</v>
      </c>
      <c r="L16">
        <f t="shared" si="1"/>
        <v>603.52602396774</v>
      </c>
      <c r="M16">
        <f t="shared" si="2"/>
        <v>6.6683083893871009</v>
      </c>
      <c r="N16">
        <f t="shared" si="3"/>
        <v>1.1048916077467339E-2</v>
      </c>
      <c r="O16">
        <f>940</f>
        <v>940</v>
      </c>
      <c r="P16">
        <v>12.936</v>
      </c>
      <c r="Q16">
        <f t="shared" si="4"/>
        <v>6.7981132075471704</v>
      </c>
      <c r="R16">
        <v>20.67</v>
      </c>
      <c r="S16">
        <v>2.6550000000000002</v>
      </c>
      <c r="T16">
        <v>0</v>
      </c>
      <c r="U16">
        <f t="shared" si="5"/>
        <v>2.6550000000000002</v>
      </c>
      <c r="V16">
        <f t="shared" si="6"/>
        <v>917.61088679245279</v>
      </c>
      <c r="W16">
        <f t="shared" si="7"/>
        <v>8.2059999999999994E-2</v>
      </c>
      <c r="X16">
        <v>296</v>
      </c>
      <c r="Y16">
        <f t="shared" si="8"/>
        <v>27.359778773706836</v>
      </c>
      <c r="Z16">
        <f t="shared" si="9"/>
        <v>0.32748722453282231</v>
      </c>
      <c r="AA16">
        <f t="shared" si="10"/>
        <v>27.68726599823966</v>
      </c>
      <c r="AB16">
        <f t="shared" si="11"/>
        <v>1.1224559712443392</v>
      </c>
      <c r="AC16">
        <f t="shared" si="12"/>
        <v>26.93894330986414</v>
      </c>
      <c r="AD16">
        <v>13.017574999999999</v>
      </c>
      <c r="AE16">
        <f t="shared" si="13"/>
        <v>0.8849494853773584</v>
      </c>
      <c r="AF16">
        <f t="shared" si="14"/>
        <v>206.94287000354629</v>
      </c>
      <c r="AG16">
        <v>25</v>
      </c>
      <c r="AH16" t="s">
        <v>186</v>
      </c>
      <c r="AI16" t="s">
        <v>201</v>
      </c>
      <c r="AJ16" t="s">
        <v>182</v>
      </c>
    </row>
    <row r="17" spans="1:36" x14ac:dyDescent="0.3">
      <c r="A17">
        <v>26</v>
      </c>
      <c r="B17" t="s">
        <v>186</v>
      </c>
      <c r="C17" t="s">
        <v>202</v>
      </c>
      <c r="D17" t="s">
        <v>182</v>
      </c>
      <c r="E17" s="10">
        <v>43644.393054803244</v>
      </c>
      <c r="F17" s="10">
        <v>43645.42083333333</v>
      </c>
      <c r="G17">
        <v>536.59900615805986</v>
      </c>
      <c r="H17">
        <v>5.9244785660644999</v>
      </c>
      <c r="I17" s="11">
        <f t="shared" si="0"/>
        <v>24.6666847220622</v>
      </c>
      <c r="J17">
        <v>0</v>
      </c>
      <c r="K17">
        <v>0</v>
      </c>
      <c r="L17">
        <f t="shared" si="1"/>
        <v>536.59900615805986</v>
      </c>
      <c r="M17">
        <f t="shared" si="2"/>
        <v>5.9244785660644999</v>
      </c>
      <c r="N17">
        <f t="shared" si="3"/>
        <v>1.1040793028079881E-2</v>
      </c>
      <c r="O17">
        <f>940</f>
        <v>940</v>
      </c>
      <c r="P17">
        <v>12.936</v>
      </c>
      <c r="Q17">
        <f t="shared" si="4"/>
        <v>6.34</v>
      </c>
      <c r="R17">
        <v>19.649999999999999</v>
      </c>
      <c r="S17">
        <v>2.8489999999999993</v>
      </c>
      <c r="T17">
        <v>0</v>
      </c>
      <c r="U17">
        <f t="shared" si="5"/>
        <v>2.8489999999999993</v>
      </c>
      <c r="V17">
        <f t="shared" si="6"/>
        <v>917.875</v>
      </c>
      <c r="W17">
        <f t="shared" si="7"/>
        <v>8.2059999999999994E-2</v>
      </c>
      <c r="X17">
        <v>296</v>
      </c>
      <c r="Y17">
        <f t="shared" si="8"/>
        <v>24.33276307928918</v>
      </c>
      <c r="Z17">
        <f t="shared" si="9"/>
        <v>0.29104075103971339</v>
      </c>
      <c r="AA17">
        <f t="shared" si="10"/>
        <v>24.623803830328892</v>
      </c>
      <c r="AB17">
        <f t="shared" si="11"/>
        <v>0.99826158674274723</v>
      </c>
      <c r="AC17">
        <f t="shared" si="12"/>
        <v>23.958278081825934</v>
      </c>
      <c r="AD17">
        <v>13.331894</v>
      </c>
      <c r="AE17">
        <f t="shared" si="13"/>
        <v>0.84524207959999997</v>
      </c>
      <c r="AF17">
        <f t="shared" si="14"/>
        <v>179.70648492874255</v>
      </c>
      <c r="AG17">
        <v>26</v>
      </c>
      <c r="AH17" t="s">
        <v>186</v>
      </c>
      <c r="AI17" t="s">
        <v>202</v>
      </c>
      <c r="AJ17" t="s">
        <v>182</v>
      </c>
    </row>
    <row r="18" spans="1:36" x14ac:dyDescent="0.3">
      <c r="A18">
        <v>30</v>
      </c>
      <c r="B18" t="s">
        <v>185</v>
      </c>
      <c r="C18" t="s">
        <v>203</v>
      </c>
      <c r="D18" t="s">
        <v>182</v>
      </c>
      <c r="E18" s="10">
        <v>43644.394443634257</v>
      </c>
      <c r="F18" s="10">
        <v>43645.422222222223</v>
      </c>
      <c r="G18">
        <v>1469.0952193451599</v>
      </c>
      <c r="H18">
        <v>16.223222621999998</v>
      </c>
      <c r="I18" s="11">
        <f t="shared" si="0"/>
        <v>24.666686111188028</v>
      </c>
      <c r="J18">
        <v>0</v>
      </c>
      <c r="K18">
        <v>0</v>
      </c>
      <c r="L18">
        <f t="shared" si="1"/>
        <v>1469.0952193451599</v>
      </c>
      <c r="M18">
        <f t="shared" si="2"/>
        <v>16.223222621999998</v>
      </c>
      <c r="N18">
        <f t="shared" si="3"/>
        <v>1.1043002800888154E-2</v>
      </c>
      <c r="O18">
        <f>940</f>
        <v>940</v>
      </c>
      <c r="P18">
        <v>12.936</v>
      </c>
      <c r="Q18">
        <f t="shared" si="4"/>
        <v>7.3456603773584916</v>
      </c>
      <c r="R18">
        <v>23.71</v>
      </c>
      <c r="S18">
        <v>4.2439999999999998</v>
      </c>
      <c r="T18">
        <v>0</v>
      </c>
      <c r="U18">
        <f t="shared" si="5"/>
        <v>4.2439999999999998</v>
      </c>
      <c r="V18">
        <f t="shared" si="6"/>
        <v>915.47433962264154</v>
      </c>
      <c r="W18">
        <f t="shared" si="7"/>
        <v>8.2059999999999994E-2</v>
      </c>
      <c r="X18">
        <v>296</v>
      </c>
      <c r="Y18">
        <f t="shared" si="8"/>
        <v>66.443751232097313</v>
      </c>
      <c r="Z18">
        <f t="shared" si="9"/>
        <v>0.79488340853736361</v>
      </c>
      <c r="AA18">
        <f t="shared" si="10"/>
        <v>67.238634640634672</v>
      </c>
      <c r="AB18">
        <f t="shared" si="11"/>
        <v>2.7258884447448071</v>
      </c>
      <c r="AC18">
        <f t="shared" si="12"/>
        <v>65.421322673875366</v>
      </c>
      <c r="AD18">
        <v>24.173805000000002</v>
      </c>
      <c r="AE18">
        <f t="shared" si="13"/>
        <v>1.7757256155849059</v>
      </c>
      <c r="AF18">
        <f t="shared" si="14"/>
        <v>270.62898320672048</v>
      </c>
      <c r="AG18">
        <v>30</v>
      </c>
      <c r="AH18" t="s">
        <v>185</v>
      </c>
      <c r="AI18" t="s">
        <v>203</v>
      </c>
      <c r="AJ18" t="s">
        <v>182</v>
      </c>
    </row>
    <row r="19" spans="1:36" x14ac:dyDescent="0.3">
      <c r="A19">
        <v>9</v>
      </c>
      <c r="B19" t="s">
        <v>185</v>
      </c>
      <c r="C19" t="s">
        <v>191</v>
      </c>
      <c r="D19" t="s">
        <v>183</v>
      </c>
      <c r="E19" s="10">
        <v>43644.395832465278</v>
      </c>
      <c r="F19" s="10">
        <v>43645.433333333334</v>
      </c>
      <c r="G19">
        <v>1701.4901212935499</v>
      </c>
      <c r="H19">
        <v>18.825479477354801</v>
      </c>
      <c r="I19" s="11">
        <f t="shared" si="0"/>
        <v>24.900020833360031</v>
      </c>
      <c r="J19">
        <v>0</v>
      </c>
      <c r="K19">
        <v>0</v>
      </c>
      <c r="L19">
        <f t="shared" si="1"/>
        <v>1701.4901212935499</v>
      </c>
      <c r="M19">
        <f t="shared" si="2"/>
        <v>18.825479477354801</v>
      </c>
      <c r="N19">
        <f t="shared" si="3"/>
        <v>1.1064113297961918E-2</v>
      </c>
      <c r="O19">
        <f>940</f>
        <v>940</v>
      </c>
      <c r="P19">
        <v>12.936</v>
      </c>
      <c r="Q19">
        <f t="shared" si="4"/>
        <v>7.616603773584905</v>
      </c>
      <c r="R19">
        <v>24.08</v>
      </c>
      <c r="S19">
        <v>3.8960000000000008</v>
      </c>
      <c r="T19">
        <v>0</v>
      </c>
      <c r="U19">
        <f t="shared" si="5"/>
        <v>3.8960000000000008</v>
      </c>
      <c r="V19">
        <f t="shared" si="6"/>
        <v>915.55139622641514</v>
      </c>
      <c r="W19">
        <f t="shared" si="7"/>
        <v>8.2059999999999994E-2</v>
      </c>
      <c r="X19">
        <v>296</v>
      </c>
      <c r="Y19">
        <f t="shared" si="8"/>
        <v>76.960908113497808</v>
      </c>
      <c r="Z19">
        <f t="shared" si="9"/>
        <v>0.92246289078859101</v>
      </c>
      <c r="AA19">
        <f t="shared" si="10"/>
        <v>77.883371004286403</v>
      </c>
      <c r="AB19">
        <f t="shared" si="11"/>
        <v>3.1278436080640319</v>
      </c>
      <c r="AC19">
        <f t="shared" si="12"/>
        <v>75.06824659353677</v>
      </c>
      <c r="AD19">
        <v>10.950650000000001</v>
      </c>
      <c r="AE19">
        <f t="shared" si="13"/>
        <v>0.83406762113207544</v>
      </c>
      <c r="AF19">
        <f t="shared" si="14"/>
        <v>685.51407079522005</v>
      </c>
      <c r="AG19">
        <v>9</v>
      </c>
      <c r="AH19" t="s">
        <v>185</v>
      </c>
      <c r="AI19" t="s">
        <v>191</v>
      </c>
      <c r="AJ19" t="s">
        <v>183</v>
      </c>
    </row>
    <row r="20" spans="1:36" x14ac:dyDescent="0.3">
      <c r="A20">
        <v>10</v>
      </c>
      <c r="B20" t="s">
        <v>186</v>
      </c>
      <c r="C20" t="s">
        <v>202</v>
      </c>
      <c r="D20" t="s">
        <v>183</v>
      </c>
      <c r="E20" s="10">
        <v>43644.397221296298</v>
      </c>
      <c r="F20" s="10">
        <v>43645.43472222222</v>
      </c>
      <c r="G20">
        <v>1077.5752966258099</v>
      </c>
      <c r="H20">
        <v>11.917135043387098</v>
      </c>
      <c r="I20" s="11">
        <f t="shared" si="0"/>
        <v>24.900022222136613</v>
      </c>
      <c r="J20">
        <v>0</v>
      </c>
      <c r="K20">
        <v>0</v>
      </c>
      <c r="L20">
        <f t="shared" si="1"/>
        <v>1077.5752966258099</v>
      </c>
      <c r="M20">
        <f t="shared" si="2"/>
        <v>11.917135043387098</v>
      </c>
      <c r="N20">
        <f t="shared" si="3"/>
        <v>1.1059213291825626E-2</v>
      </c>
      <c r="O20">
        <f>940</f>
        <v>940</v>
      </c>
      <c r="P20">
        <v>12.936</v>
      </c>
      <c r="Q20">
        <f t="shared" si="4"/>
        <v>9.0939622641509441</v>
      </c>
      <c r="R20">
        <v>26.55</v>
      </c>
      <c r="S20">
        <v>2.4510000000000014</v>
      </c>
      <c r="T20">
        <v>0</v>
      </c>
      <c r="U20">
        <f t="shared" si="5"/>
        <v>2.4510000000000014</v>
      </c>
      <c r="V20">
        <f t="shared" si="6"/>
        <v>915.519037735849</v>
      </c>
      <c r="W20">
        <f t="shared" si="7"/>
        <v>8.2059999999999994E-2</v>
      </c>
      <c r="X20">
        <v>296</v>
      </c>
      <c r="Y20">
        <f t="shared" si="8"/>
        <v>48.738597597742441</v>
      </c>
      <c r="Z20">
        <f t="shared" si="9"/>
        <v>0.58392809190938477</v>
      </c>
      <c r="AA20">
        <f t="shared" si="10"/>
        <v>49.322525689651826</v>
      </c>
      <c r="AB20">
        <f t="shared" si="11"/>
        <v>1.9808225570900544</v>
      </c>
      <c r="AC20">
        <f t="shared" si="12"/>
        <v>47.539741370161309</v>
      </c>
      <c r="AD20">
        <v>13.331894</v>
      </c>
      <c r="AE20">
        <f t="shared" si="13"/>
        <v>1.2123974094566039</v>
      </c>
      <c r="AF20">
        <f t="shared" si="14"/>
        <v>356.58655379469195</v>
      </c>
      <c r="AG20">
        <v>10</v>
      </c>
      <c r="AH20" t="s">
        <v>186</v>
      </c>
      <c r="AI20" t="s">
        <v>202</v>
      </c>
      <c r="AJ20" t="s">
        <v>183</v>
      </c>
    </row>
    <row r="21" spans="1:36" x14ac:dyDescent="0.3">
      <c r="A21">
        <v>11</v>
      </c>
      <c r="B21" t="s">
        <v>185</v>
      </c>
      <c r="C21" s="12" t="s">
        <v>190</v>
      </c>
      <c r="D21" t="s">
        <v>183</v>
      </c>
      <c r="E21" s="10">
        <v>43644.398610127311</v>
      </c>
      <c r="F21" s="10">
        <v>43645.436111111114</v>
      </c>
      <c r="G21">
        <v>2000.9341109516101</v>
      </c>
      <c r="H21">
        <v>22.129055611258099</v>
      </c>
      <c r="I21" s="11">
        <f t="shared" si="0"/>
        <v>24.900023611262441</v>
      </c>
      <c r="J21">
        <v>0</v>
      </c>
      <c r="K21">
        <v>0</v>
      </c>
      <c r="L21">
        <f t="shared" si="1"/>
        <v>2000.9341109516101</v>
      </c>
      <c r="M21">
        <f t="shared" si="2"/>
        <v>22.129055611258099</v>
      </c>
      <c r="N21">
        <f t="shared" si="3"/>
        <v>1.1059362469828603E-2</v>
      </c>
      <c r="O21">
        <f>940</f>
        <v>940</v>
      </c>
      <c r="P21">
        <v>12.936</v>
      </c>
      <c r="Q21">
        <f t="shared" si="4"/>
        <v>5.3611320754716969</v>
      </c>
      <c r="R21">
        <v>18.809999999999999</v>
      </c>
      <c r="S21">
        <v>4.6030000000000015</v>
      </c>
      <c r="T21">
        <v>0</v>
      </c>
      <c r="U21">
        <f t="shared" si="5"/>
        <v>4.6030000000000015</v>
      </c>
      <c r="V21">
        <f t="shared" si="6"/>
        <v>917.09986792452833</v>
      </c>
      <c r="W21">
        <f t="shared" si="7"/>
        <v>8.2059999999999994E-2</v>
      </c>
      <c r="X21">
        <v>296</v>
      </c>
      <c r="Y21">
        <f t="shared" si="8"/>
        <v>90.658272895874063</v>
      </c>
      <c r="Z21">
        <f t="shared" si="9"/>
        <v>1.0861745925811186</v>
      </c>
      <c r="AA21">
        <f t="shared" si="10"/>
        <v>91.744447488455179</v>
      </c>
      <c r="AB21">
        <f t="shared" si="11"/>
        <v>3.6845124695768794</v>
      </c>
      <c r="AC21">
        <f t="shared" si="12"/>
        <v>88.428299269845098</v>
      </c>
      <c r="AD21">
        <v>38.127872333333329</v>
      </c>
      <c r="AE21">
        <f t="shared" si="13"/>
        <v>2.0440855933572322</v>
      </c>
      <c r="AF21">
        <f t="shared" si="14"/>
        <v>231.92560680218332</v>
      </c>
      <c r="AG21">
        <v>11</v>
      </c>
      <c r="AH21" t="s">
        <v>185</v>
      </c>
      <c r="AI21" s="12" t="s">
        <v>190</v>
      </c>
      <c r="AJ21" t="s">
        <v>183</v>
      </c>
    </row>
    <row r="22" spans="1:36" x14ac:dyDescent="0.3">
      <c r="A22">
        <v>12</v>
      </c>
      <c r="B22" t="s">
        <v>185</v>
      </c>
      <c r="C22" t="s">
        <v>189</v>
      </c>
      <c r="D22" t="s">
        <v>183</v>
      </c>
      <c r="E22" s="10">
        <v>43644.399998958332</v>
      </c>
      <c r="F22" s="10">
        <v>43645.437499826388</v>
      </c>
      <c r="G22">
        <v>2136.3611238032299</v>
      </c>
      <c r="H22">
        <v>23.595991731516101</v>
      </c>
      <c r="I22" s="11">
        <f t="shared" si="0"/>
        <v>24.900020833360031</v>
      </c>
      <c r="J22">
        <v>0</v>
      </c>
      <c r="K22">
        <v>0</v>
      </c>
      <c r="L22">
        <f t="shared" si="1"/>
        <v>2136.3611238032299</v>
      </c>
      <c r="M22">
        <f t="shared" si="2"/>
        <v>23.595991731516101</v>
      </c>
      <c r="N22">
        <f t="shared" si="3"/>
        <v>1.1044945289731557E-2</v>
      </c>
      <c r="O22">
        <f>940</f>
        <v>940</v>
      </c>
      <c r="P22">
        <v>12.936</v>
      </c>
      <c r="Q22">
        <f t="shared" si="4"/>
        <v>6.5588679245283021</v>
      </c>
      <c r="R22">
        <v>20.34</v>
      </c>
      <c r="S22">
        <v>2.9590000000000014</v>
      </c>
      <c r="T22">
        <v>0</v>
      </c>
      <c r="U22">
        <f t="shared" si="5"/>
        <v>2.9590000000000014</v>
      </c>
      <c r="V22">
        <f t="shared" si="6"/>
        <v>917.54613207547175</v>
      </c>
      <c r="W22">
        <f t="shared" si="7"/>
        <v>8.2059999999999994E-2</v>
      </c>
      <c r="X22">
        <v>296</v>
      </c>
      <c r="Y22">
        <f t="shared" si="8"/>
        <v>96.841297033584283</v>
      </c>
      <c r="Z22">
        <f t="shared" si="9"/>
        <v>1.1587407298161299</v>
      </c>
      <c r="AA22">
        <f t="shared" si="10"/>
        <v>98.000037763400414</v>
      </c>
      <c r="AB22">
        <f t="shared" si="11"/>
        <v>3.9357411955296024</v>
      </c>
      <c r="AC22">
        <f t="shared" si="12"/>
        <v>94.457788692710466</v>
      </c>
      <c r="AD22">
        <v>22.383377666666664</v>
      </c>
      <c r="AE22">
        <f t="shared" si="13"/>
        <v>1.4680961782050315</v>
      </c>
      <c r="AF22">
        <f t="shared" si="14"/>
        <v>421.99970933509758</v>
      </c>
      <c r="AG22">
        <v>12</v>
      </c>
      <c r="AH22" t="s">
        <v>185</v>
      </c>
      <c r="AI22" t="s">
        <v>189</v>
      </c>
      <c r="AJ22" t="s">
        <v>183</v>
      </c>
    </row>
    <row r="23" spans="1:36" x14ac:dyDescent="0.3">
      <c r="A23">
        <v>13</v>
      </c>
      <c r="B23" t="s">
        <v>185</v>
      </c>
      <c r="C23" t="s">
        <v>199</v>
      </c>
      <c r="D23" t="s">
        <v>183</v>
      </c>
      <c r="E23" s="10">
        <v>43644.401387789352</v>
      </c>
      <c r="F23" s="10">
        <v>43645.438888657409</v>
      </c>
      <c r="G23">
        <v>1141.3668055903199</v>
      </c>
      <c r="H23">
        <v>12.617301229354798</v>
      </c>
      <c r="I23" s="11">
        <f t="shared" si="0"/>
        <v>24.900020833360031</v>
      </c>
      <c r="J23">
        <v>0</v>
      </c>
      <c r="K23">
        <v>0</v>
      </c>
      <c r="L23">
        <f t="shared" si="1"/>
        <v>1141.3668055903199</v>
      </c>
      <c r="M23">
        <f t="shared" si="2"/>
        <v>12.617301229354798</v>
      </c>
      <c r="N23">
        <f t="shared" si="3"/>
        <v>1.1054554213033271E-2</v>
      </c>
      <c r="O23">
        <f>940</f>
        <v>940</v>
      </c>
      <c r="P23">
        <v>12.936</v>
      </c>
      <c r="Q23">
        <f t="shared" si="4"/>
        <v>6.1901886792452832</v>
      </c>
      <c r="R23">
        <v>20.27</v>
      </c>
      <c r="S23">
        <v>3.8659999999999997</v>
      </c>
      <c r="T23">
        <v>0</v>
      </c>
      <c r="U23">
        <f t="shared" si="5"/>
        <v>3.8659999999999997</v>
      </c>
      <c r="V23">
        <f t="shared" si="6"/>
        <v>917.00781132075474</v>
      </c>
      <c r="W23">
        <f t="shared" si="7"/>
        <v>8.2059999999999994E-2</v>
      </c>
      <c r="X23">
        <v>296</v>
      </c>
      <c r="Y23">
        <f t="shared" si="8"/>
        <v>51.707827972373913</v>
      </c>
      <c r="Z23">
        <f t="shared" si="9"/>
        <v>0.61924090318870617</v>
      </c>
      <c r="AA23">
        <f t="shared" si="10"/>
        <v>52.327068875562617</v>
      </c>
      <c r="AB23">
        <f t="shared" si="11"/>
        <v>2.1014869515874839</v>
      </c>
      <c r="AC23">
        <f t="shared" si="12"/>
        <v>50.435686838099613</v>
      </c>
      <c r="AD23">
        <v>23.750997999999999</v>
      </c>
      <c r="AE23">
        <f t="shared" si="13"/>
        <v>1.4702315894037734</v>
      </c>
      <c r="AF23">
        <f t="shared" si="14"/>
        <v>212.35186343790528</v>
      </c>
      <c r="AG23">
        <v>13</v>
      </c>
      <c r="AH23" t="s">
        <v>185</v>
      </c>
      <c r="AI23" t="s">
        <v>199</v>
      </c>
      <c r="AJ23" t="s">
        <v>183</v>
      </c>
    </row>
    <row r="24" spans="1:36" x14ac:dyDescent="0.3">
      <c r="A24">
        <v>14</v>
      </c>
      <c r="B24" t="s">
        <v>186</v>
      </c>
      <c r="C24" t="s">
        <v>192</v>
      </c>
      <c r="D24" t="s">
        <v>183</v>
      </c>
      <c r="E24" s="10">
        <v>43644.402776620373</v>
      </c>
      <c r="F24" s="10">
        <v>43645.440277488429</v>
      </c>
      <c r="G24">
        <v>697.75325877419004</v>
      </c>
      <c r="H24">
        <v>7.7233199580644998</v>
      </c>
      <c r="I24" s="11">
        <f t="shared" si="0"/>
        <v>24.900020833360031</v>
      </c>
      <c r="J24">
        <v>0</v>
      </c>
      <c r="K24">
        <v>0</v>
      </c>
      <c r="L24">
        <f t="shared" si="1"/>
        <v>697.75325877419004</v>
      </c>
      <c r="M24">
        <f t="shared" si="2"/>
        <v>7.7233199580644998</v>
      </c>
      <c r="N24">
        <f t="shared" si="3"/>
        <v>1.1068841113881425E-2</v>
      </c>
      <c r="O24">
        <f>940</f>
        <v>940</v>
      </c>
      <c r="P24">
        <v>12.936</v>
      </c>
      <c r="Q24">
        <f t="shared" si="4"/>
        <v>7.303396226415094</v>
      </c>
      <c r="R24">
        <v>22.36</v>
      </c>
      <c r="S24">
        <v>3.0059999999999993</v>
      </c>
      <c r="T24">
        <v>0</v>
      </c>
      <c r="U24">
        <f t="shared" si="5"/>
        <v>3.0059999999999993</v>
      </c>
      <c r="V24">
        <f t="shared" si="6"/>
        <v>916.7546037735849</v>
      </c>
      <c r="W24">
        <f t="shared" si="7"/>
        <v>8.2059999999999994E-2</v>
      </c>
      <c r="X24">
        <v>296</v>
      </c>
      <c r="Y24">
        <f t="shared" si="8"/>
        <v>31.601885516164526</v>
      </c>
      <c r="Z24">
        <f t="shared" si="9"/>
        <v>0.37894593715062042</v>
      </c>
      <c r="AA24">
        <f t="shared" si="10"/>
        <v>31.980831453315147</v>
      </c>
      <c r="AB24">
        <f t="shared" si="11"/>
        <v>1.2843696664891355</v>
      </c>
      <c r="AC24">
        <f t="shared" si="12"/>
        <v>30.824871995739251</v>
      </c>
      <c r="AD24">
        <v>10.888519666666667</v>
      </c>
      <c r="AE24">
        <f t="shared" si="13"/>
        <v>0.79523173444779871</v>
      </c>
      <c r="AF24">
        <f t="shared" si="14"/>
        <v>283.09515838139413</v>
      </c>
      <c r="AG24">
        <v>14</v>
      </c>
      <c r="AH24" t="s">
        <v>186</v>
      </c>
      <c r="AI24" t="s">
        <v>192</v>
      </c>
      <c r="AJ24" t="s">
        <v>183</v>
      </c>
    </row>
    <row r="25" spans="1:36" x14ac:dyDescent="0.3">
      <c r="A25">
        <v>15</v>
      </c>
      <c r="B25" t="s">
        <v>185</v>
      </c>
      <c r="C25" t="s">
        <v>203</v>
      </c>
      <c r="D25" t="s">
        <v>183</v>
      </c>
      <c r="E25" s="10">
        <v>43644.404165451386</v>
      </c>
      <c r="F25" s="10">
        <v>43645.441666319442</v>
      </c>
      <c r="G25">
        <v>2544.6973153322597</v>
      </c>
      <c r="H25">
        <v>28.122109727322599</v>
      </c>
      <c r="I25" s="11">
        <f t="shared" si="0"/>
        <v>24.900020833360031</v>
      </c>
      <c r="J25">
        <v>0</v>
      </c>
      <c r="K25">
        <v>0</v>
      </c>
      <c r="L25">
        <f t="shared" si="1"/>
        <v>2544.6973153322597</v>
      </c>
      <c r="M25">
        <f t="shared" si="2"/>
        <v>28.122109727322599</v>
      </c>
      <c r="N25">
        <f t="shared" si="3"/>
        <v>1.1051259243243518E-2</v>
      </c>
      <c r="O25">
        <f>940</f>
        <v>940</v>
      </c>
      <c r="P25">
        <v>12.936</v>
      </c>
      <c r="Q25">
        <f t="shared" si="4"/>
        <v>6.2328301886792454</v>
      </c>
      <c r="R25">
        <v>19.53</v>
      </c>
      <c r="S25">
        <v>3.0130000000000017</v>
      </c>
      <c r="T25">
        <v>0</v>
      </c>
      <c r="U25">
        <f t="shared" si="5"/>
        <v>3.0130000000000017</v>
      </c>
      <c r="V25">
        <f t="shared" si="6"/>
        <v>917.81816981132079</v>
      </c>
      <c r="W25">
        <f t="shared" si="7"/>
        <v>8.2059999999999994E-2</v>
      </c>
      <c r="X25">
        <v>296</v>
      </c>
      <c r="Y25">
        <f t="shared" si="8"/>
        <v>115.38538541420102</v>
      </c>
      <c r="Z25">
        <f t="shared" si="9"/>
        <v>1.3814166243517301</v>
      </c>
      <c r="AA25">
        <f t="shared" si="10"/>
        <v>116.76680203855275</v>
      </c>
      <c r="AB25">
        <f t="shared" si="11"/>
        <v>4.6894258771909687</v>
      </c>
      <c r="AC25">
        <f t="shared" si="12"/>
        <v>112.54622105258325</v>
      </c>
      <c r="AD25">
        <v>24.173805000000002</v>
      </c>
      <c r="AE25">
        <f t="shared" si="13"/>
        <v>1.5067122157924528</v>
      </c>
      <c r="AF25">
        <f t="shared" si="14"/>
        <v>465.57098087199444</v>
      </c>
      <c r="AG25">
        <v>15</v>
      </c>
      <c r="AH25" t="s">
        <v>185</v>
      </c>
      <c r="AI25" t="s">
        <v>203</v>
      </c>
      <c r="AJ25" t="s">
        <v>183</v>
      </c>
    </row>
    <row r="26" spans="1:36" x14ac:dyDescent="0.3">
      <c r="A26">
        <v>16</v>
      </c>
      <c r="B26" t="s">
        <v>186</v>
      </c>
      <c r="C26" t="s">
        <v>194</v>
      </c>
      <c r="D26" t="s">
        <v>183</v>
      </c>
      <c r="E26" s="10">
        <v>43644.405554282406</v>
      </c>
      <c r="F26" s="10">
        <v>43645.443055150463</v>
      </c>
      <c r="G26">
        <v>634.00649091934997</v>
      </c>
      <c r="H26">
        <v>6.9953719275161008</v>
      </c>
      <c r="I26" s="11">
        <f t="shared" si="0"/>
        <v>24.900020833360031</v>
      </c>
      <c r="J26">
        <v>0</v>
      </c>
      <c r="K26">
        <v>0</v>
      </c>
      <c r="L26">
        <f t="shared" si="1"/>
        <v>634.00649091934997</v>
      </c>
      <c r="M26">
        <f t="shared" si="2"/>
        <v>6.9953719275161008</v>
      </c>
      <c r="N26">
        <f t="shared" si="3"/>
        <v>1.1033596702412879E-2</v>
      </c>
      <c r="O26">
        <f>940</f>
        <v>940</v>
      </c>
      <c r="P26">
        <v>12.936</v>
      </c>
      <c r="Q26">
        <f t="shared" si="4"/>
        <v>6.4694339622641506</v>
      </c>
      <c r="R26">
        <v>24.57</v>
      </c>
      <c r="S26">
        <v>7.4260000000000002</v>
      </c>
      <c r="T26">
        <v>0</v>
      </c>
      <c r="U26">
        <f t="shared" si="5"/>
        <v>7.4260000000000002</v>
      </c>
      <c r="V26">
        <f t="shared" si="6"/>
        <v>913.1685660377359</v>
      </c>
      <c r="W26">
        <f t="shared" si="7"/>
        <v>8.2059999999999994E-2</v>
      </c>
      <c r="X26">
        <v>296</v>
      </c>
      <c r="Y26">
        <f t="shared" si="8"/>
        <v>28.602413437009158</v>
      </c>
      <c r="Z26">
        <f t="shared" si="9"/>
        <v>0.34188645246127025</v>
      </c>
      <c r="AA26">
        <f t="shared" si="10"/>
        <v>28.944299889470429</v>
      </c>
      <c r="AB26">
        <f t="shared" si="11"/>
        <v>1.1624207097325814</v>
      </c>
      <c r="AC26">
        <f t="shared" si="12"/>
        <v>27.898097033581955</v>
      </c>
      <c r="AD26">
        <v>13.017574999999999</v>
      </c>
      <c r="AE26">
        <f t="shared" si="13"/>
        <v>0.84216341811320738</v>
      </c>
      <c r="AF26">
        <f t="shared" si="14"/>
        <v>214.31101440615441</v>
      </c>
      <c r="AG26">
        <v>16</v>
      </c>
      <c r="AH26" t="s">
        <v>186</v>
      </c>
      <c r="AI26" t="s">
        <v>194</v>
      </c>
      <c r="AJ26" t="s">
        <v>183</v>
      </c>
    </row>
    <row r="27" spans="1:36" x14ac:dyDescent="0.3">
      <c r="A27">
        <v>19</v>
      </c>
      <c r="B27" t="s">
        <v>186</v>
      </c>
      <c r="C27" t="s">
        <v>195</v>
      </c>
      <c r="D27" t="s">
        <v>183</v>
      </c>
      <c r="E27" s="10">
        <v>43644.406943113427</v>
      </c>
      <c r="F27" s="10">
        <v>43645.444443981483</v>
      </c>
      <c r="G27">
        <v>1690.2160985193498</v>
      </c>
      <c r="H27">
        <v>18.684633275419401</v>
      </c>
      <c r="I27" s="11">
        <f t="shared" si="0"/>
        <v>24.900020833360031</v>
      </c>
      <c r="J27">
        <v>0</v>
      </c>
      <c r="K27">
        <v>0</v>
      </c>
      <c r="L27">
        <f t="shared" si="1"/>
        <v>1690.2160985193498</v>
      </c>
      <c r="M27">
        <f t="shared" si="2"/>
        <v>18.684633275419401</v>
      </c>
      <c r="N27">
        <f t="shared" si="3"/>
        <v>1.1054582483143647E-2</v>
      </c>
      <c r="O27">
        <f>940</f>
        <v>940</v>
      </c>
      <c r="P27">
        <v>12.936</v>
      </c>
      <c r="Q27">
        <f t="shared" si="4"/>
        <v>7.2852830188679247</v>
      </c>
      <c r="R27">
        <v>21.73</v>
      </c>
      <c r="S27">
        <v>2.4239999999999995</v>
      </c>
      <c r="T27">
        <v>0</v>
      </c>
      <c r="U27">
        <f t="shared" si="5"/>
        <v>2.4239999999999995</v>
      </c>
      <c r="V27">
        <f t="shared" si="6"/>
        <v>917.35471698113213</v>
      </c>
      <c r="W27">
        <f t="shared" si="7"/>
        <v>8.2059999999999994E-2</v>
      </c>
      <c r="X27">
        <v>296</v>
      </c>
      <c r="Y27">
        <f t="shared" si="8"/>
        <v>76.60154949381986</v>
      </c>
      <c r="Z27">
        <f t="shared" si="9"/>
        <v>0.91736465948404566</v>
      </c>
      <c r="AA27">
        <f t="shared" si="10"/>
        <v>77.518914153303911</v>
      </c>
      <c r="AB27">
        <f t="shared" si="11"/>
        <v>3.1132067989857757</v>
      </c>
      <c r="AC27">
        <f t="shared" si="12"/>
        <v>74.71696317565862</v>
      </c>
      <c r="AD27">
        <v>14.022479333333331</v>
      </c>
      <c r="AE27">
        <f t="shared" si="13"/>
        <v>1.0215773056955975</v>
      </c>
      <c r="AF27">
        <f t="shared" si="14"/>
        <v>532.83703544526736</v>
      </c>
      <c r="AG27">
        <v>19</v>
      </c>
      <c r="AH27" t="s">
        <v>186</v>
      </c>
      <c r="AI27" t="s">
        <v>195</v>
      </c>
      <c r="AJ27" t="s">
        <v>183</v>
      </c>
    </row>
    <row r="28" spans="1:36" x14ac:dyDescent="0.3">
      <c r="A28">
        <v>20</v>
      </c>
      <c r="B28" t="s">
        <v>185</v>
      </c>
      <c r="C28" t="s">
        <v>198</v>
      </c>
      <c r="D28" t="s">
        <v>183</v>
      </c>
      <c r="E28" s="10">
        <v>43644.408331944447</v>
      </c>
      <c r="F28" s="10">
        <v>43645.445832812497</v>
      </c>
      <c r="G28">
        <v>645.37702503548007</v>
      </c>
      <c r="H28">
        <v>7.1621714154194001</v>
      </c>
      <c r="I28" s="11">
        <f t="shared" si="0"/>
        <v>24.900020833185408</v>
      </c>
      <c r="J28">
        <v>0</v>
      </c>
      <c r="K28">
        <v>0</v>
      </c>
      <c r="L28">
        <f t="shared" si="1"/>
        <v>645.37702503548007</v>
      </c>
      <c r="M28">
        <f t="shared" si="2"/>
        <v>7.1621714154194001</v>
      </c>
      <c r="N28">
        <f t="shared" si="3"/>
        <v>1.1097654762385839E-2</v>
      </c>
      <c r="O28">
        <f>940</f>
        <v>940</v>
      </c>
      <c r="P28">
        <v>12.936</v>
      </c>
      <c r="Q28">
        <f t="shared" si="4"/>
        <v>7.6577358490566034</v>
      </c>
      <c r="R28">
        <v>22.09</v>
      </c>
      <c r="S28">
        <v>1.7970000000000006</v>
      </c>
      <c r="T28">
        <v>0</v>
      </c>
      <c r="U28">
        <f t="shared" si="5"/>
        <v>1.7970000000000006</v>
      </c>
      <c r="V28">
        <f t="shared" si="6"/>
        <v>917.60926415094343</v>
      </c>
      <c r="W28">
        <f t="shared" si="7"/>
        <v>8.2059999999999994E-2</v>
      </c>
      <c r="X28">
        <v>296</v>
      </c>
      <c r="Y28">
        <f t="shared" si="8"/>
        <v>29.256967728428702</v>
      </c>
      <c r="Z28">
        <f t="shared" si="9"/>
        <v>0.35174070451472939</v>
      </c>
      <c r="AA28">
        <f t="shared" si="10"/>
        <v>29.60870843294343</v>
      </c>
      <c r="AB28">
        <f t="shared" si="11"/>
        <v>1.1891037614507751</v>
      </c>
      <c r="AC28">
        <f t="shared" si="12"/>
        <v>28.538490274818603</v>
      </c>
      <c r="AD28">
        <v>7.2037573333333329</v>
      </c>
      <c r="AE28">
        <f t="shared" si="13"/>
        <v>0.55164470779371066</v>
      </c>
      <c r="AF28">
        <f t="shared" si="14"/>
        <v>396.16118303659232</v>
      </c>
      <c r="AG28">
        <v>20</v>
      </c>
      <c r="AH28" t="s">
        <v>185</v>
      </c>
      <c r="AI28" t="s">
        <v>198</v>
      </c>
      <c r="AJ28" t="s">
        <v>183</v>
      </c>
    </row>
    <row r="29" spans="1:36" x14ac:dyDescent="0.3">
      <c r="A29">
        <v>22</v>
      </c>
      <c r="B29" t="s">
        <v>186</v>
      </c>
      <c r="C29" t="s">
        <v>197</v>
      </c>
      <c r="D29" t="s">
        <v>183</v>
      </c>
      <c r="E29" s="10">
        <v>43644.40972077546</v>
      </c>
      <c r="F29" s="10">
        <v>43645.447221643517</v>
      </c>
      <c r="G29">
        <v>2035.5056316774201</v>
      </c>
      <c r="H29">
        <v>22.524131475935498</v>
      </c>
      <c r="I29" s="11">
        <f t="shared" si="0"/>
        <v>24.900020833360031</v>
      </c>
      <c r="J29">
        <v>0</v>
      </c>
      <c r="K29">
        <v>0</v>
      </c>
      <c r="L29">
        <f t="shared" si="1"/>
        <v>2035.5056316774201</v>
      </c>
      <c r="M29">
        <f t="shared" si="2"/>
        <v>22.524131475935498</v>
      </c>
      <c r="N29">
        <f t="shared" si="3"/>
        <v>1.1065619827037179E-2</v>
      </c>
      <c r="O29">
        <f>940</f>
        <v>940</v>
      </c>
      <c r="P29">
        <v>12.936</v>
      </c>
      <c r="Q29">
        <f t="shared" si="4"/>
        <v>6.7581132075471713</v>
      </c>
      <c r="R29">
        <v>20.53</v>
      </c>
      <c r="S29">
        <v>2.6209999999999996</v>
      </c>
      <c r="T29">
        <v>0</v>
      </c>
      <c r="U29">
        <f t="shared" si="5"/>
        <v>2.6209999999999996</v>
      </c>
      <c r="V29">
        <f t="shared" si="6"/>
        <v>917.68488679245286</v>
      </c>
      <c r="W29">
        <f t="shared" si="7"/>
        <v>8.2059999999999994E-2</v>
      </c>
      <c r="X29">
        <v>296</v>
      </c>
      <c r="Y29">
        <f t="shared" si="8"/>
        <v>92.283468680034417</v>
      </c>
      <c r="Z29">
        <f t="shared" si="9"/>
        <v>1.1062715957946827</v>
      </c>
      <c r="AA29">
        <f t="shared" si="10"/>
        <v>93.389740275829098</v>
      </c>
      <c r="AB29">
        <f t="shared" si="11"/>
        <v>3.7505888409020662</v>
      </c>
      <c r="AC29">
        <f t="shared" si="12"/>
        <v>90.014132181649586</v>
      </c>
      <c r="AD29">
        <v>13.902377999999999</v>
      </c>
      <c r="AE29">
        <f t="shared" si="13"/>
        <v>0.93953844378113216</v>
      </c>
      <c r="AF29">
        <f t="shared" si="14"/>
        <v>647.47291565262856</v>
      </c>
      <c r="AG29">
        <v>22</v>
      </c>
      <c r="AH29" t="s">
        <v>186</v>
      </c>
      <c r="AI29" t="s">
        <v>197</v>
      </c>
      <c r="AJ29" t="s">
        <v>183</v>
      </c>
    </row>
    <row r="30" spans="1:36" x14ac:dyDescent="0.3">
      <c r="A30">
        <v>23</v>
      </c>
      <c r="B30" t="s">
        <v>186</v>
      </c>
      <c r="C30" t="s">
        <v>196</v>
      </c>
      <c r="D30" t="s">
        <v>183</v>
      </c>
      <c r="E30" s="10">
        <v>43644.411109606481</v>
      </c>
      <c r="F30" s="10">
        <v>43645.448610474537</v>
      </c>
      <c r="G30">
        <v>2486.6360488225801</v>
      </c>
      <c r="H30">
        <v>27.453219784967697</v>
      </c>
      <c r="I30" s="11">
        <f t="shared" si="0"/>
        <v>24.900020833360031</v>
      </c>
      <c r="J30">
        <v>0</v>
      </c>
      <c r="K30">
        <v>0</v>
      </c>
      <c r="L30">
        <f t="shared" si="1"/>
        <v>2486.6360488225801</v>
      </c>
      <c r="M30">
        <f t="shared" si="2"/>
        <v>27.453219784967697</v>
      </c>
      <c r="N30">
        <f t="shared" si="3"/>
        <v>1.1040304751460018E-2</v>
      </c>
      <c r="O30">
        <f>940</f>
        <v>940</v>
      </c>
      <c r="P30">
        <v>12.936</v>
      </c>
      <c r="Q30">
        <f t="shared" si="4"/>
        <v>2.9992452830188681</v>
      </c>
      <c r="R30">
        <v>10.050000000000001</v>
      </c>
      <c r="S30">
        <v>2.1020000000000008</v>
      </c>
      <c r="T30">
        <v>0</v>
      </c>
      <c r="U30">
        <f t="shared" si="5"/>
        <v>2.1020000000000008</v>
      </c>
      <c r="V30">
        <f t="shared" si="6"/>
        <v>921.96275471698118</v>
      </c>
      <c r="W30">
        <f t="shared" si="7"/>
        <v>8.2059999999999994E-2</v>
      </c>
      <c r="X30">
        <v>296</v>
      </c>
      <c r="Y30">
        <f t="shared" si="8"/>
        <v>113.26184309195393</v>
      </c>
      <c r="Z30">
        <f t="shared" si="9"/>
        <v>1.3546490364844861</v>
      </c>
      <c r="AA30">
        <f t="shared" si="10"/>
        <v>114.61649212843842</v>
      </c>
      <c r="AB30">
        <f t="shared" si="11"/>
        <v>4.6030681217294376</v>
      </c>
      <c r="AC30">
        <f t="shared" si="12"/>
        <v>110.4736349215065</v>
      </c>
      <c r="AD30">
        <v>34.201901666666664</v>
      </c>
      <c r="AE30">
        <f t="shared" si="13"/>
        <v>1.0257989224402515</v>
      </c>
      <c r="AF30">
        <f t="shared" si="14"/>
        <v>323.00436390405343</v>
      </c>
      <c r="AG30">
        <v>23</v>
      </c>
      <c r="AH30" t="s">
        <v>186</v>
      </c>
      <c r="AI30" t="s">
        <v>196</v>
      </c>
      <c r="AJ30" t="s">
        <v>183</v>
      </c>
    </row>
    <row r="31" spans="1:36" x14ac:dyDescent="0.3">
      <c r="A31">
        <v>27</v>
      </c>
      <c r="B31" t="s">
        <v>186</v>
      </c>
      <c r="C31" t="s">
        <v>201</v>
      </c>
      <c r="D31" t="s">
        <v>183</v>
      </c>
      <c r="E31" s="10">
        <v>43644.412498437501</v>
      </c>
      <c r="F31" s="10">
        <v>43645.449999305558</v>
      </c>
      <c r="G31">
        <v>480.81442824515989</v>
      </c>
      <c r="H31">
        <v>5.3214690597418999</v>
      </c>
      <c r="I31" s="11">
        <f t="shared" si="0"/>
        <v>24.900020833360031</v>
      </c>
      <c r="J31">
        <v>0</v>
      </c>
      <c r="K31">
        <v>0</v>
      </c>
      <c r="L31">
        <f t="shared" si="1"/>
        <v>480.81442824515989</v>
      </c>
      <c r="M31">
        <f t="shared" si="2"/>
        <v>5.3214690597418999</v>
      </c>
      <c r="N31">
        <f t="shared" si="3"/>
        <v>1.1067615169461106E-2</v>
      </c>
      <c r="O31">
        <f>940</f>
        <v>940</v>
      </c>
      <c r="P31">
        <v>12.936</v>
      </c>
      <c r="Q31">
        <f t="shared" si="4"/>
        <v>6.7139622641509442</v>
      </c>
      <c r="R31">
        <v>20.190000000000001</v>
      </c>
      <c r="S31">
        <v>2.3980000000000006</v>
      </c>
      <c r="T31">
        <v>0</v>
      </c>
      <c r="U31">
        <f t="shared" si="5"/>
        <v>2.3980000000000006</v>
      </c>
      <c r="V31">
        <f t="shared" si="6"/>
        <v>917.9520377358491</v>
      </c>
      <c r="W31">
        <f t="shared" si="7"/>
        <v>8.2059999999999994E-2</v>
      </c>
      <c r="X31">
        <v>296</v>
      </c>
      <c r="Y31">
        <f t="shared" si="8"/>
        <v>21.804970531472115</v>
      </c>
      <c r="Z31">
        <f t="shared" si="9"/>
        <v>0.26143977450908762</v>
      </c>
      <c r="AA31">
        <f t="shared" si="10"/>
        <v>22.066410305981204</v>
      </c>
      <c r="AB31">
        <f t="shared" si="11"/>
        <v>0.88620047564046733</v>
      </c>
      <c r="AC31">
        <f t="shared" si="12"/>
        <v>21.268811415371218</v>
      </c>
      <c r="AD31">
        <v>13.017574999999999</v>
      </c>
      <c r="AE31">
        <f t="shared" si="13"/>
        <v>0.8739950732075471</v>
      </c>
      <c r="AF31">
        <f t="shared" si="14"/>
        <v>163.38535722184218</v>
      </c>
      <c r="AG31">
        <v>27</v>
      </c>
      <c r="AH31" t="s">
        <v>186</v>
      </c>
      <c r="AI31" t="s">
        <v>201</v>
      </c>
      <c r="AJ31" t="s">
        <v>183</v>
      </c>
    </row>
    <row r="32" spans="1:36" x14ac:dyDescent="0.3">
      <c r="A32">
        <v>28</v>
      </c>
      <c r="B32" t="s">
        <v>186</v>
      </c>
      <c r="C32" t="s">
        <v>193</v>
      </c>
      <c r="D32" t="s">
        <v>183</v>
      </c>
      <c r="E32" s="10">
        <v>43644.413887268522</v>
      </c>
      <c r="F32" s="10">
        <v>43645.451388136571</v>
      </c>
      <c r="G32">
        <v>633.60346865805991</v>
      </c>
      <c r="H32">
        <v>7.0092117489354999</v>
      </c>
      <c r="I32" s="11">
        <f t="shared" si="0"/>
        <v>24.900020833185408</v>
      </c>
      <c r="J32">
        <v>0</v>
      </c>
      <c r="K32">
        <v>0</v>
      </c>
      <c r="L32">
        <f t="shared" si="1"/>
        <v>633.60346865805991</v>
      </c>
      <c r="M32">
        <f t="shared" si="2"/>
        <v>7.0092117489354999</v>
      </c>
      <c r="N32">
        <f t="shared" si="3"/>
        <v>1.1062457981457481E-2</v>
      </c>
      <c r="O32">
        <f>940</f>
        <v>940</v>
      </c>
      <c r="P32">
        <v>12.936</v>
      </c>
      <c r="Q32">
        <f t="shared" si="4"/>
        <v>8.7086792452830188</v>
      </c>
      <c r="R32">
        <v>23.29</v>
      </c>
      <c r="S32">
        <v>0.21199999999999886</v>
      </c>
      <c r="T32">
        <v>0</v>
      </c>
      <c r="U32">
        <f t="shared" si="5"/>
        <v>0.21199999999999886</v>
      </c>
      <c r="V32">
        <f t="shared" si="6"/>
        <v>918.14332075471702</v>
      </c>
      <c r="W32">
        <f t="shared" si="7"/>
        <v>8.2059999999999994E-2</v>
      </c>
      <c r="X32">
        <v>296</v>
      </c>
      <c r="Y32">
        <f t="shared" si="8"/>
        <v>28.739952609927069</v>
      </c>
      <c r="Z32">
        <f t="shared" si="9"/>
        <v>0.34442906131443057</v>
      </c>
      <c r="AA32">
        <f t="shared" si="10"/>
        <v>29.084381671241498</v>
      </c>
      <c r="AB32">
        <f t="shared" si="11"/>
        <v>1.1680464794021135</v>
      </c>
      <c r="AC32">
        <f t="shared" si="12"/>
        <v>28.033115505650724</v>
      </c>
      <c r="AD32">
        <v>7.5114366666666674</v>
      </c>
      <c r="AE32">
        <f t="shared" si="13"/>
        <v>0.65414692601257862</v>
      </c>
      <c r="AF32">
        <f t="shared" si="14"/>
        <v>373.20577606748179</v>
      </c>
      <c r="AG32">
        <v>28</v>
      </c>
      <c r="AH32" t="s">
        <v>186</v>
      </c>
      <c r="AI32" t="s">
        <v>193</v>
      </c>
      <c r="AJ32" t="s">
        <v>183</v>
      </c>
    </row>
    <row r="33" spans="1:36" x14ac:dyDescent="0.3">
      <c r="A33">
        <v>29</v>
      </c>
      <c r="B33" t="s">
        <v>186</v>
      </c>
      <c r="C33" t="s">
        <v>200</v>
      </c>
      <c r="D33" t="s">
        <v>183</v>
      </c>
      <c r="E33" s="10">
        <v>43644.415276099535</v>
      </c>
      <c r="F33" s="10">
        <v>43645.452776967591</v>
      </c>
      <c r="G33">
        <v>612.17392857741993</v>
      </c>
      <c r="H33">
        <v>6.7851498437742004</v>
      </c>
      <c r="I33" s="11">
        <f t="shared" si="0"/>
        <v>24.900020833360031</v>
      </c>
      <c r="J33">
        <v>0</v>
      </c>
      <c r="K33">
        <v>0</v>
      </c>
      <c r="L33">
        <f t="shared" si="1"/>
        <v>612.17392857741993</v>
      </c>
      <c r="M33">
        <f t="shared" si="2"/>
        <v>6.7851498437742004</v>
      </c>
      <c r="N33">
        <f t="shared" si="3"/>
        <v>1.1083696196506843E-2</v>
      </c>
      <c r="O33">
        <f>940</f>
        <v>940</v>
      </c>
      <c r="P33">
        <v>12.936</v>
      </c>
      <c r="Q33">
        <f t="shared" si="4"/>
        <v>4.7249056603773578</v>
      </c>
      <c r="R33">
        <v>20.79</v>
      </c>
      <c r="S33">
        <v>8.2690000000000019</v>
      </c>
      <c r="T33">
        <v>0</v>
      </c>
      <c r="U33">
        <f t="shared" si="5"/>
        <v>8.2690000000000019</v>
      </c>
      <c r="V33">
        <f t="shared" si="6"/>
        <v>914.07009433962264</v>
      </c>
      <c r="W33">
        <f t="shared" si="7"/>
        <v>8.2059999999999994E-2</v>
      </c>
      <c r="X33">
        <v>296</v>
      </c>
      <c r="Y33">
        <f t="shared" si="8"/>
        <v>27.644729992244617</v>
      </c>
      <c r="Z33">
        <f t="shared" si="9"/>
        <v>0.33193960439087533</v>
      </c>
      <c r="AA33">
        <f t="shared" si="10"/>
        <v>27.976669596635492</v>
      </c>
      <c r="AB33">
        <f t="shared" si="11"/>
        <v>1.1235600879158099</v>
      </c>
      <c r="AC33">
        <f t="shared" si="12"/>
        <v>26.965442109979435</v>
      </c>
      <c r="AD33">
        <v>7.8933026666666661</v>
      </c>
      <c r="AE33">
        <f t="shared" si="13"/>
        <v>0.37295110448805019</v>
      </c>
      <c r="AF33">
        <f t="shared" si="14"/>
        <v>341.62432696080708</v>
      </c>
      <c r="AG33">
        <v>29</v>
      </c>
      <c r="AH33" t="s">
        <v>186</v>
      </c>
      <c r="AI33" t="s">
        <v>200</v>
      </c>
      <c r="AJ33" t="s">
        <v>183</v>
      </c>
    </row>
    <row r="34" spans="1:36" x14ac:dyDescent="0.3">
      <c r="A34" s="4">
        <v>31</v>
      </c>
      <c r="B34" s="5"/>
      <c r="C34" s="5"/>
      <c r="E34" s="10"/>
      <c r="F34" s="10"/>
      <c r="I34" s="11"/>
      <c r="AE34">
        <f t="shared" si="13"/>
        <v>0</v>
      </c>
    </row>
    <row r="35" spans="1:36" x14ac:dyDescent="0.3">
      <c r="A35" s="4">
        <v>32</v>
      </c>
      <c r="B35" s="5"/>
      <c r="C35" s="5"/>
      <c r="E35" s="10"/>
      <c r="F35" s="10"/>
      <c r="I35" s="11"/>
      <c r="AE35">
        <f t="shared" si="13"/>
        <v>0</v>
      </c>
    </row>
    <row r="36" spans="1:36" x14ac:dyDescent="0.3">
      <c r="A36" s="4">
        <v>33</v>
      </c>
      <c r="B36" s="5"/>
      <c r="C36" s="5"/>
      <c r="E36" s="10"/>
      <c r="F36" s="10"/>
      <c r="I36" s="11"/>
      <c r="AE36">
        <f t="shared" si="13"/>
        <v>0</v>
      </c>
    </row>
    <row r="37" spans="1:36" x14ac:dyDescent="0.3">
      <c r="A37" s="4">
        <v>34</v>
      </c>
      <c r="B37" s="5"/>
      <c r="C37" s="5"/>
      <c r="E37" s="10"/>
      <c r="F37" s="10"/>
      <c r="I37" s="11"/>
      <c r="AE37">
        <f t="shared" si="13"/>
        <v>0</v>
      </c>
    </row>
    <row r="38" spans="1:36" x14ac:dyDescent="0.3">
      <c r="A38" s="4">
        <v>35</v>
      </c>
      <c r="B38" s="5"/>
      <c r="C38" s="5"/>
      <c r="E38" s="10"/>
      <c r="F38" s="10"/>
      <c r="I38" s="11"/>
      <c r="AE38">
        <f t="shared" si="13"/>
        <v>0</v>
      </c>
    </row>
    <row r="39" spans="1:36" x14ac:dyDescent="0.3">
      <c r="A39" s="4">
        <v>36</v>
      </c>
      <c r="B39" s="5"/>
      <c r="C39" s="5"/>
      <c r="F39" t="s">
        <v>235</v>
      </c>
      <c r="G39" t="s">
        <v>236</v>
      </c>
      <c r="I39" s="11"/>
      <c r="AE39">
        <f t="shared" si="13"/>
        <v>0</v>
      </c>
    </row>
    <row r="40" spans="1:36" x14ac:dyDescent="0.3">
      <c r="A40" s="4">
        <v>37</v>
      </c>
      <c r="B40" s="5"/>
      <c r="C40" s="5"/>
      <c r="E40" t="s">
        <v>237</v>
      </c>
      <c r="F40">
        <v>1536</v>
      </c>
      <c r="G40">
        <v>17</v>
      </c>
      <c r="I40" s="11"/>
      <c r="AE40">
        <f t="shared" si="13"/>
        <v>0</v>
      </c>
    </row>
    <row r="41" spans="1:36" x14ac:dyDescent="0.3">
      <c r="A41" s="4">
        <v>38</v>
      </c>
      <c r="B41" s="5"/>
      <c r="C41" s="5"/>
      <c r="E41" t="s">
        <v>238</v>
      </c>
      <c r="F41">
        <v>588.478410017957</v>
      </c>
      <c r="G41">
        <v>6.5633662430623643</v>
      </c>
      <c r="I41" s="11"/>
      <c r="AE41">
        <f t="shared" si="13"/>
        <v>0</v>
      </c>
    </row>
    <row r="42" spans="1:36" x14ac:dyDescent="0.3">
      <c r="A42" s="4">
        <v>39</v>
      </c>
      <c r="B42" s="5"/>
      <c r="C42" s="5"/>
      <c r="E42" t="s">
        <v>239</v>
      </c>
      <c r="F42">
        <v>641.85657860000003</v>
      </c>
      <c r="G42">
        <v>7.1678520819999996</v>
      </c>
      <c r="I42" s="11"/>
      <c r="AE42">
        <f t="shared" si="13"/>
        <v>0</v>
      </c>
    </row>
    <row r="43" spans="1:36" x14ac:dyDescent="0.3">
      <c r="A43" s="4">
        <v>40</v>
      </c>
      <c r="B43" s="5"/>
      <c r="C43" s="5"/>
      <c r="E43" t="s">
        <v>180</v>
      </c>
      <c r="F43">
        <v>473.66327212217755</v>
      </c>
      <c r="G43">
        <v>5.3098839302258076</v>
      </c>
      <c r="I43" s="11"/>
      <c r="AE43">
        <f t="shared" si="13"/>
        <v>0</v>
      </c>
    </row>
    <row r="44" spans="1:36" x14ac:dyDescent="0.3">
      <c r="A44" s="4">
        <v>41</v>
      </c>
      <c r="B44" s="5"/>
      <c r="C44" s="5"/>
      <c r="I44" s="11"/>
      <c r="AE44">
        <f t="shared" si="13"/>
        <v>0</v>
      </c>
    </row>
    <row r="45" spans="1:36" x14ac:dyDescent="0.3">
      <c r="A45" s="4">
        <v>42</v>
      </c>
      <c r="B45" s="5"/>
      <c r="C45" s="5"/>
      <c r="I45" s="11"/>
      <c r="AE45">
        <f t="shared" si="13"/>
        <v>0</v>
      </c>
    </row>
    <row r="46" spans="1:36" x14ac:dyDescent="0.3">
      <c r="A46" s="4">
        <v>43</v>
      </c>
      <c r="B46" s="5"/>
      <c r="C46" s="5"/>
      <c r="F46">
        <v>567.99942024671157</v>
      </c>
      <c r="G46">
        <v>6.347034085096058</v>
      </c>
      <c r="I46" s="11"/>
      <c r="AE46">
        <f t="shared" si="13"/>
        <v>0</v>
      </c>
    </row>
    <row r="47" spans="1:36" x14ac:dyDescent="0.3">
      <c r="A47" s="4">
        <v>44</v>
      </c>
      <c r="B47" s="5"/>
      <c r="C47" s="5"/>
      <c r="E47" s="10"/>
      <c r="F47" s="10"/>
      <c r="I47" s="11"/>
      <c r="AE47">
        <f t="shared" si="13"/>
        <v>0</v>
      </c>
    </row>
    <row r="48" spans="1:36" x14ac:dyDescent="0.3">
      <c r="A48" s="4">
        <v>45</v>
      </c>
      <c r="B48" s="5"/>
      <c r="C48" s="5"/>
      <c r="E48" s="10"/>
      <c r="F48" s="10"/>
      <c r="I48" s="11"/>
      <c r="AE48">
        <f t="shared" si="13"/>
        <v>0</v>
      </c>
    </row>
    <row r="49" spans="1:31" x14ac:dyDescent="0.3">
      <c r="A49" s="4">
        <v>46</v>
      </c>
      <c r="B49" s="5"/>
      <c r="C49" s="5"/>
      <c r="E49" s="10"/>
      <c r="F49" s="10"/>
      <c r="I49" s="11"/>
      <c r="AE49">
        <f t="shared" si="13"/>
        <v>0</v>
      </c>
    </row>
    <row r="50" spans="1:31" x14ac:dyDescent="0.3">
      <c r="A50" s="4">
        <v>47</v>
      </c>
      <c r="B50" s="5"/>
      <c r="C50" s="5"/>
      <c r="E50" s="10"/>
      <c r="F50" s="10"/>
      <c r="I50" s="11"/>
      <c r="AE50">
        <f t="shared" si="13"/>
        <v>0</v>
      </c>
    </row>
    <row r="51" spans="1:31" x14ac:dyDescent="0.3">
      <c r="A51" s="4">
        <v>48</v>
      </c>
      <c r="B51" s="5"/>
      <c r="C51" s="5"/>
      <c r="E51" s="10"/>
      <c r="F51" s="10"/>
      <c r="I51" s="11"/>
      <c r="AE51">
        <f t="shared" si="13"/>
        <v>0</v>
      </c>
    </row>
    <row r="52" spans="1:31" x14ac:dyDescent="0.3">
      <c r="A52" s="4">
        <v>49</v>
      </c>
      <c r="B52" s="5"/>
      <c r="C52" s="5"/>
      <c r="E52" s="10"/>
      <c r="F52" s="10"/>
      <c r="I52" s="11"/>
      <c r="AE52">
        <f t="shared" si="13"/>
        <v>0</v>
      </c>
    </row>
    <row r="53" spans="1:31" x14ac:dyDescent="0.3">
      <c r="A53" s="4">
        <v>50</v>
      </c>
      <c r="B53" s="5"/>
      <c r="C53" s="5"/>
      <c r="E53" s="10"/>
      <c r="F53" s="10"/>
      <c r="I53" s="11"/>
      <c r="AE53">
        <f t="shared" si="13"/>
        <v>0</v>
      </c>
    </row>
    <row r="54" spans="1:31" x14ac:dyDescent="0.3">
      <c r="A54" s="4">
        <v>51</v>
      </c>
      <c r="B54" s="5"/>
      <c r="C54" s="5"/>
      <c r="E54" s="10"/>
      <c r="F54" s="10"/>
      <c r="I54" s="11"/>
      <c r="AE54">
        <f t="shared" si="13"/>
        <v>0</v>
      </c>
    </row>
    <row r="55" spans="1:31" x14ac:dyDescent="0.3">
      <c r="A55" s="4">
        <v>52</v>
      </c>
      <c r="B55" s="5"/>
      <c r="C55" s="5"/>
      <c r="E55" s="10"/>
      <c r="F55" s="10"/>
      <c r="I55" s="11"/>
      <c r="AE55">
        <f t="shared" si="13"/>
        <v>0</v>
      </c>
    </row>
    <row r="56" spans="1:31" x14ac:dyDescent="0.3">
      <c r="A56" s="4">
        <v>53</v>
      </c>
      <c r="B56" s="5"/>
      <c r="C56" s="5"/>
      <c r="E56" s="10"/>
      <c r="F56" s="10"/>
      <c r="I56" s="11"/>
      <c r="AE56">
        <f t="shared" si="13"/>
        <v>0</v>
      </c>
    </row>
    <row r="57" spans="1:31" x14ac:dyDescent="0.3">
      <c r="A57" s="4">
        <v>54</v>
      </c>
      <c r="B57" s="5"/>
      <c r="C57" s="5"/>
      <c r="E57" s="10"/>
      <c r="F57" s="10"/>
      <c r="I57" s="11"/>
      <c r="AE57">
        <f t="shared" si="13"/>
        <v>0</v>
      </c>
    </row>
    <row r="58" spans="1:31" x14ac:dyDescent="0.3">
      <c r="A58" s="4">
        <v>55</v>
      </c>
      <c r="B58" s="5"/>
      <c r="C58" s="5"/>
      <c r="E58" s="10"/>
      <c r="F58" s="10"/>
      <c r="I58" s="11"/>
      <c r="AE58">
        <f t="shared" si="13"/>
        <v>0</v>
      </c>
    </row>
    <row r="59" spans="1:31" x14ac:dyDescent="0.3">
      <c r="A59" s="4">
        <v>56</v>
      </c>
      <c r="B59" s="5"/>
      <c r="C59" s="5"/>
      <c r="E59" s="10"/>
      <c r="F59" s="10"/>
      <c r="I59" s="11"/>
      <c r="AE59">
        <f t="shared" si="13"/>
        <v>0</v>
      </c>
    </row>
    <row r="60" spans="1:31" x14ac:dyDescent="0.3">
      <c r="A60" s="4">
        <v>57</v>
      </c>
      <c r="B60" s="5"/>
      <c r="C60" s="5"/>
      <c r="E60" s="10"/>
      <c r="F60" s="10"/>
      <c r="I60" s="11"/>
      <c r="AE60">
        <f t="shared" si="13"/>
        <v>0</v>
      </c>
    </row>
    <row r="61" spans="1:31" x14ac:dyDescent="0.3">
      <c r="A61" s="4">
        <v>58</v>
      </c>
      <c r="B61" s="5"/>
      <c r="C61" s="5"/>
      <c r="E61" s="10"/>
      <c r="F61" s="10"/>
      <c r="I61" s="11"/>
      <c r="AE61">
        <f t="shared" si="13"/>
        <v>0</v>
      </c>
    </row>
    <row r="62" spans="1:31" x14ac:dyDescent="0.3">
      <c r="A62" s="4">
        <v>59</v>
      </c>
      <c r="B62" s="5"/>
      <c r="C62" s="5"/>
      <c r="E62" s="10"/>
      <c r="F62" s="10"/>
      <c r="I62" s="11"/>
      <c r="AE62">
        <f t="shared" si="13"/>
        <v>0</v>
      </c>
    </row>
    <row r="63" spans="1:31" x14ac:dyDescent="0.3">
      <c r="A63" s="4">
        <v>60</v>
      </c>
      <c r="B63" s="5"/>
      <c r="C63" s="5"/>
      <c r="E63" s="10"/>
      <c r="F63" s="10"/>
      <c r="I63" s="11"/>
      <c r="AE63">
        <f t="shared" si="13"/>
        <v>0</v>
      </c>
    </row>
    <row r="64" spans="1:31" x14ac:dyDescent="0.3">
      <c r="A64" s="4">
        <v>61</v>
      </c>
      <c r="B64" s="5"/>
      <c r="C64" s="5"/>
      <c r="E64" s="10"/>
      <c r="F64" s="10"/>
      <c r="I64" s="11"/>
      <c r="AE64">
        <f t="shared" si="13"/>
        <v>0</v>
      </c>
    </row>
    <row r="65" spans="1:31" x14ac:dyDescent="0.3">
      <c r="A65" s="4">
        <v>62</v>
      </c>
      <c r="B65" s="5"/>
      <c r="C65" s="5"/>
      <c r="E65" s="10"/>
      <c r="F65" s="10"/>
      <c r="I65" s="11"/>
      <c r="AE65">
        <f t="shared" si="13"/>
        <v>0</v>
      </c>
    </row>
    <row r="66" spans="1:31" x14ac:dyDescent="0.3">
      <c r="A66" s="4">
        <v>63</v>
      </c>
      <c r="B66" s="5"/>
      <c r="C66" s="5"/>
      <c r="E66" s="10"/>
      <c r="F66" s="10"/>
      <c r="I66" s="11"/>
      <c r="AE66">
        <f t="shared" si="13"/>
        <v>0</v>
      </c>
    </row>
    <row r="67" spans="1:31" x14ac:dyDescent="0.3">
      <c r="A67" s="4">
        <v>64</v>
      </c>
      <c r="B67" s="5"/>
      <c r="C67" s="5"/>
      <c r="E67" s="10"/>
      <c r="F67" s="10"/>
      <c r="I67" s="11"/>
      <c r="AE67">
        <f t="shared" si="13"/>
        <v>0</v>
      </c>
    </row>
    <row r="68" spans="1:31" x14ac:dyDescent="0.3">
      <c r="A68" s="4">
        <v>65</v>
      </c>
      <c r="B68" s="5"/>
      <c r="C68" s="5"/>
      <c r="E68" s="10"/>
      <c r="F68" s="10"/>
      <c r="I68" s="11"/>
      <c r="AE68">
        <f t="shared" si="13"/>
        <v>0</v>
      </c>
    </row>
    <row r="69" spans="1:31" x14ac:dyDescent="0.3">
      <c r="A69" s="4">
        <v>66</v>
      </c>
      <c r="B69" s="5"/>
      <c r="C69" s="5"/>
      <c r="E69" s="10"/>
      <c r="F69" s="10"/>
      <c r="I69" s="11"/>
      <c r="AE69">
        <f t="shared" ref="AE69:AE117" si="15">(AD69/100)*Q69</f>
        <v>0</v>
      </c>
    </row>
    <row r="70" spans="1:31" x14ac:dyDescent="0.3">
      <c r="A70" s="4">
        <v>67</v>
      </c>
      <c r="B70" s="5"/>
      <c r="C70" s="5"/>
      <c r="E70" s="10"/>
      <c r="F70" s="10"/>
      <c r="I70" s="11"/>
      <c r="AE70">
        <f t="shared" si="15"/>
        <v>0</v>
      </c>
    </row>
    <row r="71" spans="1:31" x14ac:dyDescent="0.3">
      <c r="A71" s="4">
        <v>68</v>
      </c>
      <c r="B71" s="5"/>
      <c r="C71" s="5"/>
      <c r="E71" s="10"/>
      <c r="F71" s="10"/>
      <c r="I71" s="11"/>
      <c r="AE71">
        <f t="shared" si="15"/>
        <v>0</v>
      </c>
    </row>
    <row r="72" spans="1:31" x14ac:dyDescent="0.3">
      <c r="A72" s="4">
        <v>69</v>
      </c>
      <c r="B72" s="5"/>
      <c r="C72" s="5"/>
      <c r="E72" s="10"/>
      <c r="F72" s="10"/>
      <c r="I72" s="11"/>
      <c r="AE72">
        <f t="shared" si="15"/>
        <v>0</v>
      </c>
    </row>
    <row r="73" spans="1:31" x14ac:dyDescent="0.3">
      <c r="A73" s="4">
        <v>70</v>
      </c>
      <c r="B73" s="5"/>
      <c r="C73" s="5"/>
      <c r="E73" s="10"/>
      <c r="F73" s="10"/>
      <c r="I73" s="11"/>
      <c r="AE73">
        <f t="shared" si="15"/>
        <v>0</v>
      </c>
    </row>
    <row r="74" spans="1:31" x14ac:dyDescent="0.3">
      <c r="A74" s="4">
        <v>71</v>
      </c>
      <c r="B74" s="5"/>
      <c r="C74" s="5"/>
      <c r="E74" s="10"/>
      <c r="F74" s="10"/>
      <c r="I74" s="11"/>
      <c r="AE74">
        <f t="shared" si="15"/>
        <v>0</v>
      </c>
    </row>
    <row r="75" spans="1:31" x14ac:dyDescent="0.3">
      <c r="A75" s="4">
        <v>72</v>
      </c>
      <c r="B75" s="5"/>
      <c r="C75" s="5"/>
      <c r="E75" s="10"/>
      <c r="F75" s="10"/>
      <c r="I75" s="11"/>
      <c r="AE75">
        <f t="shared" si="15"/>
        <v>0</v>
      </c>
    </row>
    <row r="76" spans="1:31" x14ac:dyDescent="0.3">
      <c r="A76" s="4">
        <v>73</v>
      </c>
      <c r="B76" s="5"/>
      <c r="C76" s="5"/>
      <c r="E76" s="10"/>
      <c r="F76" s="10"/>
      <c r="I76" s="11"/>
      <c r="AE76">
        <f t="shared" si="15"/>
        <v>0</v>
      </c>
    </row>
    <row r="77" spans="1:31" x14ac:dyDescent="0.3">
      <c r="A77" s="4">
        <v>74</v>
      </c>
      <c r="B77" s="5"/>
      <c r="C77" s="5"/>
      <c r="E77" s="10"/>
      <c r="F77" s="10"/>
      <c r="I77" s="11"/>
      <c r="AE77">
        <f t="shared" si="15"/>
        <v>0</v>
      </c>
    </row>
    <row r="78" spans="1:31" x14ac:dyDescent="0.3">
      <c r="A78" s="4">
        <v>75</v>
      </c>
      <c r="B78" s="5"/>
      <c r="C78" s="5"/>
      <c r="E78" s="10"/>
      <c r="F78" s="10"/>
      <c r="I78" s="11"/>
      <c r="AE78">
        <f t="shared" si="15"/>
        <v>0</v>
      </c>
    </row>
    <row r="79" spans="1:31" x14ac:dyDescent="0.3">
      <c r="A79" s="4">
        <v>76</v>
      </c>
      <c r="B79" s="5"/>
      <c r="C79" s="5"/>
      <c r="E79" s="10"/>
      <c r="F79" s="10"/>
      <c r="I79" s="11"/>
      <c r="AE79">
        <f t="shared" si="15"/>
        <v>0</v>
      </c>
    </row>
    <row r="80" spans="1:31" x14ac:dyDescent="0.3">
      <c r="A80" s="4">
        <v>77</v>
      </c>
      <c r="B80" s="5"/>
      <c r="C80" s="5"/>
      <c r="E80" s="10"/>
      <c r="F80" s="10"/>
      <c r="I80" s="11"/>
      <c r="AE80">
        <f t="shared" si="15"/>
        <v>0</v>
      </c>
    </row>
    <row r="81" spans="1:31" x14ac:dyDescent="0.3">
      <c r="A81" s="4">
        <v>78</v>
      </c>
      <c r="B81" s="5"/>
      <c r="C81" s="5"/>
      <c r="E81" s="10"/>
      <c r="F81" s="10"/>
      <c r="I81" s="11"/>
      <c r="AE81">
        <f t="shared" si="15"/>
        <v>0</v>
      </c>
    </row>
    <row r="82" spans="1:31" x14ac:dyDescent="0.3">
      <c r="A82" s="4">
        <v>1</v>
      </c>
      <c r="B82" s="5"/>
      <c r="C82" s="5"/>
      <c r="AE82">
        <f t="shared" si="15"/>
        <v>0</v>
      </c>
    </row>
    <row r="83" spans="1:31" x14ac:dyDescent="0.3">
      <c r="A83" s="4">
        <v>2</v>
      </c>
      <c r="B83" s="5"/>
      <c r="C83" s="5"/>
      <c r="AE83">
        <f t="shared" si="15"/>
        <v>0</v>
      </c>
    </row>
    <row r="84" spans="1:31" x14ac:dyDescent="0.3">
      <c r="A84" s="4">
        <v>3</v>
      </c>
      <c r="B84" s="5"/>
      <c r="C84" s="5"/>
      <c r="AE84">
        <f t="shared" si="15"/>
        <v>0</v>
      </c>
    </row>
    <row r="85" spans="1:31" x14ac:dyDescent="0.3">
      <c r="A85" s="4">
        <v>4</v>
      </c>
      <c r="B85" s="5"/>
      <c r="C85" s="5"/>
      <c r="AE85">
        <f t="shared" si="15"/>
        <v>0</v>
      </c>
    </row>
    <row r="86" spans="1:31" x14ac:dyDescent="0.3">
      <c r="A86" s="4">
        <v>5</v>
      </c>
      <c r="B86" s="5"/>
      <c r="C86" s="5"/>
      <c r="AE86">
        <f t="shared" si="15"/>
        <v>0</v>
      </c>
    </row>
    <row r="87" spans="1:31" x14ac:dyDescent="0.3">
      <c r="A87" s="4">
        <v>6</v>
      </c>
      <c r="B87" s="5"/>
      <c r="C87" s="5"/>
      <c r="AE87">
        <f t="shared" si="15"/>
        <v>0</v>
      </c>
    </row>
    <row r="88" spans="1:31" x14ac:dyDescent="0.3">
      <c r="A88" s="4">
        <v>7</v>
      </c>
      <c r="B88" s="5"/>
      <c r="C88" s="5"/>
      <c r="AE88">
        <f t="shared" si="15"/>
        <v>0</v>
      </c>
    </row>
    <row r="89" spans="1:31" x14ac:dyDescent="0.3">
      <c r="A89" s="4">
        <v>8</v>
      </c>
      <c r="B89" s="5"/>
      <c r="C89" s="5"/>
      <c r="AE89">
        <f t="shared" si="15"/>
        <v>0</v>
      </c>
    </row>
    <row r="90" spans="1:31" x14ac:dyDescent="0.3">
      <c r="A90" s="4">
        <v>9</v>
      </c>
      <c r="B90" s="5"/>
      <c r="C90" s="5"/>
      <c r="AE90">
        <f t="shared" si="15"/>
        <v>0</v>
      </c>
    </row>
    <row r="91" spans="1:31" x14ac:dyDescent="0.3">
      <c r="A91" s="4">
        <v>10</v>
      </c>
      <c r="B91" s="5"/>
      <c r="C91" s="5"/>
      <c r="AE91">
        <f t="shared" si="15"/>
        <v>0</v>
      </c>
    </row>
    <row r="92" spans="1:31" x14ac:dyDescent="0.3">
      <c r="A92" s="4">
        <v>11</v>
      </c>
      <c r="B92" s="5"/>
      <c r="C92" s="5"/>
      <c r="AE92">
        <f t="shared" si="15"/>
        <v>0</v>
      </c>
    </row>
    <row r="93" spans="1:31" x14ac:dyDescent="0.3">
      <c r="A93" s="4">
        <v>12</v>
      </c>
      <c r="B93" s="5"/>
      <c r="C93" s="5"/>
      <c r="AE93">
        <f t="shared" si="15"/>
        <v>0</v>
      </c>
    </row>
    <row r="94" spans="1:31" x14ac:dyDescent="0.3">
      <c r="A94" s="4">
        <v>13</v>
      </c>
      <c r="B94" s="5"/>
      <c r="C94" s="5"/>
      <c r="AE94">
        <f t="shared" si="15"/>
        <v>0</v>
      </c>
    </row>
    <row r="95" spans="1:31" x14ac:dyDescent="0.3">
      <c r="A95" s="4">
        <v>14</v>
      </c>
      <c r="B95" s="5"/>
      <c r="C95" s="5"/>
      <c r="AE95">
        <f t="shared" si="15"/>
        <v>0</v>
      </c>
    </row>
    <row r="96" spans="1:31" x14ac:dyDescent="0.3">
      <c r="A96" s="4">
        <v>15</v>
      </c>
      <c r="B96" s="5"/>
      <c r="C96" s="5"/>
      <c r="AE96">
        <f t="shared" si="15"/>
        <v>0</v>
      </c>
    </row>
    <row r="97" spans="1:31" x14ac:dyDescent="0.3">
      <c r="A97" s="4">
        <v>16</v>
      </c>
      <c r="B97" s="5"/>
      <c r="C97" s="5"/>
      <c r="AE97">
        <f t="shared" si="15"/>
        <v>0</v>
      </c>
    </row>
    <row r="98" spans="1:31" x14ac:dyDescent="0.3">
      <c r="A98" s="4">
        <v>17</v>
      </c>
      <c r="B98" s="5"/>
      <c r="C98" s="5"/>
      <c r="AE98">
        <f t="shared" si="15"/>
        <v>0</v>
      </c>
    </row>
    <row r="99" spans="1:31" x14ac:dyDescent="0.3">
      <c r="A99" s="4">
        <v>18</v>
      </c>
      <c r="B99" s="5"/>
      <c r="C99" s="5"/>
      <c r="AE99">
        <f t="shared" si="15"/>
        <v>0</v>
      </c>
    </row>
    <row r="100" spans="1:31" x14ac:dyDescent="0.3">
      <c r="A100" s="4">
        <v>19</v>
      </c>
      <c r="B100" s="5"/>
      <c r="C100" s="5"/>
      <c r="AE100">
        <f t="shared" si="15"/>
        <v>0</v>
      </c>
    </row>
    <row r="101" spans="1:31" x14ac:dyDescent="0.3">
      <c r="A101" s="4">
        <v>20</v>
      </c>
      <c r="B101" s="5"/>
      <c r="C101" s="5"/>
      <c r="AE101">
        <f t="shared" si="15"/>
        <v>0</v>
      </c>
    </row>
    <row r="102" spans="1:31" x14ac:dyDescent="0.3">
      <c r="A102" s="4">
        <v>21</v>
      </c>
      <c r="B102" s="5"/>
      <c r="C102" s="5"/>
      <c r="AE102">
        <f t="shared" si="15"/>
        <v>0</v>
      </c>
    </row>
    <row r="103" spans="1:31" x14ac:dyDescent="0.3">
      <c r="A103" s="4">
        <v>22</v>
      </c>
      <c r="B103" s="5"/>
      <c r="C103" s="5"/>
      <c r="AE103">
        <f t="shared" si="15"/>
        <v>0</v>
      </c>
    </row>
    <row r="104" spans="1:31" x14ac:dyDescent="0.3">
      <c r="A104" s="4">
        <v>23</v>
      </c>
      <c r="B104" s="5"/>
      <c r="C104" s="5"/>
      <c r="AE104">
        <f t="shared" si="15"/>
        <v>0</v>
      </c>
    </row>
    <row r="105" spans="1:31" x14ac:dyDescent="0.3">
      <c r="A105" s="4">
        <v>24</v>
      </c>
      <c r="B105" s="5"/>
      <c r="C105" s="5"/>
      <c r="AE105">
        <f t="shared" si="15"/>
        <v>0</v>
      </c>
    </row>
    <row r="106" spans="1:31" x14ac:dyDescent="0.3">
      <c r="A106" s="4">
        <v>25</v>
      </c>
      <c r="B106" s="5"/>
      <c r="C106" s="5"/>
      <c r="AE106">
        <f t="shared" si="15"/>
        <v>0</v>
      </c>
    </row>
    <row r="107" spans="1:31" x14ac:dyDescent="0.3">
      <c r="A107" s="4">
        <v>26</v>
      </c>
      <c r="B107" s="5"/>
      <c r="C107" s="5"/>
      <c r="AE107">
        <f t="shared" si="15"/>
        <v>0</v>
      </c>
    </row>
    <row r="108" spans="1:31" x14ac:dyDescent="0.3">
      <c r="A108" s="4">
        <v>27</v>
      </c>
      <c r="B108" s="5"/>
      <c r="C108" s="5"/>
      <c r="AE108">
        <f t="shared" si="15"/>
        <v>0</v>
      </c>
    </row>
    <row r="109" spans="1:31" x14ac:dyDescent="0.3">
      <c r="A109" s="4">
        <v>28</v>
      </c>
      <c r="B109" s="5"/>
      <c r="C109" s="5"/>
      <c r="AE109">
        <f t="shared" si="15"/>
        <v>0</v>
      </c>
    </row>
    <row r="110" spans="1:31" x14ac:dyDescent="0.3">
      <c r="A110" s="4">
        <v>29</v>
      </c>
      <c r="B110" s="5"/>
      <c r="C110" s="5"/>
      <c r="AE110">
        <f t="shared" si="15"/>
        <v>0</v>
      </c>
    </row>
    <row r="111" spans="1:31" x14ac:dyDescent="0.3">
      <c r="A111" s="4">
        <v>30</v>
      </c>
      <c r="B111" s="5"/>
      <c r="C111" s="5"/>
      <c r="AE111">
        <f t="shared" si="15"/>
        <v>0</v>
      </c>
    </row>
    <row r="112" spans="1:31" x14ac:dyDescent="0.3">
      <c r="A112" s="4">
        <v>31</v>
      </c>
      <c r="B112" s="5"/>
      <c r="C112" s="5"/>
      <c r="AE112">
        <f t="shared" si="15"/>
        <v>0</v>
      </c>
    </row>
    <row r="113" spans="1:31" x14ac:dyDescent="0.3">
      <c r="A113" s="4">
        <v>32</v>
      </c>
      <c r="B113" s="5"/>
      <c r="C113" s="5"/>
      <c r="AE113">
        <f t="shared" si="15"/>
        <v>0</v>
      </c>
    </row>
    <row r="114" spans="1:31" x14ac:dyDescent="0.3">
      <c r="A114" s="4">
        <v>33</v>
      </c>
      <c r="B114" s="5"/>
      <c r="C114" s="5"/>
      <c r="AE114">
        <f t="shared" si="15"/>
        <v>0</v>
      </c>
    </row>
    <row r="115" spans="1:31" x14ac:dyDescent="0.3">
      <c r="A115" s="4">
        <v>34</v>
      </c>
      <c r="B115" s="5"/>
      <c r="C115" s="5"/>
      <c r="AE115">
        <f t="shared" si="15"/>
        <v>0</v>
      </c>
    </row>
    <row r="116" spans="1:31" x14ac:dyDescent="0.3">
      <c r="A116" s="4">
        <v>35</v>
      </c>
      <c r="B116" s="5"/>
      <c r="C116" s="5"/>
      <c r="AE116">
        <f t="shared" si="15"/>
        <v>0</v>
      </c>
    </row>
    <row r="117" spans="1:31" x14ac:dyDescent="0.3">
      <c r="A117" s="4">
        <v>36</v>
      </c>
      <c r="B117" s="5"/>
      <c r="C117" s="5"/>
      <c r="AE117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7"/>
  <sheetViews>
    <sheetView topLeftCell="S3" zoomScale="49" zoomScaleNormal="25" workbookViewId="0">
      <selection activeCell="AG4" sqref="AG4:AG33"/>
    </sheetView>
  </sheetViews>
  <sheetFormatPr defaultRowHeight="14.4" x14ac:dyDescent="0.3"/>
  <cols>
    <col min="1" max="1" width="9.109375" style="4"/>
    <col min="2" max="2" width="13.33203125" style="4" bestFit="1" customWidth="1"/>
    <col min="3" max="4" width="13.33203125" style="4" customWidth="1"/>
    <col min="5" max="5" width="9.109375" style="4"/>
    <col min="6" max="6" width="24" customWidth="1"/>
    <col min="7" max="7" width="21.6640625" customWidth="1"/>
    <col min="8" max="8" width="17.33203125" customWidth="1"/>
    <col min="9" max="9" width="16.109375" customWidth="1"/>
    <col min="10" max="10" width="13.88671875" customWidth="1"/>
    <col min="13" max="13" width="12.88671875" customWidth="1"/>
    <col min="14" max="14" width="11.33203125" customWidth="1"/>
    <col min="18" max="19" width="13.5546875" customWidth="1"/>
    <col min="26" max="26" width="13.5546875" customWidth="1"/>
    <col min="29" max="29" width="10.88671875" customWidth="1"/>
  </cols>
  <sheetData>
    <row r="1" spans="1:33" ht="114.75" customHeight="1" x14ac:dyDescent="0.3">
      <c r="A1" s="2"/>
      <c r="B1" s="2"/>
      <c r="C1" s="2"/>
      <c r="D1" s="2"/>
      <c r="E1" s="2"/>
      <c r="K1" s="1" t="s">
        <v>181</v>
      </c>
      <c r="R1" s="1" t="s">
        <v>25</v>
      </c>
      <c r="S1" s="1"/>
      <c r="T1" s="1" t="s">
        <v>26</v>
      </c>
      <c r="W1" s="1" t="s">
        <v>31</v>
      </c>
      <c r="X1" s="1">
        <v>8.2059999999999994E-2</v>
      </c>
      <c r="Y1" s="1">
        <v>296</v>
      </c>
      <c r="Z1" s="1" t="s">
        <v>35</v>
      </c>
      <c r="AC1" s="1" t="s">
        <v>44</v>
      </c>
      <c r="AD1" s="1" t="s">
        <v>46</v>
      </c>
    </row>
    <row r="2" spans="1:33" ht="58.5" customHeight="1" x14ac:dyDescent="0.3">
      <c r="A2" s="3"/>
      <c r="B2" s="3"/>
      <c r="C2" s="3"/>
      <c r="D2" s="3"/>
      <c r="E2" s="3"/>
      <c r="F2" t="s">
        <v>5</v>
      </c>
      <c r="G2" t="s">
        <v>5</v>
      </c>
      <c r="H2" t="s">
        <v>8</v>
      </c>
      <c r="I2" t="s">
        <v>8</v>
      </c>
      <c r="J2" t="s">
        <v>11</v>
      </c>
      <c r="M2" t="s">
        <v>15</v>
      </c>
      <c r="N2" t="s">
        <v>16</v>
      </c>
      <c r="O2" t="s">
        <v>20</v>
      </c>
      <c r="P2" t="s">
        <v>22</v>
      </c>
      <c r="Q2" t="s">
        <v>22</v>
      </c>
      <c r="R2" t="s">
        <v>22</v>
      </c>
      <c r="S2" t="s">
        <v>28</v>
      </c>
      <c r="T2" t="s">
        <v>22</v>
      </c>
      <c r="U2" t="s">
        <v>22</v>
      </c>
      <c r="V2" t="s">
        <v>22</v>
      </c>
      <c r="W2" t="s">
        <v>22</v>
      </c>
      <c r="X2" s="1" t="s">
        <v>38</v>
      </c>
      <c r="Y2" t="s">
        <v>39</v>
      </c>
      <c r="AB2" t="s">
        <v>42</v>
      </c>
      <c r="AC2" s="1" t="s">
        <v>47</v>
      </c>
      <c r="AD2" s="1" t="s">
        <v>48</v>
      </c>
    </row>
    <row r="3" spans="1:33" ht="58.2" thickBot="1" x14ac:dyDescent="0.35">
      <c r="A3" s="6" t="s">
        <v>0</v>
      </c>
      <c r="B3" s="6" t="s">
        <v>187</v>
      </c>
      <c r="C3" s="6"/>
      <c r="D3" s="6" t="s">
        <v>188</v>
      </c>
      <c r="E3" s="6" t="s">
        <v>1</v>
      </c>
      <c r="F3" s="7" t="s">
        <v>160</v>
      </c>
      <c r="G3" s="7" t="s">
        <v>161</v>
      </c>
      <c r="H3" s="7" t="s">
        <v>162</v>
      </c>
      <c r="I3" s="7" t="s">
        <v>163</v>
      </c>
      <c r="J3" s="8" t="s">
        <v>12</v>
      </c>
      <c r="K3" s="8" t="s">
        <v>164</v>
      </c>
      <c r="L3" s="8" t="s">
        <v>165</v>
      </c>
      <c r="M3" s="8" t="s">
        <v>17</v>
      </c>
      <c r="N3" s="8" t="s">
        <v>18</v>
      </c>
      <c r="O3" s="8" t="s">
        <v>19</v>
      </c>
      <c r="P3" s="9" t="s">
        <v>21</v>
      </c>
      <c r="Q3" s="9" t="s">
        <v>32</v>
      </c>
      <c r="R3" s="8" t="s">
        <v>23</v>
      </c>
      <c r="S3" s="8" t="s">
        <v>27</v>
      </c>
      <c r="T3" s="8" t="s">
        <v>24</v>
      </c>
      <c r="U3" s="8" t="s">
        <v>29</v>
      </c>
      <c r="V3" s="8" t="s">
        <v>33</v>
      </c>
      <c r="W3" s="8" t="s">
        <v>30</v>
      </c>
      <c r="X3" s="8" t="s">
        <v>36</v>
      </c>
      <c r="Y3" s="8" t="s">
        <v>37</v>
      </c>
      <c r="Z3" s="8" t="s">
        <v>34</v>
      </c>
      <c r="AA3" s="8" t="s">
        <v>40</v>
      </c>
      <c r="AB3" s="8" t="s">
        <v>41</v>
      </c>
      <c r="AC3" s="8" t="s">
        <v>43</v>
      </c>
      <c r="AD3" s="8" t="s">
        <v>45</v>
      </c>
      <c r="AE3" t="s">
        <v>207</v>
      </c>
      <c r="AF3" s="8" t="s">
        <v>209</v>
      </c>
      <c r="AG3" s="8" t="s">
        <v>208</v>
      </c>
    </row>
    <row r="4" spans="1:33" ht="15" thickTop="1" x14ac:dyDescent="0.3">
      <c r="A4">
        <v>1</v>
      </c>
      <c r="B4" t="s">
        <v>185</v>
      </c>
      <c r="C4" t="s">
        <v>204</v>
      </c>
      <c r="D4" t="s">
        <v>189</v>
      </c>
      <c r="E4" t="s">
        <v>182</v>
      </c>
      <c r="F4" s="10">
        <v>43645.416666666664</v>
      </c>
      <c r="G4" s="10">
        <v>43648.370833333334</v>
      </c>
      <c r="H4">
        <v>6548.0770210064502</v>
      </c>
      <c r="I4">
        <v>72.230079715677405</v>
      </c>
      <c r="J4" s="11">
        <f>(G4-F4)*24</f>
        <v>70.900000000081491</v>
      </c>
      <c r="K4">
        <v>0</v>
      </c>
      <c r="L4">
        <v>0</v>
      </c>
      <c r="M4">
        <f>(H4-K4)</f>
        <v>6548.0770210064502</v>
      </c>
      <c r="N4">
        <f>(I4-L4)</f>
        <v>72.230079715677405</v>
      </c>
      <c r="O4">
        <f>N4/M4</f>
        <v>1.1030731539039766E-2</v>
      </c>
      <c r="P4">
        <f>940</f>
        <v>940</v>
      </c>
      <c r="Q4">
        <v>12.936</v>
      </c>
      <c r="R4">
        <f>(S4-T4)/2.65</f>
        <v>11.646415094339623</v>
      </c>
      <c r="S4">
        <v>37.090000000000003</v>
      </c>
      <c r="T4">
        <v>6.2270000000000003</v>
      </c>
      <c r="U4">
        <v>0</v>
      </c>
      <c r="V4">
        <f>T4+U4</f>
        <v>6.2270000000000003</v>
      </c>
      <c r="W4">
        <f>P4-(Q4+R4+V4)</f>
        <v>909.19058490566033</v>
      </c>
      <c r="X4">
        <f>0.08206</f>
        <v>8.2059999999999994E-2</v>
      </c>
      <c r="Y4">
        <v>296</v>
      </c>
      <c r="Z4">
        <f>12*W4*M4/(X4*Y4*1000*10)</f>
        <v>294.12147226170214</v>
      </c>
      <c r="AA4">
        <f>13*W4*N4/(X4*Y4*1000*10)</f>
        <v>3.514739583751465</v>
      </c>
      <c r="AB4">
        <f>Z4+AA4</f>
        <v>297.6362118454536</v>
      </c>
      <c r="AC4">
        <f>AB4/J4</f>
        <v>4.1979719583231523</v>
      </c>
      <c r="AD4">
        <f>AC4*24</f>
        <v>100.75132699975566</v>
      </c>
      <c r="AE4">
        <v>22.383377666666664</v>
      </c>
      <c r="AF4">
        <f>(AE4/100)*R4</f>
        <v>2.6068610751937107</v>
      </c>
      <c r="AG4">
        <f>(AD4*100)/AE4</f>
        <v>450.11672724351416</v>
      </c>
    </row>
    <row r="5" spans="1:33" x14ac:dyDescent="0.3">
      <c r="A5">
        <v>2</v>
      </c>
      <c r="B5" t="s">
        <v>185</v>
      </c>
      <c r="C5" t="s">
        <v>204</v>
      </c>
      <c r="D5" s="12" t="s">
        <v>190</v>
      </c>
      <c r="E5" t="s">
        <v>182</v>
      </c>
      <c r="F5" s="10">
        <v>43645.418055555558</v>
      </c>
      <c r="G5" s="10">
        <v>43648.37222222222</v>
      </c>
      <c r="H5">
        <v>4492.4770030741902</v>
      </c>
      <c r="I5">
        <v>49.5621297448387</v>
      </c>
      <c r="J5" s="11">
        <f t="shared" ref="J5:J33" si="0">(G5-F5)*24</f>
        <v>70.899999999906868</v>
      </c>
      <c r="K5">
        <v>0</v>
      </c>
      <c r="L5">
        <v>0</v>
      </c>
      <c r="M5">
        <f t="shared" ref="M5:M33" si="1">(H5-K5)</f>
        <v>4492.4770030741902</v>
      </c>
      <c r="N5">
        <f t="shared" ref="N5:N33" si="2">(I5-L5)</f>
        <v>49.5621297448387</v>
      </c>
      <c r="O5">
        <f t="shared" ref="O5:O33" si="3">N5/M5</f>
        <v>1.1032250072938262E-2</v>
      </c>
      <c r="P5">
        <f>940</f>
        <v>940</v>
      </c>
      <c r="Q5">
        <v>12.936</v>
      </c>
      <c r="R5">
        <f t="shared" ref="R5:R33" si="4">(S5-T5)/2.65</f>
        <v>8.6373584905660383</v>
      </c>
      <c r="S5">
        <v>27.88</v>
      </c>
      <c r="T5">
        <v>4.9910000000000005</v>
      </c>
      <c r="U5">
        <v>0</v>
      </c>
      <c r="V5">
        <f t="shared" ref="V5:V33" si="5">T5+U5</f>
        <v>4.9910000000000005</v>
      </c>
      <c r="W5">
        <f t="shared" ref="W5:W33" si="6">P5-(Q5+R5+V5)</f>
        <v>913.43564150943394</v>
      </c>
      <c r="X5">
        <f t="shared" ref="X5:X33" si="7">0.08206</f>
        <v>8.2059999999999994E-2</v>
      </c>
      <c r="Y5">
        <v>296</v>
      </c>
      <c r="Z5">
        <f t="shared" ref="Z5:Z33" si="8">12*W5*M5/(X5*Y5*1000*10)</f>
        <v>202.73178227876039</v>
      </c>
      <c r="AA5">
        <f t="shared" ref="AA5:AA33" si="9">13*W5*N5/(X5*Y5*1000*10)</f>
        <v>2.4229700298177379</v>
      </c>
      <c r="AB5">
        <f t="shared" ref="AB5:AB33" si="10">Z5+AA5</f>
        <v>205.15475230857814</v>
      </c>
      <c r="AC5">
        <f t="shared" ref="AC5:AC33" si="11">AB5/J5</f>
        <v>2.8935790170500368</v>
      </c>
      <c r="AD5">
        <f t="shared" ref="AD5:AD33" si="12">AC5*24</f>
        <v>69.445896409200884</v>
      </c>
      <c r="AE5">
        <v>38.127872333333329</v>
      </c>
      <c r="AF5">
        <f t="shared" ref="AF5:AF33" si="13">(AE5/100)*R5</f>
        <v>3.2932410182553458</v>
      </c>
      <c r="AG5">
        <f t="shared" ref="AG5:AG33" si="14">(AD5*100)/AE5</f>
        <v>182.13944854323211</v>
      </c>
    </row>
    <row r="6" spans="1:33" x14ac:dyDescent="0.3">
      <c r="A6">
        <v>3</v>
      </c>
      <c r="B6" t="s">
        <v>185</v>
      </c>
      <c r="C6" t="s">
        <v>205</v>
      </c>
      <c r="D6" t="s">
        <v>191</v>
      </c>
      <c r="E6" t="s">
        <v>182</v>
      </c>
      <c r="F6" s="10">
        <v>43645.419444502317</v>
      </c>
      <c r="G6" s="10">
        <v>43648.373611111114</v>
      </c>
      <c r="H6">
        <v>2867.9321536419402</v>
      </c>
      <c r="I6">
        <v>31.708320895032301</v>
      </c>
      <c r="J6" s="11">
        <f t="shared" si="0"/>
        <v>70.899998611130286</v>
      </c>
      <c r="K6">
        <v>0</v>
      </c>
      <c r="L6">
        <v>0</v>
      </c>
      <c r="M6">
        <f t="shared" si="1"/>
        <v>2867.9321536419402</v>
      </c>
      <c r="N6">
        <f t="shared" si="2"/>
        <v>31.708320895032301</v>
      </c>
      <c r="O6">
        <f t="shared" si="3"/>
        <v>1.1056161441882933E-2</v>
      </c>
      <c r="P6">
        <f>940</f>
        <v>940</v>
      </c>
      <c r="Q6">
        <v>12.936</v>
      </c>
      <c r="R6">
        <f t="shared" si="4"/>
        <v>8.0215094339622652</v>
      </c>
      <c r="S6">
        <v>25.3</v>
      </c>
      <c r="T6">
        <v>4.0430000000000001</v>
      </c>
      <c r="U6">
        <v>0</v>
      </c>
      <c r="V6">
        <f t="shared" si="5"/>
        <v>4.0430000000000001</v>
      </c>
      <c r="W6">
        <f t="shared" si="6"/>
        <v>914.99949056603771</v>
      </c>
      <c r="X6">
        <f t="shared" si="7"/>
        <v>8.2059999999999994E-2</v>
      </c>
      <c r="Y6">
        <v>296</v>
      </c>
      <c r="Z6">
        <f t="shared" si="8"/>
        <v>129.64260459849754</v>
      </c>
      <c r="AA6">
        <f t="shared" si="9"/>
        <v>1.5527953633694491</v>
      </c>
      <c r="AB6">
        <f t="shared" si="10"/>
        <v>131.195399961867</v>
      </c>
      <c r="AC6">
        <f t="shared" si="11"/>
        <v>1.8504288086300638</v>
      </c>
      <c r="AD6">
        <f t="shared" si="12"/>
        <v>44.410291407121534</v>
      </c>
      <c r="AE6">
        <v>10.950650000000001</v>
      </c>
      <c r="AF6">
        <f t="shared" si="13"/>
        <v>0.8784074228301888</v>
      </c>
      <c r="AG6">
        <f t="shared" si="14"/>
        <v>405.54936380143209</v>
      </c>
    </row>
    <row r="7" spans="1:33" x14ac:dyDescent="0.3">
      <c r="A7">
        <v>4</v>
      </c>
      <c r="B7" t="s">
        <v>186</v>
      </c>
      <c r="C7" t="s">
        <v>206</v>
      </c>
      <c r="D7" t="s">
        <v>192</v>
      </c>
      <c r="E7" t="s">
        <v>182</v>
      </c>
      <c r="F7" s="10">
        <v>43645.420833449076</v>
      </c>
      <c r="G7" s="10">
        <v>43648.374999826388</v>
      </c>
      <c r="H7">
        <v>1989.9300168258101</v>
      </c>
      <c r="I7">
        <v>21.988224891290301</v>
      </c>
      <c r="J7" s="11">
        <f t="shared" si="0"/>
        <v>70.89999305550009</v>
      </c>
      <c r="K7">
        <v>0</v>
      </c>
      <c r="L7">
        <v>0</v>
      </c>
      <c r="M7">
        <f t="shared" si="1"/>
        <v>1989.9300168258101</v>
      </c>
      <c r="N7">
        <f t="shared" si="2"/>
        <v>21.988224891290301</v>
      </c>
      <c r="O7">
        <f t="shared" si="3"/>
        <v>1.1049747833023947E-2</v>
      </c>
      <c r="P7">
        <f>940</f>
        <v>940</v>
      </c>
      <c r="Q7">
        <v>12.936</v>
      </c>
      <c r="R7">
        <f t="shared" si="4"/>
        <v>8.0777358490566034</v>
      </c>
      <c r="S7">
        <v>25.45</v>
      </c>
      <c r="T7">
        <v>4.0440000000000005</v>
      </c>
      <c r="U7">
        <v>0</v>
      </c>
      <c r="V7">
        <f t="shared" si="5"/>
        <v>4.0440000000000005</v>
      </c>
      <c r="W7">
        <f t="shared" si="6"/>
        <v>914.9422641509434</v>
      </c>
      <c r="X7">
        <f t="shared" si="7"/>
        <v>8.2059999999999994E-2</v>
      </c>
      <c r="Y7">
        <v>296</v>
      </c>
      <c r="Z7">
        <f t="shared" si="8"/>
        <v>89.947586559761731</v>
      </c>
      <c r="AA7">
        <f t="shared" si="9"/>
        <v>1.0767229954806661</v>
      </c>
      <c r="AB7">
        <f t="shared" si="10"/>
        <v>91.024309555242397</v>
      </c>
      <c r="AC7">
        <f t="shared" si="11"/>
        <v>1.2838408811124864</v>
      </c>
      <c r="AD7">
        <f t="shared" si="12"/>
        <v>30.812181146699672</v>
      </c>
      <c r="AE7">
        <v>10.888519666666667</v>
      </c>
      <c r="AF7">
        <f t="shared" si="13"/>
        <v>0.87954585654591189</v>
      </c>
      <c r="AG7">
        <f t="shared" si="14"/>
        <v>282.97860581568193</v>
      </c>
    </row>
    <row r="8" spans="1:33" x14ac:dyDescent="0.3">
      <c r="A8">
        <v>5</v>
      </c>
      <c r="B8" t="s">
        <v>186</v>
      </c>
      <c r="C8" t="s">
        <v>206</v>
      </c>
      <c r="D8" t="s">
        <v>193</v>
      </c>
      <c r="E8" t="s">
        <v>182</v>
      </c>
      <c r="F8" s="10">
        <v>43645.422222395835</v>
      </c>
      <c r="G8" s="10">
        <v>43648.376388657409</v>
      </c>
      <c r="H8">
        <v>1333.16868533871</v>
      </c>
      <c r="I8">
        <v>14.775629015</v>
      </c>
      <c r="J8" s="11">
        <f t="shared" si="0"/>
        <v>70.899990277772304</v>
      </c>
      <c r="K8">
        <v>0</v>
      </c>
      <c r="L8">
        <v>0</v>
      </c>
      <c r="M8">
        <f t="shared" si="1"/>
        <v>1333.16868533871</v>
      </c>
      <c r="N8">
        <f t="shared" si="2"/>
        <v>14.775629015</v>
      </c>
      <c r="O8">
        <f t="shared" si="3"/>
        <v>1.1083090367702454E-2</v>
      </c>
      <c r="P8">
        <f>940</f>
        <v>940</v>
      </c>
      <c r="Q8">
        <v>12.936</v>
      </c>
      <c r="R8">
        <f t="shared" si="4"/>
        <v>8.5558490566037744</v>
      </c>
      <c r="S8">
        <v>25.35</v>
      </c>
      <c r="T8">
        <v>2.6770000000000014</v>
      </c>
      <c r="U8">
        <v>0</v>
      </c>
      <c r="V8">
        <f t="shared" si="5"/>
        <v>2.6770000000000014</v>
      </c>
      <c r="W8">
        <f t="shared" si="6"/>
        <v>915.83115094339621</v>
      </c>
      <c r="X8">
        <f t="shared" si="7"/>
        <v>8.2059999999999994E-2</v>
      </c>
      <c r="Y8">
        <v>296</v>
      </c>
      <c r="Z8">
        <f t="shared" si="8"/>
        <v>60.319611795033566</v>
      </c>
      <c r="AA8">
        <f t="shared" si="9"/>
        <v>0.72423835084151167</v>
      </c>
      <c r="AB8">
        <f t="shared" si="10"/>
        <v>61.043850145875076</v>
      </c>
      <c r="AC8">
        <f t="shared" si="11"/>
        <v>0.86098531052990557</v>
      </c>
      <c r="AD8">
        <f t="shared" si="12"/>
        <v>20.663647452717733</v>
      </c>
      <c r="AE8">
        <v>7.5114366666666674</v>
      </c>
      <c r="AF8">
        <f t="shared" si="13"/>
        <v>0.64266718318239002</v>
      </c>
      <c r="AG8">
        <f t="shared" si="14"/>
        <v>275.0958088273091</v>
      </c>
    </row>
    <row r="9" spans="1:33" x14ac:dyDescent="0.3">
      <c r="A9">
        <v>6</v>
      </c>
      <c r="B9" t="s">
        <v>186</v>
      </c>
      <c r="C9" t="s">
        <v>206</v>
      </c>
      <c r="D9" t="s">
        <v>194</v>
      </c>
      <c r="E9" t="s">
        <v>182</v>
      </c>
      <c r="F9" s="10">
        <v>43645.423611342594</v>
      </c>
      <c r="G9" s="10">
        <v>43648.377777488429</v>
      </c>
      <c r="H9">
        <v>1567.80818712258</v>
      </c>
      <c r="I9">
        <v>17.348648069838699</v>
      </c>
      <c r="J9" s="11">
        <f t="shared" si="0"/>
        <v>70.899987500044517</v>
      </c>
      <c r="K9">
        <v>0</v>
      </c>
      <c r="L9">
        <v>0</v>
      </c>
      <c r="M9">
        <f t="shared" si="1"/>
        <v>1567.80818712258</v>
      </c>
      <c r="N9">
        <f t="shared" si="2"/>
        <v>17.348648069838699</v>
      </c>
      <c r="O9">
        <f t="shared" si="3"/>
        <v>1.1065542463889612E-2</v>
      </c>
      <c r="P9">
        <f>940</f>
        <v>940</v>
      </c>
      <c r="Q9">
        <v>12.936</v>
      </c>
      <c r="R9">
        <f t="shared" si="4"/>
        <v>6.3090566037735858</v>
      </c>
      <c r="S9">
        <v>21.82</v>
      </c>
      <c r="T9">
        <v>5.1010000000000009</v>
      </c>
      <c r="U9">
        <v>0</v>
      </c>
      <c r="V9">
        <f t="shared" si="5"/>
        <v>5.1010000000000009</v>
      </c>
      <c r="W9">
        <f t="shared" si="6"/>
        <v>915.6539433962264</v>
      </c>
      <c r="X9">
        <f t="shared" si="7"/>
        <v>8.2059999999999994E-2</v>
      </c>
      <c r="Y9">
        <v>296</v>
      </c>
      <c r="Z9">
        <f t="shared" si="8"/>
        <v>70.922219850390263</v>
      </c>
      <c r="AA9">
        <f t="shared" si="9"/>
        <v>0.85019223833679225</v>
      </c>
      <c r="AB9">
        <f t="shared" si="10"/>
        <v>71.772412088727052</v>
      </c>
      <c r="AC9">
        <f t="shared" si="11"/>
        <v>1.0123050034202332</v>
      </c>
      <c r="AD9">
        <f t="shared" si="12"/>
        <v>24.295320082085595</v>
      </c>
      <c r="AE9">
        <v>13.017574999999999</v>
      </c>
      <c r="AF9">
        <f t="shared" si="13"/>
        <v>0.82128617518867919</v>
      </c>
      <c r="AG9">
        <f t="shared" si="14"/>
        <v>186.63476171318848</v>
      </c>
    </row>
    <row r="10" spans="1:33" x14ac:dyDescent="0.3">
      <c r="A10">
        <v>7</v>
      </c>
      <c r="B10" t="s">
        <v>186</v>
      </c>
      <c r="C10" t="s">
        <v>205</v>
      </c>
      <c r="D10" t="s">
        <v>195</v>
      </c>
      <c r="E10" t="s">
        <v>182</v>
      </c>
      <c r="F10" s="10">
        <v>43645.425000289353</v>
      </c>
      <c r="G10" s="10">
        <v>43648.379166319442</v>
      </c>
      <c r="H10">
        <v>2270.8424376580601</v>
      </c>
      <c r="I10">
        <v>25.0852601464839</v>
      </c>
      <c r="J10" s="11">
        <f t="shared" si="0"/>
        <v>70.899984722142108</v>
      </c>
      <c r="K10">
        <v>0</v>
      </c>
      <c r="L10">
        <v>0</v>
      </c>
      <c r="M10">
        <f t="shared" si="1"/>
        <v>2270.8424376580601</v>
      </c>
      <c r="N10">
        <f t="shared" si="2"/>
        <v>25.0852601464839</v>
      </c>
      <c r="O10">
        <f t="shared" si="3"/>
        <v>1.1046675775689022E-2</v>
      </c>
      <c r="P10">
        <f>940</f>
        <v>940</v>
      </c>
      <c r="Q10">
        <v>12.936</v>
      </c>
      <c r="R10">
        <f t="shared" si="4"/>
        <v>8.9600000000000009</v>
      </c>
      <c r="S10">
        <v>26.55</v>
      </c>
      <c r="T10">
        <v>2.8060000000000009</v>
      </c>
      <c r="U10">
        <v>0</v>
      </c>
      <c r="V10">
        <f t="shared" si="5"/>
        <v>2.8060000000000009</v>
      </c>
      <c r="W10">
        <f t="shared" si="6"/>
        <v>915.298</v>
      </c>
      <c r="X10">
        <f t="shared" si="7"/>
        <v>8.2059999999999994E-2</v>
      </c>
      <c r="Y10">
        <v>296</v>
      </c>
      <c r="Z10">
        <f t="shared" si="8"/>
        <v>102.68512532870876</v>
      </c>
      <c r="AA10">
        <f t="shared" si="9"/>
        <v>1.228856727033258</v>
      </c>
      <c r="AB10">
        <f t="shared" si="10"/>
        <v>103.91398205574203</v>
      </c>
      <c r="AC10">
        <f t="shared" si="11"/>
        <v>1.4656418116729104</v>
      </c>
      <c r="AD10">
        <f t="shared" si="12"/>
        <v>35.175403480149853</v>
      </c>
      <c r="AE10">
        <v>14.022479333333331</v>
      </c>
      <c r="AF10">
        <f t="shared" si="13"/>
        <v>1.2564141482666666</v>
      </c>
      <c r="AG10">
        <f t="shared" si="14"/>
        <v>250.85010035659784</v>
      </c>
    </row>
    <row r="11" spans="1:33" x14ac:dyDescent="0.3">
      <c r="A11">
        <v>8</v>
      </c>
      <c r="B11" t="s">
        <v>186</v>
      </c>
      <c r="C11" t="s">
        <v>204</v>
      </c>
      <c r="D11" t="s">
        <v>196</v>
      </c>
      <c r="E11" t="s">
        <v>182</v>
      </c>
      <c r="F11" s="10">
        <v>43645.426389236112</v>
      </c>
      <c r="G11" s="10">
        <v>43648.380555150463</v>
      </c>
      <c r="H11">
        <v>4736.7024124</v>
      </c>
      <c r="I11">
        <v>52.2210320178065</v>
      </c>
      <c r="J11" s="11">
        <f t="shared" si="0"/>
        <v>70.899981944414321</v>
      </c>
      <c r="K11">
        <v>0</v>
      </c>
      <c r="L11">
        <v>0</v>
      </c>
      <c r="M11">
        <f t="shared" si="1"/>
        <v>4736.7024124</v>
      </c>
      <c r="N11">
        <f t="shared" si="2"/>
        <v>52.2210320178065</v>
      </c>
      <c r="O11">
        <f t="shared" si="3"/>
        <v>1.1024765220863235E-2</v>
      </c>
      <c r="P11">
        <f>940</f>
        <v>940</v>
      </c>
      <c r="Q11">
        <v>12.936</v>
      </c>
      <c r="R11">
        <f t="shared" si="4"/>
        <v>5.7709433962264152</v>
      </c>
      <c r="S11">
        <v>22.64</v>
      </c>
      <c r="T11">
        <v>7.3470000000000004</v>
      </c>
      <c r="U11">
        <v>0</v>
      </c>
      <c r="V11">
        <f t="shared" si="5"/>
        <v>7.3470000000000004</v>
      </c>
      <c r="W11">
        <f t="shared" si="6"/>
        <v>913.94605660377363</v>
      </c>
      <c r="X11">
        <f t="shared" si="7"/>
        <v>8.2059999999999994E-2</v>
      </c>
      <c r="Y11">
        <v>296</v>
      </c>
      <c r="Z11">
        <f t="shared" si="8"/>
        <v>213.87237211657398</v>
      </c>
      <c r="AA11">
        <f t="shared" si="9"/>
        <v>2.5543837472988518</v>
      </c>
      <c r="AB11">
        <f t="shared" si="10"/>
        <v>216.42675586387284</v>
      </c>
      <c r="AC11">
        <f t="shared" si="11"/>
        <v>3.0525643297561302</v>
      </c>
      <c r="AD11">
        <f t="shared" si="12"/>
        <v>73.261543914147126</v>
      </c>
      <c r="AE11">
        <v>34.201901666666664</v>
      </c>
      <c r="AF11">
        <f t="shared" si="13"/>
        <v>1.973772385616352</v>
      </c>
      <c r="AG11">
        <f t="shared" si="14"/>
        <v>214.2031300719988</v>
      </c>
    </row>
    <row r="12" spans="1:33" x14ac:dyDescent="0.3">
      <c r="A12">
        <v>17</v>
      </c>
      <c r="B12" t="s">
        <v>186</v>
      </c>
      <c r="C12" t="s">
        <v>206</v>
      </c>
      <c r="D12" t="s">
        <v>197</v>
      </c>
      <c r="E12" t="s">
        <v>182</v>
      </c>
      <c r="F12" s="10">
        <v>43645.427778182871</v>
      </c>
      <c r="G12" s="10">
        <v>43648.381943981483</v>
      </c>
      <c r="H12">
        <v>3252.80923298064</v>
      </c>
      <c r="I12">
        <v>35.944315386838703</v>
      </c>
      <c r="J12" s="11">
        <f t="shared" si="0"/>
        <v>70.899979166686535</v>
      </c>
      <c r="K12">
        <v>0</v>
      </c>
      <c r="L12">
        <v>0</v>
      </c>
      <c r="M12">
        <f t="shared" si="1"/>
        <v>3252.80923298064</v>
      </c>
      <c r="N12">
        <f t="shared" si="2"/>
        <v>35.944315386838703</v>
      </c>
      <c r="O12">
        <f t="shared" si="3"/>
        <v>1.1050237752154289E-2</v>
      </c>
      <c r="P12">
        <f>940</f>
        <v>940</v>
      </c>
      <c r="Q12">
        <v>12.936</v>
      </c>
      <c r="R12">
        <f t="shared" si="4"/>
        <v>11.937358490566039</v>
      </c>
      <c r="S12">
        <v>35.46</v>
      </c>
      <c r="T12">
        <v>3.8259999999999996</v>
      </c>
      <c r="U12">
        <v>0</v>
      </c>
      <c r="V12">
        <f t="shared" si="5"/>
        <v>3.8259999999999996</v>
      </c>
      <c r="W12">
        <f t="shared" si="6"/>
        <v>911.30064150943394</v>
      </c>
      <c r="X12">
        <f t="shared" si="7"/>
        <v>8.2059999999999994E-2</v>
      </c>
      <c r="Y12">
        <v>296</v>
      </c>
      <c r="Z12">
        <f t="shared" si="8"/>
        <v>146.44626249364674</v>
      </c>
      <c r="AA12">
        <f t="shared" si="9"/>
        <v>1.753121520008291</v>
      </c>
      <c r="AB12">
        <f t="shared" si="10"/>
        <v>148.19938401365502</v>
      </c>
      <c r="AC12">
        <f t="shared" si="11"/>
        <v>2.0902599091776435</v>
      </c>
      <c r="AD12">
        <f t="shared" si="12"/>
        <v>50.166237820263447</v>
      </c>
      <c r="AE12">
        <v>13.902377999999999</v>
      </c>
      <c r="AF12">
        <f t="shared" si="13"/>
        <v>1.6595767005735849</v>
      </c>
      <c r="AG12">
        <f t="shared" si="14"/>
        <v>360.84645245772668</v>
      </c>
    </row>
    <row r="13" spans="1:33" x14ac:dyDescent="0.3">
      <c r="A13">
        <v>18</v>
      </c>
      <c r="B13" t="s">
        <v>185</v>
      </c>
      <c r="C13" t="s">
        <v>206</v>
      </c>
      <c r="D13" t="s">
        <v>198</v>
      </c>
      <c r="E13" t="s">
        <v>182</v>
      </c>
      <c r="F13" s="10">
        <v>43645.429167129631</v>
      </c>
      <c r="G13" s="10">
        <v>43648.383332812497</v>
      </c>
      <c r="H13">
        <v>1902.0867445419401</v>
      </c>
      <c r="I13">
        <v>21.025640759935499</v>
      </c>
      <c r="J13" s="11">
        <f t="shared" si="0"/>
        <v>70.899976388784125</v>
      </c>
      <c r="K13">
        <v>0</v>
      </c>
      <c r="L13">
        <v>0</v>
      </c>
      <c r="M13">
        <f t="shared" si="1"/>
        <v>1902.0867445419401</v>
      </c>
      <c r="N13">
        <f t="shared" si="2"/>
        <v>21.025640759935499</v>
      </c>
      <c r="O13">
        <f t="shared" si="3"/>
        <v>1.1053986270746493E-2</v>
      </c>
      <c r="P13">
        <f>940</f>
        <v>940</v>
      </c>
      <c r="Q13">
        <v>12.936</v>
      </c>
      <c r="R13">
        <f t="shared" si="4"/>
        <v>6.9573584905660368</v>
      </c>
      <c r="S13">
        <v>22.4</v>
      </c>
      <c r="T13">
        <v>3.9629999999999992</v>
      </c>
      <c r="U13">
        <v>0</v>
      </c>
      <c r="V13">
        <f t="shared" si="5"/>
        <v>3.9629999999999992</v>
      </c>
      <c r="W13">
        <f t="shared" si="6"/>
        <v>916.14364150943402</v>
      </c>
      <c r="X13">
        <f t="shared" si="7"/>
        <v>8.2059999999999994E-2</v>
      </c>
      <c r="Y13">
        <v>296</v>
      </c>
      <c r="Z13">
        <f t="shared" si="8"/>
        <v>86.089842465869282</v>
      </c>
      <c r="AA13">
        <f t="shared" si="9"/>
        <v>1.0309389313908184</v>
      </c>
      <c r="AB13">
        <f t="shared" si="10"/>
        <v>87.120781397260103</v>
      </c>
      <c r="AC13">
        <f t="shared" si="11"/>
        <v>1.2287843499344522</v>
      </c>
      <c r="AD13">
        <f t="shared" si="12"/>
        <v>29.490824398426852</v>
      </c>
      <c r="AE13">
        <v>7.2037573333333329</v>
      </c>
      <c r="AF13">
        <f t="shared" si="13"/>
        <v>0.50119122247044012</v>
      </c>
      <c r="AG13">
        <f t="shared" si="14"/>
        <v>409.38114700180796</v>
      </c>
    </row>
    <row r="14" spans="1:33" x14ac:dyDescent="0.3">
      <c r="A14">
        <v>21</v>
      </c>
      <c r="B14" t="s">
        <v>185</v>
      </c>
      <c r="C14" t="s">
        <v>206</v>
      </c>
      <c r="D14" t="s">
        <v>199</v>
      </c>
      <c r="E14" t="s">
        <v>182</v>
      </c>
      <c r="F14" s="10">
        <v>43645.43055607639</v>
      </c>
      <c r="G14" s="10">
        <v>43648.384721643517</v>
      </c>
      <c r="H14">
        <v>4010.1965043741902</v>
      </c>
      <c r="I14">
        <v>44.270798329741901</v>
      </c>
      <c r="J14" s="11">
        <f t="shared" si="0"/>
        <v>70.899973611056339</v>
      </c>
      <c r="K14">
        <v>0</v>
      </c>
      <c r="L14">
        <v>0</v>
      </c>
      <c r="M14">
        <f t="shared" si="1"/>
        <v>4010.1965043741902</v>
      </c>
      <c r="N14">
        <f t="shared" si="2"/>
        <v>44.270798329741901</v>
      </c>
      <c r="O14">
        <f t="shared" si="3"/>
        <v>1.1039558356168525E-2</v>
      </c>
      <c r="P14">
        <f>940</f>
        <v>940</v>
      </c>
      <c r="Q14">
        <v>12.936</v>
      </c>
      <c r="R14">
        <f t="shared" si="4"/>
        <v>5.9305660377358489</v>
      </c>
      <c r="S14">
        <v>20.5</v>
      </c>
      <c r="T14">
        <v>4.7840000000000007</v>
      </c>
      <c r="U14">
        <v>0</v>
      </c>
      <c r="V14">
        <f t="shared" si="5"/>
        <v>4.7840000000000007</v>
      </c>
      <c r="W14">
        <f t="shared" si="6"/>
        <v>916.34943396226413</v>
      </c>
      <c r="X14">
        <f t="shared" si="7"/>
        <v>8.2059999999999994E-2</v>
      </c>
      <c r="Y14">
        <v>296</v>
      </c>
      <c r="Z14">
        <f t="shared" si="8"/>
        <v>181.54520901947521</v>
      </c>
      <c r="AA14">
        <f t="shared" si="9"/>
        <v>2.1711938400244177</v>
      </c>
      <c r="AB14">
        <f t="shared" si="10"/>
        <v>183.71640285949962</v>
      </c>
      <c r="AC14">
        <f t="shared" si="11"/>
        <v>2.591205518175967</v>
      </c>
      <c r="AD14">
        <f t="shared" si="12"/>
        <v>62.188932436223212</v>
      </c>
      <c r="AE14">
        <v>23.750997999999999</v>
      </c>
      <c r="AF14">
        <f t="shared" si="13"/>
        <v>1.4085686210113206</v>
      </c>
      <c r="AG14">
        <f t="shared" si="14"/>
        <v>261.83713390158687</v>
      </c>
    </row>
    <row r="15" spans="1:33" x14ac:dyDescent="0.3">
      <c r="A15">
        <v>24</v>
      </c>
      <c r="B15" t="s">
        <v>186</v>
      </c>
      <c r="C15" t="s">
        <v>205</v>
      </c>
      <c r="D15" t="s">
        <v>200</v>
      </c>
      <c r="E15" t="s">
        <v>182</v>
      </c>
      <c r="F15" s="10">
        <v>43645.431945023149</v>
      </c>
      <c r="G15" s="10">
        <v>43648.386110474537</v>
      </c>
      <c r="H15">
        <v>5570.2840571548404</v>
      </c>
      <c r="I15">
        <v>61.455170579935498</v>
      </c>
      <c r="J15" s="11">
        <f t="shared" si="0"/>
        <v>70.899970833328553</v>
      </c>
      <c r="K15">
        <v>0</v>
      </c>
      <c r="L15">
        <v>0</v>
      </c>
      <c r="M15">
        <f t="shared" si="1"/>
        <v>5570.2840571548404</v>
      </c>
      <c r="N15">
        <f t="shared" si="2"/>
        <v>61.455170579935498</v>
      </c>
      <c r="O15">
        <f t="shared" si="3"/>
        <v>1.1032681627968043E-2</v>
      </c>
      <c r="P15">
        <f>940</f>
        <v>940</v>
      </c>
      <c r="Q15">
        <v>12.936</v>
      </c>
      <c r="R15">
        <f t="shared" si="4"/>
        <v>4.0645283018867913</v>
      </c>
      <c r="S15">
        <v>23.22</v>
      </c>
      <c r="T15">
        <v>12.449000000000003</v>
      </c>
      <c r="U15">
        <v>0</v>
      </c>
      <c r="V15">
        <f t="shared" si="5"/>
        <v>12.449000000000003</v>
      </c>
      <c r="W15">
        <f t="shared" si="6"/>
        <v>910.55047169811326</v>
      </c>
      <c r="X15">
        <f t="shared" si="7"/>
        <v>8.2059999999999994E-2</v>
      </c>
      <c r="Y15">
        <v>296</v>
      </c>
      <c r="Z15">
        <f t="shared" si="8"/>
        <v>250.57595179539791</v>
      </c>
      <c r="AA15">
        <f t="shared" si="9"/>
        <v>2.9949017580990001</v>
      </c>
      <c r="AB15">
        <f t="shared" si="10"/>
        <v>253.5708535534969</v>
      </c>
      <c r="AC15">
        <f t="shared" si="11"/>
        <v>3.5764592082779632</v>
      </c>
      <c r="AD15">
        <f t="shared" si="12"/>
        <v>85.835020998671112</v>
      </c>
      <c r="AE15">
        <v>7.8933026666666661</v>
      </c>
      <c r="AF15">
        <f t="shared" si="13"/>
        <v>0.32082552084025145</v>
      </c>
      <c r="AG15">
        <f t="shared" si="14"/>
        <v>1087.4411462916721</v>
      </c>
    </row>
    <row r="16" spans="1:33" x14ac:dyDescent="0.3">
      <c r="A16">
        <v>25</v>
      </c>
      <c r="B16" t="s">
        <v>186</v>
      </c>
      <c r="C16" t="s">
        <v>205</v>
      </c>
      <c r="D16" t="s">
        <v>201</v>
      </c>
      <c r="E16" t="s">
        <v>182</v>
      </c>
      <c r="F16" s="10">
        <v>43645.433333969908</v>
      </c>
      <c r="G16" s="10">
        <v>43648.387499305558</v>
      </c>
      <c r="H16">
        <v>2277.7231596903198</v>
      </c>
      <c r="I16">
        <v>25.168203693225799</v>
      </c>
      <c r="J16" s="11">
        <f t="shared" si="0"/>
        <v>70.899968055600766</v>
      </c>
      <c r="K16">
        <v>0</v>
      </c>
      <c r="L16">
        <v>0</v>
      </c>
      <c r="M16">
        <f t="shared" si="1"/>
        <v>2277.7231596903198</v>
      </c>
      <c r="N16">
        <f t="shared" si="2"/>
        <v>25.168203693225799</v>
      </c>
      <c r="O16">
        <f t="shared" si="3"/>
        <v>1.1049720237576053E-2</v>
      </c>
      <c r="P16">
        <f>940</f>
        <v>940</v>
      </c>
      <c r="Q16">
        <v>12.936</v>
      </c>
      <c r="R16">
        <f t="shared" si="4"/>
        <v>6.7981132075471704</v>
      </c>
      <c r="S16">
        <v>20.67</v>
      </c>
      <c r="T16">
        <v>2.6550000000000002</v>
      </c>
      <c r="U16">
        <v>0</v>
      </c>
      <c r="V16">
        <f t="shared" si="5"/>
        <v>2.6550000000000002</v>
      </c>
      <c r="W16">
        <f t="shared" si="6"/>
        <v>917.61088679245279</v>
      </c>
      <c r="X16">
        <f t="shared" si="7"/>
        <v>8.2059999999999994E-2</v>
      </c>
      <c r="Y16">
        <v>296</v>
      </c>
      <c r="Z16">
        <f t="shared" si="8"/>
        <v>103.25652794088417</v>
      </c>
      <c r="AA16">
        <f t="shared" si="9"/>
        <v>1.2360353919877438</v>
      </c>
      <c r="AB16">
        <f t="shared" si="10"/>
        <v>104.49256333287191</v>
      </c>
      <c r="AC16">
        <f t="shared" si="11"/>
        <v>1.473802685650399</v>
      </c>
      <c r="AD16">
        <f t="shared" si="12"/>
        <v>35.371264455609577</v>
      </c>
      <c r="AE16">
        <v>13.017574999999999</v>
      </c>
      <c r="AF16">
        <f t="shared" si="13"/>
        <v>0.8849494853773584</v>
      </c>
      <c r="AG16">
        <f t="shared" si="14"/>
        <v>271.71930605822956</v>
      </c>
    </row>
    <row r="17" spans="1:33" x14ac:dyDescent="0.3">
      <c r="A17">
        <v>26</v>
      </c>
      <c r="B17" t="s">
        <v>186</v>
      </c>
      <c r="C17" t="s">
        <v>205</v>
      </c>
      <c r="D17" t="s">
        <v>202</v>
      </c>
      <c r="E17" t="s">
        <v>182</v>
      </c>
      <c r="F17" s="10">
        <v>43645.434722916667</v>
      </c>
      <c r="G17" s="10">
        <v>43648.388888136571</v>
      </c>
      <c r="H17">
        <v>1247.70456091613</v>
      </c>
      <c r="I17">
        <v>13.8293173806452</v>
      </c>
      <c r="J17" s="11">
        <f t="shared" si="0"/>
        <v>70.899965277698357</v>
      </c>
      <c r="K17">
        <v>0</v>
      </c>
      <c r="L17">
        <v>0</v>
      </c>
      <c r="M17">
        <f t="shared" si="1"/>
        <v>1247.70456091613</v>
      </c>
      <c r="N17">
        <f t="shared" si="2"/>
        <v>13.8293173806452</v>
      </c>
      <c r="O17">
        <f t="shared" si="3"/>
        <v>1.108380766877296E-2</v>
      </c>
      <c r="P17">
        <f>940</f>
        <v>940</v>
      </c>
      <c r="Q17">
        <v>12.936</v>
      </c>
      <c r="R17">
        <f t="shared" si="4"/>
        <v>6.34</v>
      </c>
      <c r="S17">
        <v>19.649999999999999</v>
      </c>
      <c r="T17">
        <v>2.8489999999999993</v>
      </c>
      <c r="U17">
        <v>0</v>
      </c>
      <c r="V17">
        <f t="shared" si="5"/>
        <v>2.8489999999999993</v>
      </c>
      <c r="W17">
        <f t="shared" si="6"/>
        <v>917.875</v>
      </c>
      <c r="X17">
        <f t="shared" si="7"/>
        <v>8.2059999999999994E-2</v>
      </c>
      <c r="Y17">
        <v>296</v>
      </c>
      <c r="Z17">
        <f t="shared" si="8"/>
        <v>56.578747118994649</v>
      </c>
      <c r="AA17">
        <f t="shared" si="9"/>
        <v>0.6793669471410021</v>
      </c>
      <c r="AB17">
        <f t="shared" si="10"/>
        <v>57.258114066135654</v>
      </c>
      <c r="AC17">
        <f t="shared" si="11"/>
        <v>0.80759015666466405</v>
      </c>
      <c r="AD17">
        <f t="shared" si="12"/>
        <v>19.382163759951936</v>
      </c>
      <c r="AE17">
        <v>13.331894</v>
      </c>
      <c r="AF17">
        <f t="shared" si="13"/>
        <v>0.84524207959999997</v>
      </c>
      <c r="AG17">
        <f t="shared" si="14"/>
        <v>145.38192217813864</v>
      </c>
    </row>
    <row r="18" spans="1:33" x14ac:dyDescent="0.3">
      <c r="A18">
        <v>30</v>
      </c>
      <c r="B18" t="s">
        <v>185</v>
      </c>
      <c r="C18" t="s">
        <v>206</v>
      </c>
      <c r="D18" t="s">
        <v>203</v>
      </c>
      <c r="E18" t="s">
        <v>182</v>
      </c>
      <c r="F18" s="10">
        <v>43645.436111863426</v>
      </c>
      <c r="G18" s="10">
        <v>43648.390276967591</v>
      </c>
      <c r="H18">
        <v>4221.5447438838701</v>
      </c>
      <c r="I18">
        <v>46.603399637741902</v>
      </c>
      <c r="J18" s="11">
        <f t="shared" si="0"/>
        <v>70.89996249997057</v>
      </c>
      <c r="K18">
        <v>0</v>
      </c>
      <c r="L18">
        <v>0</v>
      </c>
      <c r="M18">
        <f t="shared" si="1"/>
        <v>4221.5447438838701</v>
      </c>
      <c r="N18">
        <f t="shared" si="2"/>
        <v>46.603399637741902</v>
      </c>
      <c r="O18">
        <f t="shared" si="3"/>
        <v>1.1039418616908046E-2</v>
      </c>
      <c r="P18">
        <f>940</f>
        <v>940</v>
      </c>
      <c r="Q18">
        <v>12.936</v>
      </c>
      <c r="R18">
        <f t="shared" si="4"/>
        <v>7.3456603773584916</v>
      </c>
      <c r="S18">
        <v>23.71</v>
      </c>
      <c r="T18">
        <v>4.2439999999999998</v>
      </c>
      <c r="U18">
        <v>0</v>
      </c>
      <c r="V18">
        <f t="shared" si="5"/>
        <v>4.2439999999999998</v>
      </c>
      <c r="W18">
        <f t="shared" si="6"/>
        <v>915.47433962264154</v>
      </c>
      <c r="X18">
        <f t="shared" si="7"/>
        <v>8.2059999999999994E-2</v>
      </c>
      <c r="Y18">
        <v>296</v>
      </c>
      <c r="Z18">
        <f t="shared" si="8"/>
        <v>190.93062524757033</v>
      </c>
      <c r="AA18">
        <f t="shared" si="9"/>
        <v>2.2834100238039143</v>
      </c>
      <c r="AB18">
        <f t="shared" si="10"/>
        <v>193.21403527137426</v>
      </c>
      <c r="AC18">
        <f t="shared" si="11"/>
        <v>2.7251641391411803</v>
      </c>
      <c r="AD18">
        <f t="shared" si="12"/>
        <v>65.40393933938833</v>
      </c>
      <c r="AE18">
        <v>24.173805000000002</v>
      </c>
      <c r="AF18">
        <f t="shared" si="13"/>
        <v>1.7757256155849059</v>
      </c>
      <c r="AG18">
        <f t="shared" si="14"/>
        <v>270.55707340813052</v>
      </c>
    </row>
    <row r="19" spans="1:33" x14ac:dyDescent="0.3">
      <c r="A19">
        <v>9</v>
      </c>
      <c r="B19" t="s">
        <v>185</v>
      </c>
      <c r="C19" t="s">
        <v>205</v>
      </c>
      <c r="D19" t="s">
        <v>191</v>
      </c>
      <c r="E19" t="s">
        <v>183</v>
      </c>
      <c r="F19" s="10">
        <v>43645.437500810185</v>
      </c>
      <c r="G19" s="10">
        <v>43648.397222222222</v>
      </c>
      <c r="H19">
        <v>2399.7578485580598</v>
      </c>
      <c r="I19">
        <v>26.536221220903201</v>
      </c>
      <c r="J19" s="11">
        <f t="shared" si="0"/>
        <v>71.033313888881821</v>
      </c>
      <c r="K19">
        <v>0</v>
      </c>
      <c r="L19">
        <v>0</v>
      </c>
      <c r="M19">
        <f t="shared" si="1"/>
        <v>2399.7578485580598</v>
      </c>
      <c r="N19">
        <f t="shared" si="2"/>
        <v>26.536221220903201</v>
      </c>
      <c r="O19">
        <f t="shared" si="3"/>
        <v>1.1057874542153491E-2</v>
      </c>
      <c r="P19">
        <f>940</f>
        <v>940</v>
      </c>
      <c r="Q19">
        <v>12.936</v>
      </c>
      <c r="R19">
        <f t="shared" si="4"/>
        <v>7.616603773584905</v>
      </c>
      <c r="S19">
        <v>24.08</v>
      </c>
      <c r="T19">
        <v>3.8960000000000008</v>
      </c>
      <c r="U19">
        <v>0</v>
      </c>
      <c r="V19">
        <f t="shared" si="5"/>
        <v>3.8960000000000008</v>
      </c>
      <c r="W19">
        <f t="shared" si="6"/>
        <v>915.55139622641514</v>
      </c>
      <c r="X19">
        <f t="shared" si="7"/>
        <v>8.2059999999999994E-2</v>
      </c>
      <c r="Y19">
        <v>296</v>
      </c>
      <c r="Z19">
        <f t="shared" si="8"/>
        <v>108.54458745673716</v>
      </c>
      <c r="AA19">
        <f t="shared" si="9"/>
        <v>1.3002951328536076</v>
      </c>
      <c r="AB19">
        <f t="shared" si="10"/>
        <v>109.84488258959077</v>
      </c>
      <c r="AC19">
        <f t="shared" si="11"/>
        <v>1.5463854433346909</v>
      </c>
      <c r="AD19">
        <f t="shared" si="12"/>
        <v>37.113250640032582</v>
      </c>
      <c r="AE19">
        <v>10.950650000000001</v>
      </c>
      <c r="AF19">
        <f t="shared" si="13"/>
        <v>0.83406762113207544</v>
      </c>
      <c r="AG19">
        <f t="shared" si="14"/>
        <v>338.91367763587164</v>
      </c>
    </row>
    <row r="20" spans="1:33" x14ac:dyDescent="0.3">
      <c r="A20">
        <v>10</v>
      </c>
      <c r="B20" t="s">
        <v>186</v>
      </c>
      <c r="C20" t="s">
        <v>205</v>
      </c>
      <c r="D20" t="s">
        <v>202</v>
      </c>
      <c r="E20" t="s">
        <v>183</v>
      </c>
      <c r="F20" s="10">
        <v>43645.438889756944</v>
      </c>
      <c r="G20" s="10">
        <v>43648.398611111108</v>
      </c>
      <c r="H20">
        <v>1896.90071293548</v>
      </c>
      <c r="I20">
        <v>21.015829454774199</v>
      </c>
      <c r="J20" s="11">
        <f t="shared" si="0"/>
        <v>71.033312499930616</v>
      </c>
      <c r="K20">
        <v>0</v>
      </c>
      <c r="L20">
        <v>0</v>
      </c>
      <c r="M20">
        <f t="shared" si="1"/>
        <v>1896.90071293548</v>
      </c>
      <c r="N20">
        <f t="shared" si="2"/>
        <v>21.015829454774199</v>
      </c>
      <c r="O20">
        <f t="shared" si="3"/>
        <v>1.1079035034075091E-2</v>
      </c>
      <c r="P20">
        <f>940</f>
        <v>940</v>
      </c>
      <c r="Q20">
        <v>12.936</v>
      </c>
      <c r="R20">
        <f t="shared" si="4"/>
        <v>9.0939622641509441</v>
      </c>
      <c r="S20">
        <v>26.55</v>
      </c>
      <c r="T20">
        <v>2.4510000000000014</v>
      </c>
      <c r="U20">
        <v>0</v>
      </c>
      <c r="V20">
        <f t="shared" si="5"/>
        <v>2.4510000000000014</v>
      </c>
      <c r="W20">
        <f t="shared" si="6"/>
        <v>915.519037735849</v>
      </c>
      <c r="X20">
        <f t="shared" si="7"/>
        <v>8.2059999999999994E-2</v>
      </c>
      <c r="Y20">
        <v>296</v>
      </c>
      <c r="Z20">
        <f t="shared" si="8"/>
        <v>85.796584999792685</v>
      </c>
      <c r="AA20">
        <f t="shared" si="9"/>
        <v>1.0297553186014299</v>
      </c>
      <c r="AB20">
        <f t="shared" si="10"/>
        <v>86.826340318394116</v>
      </c>
      <c r="AC20">
        <f t="shared" si="11"/>
        <v>1.2223326952192879</v>
      </c>
      <c r="AD20">
        <f t="shared" si="12"/>
        <v>29.335984685262908</v>
      </c>
      <c r="AE20">
        <v>13.331894</v>
      </c>
      <c r="AF20">
        <f t="shared" si="13"/>
        <v>1.2123974094566039</v>
      </c>
      <c r="AG20">
        <f t="shared" si="14"/>
        <v>220.04363885028567</v>
      </c>
    </row>
    <row r="21" spans="1:33" x14ac:dyDescent="0.3">
      <c r="A21">
        <v>11</v>
      </c>
      <c r="B21" t="s">
        <v>185</v>
      </c>
      <c r="C21" t="s">
        <v>204</v>
      </c>
      <c r="D21" s="12" t="s">
        <v>190</v>
      </c>
      <c r="E21" t="s">
        <v>183</v>
      </c>
      <c r="F21" s="10">
        <v>43645.440278703703</v>
      </c>
      <c r="G21" s="10">
        <v>43648.399999942128</v>
      </c>
      <c r="H21">
        <v>1950.34983995161</v>
      </c>
      <c r="I21">
        <v>21.593571368967702</v>
      </c>
      <c r="J21" s="11">
        <f t="shared" si="0"/>
        <v>71.03330972220283</v>
      </c>
      <c r="K21">
        <v>0</v>
      </c>
      <c r="L21">
        <v>0</v>
      </c>
      <c r="M21">
        <f t="shared" si="1"/>
        <v>1950.34983995161</v>
      </c>
      <c r="N21">
        <f t="shared" si="2"/>
        <v>21.593571368967702</v>
      </c>
      <c r="O21">
        <f t="shared" si="3"/>
        <v>1.1071640034335306E-2</v>
      </c>
      <c r="P21">
        <f>940</f>
        <v>940</v>
      </c>
      <c r="Q21">
        <v>12.936</v>
      </c>
      <c r="R21">
        <f t="shared" si="4"/>
        <v>5.3611320754716969</v>
      </c>
      <c r="S21">
        <v>18.809999999999999</v>
      </c>
      <c r="T21">
        <v>4.6030000000000015</v>
      </c>
      <c r="U21">
        <v>0</v>
      </c>
      <c r="V21">
        <f t="shared" si="5"/>
        <v>4.6030000000000015</v>
      </c>
      <c r="W21">
        <f t="shared" si="6"/>
        <v>917.09986792452833</v>
      </c>
      <c r="X21">
        <f t="shared" si="7"/>
        <v>8.2059999999999994E-2</v>
      </c>
      <c r="Y21">
        <v>296</v>
      </c>
      <c r="Z21">
        <f t="shared" si="8"/>
        <v>88.36640200444532</v>
      </c>
      <c r="AA21">
        <f t="shared" si="9"/>
        <v>1.0598910769661332</v>
      </c>
      <c r="AB21">
        <f t="shared" si="10"/>
        <v>89.426293081411458</v>
      </c>
      <c r="AC21">
        <f t="shared" si="11"/>
        <v>1.2589346242085571</v>
      </c>
      <c r="AD21">
        <f t="shared" si="12"/>
        <v>30.214430981005371</v>
      </c>
      <c r="AE21">
        <v>38.127872333333329</v>
      </c>
      <c r="AF21">
        <f t="shared" si="13"/>
        <v>2.0440855933572322</v>
      </c>
      <c r="AG21">
        <f t="shared" si="14"/>
        <v>79.244996198202159</v>
      </c>
    </row>
    <row r="22" spans="1:33" x14ac:dyDescent="0.3">
      <c r="A22">
        <v>12</v>
      </c>
      <c r="B22" t="s">
        <v>185</v>
      </c>
      <c r="C22" t="s">
        <v>204</v>
      </c>
      <c r="D22" t="s">
        <v>189</v>
      </c>
      <c r="E22" t="s">
        <v>183</v>
      </c>
      <c r="F22" s="10">
        <v>43645.441667650462</v>
      </c>
      <c r="G22" s="10">
        <v>43648.401388831022</v>
      </c>
      <c r="H22">
        <v>2338.05603510323</v>
      </c>
      <c r="I22">
        <v>25.807313884741902</v>
      </c>
      <c r="J22" s="11">
        <f t="shared" si="0"/>
        <v>71.033308333426248</v>
      </c>
      <c r="K22">
        <v>0</v>
      </c>
      <c r="L22">
        <v>0</v>
      </c>
      <c r="M22">
        <f t="shared" si="1"/>
        <v>2338.05603510323</v>
      </c>
      <c r="N22">
        <f t="shared" si="2"/>
        <v>25.807313884741902</v>
      </c>
      <c r="O22">
        <f t="shared" si="3"/>
        <v>1.1037936429783837E-2</v>
      </c>
      <c r="P22">
        <f>940</f>
        <v>940</v>
      </c>
      <c r="Q22">
        <v>12.936</v>
      </c>
      <c r="R22">
        <f t="shared" si="4"/>
        <v>6.5588679245283021</v>
      </c>
      <c r="S22">
        <v>20.34</v>
      </c>
      <c r="T22">
        <v>2.9590000000000014</v>
      </c>
      <c r="U22">
        <v>0</v>
      </c>
      <c r="V22">
        <f t="shared" si="5"/>
        <v>2.9590000000000014</v>
      </c>
      <c r="W22">
        <f t="shared" si="6"/>
        <v>917.54613207547175</v>
      </c>
      <c r="X22">
        <f t="shared" si="7"/>
        <v>8.2059999999999994E-2</v>
      </c>
      <c r="Y22">
        <v>296</v>
      </c>
      <c r="Z22">
        <f t="shared" si="8"/>
        <v>105.98413182763514</v>
      </c>
      <c r="AA22">
        <f t="shared" si="9"/>
        <v>1.2673332854858721</v>
      </c>
      <c r="AB22">
        <f t="shared" si="10"/>
        <v>107.25146511312101</v>
      </c>
      <c r="AC22">
        <f t="shared" si="11"/>
        <v>1.5098756854979756</v>
      </c>
      <c r="AD22">
        <f t="shared" si="12"/>
        <v>36.237016451951412</v>
      </c>
      <c r="AE22">
        <v>22.383377666666664</v>
      </c>
      <c r="AF22">
        <f t="shared" si="13"/>
        <v>1.4680961782050315</v>
      </c>
      <c r="AG22">
        <f t="shared" si="14"/>
        <v>161.89253021413114</v>
      </c>
    </row>
    <row r="23" spans="1:33" x14ac:dyDescent="0.3">
      <c r="A23">
        <v>13</v>
      </c>
      <c r="B23" t="s">
        <v>185</v>
      </c>
      <c r="C23" t="s">
        <v>206</v>
      </c>
      <c r="D23" t="s">
        <v>199</v>
      </c>
      <c r="E23" t="s">
        <v>183</v>
      </c>
      <c r="F23" s="10">
        <v>43645.443056597222</v>
      </c>
      <c r="G23" s="10">
        <v>43648.402777719908</v>
      </c>
      <c r="H23">
        <v>1724.7219536</v>
      </c>
      <c r="I23">
        <v>19.0932312815806</v>
      </c>
      <c r="J23" s="11">
        <f t="shared" si="0"/>
        <v>71.033306944475044</v>
      </c>
      <c r="K23">
        <v>0</v>
      </c>
      <c r="L23">
        <v>0</v>
      </c>
      <c r="M23">
        <f t="shared" si="1"/>
        <v>1724.7219536</v>
      </c>
      <c r="N23">
        <f t="shared" si="2"/>
        <v>19.0932312815806</v>
      </c>
      <c r="O23">
        <f t="shared" si="3"/>
        <v>1.1070324258195608E-2</v>
      </c>
      <c r="P23">
        <f>940</f>
        <v>940</v>
      </c>
      <c r="Q23">
        <v>12.936</v>
      </c>
      <c r="R23">
        <f t="shared" si="4"/>
        <v>6.1901886792452832</v>
      </c>
      <c r="S23">
        <v>20.27</v>
      </c>
      <c r="T23">
        <v>3.8659999999999997</v>
      </c>
      <c r="U23">
        <v>0</v>
      </c>
      <c r="V23">
        <f t="shared" si="5"/>
        <v>3.8659999999999997</v>
      </c>
      <c r="W23">
        <f t="shared" si="6"/>
        <v>917.00781132075474</v>
      </c>
      <c r="X23">
        <f t="shared" si="7"/>
        <v>8.2059999999999994E-2</v>
      </c>
      <c r="Y23">
        <v>296</v>
      </c>
      <c r="Z23">
        <f t="shared" si="8"/>
        <v>78.135815445237469</v>
      </c>
      <c r="AA23">
        <f t="shared" si="9"/>
        <v>0.93707121425374962</v>
      </c>
      <c r="AB23">
        <f t="shared" si="10"/>
        <v>79.072886659491218</v>
      </c>
      <c r="AC23">
        <f t="shared" si="11"/>
        <v>1.1131804228303845</v>
      </c>
      <c r="AD23">
        <f t="shared" si="12"/>
        <v>26.716330147929227</v>
      </c>
      <c r="AE23">
        <v>23.750997999999999</v>
      </c>
      <c r="AF23">
        <f t="shared" si="13"/>
        <v>1.4702315894037734</v>
      </c>
      <c r="AG23">
        <f t="shared" si="14"/>
        <v>112.48508440752354</v>
      </c>
    </row>
    <row r="24" spans="1:33" x14ac:dyDescent="0.3">
      <c r="A24">
        <v>14</v>
      </c>
      <c r="B24" t="s">
        <v>186</v>
      </c>
      <c r="C24" t="s">
        <v>206</v>
      </c>
      <c r="D24" t="s">
        <v>192</v>
      </c>
      <c r="E24" t="s">
        <v>183</v>
      </c>
      <c r="F24" s="10">
        <v>43645.444445543981</v>
      </c>
      <c r="G24" s="10">
        <v>43648.404166608794</v>
      </c>
      <c r="H24">
        <v>2506.41106486129</v>
      </c>
      <c r="I24">
        <v>27.691720146129001</v>
      </c>
      <c r="J24" s="11">
        <f t="shared" si="0"/>
        <v>71.033305555523839</v>
      </c>
      <c r="K24">
        <v>0</v>
      </c>
      <c r="L24">
        <v>0</v>
      </c>
      <c r="M24">
        <f t="shared" si="1"/>
        <v>2506.41106486129</v>
      </c>
      <c r="N24">
        <f t="shared" si="2"/>
        <v>27.691720146129001</v>
      </c>
      <c r="O24">
        <f t="shared" si="3"/>
        <v>1.1048355369298339E-2</v>
      </c>
      <c r="P24">
        <f>940</f>
        <v>940</v>
      </c>
      <c r="Q24">
        <v>12.936</v>
      </c>
      <c r="R24">
        <f t="shared" si="4"/>
        <v>7.303396226415094</v>
      </c>
      <c r="S24">
        <v>22.36</v>
      </c>
      <c r="T24">
        <v>3.0059999999999993</v>
      </c>
      <c r="U24">
        <v>0</v>
      </c>
      <c r="V24">
        <f t="shared" si="5"/>
        <v>3.0059999999999993</v>
      </c>
      <c r="W24">
        <f t="shared" si="6"/>
        <v>916.7546037735849</v>
      </c>
      <c r="X24">
        <f t="shared" si="7"/>
        <v>8.2059999999999994E-2</v>
      </c>
      <c r="Y24">
        <v>296</v>
      </c>
      <c r="Z24">
        <f t="shared" si="8"/>
        <v>113.51765761344572</v>
      </c>
      <c r="AA24">
        <f t="shared" si="9"/>
        <v>1.3586987071706573</v>
      </c>
      <c r="AB24">
        <f t="shared" si="10"/>
        <v>114.87635632061638</v>
      </c>
      <c r="AC24">
        <f t="shared" si="11"/>
        <v>1.6172182249187632</v>
      </c>
      <c r="AD24">
        <f t="shared" si="12"/>
        <v>38.813237398050319</v>
      </c>
      <c r="AE24">
        <v>10.888519666666667</v>
      </c>
      <c r="AF24">
        <f t="shared" si="13"/>
        <v>0.79523173444779871</v>
      </c>
      <c r="AG24">
        <f t="shared" si="14"/>
        <v>356.46018546368958</v>
      </c>
    </row>
    <row r="25" spans="1:33" x14ac:dyDescent="0.3">
      <c r="A25">
        <v>15</v>
      </c>
      <c r="B25" t="s">
        <v>185</v>
      </c>
      <c r="C25" t="s">
        <v>206</v>
      </c>
      <c r="D25" t="s">
        <v>203</v>
      </c>
      <c r="E25" t="s">
        <v>183</v>
      </c>
      <c r="F25" s="10">
        <v>43645.44583449074</v>
      </c>
      <c r="G25" s="10">
        <v>43648.405555497688</v>
      </c>
      <c r="H25">
        <v>1040.6417333096799</v>
      </c>
      <c r="I25">
        <v>11.550507448677401</v>
      </c>
      <c r="J25" s="11">
        <f t="shared" si="0"/>
        <v>71.033304166747257</v>
      </c>
      <c r="K25">
        <v>0</v>
      </c>
      <c r="L25">
        <v>0</v>
      </c>
      <c r="M25">
        <f t="shared" si="1"/>
        <v>1040.6417333096799</v>
      </c>
      <c r="N25">
        <f t="shared" si="2"/>
        <v>11.550507448677401</v>
      </c>
      <c r="O25">
        <f t="shared" si="3"/>
        <v>1.1099408258346426E-2</v>
      </c>
      <c r="P25">
        <f>940</f>
        <v>940</v>
      </c>
      <c r="Q25">
        <v>12.936</v>
      </c>
      <c r="R25">
        <f t="shared" si="4"/>
        <v>6.2328301886792454</v>
      </c>
      <c r="S25">
        <v>19.53</v>
      </c>
      <c r="T25">
        <v>3.0130000000000017</v>
      </c>
      <c r="U25">
        <v>0</v>
      </c>
      <c r="V25">
        <f t="shared" si="5"/>
        <v>3.0130000000000017</v>
      </c>
      <c r="W25">
        <f t="shared" si="6"/>
        <v>917.81816981132079</v>
      </c>
      <c r="X25">
        <f t="shared" si="7"/>
        <v>8.2059999999999994E-2</v>
      </c>
      <c r="Y25">
        <v>296</v>
      </c>
      <c r="Z25">
        <f t="shared" si="8"/>
        <v>47.186298642501427</v>
      </c>
      <c r="AA25">
        <f t="shared" si="9"/>
        <v>0.56738499223616279</v>
      </c>
      <c r="AB25">
        <f t="shared" si="10"/>
        <v>47.753683634737591</v>
      </c>
      <c r="AC25">
        <f t="shared" si="11"/>
        <v>0.67227174907474552</v>
      </c>
      <c r="AD25">
        <f t="shared" si="12"/>
        <v>16.134521977793892</v>
      </c>
      <c r="AE25">
        <v>24.173805000000002</v>
      </c>
      <c r="AF25">
        <f t="shared" si="13"/>
        <v>1.5067122157924528</v>
      </c>
      <c r="AG25">
        <f t="shared" si="14"/>
        <v>66.74382447361468</v>
      </c>
    </row>
    <row r="26" spans="1:33" x14ac:dyDescent="0.3">
      <c r="A26">
        <v>16</v>
      </c>
      <c r="B26" t="s">
        <v>186</v>
      </c>
      <c r="C26" t="s">
        <v>206</v>
      </c>
      <c r="D26" t="s">
        <v>194</v>
      </c>
      <c r="E26" t="s">
        <v>183</v>
      </c>
      <c r="F26" s="10">
        <v>43645.447223437499</v>
      </c>
      <c r="G26" s="10">
        <v>43648.406944386574</v>
      </c>
      <c r="H26">
        <v>5377.5525306612899</v>
      </c>
      <c r="I26">
        <v>59.245971365516098</v>
      </c>
      <c r="J26" s="11">
        <f t="shared" si="0"/>
        <v>71.033302777796052</v>
      </c>
      <c r="K26">
        <v>0</v>
      </c>
      <c r="L26">
        <v>0</v>
      </c>
      <c r="M26">
        <f t="shared" si="1"/>
        <v>5377.5525306612899</v>
      </c>
      <c r="N26">
        <f t="shared" si="2"/>
        <v>59.245971365516098</v>
      </c>
      <c r="O26">
        <f t="shared" si="3"/>
        <v>1.1017274313493407E-2</v>
      </c>
      <c r="P26">
        <f>940</f>
        <v>940</v>
      </c>
      <c r="Q26">
        <v>12.936</v>
      </c>
      <c r="R26">
        <f t="shared" si="4"/>
        <v>6.4694339622641506</v>
      </c>
      <c r="S26">
        <v>24.57</v>
      </c>
      <c r="T26">
        <v>7.4260000000000002</v>
      </c>
      <c r="U26">
        <v>0</v>
      </c>
      <c r="V26">
        <f t="shared" si="5"/>
        <v>7.4260000000000002</v>
      </c>
      <c r="W26">
        <f t="shared" si="6"/>
        <v>913.1685660377359</v>
      </c>
      <c r="X26">
        <f t="shared" si="7"/>
        <v>8.2059999999999994E-2</v>
      </c>
      <c r="Y26">
        <v>296</v>
      </c>
      <c r="Z26">
        <f t="shared" si="8"/>
        <v>242.60158683576461</v>
      </c>
      <c r="AA26">
        <f t="shared" si="9"/>
        <v>2.8955422503132775</v>
      </c>
      <c r="AB26">
        <f t="shared" si="10"/>
        <v>245.49712908607788</v>
      </c>
      <c r="AC26">
        <f t="shared" si="11"/>
        <v>3.4560849557289148</v>
      </c>
      <c r="AD26">
        <f t="shared" si="12"/>
        <v>82.946038937493952</v>
      </c>
      <c r="AE26">
        <v>13.017574999999999</v>
      </c>
      <c r="AF26">
        <f t="shared" si="13"/>
        <v>0.84216341811320738</v>
      </c>
      <c r="AG26">
        <f t="shared" si="14"/>
        <v>637.18502822141579</v>
      </c>
    </row>
    <row r="27" spans="1:33" x14ac:dyDescent="0.3">
      <c r="A27">
        <v>19</v>
      </c>
      <c r="B27" t="s">
        <v>186</v>
      </c>
      <c r="C27" t="s">
        <v>205</v>
      </c>
      <c r="D27" t="s">
        <v>195</v>
      </c>
      <c r="E27" t="s">
        <v>183</v>
      </c>
      <c r="F27" s="10">
        <v>43645.448612384258</v>
      </c>
      <c r="G27" s="10">
        <v>43648.40833327546</v>
      </c>
      <c r="H27">
        <v>1653.8763931419401</v>
      </c>
      <c r="I27">
        <v>18.362925755999999</v>
      </c>
      <c r="J27" s="11">
        <f t="shared" si="0"/>
        <v>71.033301388844848</v>
      </c>
      <c r="K27">
        <v>0</v>
      </c>
      <c r="L27">
        <v>0</v>
      </c>
      <c r="M27">
        <f t="shared" si="1"/>
        <v>1653.8763931419401</v>
      </c>
      <c r="N27">
        <f t="shared" si="2"/>
        <v>18.362925755999999</v>
      </c>
      <c r="O27">
        <f t="shared" si="3"/>
        <v>1.1102961401556231E-2</v>
      </c>
      <c r="P27">
        <f>940</f>
        <v>940</v>
      </c>
      <c r="Q27">
        <v>12.936</v>
      </c>
      <c r="R27">
        <f t="shared" si="4"/>
        <v>7.2852830188679247</v>
      </c>
      <c r="S27">
        <v>21.73</v>
      </c>
      <c r="T27">
        <v>2.4239999999999995</v>
      </c>
      <c r="U27">
        <v>0</v>
      </c>
      <c r="V27">
        <f t="shared" si="5"/>
        <v>2.4239999999999995</v>
      </c>
      <c r="W27">
        <f t="shared" si="6"/>
        <v>917.35471698113213</v>
      </c>
      <c r="X27">
        <f t="shared" si="7"/>
        <v>8.2059999999999994E-2</v>
      </c>
      <c r="Y27">
        <v>296</v>
      </c>
      <c r="Z27">
        <f t="shared" si="8"/>
        <v>74.954613494040288</v>
      </c>
      <c r="AA27">
        <f t="shared" si="9"/>
        <v>0.90156969553396982</v>
      </c>
      <c r="AB27">
        <f t="shared" si="10"/>
        <v>75.856183189574253</v>
      </c>
      <c r="AC27">
        <f t="shared" si="11"/>
        <v>1.067896067146427</v>
      </c>
      <c r="AD27">
        <f t="shared" si="12"/>
        <v>25.629505611514247</v>
      </c>
      <c r="AE27">
        <v>14.022479333333331</v>
      </c>
      <c r="AF27">
        <f t="shared" si="13"/>
        <v>1.0215773056955975</v>
      </c>
      <c r="AG27">
        <f t="shared" si="14"/>
        <v>182.77442242749072</v>
      </c>
    </row>
    <row r="28" spans="1:33" x14ac:dyDescent="0.3">
      <c r="A28">
        <v>20</v>
      </c>
      <c r="B28" t="s">
        <v>185</v>
      </c>
      <c r="C28" t="s">
        <v>206</v>
      </c>
      <c r="D28" t="s">
        <v>198</v>
      </c>
      <c r="E28" t="s">
        <v>183</v>
      </c>
      <c r="F28" s="10">
        <v>43645.450001331017</v>
      </c>
      <c r="G28" s="10">
        <v>43648.409722164353</v>
      </c>
      <c r="H28">
        <v>1437.80354717097</v>
      </c>
      <c r="I28">
        <v>15.9220416835806</v>
      </c>
      <c r="J28" s="11">
        <f t="shared" si="0"/>
        <v>71.033300000068266</v>
      </c>
      <c r="K28">
        <v>0</v>
      </c>
      <c r="L28">
        <v>0</v>
      </c>
      <c r="M28">
        <f t="shared" si="1"/>
        <v>1437.80354717097</v>
      </c>
      <c r="N28">
        <f t="shared" si="2"/>
        <v>15.9220416835806</v>
      </c>
      <c r="O28">
        <f t="shared" si="3"/>
        <v>1.1073864517102421E-2</v>
      </c>
      <c r="P28">
        <f>940</f>
        <v>940</v>
      </c>
      <c r="Q28">
        <v>12.936</v>
      </c>
      <c r="R28">
        <f t="shared" si="4"/>
        <v>7.6577358490566034</v>
      </c>
      <c r="S28">
        <v>22.09</v>
      </c>
      <c r="T28">
        <v>1.7970000000000006</v>
      </c>
      <c r="U28">
        <v>0</v>
      </c>
      <c r="V28">
        <f t="shared" si="5"/>
        <v>1.7970000000000006</v>
      </c>
      <c r="W28">
        <f t="shared" si="6"/>
        <v>917.60926415094343</v>
      </c>
      <c r="X28">
        <f t="shared" si="7"/>
        <v>8.2059999999999994E-2</v>
      </c>
      <c r="Y28">
        <v>296</v>
      </c>
      <c r="Z28">
        <f t="shared" si="8"/>
        <v>65.180151055251443</v>
      </c>
      <c r="AA28">
        <f t="shared" si="9"/>
        <v>0.78194584215596852</v>
      </c>
      <c r="AB28">
        <f t="shared" si="10"/>
        <v>65.962096897407406</v>
      </c>
      <c r="AC28">
        <f t="shared" si="11"/>
        <v>0.92860808800019168</v>
      </c>
      <c r="AD28">
        <f t="shared" si="12"/>
        <v>22.2865941120046</v>
      </c>
      <c r="AE28">
        <v>7.2037573333333329</v>
      </c>
      <c r="AF28">
        <f t="shared" si="13"/>
        <v>0.55164470779371066</v>
      </c>
      <c r="AG28">
        <f t="shared" si="14"/>
        <v>309.37458163505511</v>
      </c>
    </row>
    <row r="29" spans="1:33" x14ac:dyDescent="0.3">
      <c r="A29">
        <v>22</v>
      </c>
      <c r="B29" t="s">
        <v>186</v>
      </c>
      <c r="C29" t="s">
        <v>206</v>
      </c>
      <c r="D29" t="s">
        <v>197</v>
      </c>
      <c r="E29" t="s">
        <v>183</v>
      </c>
      <c r="F29" s="10">
        <v>43645.451390277776</v>
      </c>
      <c r="G29" s="10">
        <v>43648.411111053239</v>
      </c>
      <c r="H29">
        <v>1234.70498163548</v>
      </c>
      <c r="I29">
        <v>13.686720778645199</v>
      </c>
      <c r="J29" s="11">
        <f t="shared" si="0"/>
        <v>71.033298611117061</v>
      </c>
      <c r="K29">
        <v>0</v>
      </c>
      <c r="L29">
        <v>0</v>
      </c>
      <c r="M29">
        <f t="shared" si="1"/>
        <v>1234.70498163548</v>
      </c>
      <c r="N29">
        <f t="shared" si="2"/>
        <v>13.686720778645199</v>
      </c>
      <c r="O29">
        <f t="shared" si="3"/>
        <v>1.1085013004900881E-2</v>
      </c>
      <c r="P29">
        <f>940</f>
        <v>940</v>
      </c>
      <c r="Q29">
        <v>12.936</v>
      </c>
      <c r="R29">
        <f t="shared" si="4"/>
        <v>6.7581132075471713</v>
      </c>
      <c r="S29">
        <v>20.53</v>
      </c>
      <c r="T29">
        <v>2.6209999999999996</v>
      </c>
      <c r="U29">
        <v>0</v>
      </c>
      <c r="V29">
        <f t="shared" si="5"/>
        <v>2.6209999999999996</v>
      </c>
      <c r="W29">
        <f t="shared" si="6"/>
        <v>917.68488679245286</v>
      </c>
      <c r="X29">
        <f t="shared" si="7"/>
        <v>8.2059999999999994E-2</v>
      </c>
      <c r="Y29">
        <v>296</v>
      </c>
      <c r="Z29">
        <f t="shared" si="8"/>
        <v>55.977668019489684</v>
      </c>
      <c r="AA29">
        <f t="shared" si="9"/>
        <v>0.67222260947840629</v>
      </c>
      <c r="AB29">
        <f t="shared" si="10"/>
        <v>56.649890628968087</v>
      </c>
      <c r="AC29">
        <f t="shared" si="11"/>
        <v>0.79751175486171355</v>
      </c>
      <c r="AD29">
        <f t="shared" si="12"/>
        <v>19.140282116681124</v>
      </c>
      <c r="AE29">
        <v>13.902377999999999</v>
      </c>
      <c r="AF29">
        <f t="shared" si="13"/>
        <v>0.93953844378113216</v>
      </c>
      <c r="AG29">
        <f t="shared" si="14"/>
        <v>137.67631779743814</v>
      </c>
    </row>
    <row r="30" spans="1:33" x14ac:dyDescent="0.3">
      <c r="A30">
        <v>23</v>
      </c>
      <c r="B30" t="s">
        <v>186</v>
      </c>
      <c r="C30" t="s">
        <v>204</v>
      </c>
      <c r="D30" t="s">
        <v>196</v>
      </c>
      <c r="E30" t="s">
        <v>183</v>
      </c>
      <c r="F30" s="10">
        <v>43645.452779224535</v>
      </c>
      <c r="G30" s="10">
        <v>43648.412499942133</v>
      </c>
      <c r="H30">
        <v>1396.31189886129</v>
      </c>
      <c r="I30">
        <v>15.4655294855484</v>
      </c>
      <c r="J30" s="11">
        <f t="shared" si="0"/>
        <v>71.033297222340479</v>
      </c>
      <c r="K30">
        <v>0</v>
      </c>
      <c r="L30">
        <v>0</v>
      </c>
      <c r="M30">
        <f t="shared" si="1"/>
        <v>1396.31189886129</v>
      </c>
      <c r="N30">
        <f t="shared" si="2"/>
        <v>15.4655294855484</v>
      </c>
      <c r="O30">
        <f t="shared" si="3"/>
        <v>1.1075984884294643E-2</v>
      </c>
      <c r="P30">
        <f>940</f>
        <v>940</v>
      </c>
      <c r="Q30">
        <v>12.936</v>
      </c>
      <c r="R30">
        <f t="shared" si="4"/>
        <v>2.9992452830188681</v>
      </c>
      <c r="S30">
        <v>10.050000000000001</v>
      </c>
      <c r="T30">
        <v>2.1020000000000008</v>
      </c>
      <c r="U30">
        <v>0</v>
      </c>
      <c r="V30">
        <f t="shared" si="5"/>
        <v>2.1020000000000008</v>
      </c>
      <c r="W30">
        <f t="shared" si="6"/>
        <v>921.96275471698118</v>
      </c>
      <c r="X30">
        <f t="shared" si="7"/>
        <v>8.2059999999999994E-2</v>
      </c>
      <c r="Y30">
        <v>296</v>
      </c>
      <c r="Z30">
        <f t="shared" si="8"/>
        <v>63.599520030741544</v>
      </c>
      <c r="AA30">
        <f t="shared" si="9"/>
        <v>0.76312959938462832</v>
      </c>
      <c r="AB30">
        <f t="shared" si="10"/>
        <v>64.362649630126171</v>
      </c>
      <c r="AC30">
        <f t="shared" si="11"/>
        <v>0.90609125785989364</v>
      </c>
      <c r="AD30">
        <f t="shared" si="12"/>
        <v>21.746190188637449</v>
      </c>
      <c r="AE30">
        <v>34.201901666666664</v>
      </c>
      <c r="AF30">
        <f t="shared" si="13"/>
        <v>1.0257989224402515</v>
      </c>
      <c r="AG30">
        <f t="shared" si="14"/>
        <v>63.581816007123919</v>
      </c>
    </row>
    <row r="31" spans="1:33" x14ac:dyDescent="0.3">
      <c r="A31">
        <v>27</v>
      </c>
      <c r="B31" t="s">
        <v>186</v>
      </c>
      <c r="C31" t="s">
        <v>205</v>
      </c>
      <c r="D31" t="s">
        <v>201</v>
      </c>
      <c r="E31" t="s">
        <v>183</v>
      </c>
      <c r="F31" s="10">
        <v>43645.454168171294</v>
      </c>
      <c r="G31" s="10">
        <v>43648.413888831019</v>
      </c>
      <c r="H31">
        <v>1028.5745207064499</v>
      </c>
      <c r="I31">
        <v>11.4075277195484</v>
      </c>
      <c r="J31" s="11">
        <f t="shared" si="0"/>
        <v>71.033295833389275</v>
      </c>
      <c r="K31">
        <v>0</v>
      </c>
      <c r="L31">
        <v>0</v>
      </c>
      <c r="M31">
        <f t="shared" si="1"/>
        <v>1028.5745207064499</v>
      </c>
      <c r="N31">
        <f t="shared" si="2"/>
        <v>11.4075277195484</v>
      </c>
      <c r="O31">
        <f t="shared" si="3"/>
        <v>1.1090618608473242E-2</v>
      </c>
      <c r="P31">
        <f>940</f>
        <v>940</v>
      </c>
      <c r="Q31">
        <v>12.936</v>
      </c>
      <c r="R31">
        <f t="shared" si="4"/>
        <v>6.7139622641509442</v>
      </c>
      <c r="S31">
        <v>20.190000000000001</v>
      </c>
      <c r="T31">
        <v>2.3980000000000006</v>
      </c>
      <c r="U31">
        <v>0</v>
      </c>
      <c r="V31">
        <f t="shared" si="5"/>
        <v>2.3980000000000006</v>
      </c>
      <c r="W31">
        <f t="shared" si="6"/>
        <v>917.9520377358491</v>
      </c>
      <c r="X31">
        <f t="shared" si="7"/>
        <v>8.2059999999999994E-2</v>
      </c>
      <c r="Y31">
        <v>296</v>
      </c>
      <c r="Z31">
        <f t="shared" si="8"/>
        <v>46.64593197688211</v>
      </c>
      <c r="AA31">
        <f t="shared" si="9"/>
        <v>0.56044326129175137</v>
      </c>
      <c r="AB31">
        <f t="shared" si="10"/>
        <v>47.206375238173862</v>
      </c>
      <c r="AC31">
        <f t="shared" si="11"/>
        <v>0.66456687225801592</v>
      </c>
      <c r="AD31">
        <f t="shared" si="12"/>
        <v>15.949604934192383</v>
      </c>
      <c r="AE31">
        <v>13.017574999999999</v>
      </c>
      <c r="AF31">
        <f t="shared" si="13"/>
        <v>0.8739950732075471</v>
      </c>
      <c r="AG31">
        <f t="shared" si="14"/>
        <v>122.5236262068195</v>
      </c>
    </row>
    <row r="32" spans="1:33" x14ac:dyDescent="0.3">
      <c r="A32">
        <v>28</v>
      </c>
      <c r="B32" t="s">
        <v>186</v>
      </c>
      <c r="C32" t="s">
        <v>206</v>
      </c>
      <c r="D32" t="s">
        <v>193</v>
      </c>
      <c r="E32" t="s">
        <v>183</v>
      </c>
      <c r="F32" s="10">
        <v>43645.455557118054</v>
      </c>
      <c r="G32" s="10">
        <v>43648.415277719905</v>
      </c>
      <c r="H32">
        <v>1095.45454455806</v>
      </c>
      <c r="I32">
        <v>12.1533931113871</v>
      </c>
      <c r="J32" s="11">
        <f t="shared" si="0"/>
        <v>71.03329444443807</v>
      </c>
      <c r="K32">
        <v>0</v>
      </c>
      <c r="L32">
        <v>0</v>
      </c>
      <c r="M32">
        <f t="shared" si="1"/>
        <v>1095.45454455806</v>
      </c>
      <c r="N32">
        <f t="shared" si="2"/>
        <v>12.1533931113871</v>
      </c>
      <c r="O32">
        <f t="shared" si="3"/>
        <v>1.1094383762212745E-2</v>
      </c>
      <c r="P32">
        <f>940</f>
        <v>940</v>
      </c>
      <c r="Q32">
        <v>12.936</v>
      </c>
      <c r="R32">
        <f t="shared" si="4"/>
        <v>8.7086792452830188</v>
      </c>
      <c r="S32">
        <v>23.29</v>
      </c>
      <c r="T32">
        <v>0.21199999999999886</v>
      </c>
      <c r="U32">
        <v>0</v>
      </c>
      <c r="V32">
        <f t="shared" si="5"/>
        <v>0.21199999999999886</v>
      </c>
      <c r="W32">
        <f t="shared" si="6"/>
        <v>918.14332075471702</v>
      </c>
      <c r="X32">
        <f t="shared" si="7"/>
        <v>8.2059999999999994E-2</v>
      </c>
      <c r="Y32">
        <v>296</v>
      </c>
      <c r="Z32">
        <f t="shared" si="8"/>
        <v>49.689298203508812</v>
      </c>
      <c r="AA32">
        <f t="shared" si="9"/>
        <v>0.59721148840681793</v>
      </c>
      <c r="AB32">
        <f t="shared" si="10"/>
        <v>50.286509691915633</v>
      </c>
      <c r="AC32">
        <f t="shared" si="11"/>
        <v>0.70792872673601703</v>
      </c>
      <c r="AD32">
        <f t="shared" si="12"/>
        <v>16.990289441664409</v>
      </c>
      <c r="AE32">
        <v>7.5114366666666674</v>
      </c>
      <c r="AF32">
        <f t="shared" si="13"/>
        <v>0.65414692601257862</v>
      </c>
      <c r="AG32">
        <f t="shared" si="14"/>
        <v>226.19227446943447</v>
      </c>
    </row>
    <row r="33" spans="1:33" x14ac:dyDescent="0.3">
      <c r="A33">
        <v>29</v>
      </c>
      <c r="B33" t="s">
        <v>186</v>
      </c>
      <c r="C33" t="s">
        <v>205</v>
      </c>
      <c r="D33" t="s">
        <v>200</v>
      </c>
      <c r="E33" t="s">
        <v>183</v>
      </c>
      <c r="F33" s="10">
        <v>43645.456946064813</v>
      </c>
      <c r="G33" s="10">
        <v>43648.416666608799</v>
      </c>
      <c r="H33">
        <v>3851.7877425258098</v>
      </c>
      <c r="I33">
        <v>42.512037056967699</v>
      </c>
      <c r="J33" s="11">
        <f t="shared" si="0"/>
        <v>71.033293055661488</v>
      </c>
      <c r="K33">
        <v>0</v>
      </c>
      <c r="L33">
        <v>0</v>
      </c>
      <c r="M33">
        <f t="shared" si="1"/>
        <v>3851.7877425258098</v>
      </c>
      <c r="N33">
        <f t="shared" si="2"/>
        <v>42.512037056967699</v>
      </c>
      <c r="O33">
        <f t="shared" si="3"/>
        <v>1.1036962547964917E-2</v>
      </c>
      <c r="P33">
        <f>940</f>
        <v>940</v>
      </c>
      <c r="Q33">
        <v>12.936</v>
      </c>
      <c r="R33">
        <f t="shared" si="4"/>
        <v>4.7249056603773578</v>
      </c>
      <c r="S33">
        <v>20.79</v>
      </c>
      <c r="T33">
        <v>8.2690000000000019</v>
      </c>
      <c r="U33">
        <v>0</v>
      </c>
      <c r="V33">
        <f t="shared" si="5"/>
        <v>8.2690000000000019</v>
      </c>
      <c r="W33">
        <f t="shared" si="6"/>
        <v>914.07009433962264</v>
      </c>
      <c r="X33">
        <f t="shared" si="7"/>
        <v>8.2059999999999994E-2</v>
      </c>
      <c r="Y33">
        <v>296</v>
      </c>
      <c r="Z33">
        <f t="shared" si="8"/>
        <v>173.94016170699598</v>
      </c>
      <c r="AA33">
        <f t="shared" si="9"/>
        <v>2.0797519712093329</v>
      </c>
      <c r="AB33">
        <f t="shared" si="10"/>
        <v>176.01991367820531</v>
      </c>
      <c r="AC33">
        <f t="shared" si="11"/>
        <v>2.4779917431151137</v>
      </c>
      <c r="AD33">
        <f t="shared" si="12"/>
        <v>59.471801834762729</v>
      </c>
      <c r="AE33">
        <v>7.8933026666666661</v>
      </c>
      <c r="AF33">
        <f t="shared" si="13"/>
        <v>0.37295110448805019</v>
      </c>
      <c r="AG33">
        <f t="shared" si="14"/>
        <v>753.44636264755843</v>
      </c>
    </row>
    <row r="34" spans="1:33" x14ac:dyDescent="0.3">
      <c r="A34" s="4">
        <v>31</v>
      </c>
      <c r="B34" s="5"/>
      <c r="C34" s="5"/>
      <c r="D34" s="5"/>
      <c r="F34" s="10"/>
      <c r="G34" s="10"/>
      <c r="J34" s="11"/>
    </row>
    <row r="35" spans="1:33" x14ac:dyDescent="0.3">
      <c r="A35" s="4">
        <v>32</v>
      </c>
      <c r="B35" s="5"/>
      <c r="C35" s="5"/>
      <c r="D35" s="5"/>
      <c r="F35" s="10"/>
      <c r="G35" s="10"/>
      <c r="J35" s="11"/>
    </row>
    <row r="36" spans="1:33" x14ac:dyDescent="0.3">
      <c r="A36" s="4">
        <v>33</v>
      </c>
      <c r="B36" s="5"/>
      <c r="C36" s="5"/>
      <c r="D36" s="5"/>
      <c r="F36" s="10"/>
      <c r="G36" s="10"/>
      <c r="J36" s="11"/>
    </row>
    <row r="37" spans="1:33" x14ac:dyDescent="0.3">
      <c r="A37" s="4">
        <v>34</v>
      </c>
      <c r="B37" s="5"/>
      <c r="C37" s="5"/>
      <c r="D37" s="5"/>
      <c r="F37" s="10"/>
      <c r="G37" s="10"/>
      <c r="J37" s="11"/>
    </row>
    <row r="38" spans="1:33" x14ac:dyDescent="0.3">
      <c r="A38" s="4">
        <v>35</v>
      </c>
      <c r="B38" s="5"/>
      <c r="C38" s="5"/>
      <c r="D38" s="5"/>
      <c r="F38" s="10"/>
      <c r="G38" s="10"/>
      <c r="J38" s="11"/>
    </row>
    <row r="39" spans="1:33" x14ac:dyDescent="0.3">
      <c r="A39" s="4">
        <v>36</v>
      </c>
      <c r="B39" s="5"/>
      <c r="C39" s="5"/>
      <c r="D39" s="5"/>
      <c r="F39" s="10"/>
      <c r="G39" s="10"/>
      <c r="J39" s="11"/>
    </row>
    <row r="40" spans="1:33" x14ac:dyDescent="0.3">
      <c r="A40" s="4">
        <v>37</v>
      </c>
      <c r="B40" s="5"/>
      <c r="C40" s="5"/>
      <c r="D40" s="5"/>
      <c r="F40" s="10"/>
      <c r="G40" s="10"/>
      <c r="J40" s="11"/>
    </row>
    <row r="41" spans="1:33" x14ac:dyDescent="0.3">
      <c r="A41" s="4">
        <v>38</v>
      </c>
      <c r="B41" s="5"/>
      <c r="C41" s="5"/>
      <c r="D41" s="5"/>
      <c r="F41" s="10"/>
      <c r="G41" s="10"/>
      <c r="J41" s="11"/>
    </row>
    <row r="42" spans="1:33" x14ac:dyDescent="0.3">
      <c r="A42" s="4">
        <v>39</v>
      </c>
      <c r="B42" s="5"/>
      <c r="C42" s="5"/>
      <c r="D42" s="5"/>
      <c r="F42" s="10"/>
      <c r="G42" s="10"/>
      <c r="J42" s="11"/>
    </row>
    <row r="43" spans="1:33" x14ac:dyDescent="0.3">
      <c r="A43" s="4">
        <v>40</v>
      </c>
      <c r="B43" s="5"/>
      <c r="C43" s="5"/>
      <c r="D43" s="5"/>
      <c r="F43" s="10"/>
      <c r="G43" s="10"/>
      <c r="J43" s="11"/>
    </row>
    <row r="44" spans="1:33" x14ac:dyDescent="0.3">
      <c r="A44" s="4">
        <v>41</v>
      </c>
      <c r="B44" s="5"/>
      <c r="C44" s="5"/>
      <c r="D44" s="5"/>
      <c r="F44" s="10"/>
      <c r="G44" s="10"/>
      <c r="J44" s="11"/>
    </row>
    <row r="45" spans="1:33" x14ac:dyDescent="0.3">
      <c r="A45" s="4">
        <v>42</v>
      </c>
      <c r="B45" s="5"/>
      <c r="C45" s="5"/>
      <c r="D45" s="5"/>
      <c r="F45" s="10"/>
      <c r="G45" s="10"/>
      <c r="J45" s="11"/>
    </row>
    <row r="46" spans="1:33" x14ac:dyDescent="0.3">
      <c r="A46" s="4">
        <v>43</v>
      </c>
      <c r="B46" s="5"/>
      <c r="C46" s="5"/>
      <c r="D46" s="5"/>
      <c r="F46" s="10"/>
      <c r="G46" s="10"/>
      <c r="J46" s="11"/>
    </row>
    <row r="47" spans="1:33" x14ac:dyDescent="0.3">
      <c r="A47" s="4">
        <v>44</v>
      </c>
      <c r="B47" s="5"/>
      <c r="C47" s="5"/>
      <c r="D47" s="5"/>
      <c r="F47" s="10"/>
      <c r="G47" s="10"/>
      <c r="J47" s="11"/>
    </row>
    <row r="48" spans="1:33" x14ac:dyDescent="0.3">
      <c r="A48" s="4">
        <v>45</v>
      </c>
      <c r="B48" s="5"/>
      <c r="C48" s="5"/>
      <c r="D48" s="5"/>
      <c r="F48" s="10"/>
      <c r="G48" s="10"/>
      <c r="J48" s="11"/>
    </row>
    <row r="49" spans="1:10" x14ac:dyDescent="0.3">
      <c r="A49" s="4">
        <v>46</v>
      </c>
      <c r="B49" s="5"/>
      <c r="C49" s="5"/>
      <c r="D49" s="5"/>
      <c r="F49" s="10"/>
      <c r="G49" s="10"/>
      <c r="J49" s="11"/>
    </row>
    <row r="50" spans="1:10" x14ac:dyDescent="0.3">
      <c r="A50" s="4">
        <v>47</v>
      </c>
      <c r="B50" s="5"/>
      <c r="C50" s="5"/>
      <c r="D50" s="5"/>
      <c r="F50" s="10"/>
      <c r="G50" s="10"/>
      <c r="J50" s="11"/>
    </row>
    <row r="51" spans="1:10" x14ac:dyDescent="0.3">
      <c r="A51" s="4">
        <v>48</v>
      </c>
      <c r="B51" s="5"/>
      <c r="C51" s="5"/>
      <c r="D51" s="5"/>
      <c r="F51" s="10"/>
      <c r="G51" s="10"/>
      <c r="J51" s="11"/>
    </row>
    <row r="52" spans="1:10" x14ac:dyDescent="0.3">
      <c r="A52" s="4">
        <v>49</v>
      </c>
      <c r="B52" s="5"/>
      <c r="C52" s="5"/>
      <c r="D52" s="5"/>
      <c r="F52" s="10"/>
      <c r="G52" s="10"/>
      <c r="J52" s="11"/>
    </row>
    <row r="53" spans="1:10" x14ac:dyDescent="0.3">
      <c r="A53" s="4">
        <v>50</v>
      </c>
      <c r="B53" s="5"/>
      <c r="C53" s="5"/>
      <c r="D53" s="5"/>
      <c r="F53" s="10"/>
      <c r="G53" s="10"/>
      <c r="J53" s="11"/>
    </row>
    <row r="54" spans="1:10" x14ac:dyDescent="0.3">
      <c r="A54" s="4">
        <v>51</v>
      </c>
      <c r="B54" s="5"/>
      <c r="C54" s="5"/>
      <c r="D54" s="5"/>
      <c r="F54" s="10"/>
      <c r="G54" s="10"/>
      <c r="J54" s="11"/>
    </row>
    <row r="55" spans="1:10" x14ac:dyDescent="0.3">
      <c r="A55" s="4">
        <v>52</v>
      </c>
      <c r="B55" s="5"/>
      <c r="C55" s="5"/>
      <c r="D55" s="5"/>
      <c r="F55" s="10"/>
      <c r="G55" s="10"/>
      <c r="J55" s="11"/>
    </row>
    <row r="56" spans="1:10" x14ac:dyDescent="0.3">
      <c r="A56" s="4">
        <v>53</v>
      </c>
      <c r="B56" s="5"/>
      <c r="C56" s="5"/>
      <c r="D56" s="5"/>
      <c r="F56" s="10"/>
      <c r="G56" s="10"/>
      <c r="J56" s="11"/>
    </row>
    <row r="57" spans="1:10" x14ac:dyDescent="0.3">
      <c r="A57" s="4">
        <v>54</v>
      </c>
      <c r="B57" s="5"/>
      <c r="C57" s="5"/>
      <c r="D57" s="5"/>
      <c r="F57" s="10"/>
      <c r="G57" s="10"/>
      <c r="J57" s="11"/>
    </row>
    <row r="58" spans="1:10" x14ac:dyDescent="0.3">
      <c r="A58" s="4">
        <v>55</v>
      </c>
      <c r="B58" s="5"/>
      <c r="C58" s="5"/>
      <c r="D58" s="5"/>
      <c r="F58" s="10"/>
      <c r="G58" s="10"/>
      <c r="J58" s="11"/>
    </row>
    <row r="59" spans="1:10" x14ac:dyDescent="0.3">
      <c r="A59" s="4">
        <v>56</v>
      </c>
      <c r="B59" s="5"/>
      <c r="C59" s="5"/>
      <c r="D59" s="5"/>
      <c r="F59" s="10"/>
      <c r="G59" s="10"/>
      <c r="J59" s="11"/>
    </row>
    <row r="60" spans="1:10" x14ac:dyDescent="0.3">
      <c r="A60" s="4">
        <v>57</v>
      </c>
      <c r="B60" s="5"/>
      <c r="C60" s="5"/>
      <c r="D60" s="5"/>
      <c r="F60" s="10"/>
      <c r="G60" s="10"/>
      <c r="J60" s="11"/>
    </row>
    <row r="61" spans="1:10" x14ac:dyDescent="0.3">
      <c r="A61" s="4">
        <v>58</v>
      </c>
      <c r="B61" s="5"/>
      <c r="C61" s="5"/>
      <c r="D61" s="5"/>
      <c r="F61" s="10"/>
      <c r="G61" s="10"/>
      <c r="J61" s="11"/>
    </row>
    <row r="62" spans="1:10" x14ac:dyDescent="0.3">
      <c r="A62" s="4">
        <v>59</v>
      </c>
      <c r="B62" s="5"/>
      <c r="C62" s="5"/>
      <c r="D62" s="5"/>
      <c r="F62" s="10"/>
      <c r="G62" s="10"/>
      <c r="J62" s="11"/>
    </row>
    <row r="63" spans="1:10" x14ac:dyDescent="0.3">
      <c r="A63" s="4">
        <v>60</v>
      </c>
      <c r="B63" s="5"/>
      <c r="C63" s="5"/>
      <c r="D63" s="5"/>
      <c r="F63" s="10"/>
      <c r="G63" s="10"/>
      <c r="J63" s="11"/>
    </row>
    <row r="64" spans="1:10" x14ac:dyDescent="0.3">
      <c r="A64" s="4">
        <v>61</v>
      </c>
      <c r="B64" s="5"/>
      <c r="C64" s="5"/>
      <c r="D64" s="5"/>
      <c r="F64" s="10"/>
      <c r="G64" s="10"/>
      <c r="J64" s="11"/>
    </row>
    <row r="65" spans="1:10" x14ac:dyDescent="0.3">
      <c r="A65" s="4">
        <v>62</v>
      </c>
      <c r="B65" s="5"/>
      <c r="C65" s="5"/>
      <c r="D65" s="5"/>
      <c r="F65" s="10"/>
      <c r="G65" s="10"/>
      <c r="J65" s="11"/>
    </row>
    <row r="66" spans="1:10" x14ac:dyDescent="0.3">
      <c r="A66" s="4">
        <v>63</v>
      </c>
      <c r="B66" s="5"/>
      <c r="C66" s="5"/>
      <c r="D66" s="5"/>
      <c r="F66" s="10"/>
      <c r="G66" s="10"/>
      <c r="J66" s="11"/>
    </row>
    <row r="67" spans="1:10" x14ac:dyDescent="0.3">
      <c r="A67" s="4">
        <v>64</v>
      </c>
      <c r="B67" s="5"/>
      <c r="C67" s="5"/>
      <c r="D67" s="5"/>
      <c r="F67" s="10"/>
      <c r="G67" s="10"/>
      <c r="J67" s="11"/>
    </row>
    <row r="68" spans="1:10" x14ac:dyDescent="0.3">
      <c r="A68" s="4">
        <v>65</v>
      </c>
      <c r="B68" s="5"/>
      <c r="C68" s="5"/>
      <c r="D68" s="5"/>
      <c r="F68" s="10"/>
      <c r="G68" s="10"/>
      <c r="J68" s="11"/>
    </row>
    <row r="69" spans="1:10" x14ac:dyDescent="0.3">
      <c r="A69" s="4">
        <v>66</v>
      </c>
      <c r="B69" s="5"/>
      <c r="C69" s="5"/>
      <c r="D69" s="5"/>
      <c r="F69" s="10"/>
      <c r="G69" s="10"/>
      <c r="J69" s="11"/>
    </row>
    <row r="70" spans="1:10" x14ac:dyDescent="0.3">
      <c r="A70" s="4">
        <v>67</v>
      </c>
      <c r="B70" s="5"/>
      <c r="C70" s="5"/>
      <c r="D70" s="5"/>
      <c r="F70" s="10"/>
      <c r="G70" s="10"/>
      <c r="J70" s="11"/>
    </row>
    <row r="71" spans="1:10" x14ac:dyDescent="0.3">
      <c r="A71" s="4">
        <v>68</v>
      </c>
      <c r="B71" s="5"/>
      <c r="C71" s="5"/>
      <c r="D71" s="5"/>
      <c r="F71" s="10"/>
      <c r="G71" s="10"/>
      <c r="J71" s="11"/>
    </row>
    <row r="72" spans="1:10" x14ac:dyDescent="0.3">
      <c r="A72" s="4">
        <v>69</v>
      </c>
      <c r="B72" s="5"/>
      <c r="C72" s="5"/>
      <c r="D72" s="5"/>
      <c r="F72" s="10"/>
      <c r="G72" s="10"/>
      <c r="J72" s="11"/>
    </row>
    <row r="73" spans="1:10" x14ac:dyDescent="0.3">
      <c r="A73" s="4">
        <v>70</v>
      </c>
      <c r="B73" s="5"/>
      <c r="C73" s="5"/>
      <c r="D73" s="5"/>
      <c r="F73" s="10"/>
      <c r="G73" s="10"/>
      <c r="J73" s="11"/>
    </row>
    <row r="74" spans="1:10" x14ac:dyDescent="0.3">
      <c r="A74" s="4">
        <v>71</v>
      </c>
      <c r="B74" s="5"/>
      <c r="C74" s="5"/>
      <c r="D74" s="5"/>
      <c r="F74" s="10"/>
      <c r="G74" s="10"/>
      <c r="J74" s="11"/>
    </row>
    <row r="75" spans="1:10" x14ac:dyDescent="0.3">
      <c r="A75" s="4">
        <v>72</v>
      </c>
      <c r="B75" s="5"/>
      <c r="C75" s="5"/>
      <c r="D75" s="5"/>
      <c r="F75" s="10"/>
      <c r="G75" s="10"/>
      <c r="J75" s="11"/>
    </row>
    <row r="76" spans="1:10" x14ac:dyDescent="0.3">
      <c r="A76" s="4">
        <v>73</v>
      </c>
      <c r="B76" s="5"/>
      <c r="C76" s="5"/>
      <c r="D76" s="5"/>
      <c r="F76" s="10"/>
      <c r="G76" s="10"/>
      <c r="J76" s="11"/>
    </row>
    <row r="77" spans="1:10" x14ac:dyDescent="0.3">
      <c r="A77" s="4">
        <v>74</v>
      </c>
      <c r="B77" s="5"/>
      <c r="C77" s="5"/>
      <c r="D77" s="5"/>
      <c r="F77" s="10"/>
      <c r="G77" s="10"/>
      <c r="J77" s="11"/>
    </row>
    <row r="78" spans="1:10" x14ac:dyDescent="0.3">
      <c r="A78" s="4">
        <v>75</v>
      </c>
      <c r="B78" s="5"/>
      <c r="C78" s="5"/>
      <c r="D78" s="5"/>
      <c r="F78" s="10"/>
      <c r="G78" s="10"/>
      <c r="J78" s="11"/>
    </row>
    <row r="79" spans="1:10" x14ac:dyDescent="0.3">
      <c r="A79" s="4">
        <v>76</v>
      </c>
      <c r="B79" s="5"/>
      <c r="C79" s="5"/>
      <c r="D79" s="5"/>
      <c r="F79" s="10"/>
      <c r="G79" s="10"/>
      <c r="J79" s="11"/>
    </row>
    <row r="80" spans="1:10" x14ac:dyDescent="0.3">
      <c r="A80" s="4">
        <v>77</v>
      </c>
      <c r="B80" s="5"/>
      <c r="C80" s="5"/>
      <c r="D80" s="5"/>
      <c r="F80" s="10"/>
      <c r="G80" s="10"/>
      <c r="J80" s="11"/>
    </row>
    <row r="81" spans="1:10" x14ac:dyDescent="0.3">
      <c r="A81" s="4">
        <v>78</v>
      </c>
      <c r="B81" s="5"/>
      <c r="C81" s="5"/>
      <c r="D81" s="5"/>
      <c r="F81" s="10"/>
      <c r="G81" s="10"/>
      <c r="J81" s="11"/>
    </row>
    <row r="82" spans="1:10" x14ac:dyDescent="0.3">
      <c r="A82" s="4">
        <v>1</v>
      </c>
      <c r="B82" s="5"/>
      <c r="C82" s="5"/>
      <c r="D82" s="5"/>
    </row>
    <row r="83" spans="1:10" x14ac:dyDescent="0.3">
      <c r="A83" s="4">
        <v>2</v>
      </c>
      <c r="B83" s="5"/>
      <c r="C83" s="5"/>
      <c r="D83" s="5"/>
    </row>
    <row r="84" spans="1:10" x14ac:dyDescent="0.3">
      <c r="A84" s="4">
        <v>3</v>
      </c>
      <c r="B84" s="5"/>
      <c r="C84" s="5"/>
      <c r="D84" s="5"/>
    </row>
    <row r="85" spans="1:10" x14ac:dyDescent="0.3">
      <c r="A85" s="4">
        <v>4</v>
      </c>
      <c r="B85" s="5"/>
      <c r="C85" s="5"/>
      <c r="D85" s="5"/>
    </row>
    <row r="86" spans="1:10" x14ac:dyDescent="0.3">
      <c r="A86" s="4">
        <v>5</v>
      </c>
      <c r="B86" s="5"/>
      <c r="C86" s="5"/>
      <c r="D86" s="5"/>
    </row>
    <row r="87" spans="1:10" x14ac:dyDescent="0.3">
      <c r="A87" s="4">
        <v>6</v>
      </c>
      <c r="B87" s="5"/>
      <c r="C87" s="5"/>
      <c r="D87" s="5"/>
    </row>
    <row r="88" spans="1:10" x14ac:dyDescent="0.3">
      <c r="A88" s="4">
        <v>7</v>
      </c>
      <c r="B88" s="5"/>
      <c r="C88" s="5"/>
      <c r="D88" s="5"/>
    </row>
    <row r="89" spans="1:10" x14ac:dyDescent="0.3">
      <c r="A89" s="4">
        <v>8</v>
      </c>
      <c r="B89" s="5"/>
      <c r="C89" s="5"/>
      <c r="D89" s="5"/>
    </row>
    <row r="90" spans="1:10" x14ac:dyDescent="0.3">
      <c r="A90" s="4">
        <v>9</v>
      </c>
      <c r="B90" s="5"/>
      <c r="C90" s="5"/>
      <c r="D90" s="5"/>
    </row>
    <row r="91" spans="1:10" x14ac:dyDescent="0.3">
      <c r="A91" s="4">
        <v>10</v>
      </c>
      <c r="B91" s="5"/>
      <c r="C91" s="5"/>
      <c r="D91" s="5"/>
    </row>
    <row r="92" spans="1:10" x14ac:dyDescent="0.3">
      <c r="A92" s="4">
        <v>11</v>
      </c>
      <c r="B92" s="5"/>
      <c r="C92" s="5"/>
      <c r="D92" s="5"/>
    </row>
    <row r="93" spans="1:10" x14ac:dyDescent="0.3">
      <c r="A93" s="4">
        <v>12</v>
      </c>
      <c r="B93" s="5"/>
      <c r="C93" s="5"/>
      <c r="D93" s="5"/>
    </row>
    <row r="94" spans="1:10" x14ac:dyDescent="0.3">
      <c r="A94" s="4">
        <v>13</v>
      </c>
      <c r="B94" s="5"/>
      <c r="C94" s="5"/>
      <c r="D94" s="5"/>
    </row>
    <row r="95" spans="1:10" x14ac:dyDescent="0.3">
      <c r="A95" s="4">
        <v>14</v>
      </c>
      <c r="B95" s="5"/>
      <c r="C95" s="5"/>
      <c r="D95" s="5"/>
    </row>
    <row r="96" spans="1:10" x14ac:dyDescent="0.3">
      <c r="A96" s="4">
        <v>15</v>
      </c>
      <c r="B96" s="5"/>
      <c r="C96" s="5"/>
      <c r="D96" s="5"/>
    </row>
    <row r="97" spans="1:4" x14ac:dyDescent="0.3">
      <c r="A97" s="4">
        <v>16</v>
      </c>
      <c r="B97" s="5"/>
      <c r="C97" s="5"/>
      <c r="D97" s="5"/>
    </row>
    <row r="98" spans="1:4" x14ac:dyDescent="0.3">
      <c r="A98" s="4">
        <v>17</v>
      </c>
      <c r="B98" s="5"/>
      <c r="C98" s="5"/>
      <c r="D98" s="5"/>
    </row>
    <row r="99" spans="1:4" x14ac:dyDescent="0.3">
      <c r="A99" s="4">
        <v>18</v>
      </c>
      <c r="B99" s="5"/>
      <c r="C99" s="5"/>
      <c r="D99" s="5"/>
    </row>
    <row r="100" spans="1:4" x14ac:dyDescent="0.3">
      <c r="A100" s="4">
        <v>19</v>
      </c>
      <c r="B100" s="5"/>
      <c r="C100" s="5"/>
      <c r="D100" s="5"/>
    </row>
    <row r="101" spans="1:4" x14ac:dyDescent="0.3">
      <c r="A101" s="4">
        <v>20</v>
      </c>
      <c r="B101" s="5"/>
      <c r="C101" s="5"/>
      <c r="D101" s="5"/>
    </row>
    <row r="102" spans="1:4" x14ac:dyDescent="0.3">
      <c r="A102" s="4">
        <v>21</v>
      </c>
      <c r="B102" s="5"/>
      <c r="C102" s="5"/>
      <c r="D102" s="5"/>
    </row>
    <row r="103" spans="1:4" x14ac:dyDescent="0.3">
      <c r="A103" s="4">
        <v>22</v>
      </c>
      <c r="B103" s="5"/>
      <c r="C103" s="5"/>
      <c r="D103" s="5"/>
    </row>
    <row r="104" spans="1:4" x14ac:dyDescent="0.3">
      <c r="A104" s="4">
        <v>23</v>
      </c>
      <c r="B104" s="5"/>
      <c r="C104" s="5"/>
      <c r="D104" s="5"/>
    </row>
    <row r="105" spans="1:4" x14ac:dyDescent="0.3">
      <c r="A105" s="4">
        <v>24</v>
      </c>
      <c r="B105" s="5"/>
      <c r="C105" s="5"/>
      <c r="D105" s="5"/>
    </row>
    <row r="106" spans="1:4" x14ac:dyDescent="0.3">
      <c r="A106" s="4">
        <v>25</v>
      </c>
      <c r="B106" s="5"/>
      <c r="C106" s="5"/>
      <c r="D106" s="5"/>
    </row>
    <row r="107" spans="1:4" x14ac:dyDescent="0.3">
      <c r="A107" s="4">
        <v>26</v>
      </c>
      <c r="B107" s="5"/>
      <c r="C107" s="5"/>
      <c r="D107" s="5"/>
    </row>
    <row r="108" spans="1:4" x14ac:dyDescent="0.3">
      <c r="A108" s="4">
        <v>27</v>
      </c>
      <c r="B108" s="5"/>
      <c r="C108" s="5"/>
      <c r="D108" s="5"/>
    </row>
    <row r="109" spans="1:4" x14ac:dyDescent="0.3">
      <c r="A109" s="4">
        <v>28</v>
      </c>
      <c r="B109" s="5"/>
      <c r="C109" s="5"/>
      <c r="D109" s="5"/>
    </row>
    <row r="110" spans="1:4" x14ac:dyDescent="0.3">
      <c r="A110" s="4">
        <v>29</v>
      </c>
      <c r="B110" s="5"/>
      <c r="C110" s="5"/>
      <c r="D110" s="5"/>
    </row>
    <row r="111" spans="1:4" x14ac:dyDescent="0.3">
      <c r="A111" s="4">
        <v>30</v>
      </c>
      <c r="B111" s="5"/>
      <c r="C111" s="5"/>
      <c r="D111" s="5"/>
    </row>
    <row r="112" spans="1:4" x14ac:dyDescent="0.3">
      <c r="A112" s="4">
        <v>31</v>
      </c>
      <c r="B112" s="5"/>
      <c r="C112" s="5"/>
      <c r="D112" s="5"/>
    </row>
    <row r="113" spans="1:4" x14ac:dyDescent="0.3">
      <c r="A113" s="4">
        <v>32</v>
      </c>
      <c r="B113" s="5"/>
      <c r="C113" s="5"/>
      <c r="D113" s="5"/>
    </row>
    <row r="114" spans="1:4" x14ac:dyDescent="0.3">
      <c r="A114" s="4">
        <v>33</v>
      </c>
      <c r="B114" s="5"/>
      <c r="C114" s="5"/>
      <c r="D114" s="5"/>
    </row>
    <row r="115" spans="1:4" x14ac:dyDescent="0.3">
      <c r="A115" s="4">
        <v>34</v>
      </c>
      <c r="B115" s="5"/>
      <c r="C115" s="5"/>
      <c r="D115" s="5"/>
    </row>
    <row r="116" spans="1:4" x14ac:dyDescent="0.3">
      <c r="A116" s="4">
        <v>35</v>
      </c>
      <c r="B116" s="5"/>
      <c r="C116" s="5"/>
      <c r="D116" s="5"/>
    </row>
    <row r="117" spans="1:4" x14ac:dyDescent="0.3">
      <c r="A117" s="4">
        <v>36</v>
      </c>
      <c r="B117" s="5"/>
      <c r="C117" s="5"/>
      <c r="D11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17"/>
  <sheetViews>
    <sheetView topLeftCell="M1" zoomScale="49" workbookViewId="0">
      <selection activeCell="AF4" sqref="AF4:AF33"/>
    </sheetView>
  </sheetViews>
  <sheetFormatPr defaultRowHeight="14.4" x14ac:dyDescent="0.3"/>
  <cols>
    <col min="1" max="1" width="9.109375" style="4"/>
    <col min="2" max="2" width="13.33203125" style="4" bestFit="1" customWidth="1"/>
    <col min="3" max="3" width="13.33203125" style="4" customWidth="1"/>
    <col min="4" max="4" width="9.109375" style="4"/>
    <col min="5" max="5" width="24" customWidth="1"/>
    <col min="6" max="6" width="21.6640625" customWidth="1"/>
    <col min="7" max="7" width="17.33203125" customWidth="1"/>
    <col min="8" max="8" width="16.109375" customWidth="1"/>
    <col min="9" max="9" width="13.88671875" customWidth="1"/>
    <col min="12" max="12" width="12.88671875" customWidth="1"/>
    <col min="13" max="13" width="11.33203125" customWidth="1"/>
    <col min="17" max="18" width="13.5546875" customWidth="1"/>
    <col min="25" max="25" width="13.5546875" customWidth="1"/>
    <col min="28" max="28" width="10.88671875" customWidth="1"/>
  </cols>
  <sheetData>
    <row r="1" spans="1:32" ht="114.75" customHeight="1" x14ac:dyDescent="0.3">
      <c r="A1" s="2"/>
      <c r="B1" s="2"/>
      <c r="C1" s="2"/>
      <c r="D1" s="2"/>
      <c r="J1" s="1" t="s">
        <v>170</v>
      </c>
      <c r="Q1" s="1" t="s">
        <v>25</v>
      </c>
      <c r="R1" s="1"/>
      <c r="S1" s="1" t="s">
        <v>26</v>
      </c>
      <c r="V1" s="1" t="s">
        <v>31</v>
      </c>
      <c r="W1" s="1">
        <v>8.2059999999999994E-2</v>
      </c>
      <c r="X1" s="1">
        <v>296</v>
      </c>
      <c r="Y1" s="1" t="s">
        <v>35</v>
      </c>
      <c r="AB1" s="1" t="s">
        <v>44</v>
      </c>
      <c r="AC1" s="1" t="s">
        <v>46</v>
      </c>
    </row>
    <row r="2" spans="1:32" ht="58.5" customHeight="1" x14ac:dyDescent="0.3">
      <c r="A2" s="3"/>
      <c r="B2" s="3"/>
      <c r="C2" s="3"/>
      <c r="D2" s="3"/>
      <c r="E2" t="s">
        <v>5</v>
      </c>
      <c r="F2" t="s">
        <v>5</v>
      </c>
      <c r="G2" t="s">
        <v>8</v>
      </c>
      <c r="H2" t="s">
        <v>8</v>
      </c>
      <c r="I2" t="s">
        <v>11</v>
      </c>
      <c r="L2" t="s">
        <v>15</v>
      </c>
      <c r="M2" t="s">
        <v>16</v>
      </c>
      <c r="N2" t="s">
        <v>20</v>
      </c>
      <c r="O2" t="s">
        <v>22</v>
      </c>
      <c r="P2" t="s">
        <v>22</v>
      </c>
      <c r="Q2" t="s">
        <v>22</v>
      </c>
      <c r="R2" t="s">
        <v>28</v>
      </c>
      <c r="S2" t="s">
        <v>22</v>
      </c>
      <c r="T2" t="s">
        <v>22</v>
      </c>
      <c r="U2" t="s">
        <v>22</v>
      </c>
      <c r="V2" t="s">
        <v>22</v>
      </c>
      <c r="W2" s="1" t="s">
        <v>38</v>
      </c>
      <c r="X2" t="s">
        <v>39</v>
      </c>
      <c r="AA2" t="s">
        <v>42</v>
      </c>
      <c r="AB2" s="1" t="s">
        <v>47</v>
      </c>
      <c r="AC2" s="1" t="s">
        <v>48</v>
      </c>
    </row>
    <row r="3" spans="1:32" ht="58.2" thickBot="1" x14ac:dyDescent="0.35">
      <c r="A3" s="6" t="s">
        <v>0</v>
      </c>
      <c r="B3" s="6" t="s">
        <v>187</v>
      </c>
      <c r="C3" s="6" t="s">
        <v>188</v>
      </c>
      <c r="D3" s="6" t="s">
        <v>1</v>
      </c>
      <c r="E3" s="7" t="s">
        <v>166</v>
      </c>
      <c r="F3" s="7" t="s">
        <v>167</v>
      </c>
      <c r="G3" s="7" t="s">
        <v>168</v>
      </c>
      <c r="H3" s="7" t="s">
        <v>169</v>
      </c>
      <c r="I3" s="8" t="s">
        <v>12</v>
      </c>
      <c r="J3" s="8" t="s">
        <v>164</v>
      </c>
      <c r="K3" s="8" t="s">
        <v>165</v>
      </c>
      <c r="L3" s="8" t="s">
        <v>17</v>
      </c>
      <c r="M3" s="8" t="s">
        <v>18</v>
      </c>
      <c r="N3" s="8" t="s">
        <v>19</v>
      </c>
      <c r="O3" s="9" t="s">
        <v>21</v>
      </c>
      <c r="P3" s="9" t="s">
        <v>32</v>
      </c>
      <c r="Q3" s="8" t="s">
        <v>23</v>
      </c>
      <c r="R3" s="8" t="s">
        <v>27</v>
      </c>
      <c r="S3" s="8" t="s">
        <v>24</v>
      </c>
      <c r="T3" s="8" t="s">
        <v>29</v>
      </c>
      <c r="U3" s="8" t="s">
        <v>33</v>
      </c>
      <c r="V3" s="8" t="s">
        <v>30</v>
      </c>
      <c r="W3" s="8" t="s">
        <v>36</v>
      </c>
      <c r="X3" s="8" t="s">
        <v>37</v>
      </c>
      <c r="Y3" s="8" t="s">
        <v>34</v>
      </c>
      <c r="Z3" s="8" t="s">
        <v>40</v>
      </c>
      <c r="AA3" s="8" t="s">
        <v>41</v>
      </c>
      <c r="AB3" s="8" t="s">
        <v>43</v>
      </c>
      <c r="AC3" s="8" t="s">
        <v>45</v>
      </c>
      <c r="AD3" t="s">
        <v>207</v>
      </c>
      <c r="AE3" s="8" t="s">
        <v>209</v>
      </c>
      <c r="AF3" s="8" t="s">
        <v>208</v>
      </c>
    </row>
    <row r="4" spans="1:32" ht="15" thickTop="1" x14ac:dyDescent="0.3">
      <c r="A4">
        <v>1</v>
      </c>
      <c r="B4" t="s">
        <v>185</v>
      </c>
      <c r="C4" t="s">
        <v>189</v>
      </c>
      <c r="D4" t="s">
        <v>182</v>
      </c>
      <c r="E4" s="10">
        <v>43648.370833333334</v>
      </c>
      <c r="F4" s="10">
        <v>43652.427083333336</v>
      </c>
      <c r="G4">
        <v>663</v>
      </c>
      <c r="H4">
        <v>7</v>
      </c>
      <c r="I4" s="11">
        <f>(F4-E4)*24</f>
        <v>97.350000000034925</v>
      </c>
      <c r="J4">
        <v>0</v>
      </c>
      <c r="K4">
        <v>0</v>
      </c>
      <c r="L4" s="11">
        <v>6426.3751270000002</v>
      </c>
      <c r="M4" s="11">
        <v>70.933966650000002</v>
      </c>
      <c r="N4">
        <f>M4/L4</f>
        <v>1.1037943669359654E-2</v>
      </c>
      <c r="O4">
        <f>940</f>
        <v>940</v>
      </c>
      <c r="P4">
        <v>12.936</v>
      </c>
      <c r="Q4">
        <f>(R4-S4)/2.65</f>
        <v>11.646415094339623</v>
      </c>
      <c r="R4">
        <v>37.090000000000003</v>
      </c>
      <c r="S4">
        <v>6.2270000000000003</v>
      </c>
      <c r="T4">
        <v>0</v>
      </c>
      <c r="U4">
        <f>S4+T4</f>
        <v>6.2270000000000003</v>
      </c>
      <c r="V4">
        <f>O4-(P4+Q4+U4)</f>
        <v>909.19058490566033</v>
      </c>
      <c r="W4">
        <f>0.08206</f>
        <v>8.2059999999999994E-2</v>
      </c>
      <c r="X4">
        <v>296</v>
      </c>
      <c r="Y4">
        <f>12*V4*L4/(W4*X4*1000*10)</f>
        <v>288.65496047093023</v>
      </c>
      <c r="Z4">
        <f>13*V4*M4/(W4*X4*1000*10)</f>
        <v>3.4516702930226457</v>
      </c>
      <c r="AA4">
        <f>Y4+Z4</f>
        <v>292.10663076395286</v>
      </c>
      <c r="AB4">
        <f>AA4/I4</f>
        <v>3.0005817233060923</v>
      </c>
      <c r="AC4">
        <f>AB4*24</f>
        <v>72.013961359346212</v>
      </c>
      <c r="AD4">
        <v>22.383377666666664</v>
      </c>
      <c r="AE4">
        <f>(AD4/100)*Q4</f>
        <v>2.6068610751937107</v>
      </c>
      <c r="AF4">
        <f>(AC4*100)/AD4</f>
        <v>321.72964434491689</v>
      </c>
    </row>
    <row r="5" spans="1:32" x14ac:dyDescent="0.3">
      <c r="A5">
        <v>2</v>
      </c>
      <c r="B5" t="s">
        <v>185</v>
      </c>
      <c r="C5" s="12" t="s">
        <v>190</v>
      </c>
      <c r="D5" t="s">
        <v>182</v>
      </c>
      <c r="E5" s="10">
        <v>43648.37222222222</v>
      </c>
      <c r="F5" s="10">
        <v>43652.428472222222</v>
      </c>
      <c r="G5">
        <v>5868</v>
      </c>
      <c r="H5">
        <v>65</v>
      </c>
      <c r="I5" s="11">
        <f t="shared" ref="I5:I33" si="0">(F5-E5)*24</f>
        <v>97.350000000034925</v>
      </c>
      <c r="J5">
        <v>0</v>
      </c>
      <c r="K5">
        <v>0</v>
      </c>
      <c r="L5" s="11">
        <v>4842.9880009999997</v>
      </c>
      <c r="M5" s="11">
        <v>53.441747159999998</v>
      </c>
      <c r="N5">
        <f t="shared" ref="N5:N33" si="1">M5/L5</f>
        <v>1.1034870858438042E-2</v>
      </c>
      <c r="O5">
        <f>940</f>
        <v>940</v>
      </c>
      <c r="P5">
        <v>12.936</v>
      </c>
      <c r="Q5">
        <f t="shared" ref="Q5:Q33" si="2">(R5-S5)/2.65</f>
        <v>8.6373584905660383</v>
      </c>
      <c r="R5">
        <v>27.88</v>
      </c>
      <c r="S5">
        <v>4.9910000000000005</v>
      </c>
      <c r="T5">
        <v>0</v>
      </c>
      <c r="U5">
        <f t="shared" ref="U5:U33" si="3">S5+T5</f>
        <v>4.9910000000000005</v>
      </c>
      <c r="V5">
        <f t="shared" ref="V5:V33" si="4">O5-(P5+Q5+U5)</f>
        <v>913.43564150943394</v>
      </c>
      <c r="W5">
        <f t="shared" ref="W5:W33" si="5">0.08206</f>
        <v>8.2059999999999994E-2</v>
      </c>
      <c r="X5">
        <v>296</v>
      </c>
      <c r="Y5">
        <f t="shared" ref="Y5:Y33" si="6">12*V5*L5/(W5*X5*1000*10)</f>
        <v>218.54927433696798</v>
      </c>
      <c r="Z5">
        <f t="shared" ref="Z5:Z33" si="7">13*V5*M5/(W5*X5*1000*10)</f>
        <v>2.6126349367232709</v>
      </c>
      <c r="AA5">
        <f t="shared" ref="AA5:AA33" si="8">Y5+Z5</f>
        <v>221.16190927369126</v>
      </c>
      <c r="AB5">
        <f t="shared" ref="AB5:AB33" si="9">AA5/I5</f>
        <v>2.2718223859641697</v>
      </c>
      <c r="AC5">
        <f t="shared" ref="AC5:AC33" si="10">AB5*24</f>
        <v>54.523737263140077</v>
      </c>
      <c r="AD5">
        <v>38.127872333333329</v>
      </c>
      <c r="AE5">
        <f t="shared" ref="AE5:AE33" si="11">(AD5/100)*Q5</f>
        <v>3.2932410182553458</v>
      </c>
      <c r="AF5">
        <f t="shared" ref="AF5:AF33" si="12">(AC5*100)/AD5</f>
        <v>143.00230756771771</v>
      </c>
    </row>
    <row r="6" spans="1:32" x14ac:dyDescent="0.3">
      <c r="A6">
        <v>3</v>
      </c>
      <c r="B6" t="s">
        <v>185</v>
      </c>
      <c r="C6" t="s">
        <v>191</v>
      </c>
      <c r="D6" t="s">
        <v>182</v>
      </c>
      <c r="E6" s="10">
        <v>43648.373611111114</v>
      </c>
      <c r="F6" s="10">
        <v>43652.429860995369</v>
      </c>
      <c r="G6">
        <v>3216</v>
      </c>
      <c r="H6">
        <v>36</v>
      </c>
      <c r="I6" s="11">
        <f t="shared" si="0"/>
        <v>97.349997222132515</v>
      </c>
      <c r="J6">
        <v>0</v>
      </c>
      <c r="K6">
        <v>0</v>
      </c>
      <c r="L6" s="11">
        <v>2788.1259230000001</v>
      </c>
      <c r="M6" s="11">
        <v>30.825288220000001</v>
      </c>
      <c r="N6">
        <f t="shared" si="1"/>
        <v>1.1055916795476815E-2</v>
      </c>
      <c r="O6">
        <f>940</f>
        <v>940</v>
      </c>
      <c r="P6">
        <v>12.936</v>
      </c>
      <c r="Q6">
        <f t="shared" si="2"/>
        <v>8.0215094339622652</v>
      </c>
      <c r="R6">
        <v>25.3</v>
      </c>
      <c r="S6">
        <v>4.0430000000000001</v>
      </c>
      <c r="T6">
        <v>0</v>
      </c>
      <c r="U6">
        <f t="shared" si="3"/>
        <v>4.0430000000000001</v>
      </c>
      <c r="V6">
        <f t="shared" si="4"/>
        <v>914.99949056603771</v>
      </c>
      <c r="W6">
        <f t="shared" si="5"/>
        <v>8.2059999999999994E-2</v>
      </c>
      <c r="X6">
        <v>296</v>
      </c>
      <c r="Y6">
        <f t="shared" si="6"/>
        <v>126.03502706551059</v>
      </c>
      <c r="Z6">
        <f t="shared" si="7"/>
        <v>1.5095521702646166</v>
      </c>
      <c r="AA6">
        <f t="shared" si="8"/>
        <v>127.5445792357752</v>
      </c>
      <c r="AB6">
        <f t="shared" si="9"/>
        <v>1.3101652067307707</v>
      </c>
      <c r="AC6">
        <f t="shared" si="10"/>
        <v>31.443964961538498</v>
      </c>
      <c r="AD6">
        <v>10.950650000000001</v>
      </c>
      <c r="AE6">
        <f t="shared" si="11"/>
        <v>0.8784074228301888</v>
      </c>
      <c r="AF6">
        <f t="shared" si="12"/>
        <v>287.14245237989064</v>
      </c>
    </row>
    <row r="7" spans="1:32" x14ac:dyDescent="0.3">
      <c r="A7">
        <v>4</v>
      </c>
      <c r="B7" t="s">
        <v>186</v>
      </c>
      <c r="C7" t="s">
        <v>192</v>
      </c>
      <c r="D7" t="s">
        <v>182</v>
      </c>
      <c r="E7" s="10">
        <v>43648.374999826388</v>
      </c>
      <c r="F7" s="10">
        <v>43652.43124982639</v>
      </c>
      <c r="G7">
        <v>5649</v>
      </c>
      <c r="H7">
        <v>62</v>
      </c>
      <c r="I7" s="11">
        <f t="shared" si="0"/>
        <v>97.350000000034925</v>
      </c>
      <c r="J7">
        <v>0</v>
      </c>
      <c r="K7">
        <v>0</v>
      </c>
      <c r="L7" s="11">
        <v>2514.3948930000001</v>
      </c>
      <c r="M7" s="11">
        <v>27.789737420000002</v>
      </c>
      <c r="N7">
        <f t="shared" si="1"/>
        <v>1.1052256547834151E-2</v>
      </c>
      <c r="O7">
        <f>940</f>
        <v>940</v>
      </c>
      <c r="P7">
        <v>12.936</v>
      </c>
      <c r="Q7">
        <f t="shared" si="2"/>
        <v>8.0777358490566034</v>
      </c>
      <c r="R7">
        <v>25.45</v>
      </c>
      <c r="S7">
        <v>4.0440000000000005</v>
      </c>
      <c r="T7">
        <v>0</v>
      </c>
      <c r="U7">
        <f t="shared" si="3"/>
        <v>4.0440000000000005</v>
      </c>
      <c r="V7">
        <f t="shared" si="4"/>
        <v>914.9422641509434</v>
      </c>
      <c r="W7">
        <f t="shared" si="5"/>
        <v>8.2059999999999994E-2</v>
      </c>
      <c r="X7">
        <v>296</v>
      </c>
      <c r="Y7">
        <f t="shared" si="6"/>
        <v>113.65412369843041</v>
      </c>
      <c r="Z7">
        <f t="shared" si="7"/>
        <v>1.3608124105705246</v>
      </c>
      <c r="AA7">
        <f t="shared" si="8"/>
        <v>115.01493610900094</v>
      </c>
      <c r="AB7">
        <f t="shared" si="9"/>
        <v>1.181457998037593</v>
      </c>
      <c r="AC7">
        <f t="shared" si="10"/>
        <v>28.354991952902232</v>
      </c>
      <c r="AD7">
        <v>10.888519666666667</v>
      </c>
      <c r="AE7">
        <f t="shared" si="11"/>
        <v>0.87954585654591189</v>
      </c>
      <c r="AF7">
        <f t="shared" si="12"/>
        <v>260.41181740899242</v>
      </c>
    </row>
    <row r="8" spans="1:32" x14ac:dyDescent="0.3">
      <c r="A8">
        <v>5</v>
      </c>
      <c r="B8" t="s">
        <v>186</v>
      </c>
      <c r="C8" t="s">
        <v>193</v>
      </c>
      <c r="D8" t="s">
        <v>182</v>
      </c>
      <c r="E8" s="10">
        <v>43648.376388657409</v>
      </c>
      <c r="F8" s="10">
        <v>43652.43263865741</v>
      </c>
      <c r="G8">
        <v>4415</v>
      </c>
      <c r="H8">
        <v>49</v>
      </c>
      <c r="I8" s="11">
        <f t="shared" si="0"/>
        <v>97.350000000034925</v>
      </c>
      <c r="J8">
        <v>0</v>
      </c>
      <c r="K8">
        <v>0</v>
      </c>
      <c r="L8" s="11">
        <v>1471.8503800000001</v>
      </c>
      <c r="M8" s="11">
        <v>16.30516124</v>
      </c>
      <c r="N8">
        <f t="shared" si="1"/>
        <v>1.1078001855052685E-2</v>
      </c>
      <c r="O8">
        <f>940</f>
        <v>940</v>
      </c>
      <c r="P8">
        <v>12.936</v>
      </c>
      <c r="Q8">
        <f t="shared" si="2"/>
        <v>8.5558490566037744</v>
      </c>
      <c r="R8">
        <v>25.35</v>
      </c>
      <c r="S8">
        <v>2.6770000000000014</v>
      </c>
      <c r="T8">
        <v>0</v>
      </c>
      <c r="U8">
        <f t="shared" si="3"/>
        <v>2.6770000000000014</v>
      </c>
      <c r="V8">
        <f t="shared" si="4"/>
        <v>915.83115094339621</v>
      </c>
      <c r="W8">
        <f t="shared" si="5"/>
        <v>8.2059999999999994E-2</v>
      </c>
      <c r="X8">
        <v>296</v>
      </c>
      <c r="Y8">
        <f t="shared" si="6"/>
        <v>66.594306120696558</v>
      </c>
      <c r="Z8">
        <f t="shared" si="7"/>
        <v>0.79920950063610796</v>
      </c>
      <c r="AA8">
        <f t="shared" si="8"/>
        <v>67.393515621332668</v>
      </c>
      <c r="AB8">
        <f t="shared" si="9"/>
        <v>0.69228059189839231</v>
      </c>
      <c r="AC8">
        <f t="shared" si="10"/>
        <v>16.614734205561415</v>
      </c>
      <c r="AD8">
        <v>7.5114366666666674</v>
      </c>
      <c r="AE8">
        <f t="shared" si="11"/>
        <v>0.64266718318239002</v>
      </c>
      <c r="AF8">
        <f t="shared" si="12"/>
        <v>221.19249542890037</v>
      </c>
    </row>
    <row r="9" spans="1:32" x14ac:dyDescent="0.3">
      <c r="A9">
        <v>6</v>
      </c>
      <c r="B9" t="s">
        <v>186</v>
      </c>
      <c r="C9" t="s">
        <v>194</v>
      </c>
      <c r="D9" t="s">
        <v>182</v>
      </c>
      <c r="E9" s="10">
        <v>43648.377777488429</v>
      </c>
      <c r="F9" s="10">
        <v>43652.434027488423</v>
      </c>
      <c r="G9">
        <v>4214</v>
      </c>
      <c r="H9">
        <v>47</v>
      </c>
      <c r="I9" s="11">
        <f t="shared" si="0"/>
        <v>97.349999999860302</v>
      </c>
      <c r="J9">
        <v>0</v>
      </c>
      <c r="K9">
        <v>0</v>
      </c>
      <c r="L9" s="11">
        <v>1805.7544989999999</v>
      </c>
      <c r="M9" s="11">
        <v>19.974253399999998</v>
      </c>
      <c r="N9">
        <f t="shared" si="1"/>
        <v>1.1061444626643015E-2</v>
      </c>
      <c r="O9">
        <f>940</f>
        <v>940</v>
      </c>
      <c r="P9">
        <v>12.936</v>
      </c>
      <c r="Q9">
        <f t="shared" si="2"/>
        <v>6.3090566037735858</v>
      </c>
      <c r="R9">
        <v>21.82</v>
      </c>
      <c r="S9">
        <v>5.1010000000000009</v>
      </c>
      <c r="T9">
        <v>0</v>
      </c>
      <c r="U9">
        <f t="shared" si="3"/>
        <v>5.1010000000000009</v>
      </c>
      <c r="V9">
        <f t="shared" si="4"/>
        <v>915.6539433962264</v>
      </c>
      <c r="W9">
        <f t="shared" si="5"/>
        <v>8.2059999999999994E-2</v>
      </c>
      <c r="X9">
        <v>296</v>
      </c>
      <c r="Y9">
        <f t="shared" si="6"/>
        <v>81.686088021363432</v>
      </c>
      <c r="Z9">
        <f t="shared" si="7"/>
        <v>0.97886331770001556</v>
      </c>
      <c r="AA9">
        <f t="shared" si="8"/>
        <v>82.66495133906345</v>
      </c>
      <c r="AB9">
        <f t="shared" si="9"/>
        <v>0.84915204251856269</v>
      </c>
      <c r="AC9">
        <f t="shared" si="10"/>
        <v>20.379649020445505</v>
      </c>
      <c r="AD9">
        <v>13.017574999999999</v>
      </c>
      <c r="AE9">
        <f t="shared" si="11"/>
        <v>0.82128617518867919</v>
      </c>
      <c r="AF9">
        <f t="shared" si="12"/>
        <v>156.55488077038549</v>
      </c>
    </row>
    <row r="10" spans="1:32" x14ac:dyDescent="0.3">
      <c r="A10">
        <v>7</v>
      </c>
      <c r="B10" t="s">
        <v>186</v>
      </c>
      <c r="C10" t="s">
        <v>195</v>
      </c>
      <c r="D10" t="s">
        <v>182</v>
      </c>
      <c r="E10" s="10">
        <v>43648.379166319442</v>
      </c>
      <c r="F10" s="10">
        <v>43652.435416319444</v>
      </c>
      <c r="G10">
        <v>2806</v>
      </c>
      <c r="H10">
        <v>31</v>
      </c>
      <c r="I10" s="11">
        <f t="shared" si="0"/>
        <v>97.350000000034925</v>
      </c>
      <c r="J10">
        <v>0</v>
      </c>
      <c r="K10">
        <v>0</v>
      </c>
      <c r="L10" s="11">
        <v>2379.0351970000002</v>
      </c>
      <c r="M10" s="11">
        <v>26.28494358</v>
      </c>
      <c r="N10">
        <f t="shared" si="1"/>
        <v>1.1048572805121049E-2</v>
      </c>
      <c r="O10">
        <f>940</f>
        <v>940</v>
      </c>
      <c r="P10">
        <v>12.936</v>
      </c>
      <c r="Q10">
        <f t="shared" si="2"/>
        <v>8.9600000000000009</v>
      </c>
      <c r="R10">
        <v>26.55</v>
      </c>
      <c r="S10">
        <v>2.8060000000000009</v>
      </c>
      <c r="T10">
        <v>0</v>
      </c>
      <c r="U10">
        <f t="shared" si="3"/>
        <v>2.8060000000000009</v>
      </c>
      <c r="V10">
        <f t="shared" si="4"/>
        <v>915.298</v>
      </c>
      <c r="W10">
        <f t="shared" si="5"/>
        <v>8.2059999999999994E-2</v>
      </c>
      <c r="X10">
        <v>296</v>
      </c>
      <c r="Y10">
        <f t="shared" si="6"/>
        <v>107.57748900328566</v>
      </c>
      <c r="Z10">
        <f t="shared" si="7"/>
        <v>1.2876258627319863</v>
      </c>
      <c r="AA10">
        <f t="shared" si="8"/>
        <v>108.86511486601765</v>
      </c>
      <c r="AB10">
        <f t="shared" si="9"/>
        <v>1.1182857202463132</v>
      </c>
      <c r="AC10">
        <f t="shared" si="10"/>
        <v>26.838857285911516</v>
      </c>
      <c r="AD10">
        <v>14.022479333333331</v>
      </c>
      <c r="AE10">
        <f t="shared" si="11"/>
        <v>1.2564141482666666</v>
      </c>
      <c r="AF10">
        <f t="shared" si="12"/>
        <v>191.39880079631797</v>
      </c>
    </row>
    <row r="11" spans="1:32" x14ac:dyDescent="0.3">
      <c r="A11">
        <v>8</v>
      </c>
      <c r="B11" t="s">
        <v>186</v>
      </c>
      <c r="C11" t="s">
        <v>196</v>
      </c>
      <c r="D11" t="s">
        <v>182</v>
      </c>
      <c r="E11" s="10">
        <v>43648.380555150463</v>
      </c>
      <c r="F11" s="10">
        <v>43652.436805150464</v>
      </c>
      <c r="G11">
        <v>3038</v>
      </c>
      <c r="H11">
        <v>34</v>
      </c>
      <c r="I11" s="11">
        <f t="shared" si="0"/>
        <v>97.350000000034925</v>
      </c>
      <c r="J11">
        <v>0</v>
      </c>
      <c r="K11">
        <v>0</v>
      </c>
      <c r="L11" s="11">
        <v>5162.6699609999996</v>
      </c>
      <c r="M11" s="11">
        <v>56.879935889999999</v>
      </c>
      <c r="N11">
        <f t="shared" si="1"/>
        <v>1.1017542535099893E-2</v>
      </c>
      <c r="O11">
        <f>940</f>
        <v>940</v>
      </c>
      <c r="P11">
        <v>12.936</v>
      </c>
      <c r="Q11">
        <f t="shared" si="2"/>
        <v>5.7709433962264152</v>
      </c>
      <c r="R11">
        <v>22.64</v>
      </c>
      <c r="S11">
        <v>7.3470000000000004</v>
      </c>
      <c r="T11">
        <v>0</v>
      </c>
      <c r="U11">
        <f t="shared" si="3"/>
        <v>7.3470000000000004</v>
      </c>
      <c r="V11">
        <f t="shared" si="4"/>
        <v>913.94605660377363</v>
      </c>
      <c r="W11">
        <f t="shared" si="5"/>
        <v>8.2059999999999994E-2</v>
      </c>
      <c r="X11">
        <v>296</v>
      </c>
      <c r="Y11">
        <f t="shared" si="6"/>
        <v>233.10572944661655</v>
      </c>
      <c r="Z11">
        <f t="shared" si="7"/>
        <v>2.7822733134663844</v>
      </c>
      <c r="AA11">
        <f t="shared" si="8"/>
        <v>235.88800276008294</v>
      </c>
      <c r="AB11">
        <f t="shared" si="9"/>
        <v>2.4230919646635676</v>
      </c>
      <c r="AC11">
        <f t="shared" si="10"/>
        <v>58.154207151925618</v>
      </c>
      <c r="AD11">
        <v>34.201901666666664</v>
      </c>
      <c r="AE11">
        <f t="shared" si="11"/>
        <v>1.973772385616352</v>
      </c>
      <c r="AF11">
        <f t="shared" si="12"/>
        <v>170.03208686668725</v>
      </c>
    </row>
    <row r="12" spans="1:32" x14ac:dyDescent="0.3">
      <c r="A12">
        <v>17</v>
      </c>
      <c r="B12" t="s">
        <v>186</v>
      </c>
      <c r="C12" t="s">
        <v>197</v>
      </c>
      <c r="D12" t="s">
        <v>182</v>
      </c>
      <c r="E12" s="10">
        <v>43648.381943981483</v>
      </c>
      <c r="F12" s="10">
        <v>43652.438193981485</v>
      </c>
      <c r="G12">
        <v>3809</v>
      </c>
      <c r="H12">
        <v>42</v>
      </c>
      <c r="I12" s="11">
        <f t="shared" si="0"/>
        <v>97.350000000034925</v>
      </c>
      <c r="J12">
        <v>0</v>
      </c>
      <c r="K12">
        <v>0</v>
      </c>
      <c r="L12" s="11">
        <v>1338.175745</v>
      </c>
      <c r="M12" s="11">
        <v>14.832677970000001</v>
      </c>
      <c r="N12">
        <f t="shared" si="1"/>
        <v>1.1084252591949348E-2</v>
      </c>
      <c r="O12">
        <f>940</f>
        <v>940</v>
      </c>
      <c r="P12">
        <v>12.936</v>
      </c>
      <c r="Q12">
        <f t="shared" si="2"/>
        <v>11.937358490566039</v>
      </c>
      <c r="R12">
        <v>35.46</v>
      </c>
      <c r="S12">
        <v>3.8259999999999996</v>
      </c>
      <c r="T12">
        <v>0</v>
      </c>
      <c r="U12">
        <f t="shared" si="3"/>
        <v>3.8259999999999996</v>
      </c>
      <c r="V12">
        <f t="shared" si="4"/>
        <v>911.30064150943394</v>
      </c>
      <c r="W12">
        <f t="shared" si="5"/>
        <v>8.2059999999999994E-2</v>
      </c>
      <c r="X12">
        <v>296</v>
      </c>
      <c r="Y12">
        <f t="shared" si="6"/>
        <v>60.246642941101008</v>
      </c>
      <c r="Z12">
        <f t="shared" si="7"/>
        <v>0.72343809219082467</v>
      </c>
      <c r="AA12">
        <f t="shared" si="8"/>
        <v>60.970081033291834</v>
      </c>
      <c r="AB12">
        <f t="shared" si="9"/>
        <v>0.62629769936589585</v>
      </c>
      <c r="AC12">
        <f t="shared" si="10"/>
        <v>15.0311447847815</v>
      </c>
      <c r="AD12">
        <v>13.902377999999999</v>
      </c>
      <c r="AE12">
        <f t="shared" si="11"/>
        <v>1.6595767005735849</v>
      </c>
      <c r="AF12">
        <f t="shared" si="12"/>
        <v>108.11923531917705</v>
      </c>
    </row>
    <row r="13" spans="1:32" x14ac:dyDescent="0.3">
      <c r="A13">
        <v>18</v>
      </c>
      <c r="B13" t="s">
        <v>185</v>
      </c>
      <c r="C13" t="s">
        <v>198</v>
      </c>
      <c r="D13" t="s">
        <v>182</v>
      </c>
      <c r="E13" s="10">
        <v>43648.383332812497</v>
      </c>
      <c r="F13" s="10">
        <v>43652.439582812498</v>
      </c>
      <c r="G13">
        <v>3099</v>
      </c>
      <c r="H13">
        <v>34</v>
      </c>
      <c r="I13" s="11">
        <f t="shared" si="0"/>
        <v>97.350000000034925</v>
      </c>
      <c r="J13">
        <v>0</v>
      </c>
      <c r="K13">
        <v>0</v>
      </c>
      <c r="L13" s="11">
        <v>1725.3995870000001</v>
      </c>
      <c r="M13" s="11">
        <v>19.103495550000002</v>
      </c>
      <c r="N13">
        <f t="shared" si="1"/>
        <v>1.1071925421760288E-2</v>
      </c>
      <c r="O13">
        <f>940</f>
        <v>940</v>
      </c>
      <c r="P13">
        <v>12.936</v>
      </c>
      <c r="Q13">
        <f t="shared" si="2"/>
        <v>6.9573584905660368</v>
      </c>
      <c r="R13">
        <v>22.4</v>
      </c>
      <c r="S13">
        <v>3.9629999999999992</v>
      </c>
      <c r="T13">
        <v>0</v>
      </c>
      <c r="U13">
        <f t="shared" si="3"/>
        <v>3.9629999999999992</v>
      </c>
      <c r="V13">
        <f t="shared" si="4"/>
        <v>916.14364150943402</v>
      </c>
      <c r="W13">
        <f t="shared" si="5"/>
        <v>8.2059999999999994E-2</v>
      </c>
      <c r="X13">
        <v>296</v>
      </c>
      <c r="Y13">
        <f t="shared" si="6"/>
        <v>78.092852001488055</v>
      </c>
      <c r="Z13">
        <f t="shared" si="7"/>
        <v>0.93669141944412593</v>
      </c>
      <c r="AA13">
        <f t="shared" si="8"/>
        <v>79.029543420932185</v>
      </c>
      <c r="AB13">
        <f t="shared" si="9"/>
        <v>0.81180835563332132</v>
      </c>
      <c r="AC13">
        <f t="shared" si="10"/>
        <v>19.483400535199713</v>
      </c>
      <c r="AD13">
        <v>7.2037573333333329</v>
      </c>
      <c r="AE13">
        <f t="shared" si="11"/>
        <v>0.50119122247044012</v>
      </c>
      <c r="AF13">
        <f t="shared" si="12"/>
        <v>270.46164430117369</v>
      </c>
    </row>
    <row r="14" spans="1:32" x14ac:dyDescent="0.3">
      <c r="A14">
        <v>21</v>
      </c>
      <c r="B14" t="s">
        <v>185</v>
      </c>
      <c r="C14" t="s">
        <v>199</v>
      </c>
      <c r="D14" t="s">
        <v>182</v>
      </c>
      <c r="E14" s="10">
        <v>43648.384721643517</v>
      </c>
      <c r="F14" s="10">
        <v>43652.440971643518</v>
      </c>
      <c r="G14">
        <v>3134</v>
      </c>
      <c r="H14">
        <v>35</v>
      </c>
      <c r="I14" s="11">
        <f t="shared" si="0"/>
        <v>97.350000000034925</v>
      </c>
      <c r="J14">
        <v>0</v>
      </c>
      <c r="K14">
        <v>0</v>
      </c>
      <c r="L14" s="11">
        <v>2408.737599</v>
      </c>
      <c r="M14" s="11">
        <v>26.610689270000002</v>
      </c>
      <c r="N14">
        <f t="shared" si="1"/>
        <v>1.1047566692630848E-2</v>
      </c>
      <c r="O14">
        <f>940</f>
        <v>940</v>
      </c>
      <c r="P14">
        <v>12.936</v>
      </c>
      <c r="Q14">
        <f t="shared" si="2"/>
        <v>5.9305660377358489</v>
      </c>
      <c r="R14">
        <v>20.5</v>
      </c>
      <c r="S14">
        <v>4.7840000000000007</v>
      </c>
      <c r="T14">
        <v>0</v>
      </c>
      <c r="U14">
        <f t="shared" si="3"/>
        <v>4.7840000000000007</v>
      </c>
      <c r="V14">
        <f t="shared" si="4"/>
        <v>916.34943396226413</v>
      </c>
      <c r="W14">
        <f t="shared" si="5"/>
        <v>8.2059999999999994E-2</v>
      </c>
      <c r="X14">
        <v>296</v>
      </c>
      <c r="Y14">
        <f t="shared" si="6"/>
        <v>109.04572142700168</v>
      </c>
      <c r="Z14">
        <f t="shared" si="7"/>
        <v>1.3050807033450829</v>
      </c>
      <c r="AA14">
        <f t="shared" si="8"/>
        <v>110.35080213034676</v>
      </c>
      <c r="AB14">
        <f t="shared" si="9"/>
        <v>1.1335470172604742</v>
      </c>
      <c r="AC14">
        <f t="shared" si="10"/>
        <v>27.205128414251384</v>
      </c>
      <c r="AD14">
        <v>23.750997999999999</v>
      </c>
      <c r="AE14">
        <f t="shared" si="11"/>
        <v>1.4085686210113206</v>
      </c>
      <c r="AF14">
        <f t="shared" si="12"/>
        <v>114.54309589117639</v>
      </c>
    </row>
    <row r="15" spans="1:32" x14ac:dyDescent="0.3">
      <c r="A15">
        <v>24</v>
      </c>
      <c r="B15" t="s">
        <v>186</v>
      </c>
      <c r="C15" t="s">
        <v>200</v>
      </c>
      <c r="D15" t="s">
        <v>182</v>
      </c>
      <c r="E15" s="10">
        <v>43648.386110474537</v>
      </c>
      <c r="F15" s="10">
        <v>43652.442360474539</v>
      </c>
      <c r="G15">
        <v>1213</v>
      </c>
      <c r="H15">
        <v>13</v>
      </c>
      <c r="I15" s="11">
        <f t="shared" si="0"/>
        <v>97.350000000034925</v>
      </c>
      <c r="J15">
        <v>0</v>
      </c>
      <c r="K15">
        <v>0</v>
      </c>
      <c r="L15" s="11">
        <v>1575.2023710000001</v>
      </c>
      <c r="M15" s="11">
        <v>17.446660359999999</v>
      </c>
      <c r="N15">
        <f t="shared" si="1"/>
        <v>1.1075821545979629E-2</v>
      </c>
      <c r="O15">
        <f>940</f>
        <v>940</v>
      </c>
      <c r="P15">
        <v>12.936</v>
      </c>
      <c r="Q15">
        <f t="shared" si="2"/>
        <v>4.0645283018867913</v>
      </c>
      <c r="R15">
        <v>23.22</v>
      </c>
      <c r="S15">
        <v>12.449000000000003</v>
      </c>
      <c r="T15">
        <v>0</v>
      </c>
      <c r="U15">
        <f t="shared" si="3"/>
        <v>12.449000000000003</v>
      </c>
      <c r="V15">
        <f t="shared" si="4"/>
        <v>910.55047169811326</v>
      </c>
      <c r="W15">
        <f t="shared" si="5"/>
        <v>8.2059999999999994E-2</v>
      </c>
      <c r="X15">
        <v>296</v>
      </c>
      <c r="Y15">
        <f t="shared" si="6"/>
        <v>70.859552104295958</v>
      </c>
      <c r="Z15">
        <f t="shared" si="7"/>
        <v>0.85023006676316304</v>
      </c>
      <c r="AA15">
        <f t="shared" si="8"/>
        <v>71.709782171059118</v>
      </c>
      <c r="AB15">
        <f t="shared" si="9"/>
        <v>0.73661820411950063</v>
      </c>
      <c r="AC15">
        <f t="shared" si="10"/>
        <v>17.678836898868013</v>
      </c>
      <c r="AD15">
        <v>7.8933026666666661</v>
      </c>
      <c r="AE15">
        <f t="shared" si="11"/>
        <v>0.32082552084025145</v>
      </c>
      <c r="AF15">
        <f t="shared" si="12"/>
        <v>223.97262141645163</v>
      </c>
    </row>
    <row r="16" spans="1:32" x14ac:dyDescent="0.3">
      <c r="A16">
        <v>25</v>
      </c>
      <c r="B16" t="s">
        <v>186</v>
      </c>
      <c r="C16" t="s">
        <v>201</v>
      </c>
      <c r="D16" t="s">
        <v>182</v>
      </c>
      <c r="E16" s="10">
        <v>43648.387499305558</v>
      </c>
      <c r="F16" s="10">
        <v>43652.443749305552</v>
      </c>
      <c r="G16">
        <v>3428</v>
      </c>
      <c r="H16">
        <v>38</v>
      </c>
      <c r="I16" s="11">
        <f t="shared" si="0"/>
        <v>97.349999999860302</v>
      </c>
      <c r="J16">
        <v>0</v>
      </c>
      <c r="K16">
        <v>0</v>
      </c>
      <c r="L16" s="11">
        <v>1773.661435</v>
      </c>
      <c r="M16" s="11">
        <v>19.618223610000001</v>
      </c>
      <c r="N16">
        <f t="shared" si="1"/>
        <v>1.1060861573054387E-2</v>
      </c>
      <c r="O16">
        <f>940</f>
        <v>940</v>
      </c>
      <c r="P16">
        <v>12.936</v>
      </c>
      <c r="Q16">
        <f t="shared" si="2"/>
        <v>6.7981132075471704</v>
      </c>
      <c r="R16">
        <v>20.67</v>
      </c>
      <c r="S16">
        <v>2.6550000000000002</v>
      </c>
      <c r="T16">
        <v>0</v>
      </c>
      <c r="U16">
        <f t="shared" si="3"/>
        <v>2.6550000000000002</v>
      </c>
      <c r="V16">
        <f t="shared" si="4"/>
        <v>917.61088679245279</v>
      </c>
      <c r="W16">
        <f t="shared" si="5"/>
        <v>8.2059999999999994E-2</v>
      </c>
      <c r="X16">
        <v>296</v>
      </c>
      <c r="Y16">
        <f t="shared" si="6"/>
        <v>80.405786252639359</v>
      </c>
      <c r="Z16">
        <f t="shared" si="7"/>
        <v>0.96347037736413033</v>
      </c>
      <c r="AA16">
        <f t="shared" si="8"/>
        <v>81.369256630003491</v>
      </c>
      <c r="AB16">
        <f t="shared" si="9"/>
        <v>0.83584238962629953</v>
      </c>
      <c r="AC16">
        <f t="shared" si="10"/>
        <v>20.060217351031188</v>
      </c>
      <c r="AD16">
        <v>13.017574999999999</v>
      </c>
      <c r="AE16">
        <f t="shared" si="11"/>
        <v>0.8849494853773584</v>
      </c>
      <c r="AF16">
        <f t="shared" si="12"/>
        <v>154.10103149804161</v>
      </c>
    </row>
    <row r="17" spans="1:32" x14ac:dyDescent="0.3">
      <c r="A17">
        <v>26</v>
      </c>
      <c r="B17" t="s">
        <v>186</v>
      </c>
      <c r="C17" t="s">
        <v>202</v>
      </c>
      <c r="D17" t="s">
        <v>182</v>
      </c>
      <c r="E17" s="10">
        <v>43648.388888136571</v>
      </c>
      <c r="F17" s="10">
        <v>43652.445138136572</v>
      </c>
      <c r="G17">
        <v>2554</v>
      </c>
      <c r="H17">
        <v>28</v>
      </c>
      <c r="I17" s="11">
        <f t="shared" si="0"/>
        <v>97.350000000034925</v>
      </c>
      <c r="J17">
        <v>0</v>
      </c>
      <c r="K17">
        <v>0</v>
      </c>
      <c r="L17" s="11">
        <v>1615.734678</v>
      </c>
      <c r="M17" s="11">
        <v>17.875595310000001</v>
      </c>
      <c r="N17">
        <f t="shared" si="1"/>
        <v>1.1063447206645892E-2</v>
      </c>
      <c r="O17">
        <f>940</f>
        <v>940</v>
      </c>
      <c r="P17">
        <v>12.936</v>
      </c>
      <c r="Q17">
        <f t="shared" si="2"/>
        <v>6.34</v>
      </c>
      <c r="R17">
        <v>19.649999999999999</v>
      </c>
      <c r="S17">
        <v>2.8489999999999993</v>
      </c>
      <c r="T17">
        <v>0</v>
      </c>
      <c r="U17">
        <f t="shared" si="3"/>
        <v>2.8489999999999993</v>
      </c>
      <c r="V17">
        <f t="shared" si="4"/>
        <v>917.875</v>
      </c>
      <c r="W17">
        <f t="shared" si="5"/>
        <v>8.2059999999999994E-2</v>
      </c>
      <c r="X17">
        <v>296</v>
      </c>
      <c r="Y17">
        <f t="shared" si="6"/>
        <v>73.267539946178971</v>
      </c>
      <c r="Z17">
        <f t="shared" si="7"/>
        <v>0.87814085683498433</v>
      </c>
      <c r="AA17">
        <f t="shared" si="8"/>
        <v>74.14568080301396</v>
      </c>
      <c r="AB17">
        <f t="shared" si="9"/>
        <v>0.76164027532601297</v>
      </c>
      <c r="AC17">
        <f t="shared" si="10"/>
        <v>18.279366607824311</v>
      </c>
      <c r="AD17">
        <v>13.331894</v>
      </c>
      <c r="AE17">
        <f t="shared" si="11"/>
        <v>0.84524207959999997</v>
      </c>
      <c r="AF17">
        <f t="shared" si="12"/>
        <v>137.11005058864336</v>
      </c>
    </row>
    <row r="18" spans="1:32" x14ac:dyDescent="0.3">
      <c r="A18">
        <v>30</v>
      </c>
      <c r="B18" t="s">
        <v>185</v>
      </c>
      <c r="C18" t="s">
        <v>203</v>
      </c>
      <c r="D18" t="s">
        <v>182</v>
      </c>
      <c r="E18" s="10">
        <v>43648.390276967591</v>
      </c>
      <c r="F18" s="10">
        <v>43652.446526967593</v>
      </c>
      <c r="G18">
        <v>7991</v>
      </c>
      <c r="H18">
        <v>88</v>
      </c>
      <c r="I18" s="11">
        <f t="shared" si="0"/>
        <v>97.350000000034925</v>
      </c>
      <c r="J18">
        <v>0</v>
      </c>
      <c r="K18">
        <v>0</v>
      </c>
      <c r="L18" s="11">
        <v>4388.8271379999996</v>
      </c>
      <c r="M18" s="11">
        <v>48.446580079999997</v>
      </c>
      <c r="N18">
        <f t="shared" si="1"/>
        <v>1.103861659542992E-2</v>
      </c>
      <c r="O18">
        <f>940</f>
        <v>940</v>
      </c>
      <c r="P18">
        <v>12.936</v>
      </c>
      <c r="Q18">
        <f t="shared" si="2"/>
        <v>7.3456603773584916</v>
      </c>
      <c r="R18">
        <v>23.71</v>
      </c>
      <c r="S18">
        <v>4.2439999999999998</v>
      </c>
      <c r="T18">
        <v>0</v>
      </c>
      <c r="U18">
        <f t="shared" si="3"/>
        <v>4.2439999999999998</v>
      </c>
      <c r="V18">
        <f t="shared" si="4"/>
        <v>915.47433962264154</v>
      </c>
      <c r="W18">
        <f t="shared" si="5"/>
        <v>8.2059999999999994E-2</v>
      </c>
      <c r="X18">
        <v>296</v>
      </c>
      <c r="Y18">
        <f t="shared" si="6"/>
        <v>198.4964178754411</v>
      </c>
      <c r="Z18">
        <f t="shared" si="7"/>
        <v>2.3737196735343393</v>
      </c>
      <c r="AA18">
        <f t="shared" si="8"/>
        <v>200.87013754897544</v>
      </c>
      <c r="AB18">
        <f t="shared" si="9"/>
        <v>2.063380971226537</v>
      </c>
      <c r="AC18">
        <f t="shared" si="10"/>
        <v>49.521143309436887</v>
      </c>
      <c r="AD18">
        <v>24.173805000000002</v>
      </c>
      <c r="AE18">
        <f t="shared" si="11"/>
        <v>1.7757256155849059</v>
      </c>
      <c r="AF18">
        <f t="shared" si="12"/>
        <v>204.85456596277203</v>
      </c>
    </row>
    <row r="19" spans="1:32" x14ac:dyDescent="0.3">
      <c r="A19">
        <v>9</v>
      </c>
      <c r="B19" t="s">
        <v>185</v>
      </c>
      <c r="C19" t="s">
        <v>191</v>
      </c>
      <c r="D19" t="s">
        <v>183</v>
      </c>
      <c r="E19" s="10">
        <v>43648.397222222222</v>
      </c>
      <c r="F19" s="10">
        <v>43652.447915798613</v>
      </c>
      <c r="G19">
        <v>4668</v>
      </c>
      <c r="H19">
        <v>52</v>
      </c>
      <c r="I19" s="11">
        <f t="shared" si="0"/>
        <v>97.216645833395887</v>
      </c>
      <c r="J19">
        <v>0</v>
      </c>
      <c r="K19">
        <v>0</v>
      </c>
      <c r="L19" s="11">
        <v>3238.0641609999998</v>
      </c>
      <c r="M19" s="11">
        <v>35.789534310000001</v>
      </c>
      <c r="N19">
        <f t="shared" si="1"/>
        <v>1.1052756378659045E-2</v>
      </c>
      <c r="O19">
        <f>940</f>
        <v>940</v>
      </c>
      <c r="P19">
        <v>12.936</v>
      </c>
      <c r="Q19">
        <f t="shared" si="2"/>
        <v>7.616603773584905</v>
      </c>
      <c r="R19">
        <v>24.08</v>
      </c>
      <c r="S19">
        <v>3.8960000000000008</v>
      </c>
      <c r="T19">
        <v>0</v>
      </c>
      <c r="U19">
        <f t="shared" si="3"/>
        <v>3.8960000000000008</v>
      </c>
      <c r="V19">
        <f t="shared" si="4"/>
        <v>915.55139622641514</v>
      </c>
      <c r="W19">
        <f t="shared" si="5"/>
        <v>8.2059999999999994E-2</v>
      </c>
      <c r="X19">
        <v>296</v>
      </c>
      <c r="Y19">
        <f t="shared" si="6"/>
        <v>146.46241858335031</v>
      </c>
      <c r="Z19">
        <f t="shared" si="7"/>
        <v>1.7537145505002025</v>
      </c>
      <c r="AA19">
        <f t="shared" si="8"/>
        <v>148.21613313385052</v>
      </c>
      <c r="AB19">
        <f t="shared" si="9"/>
        <v>1.5245962444317871</v>
      </c>
      <c r="AC19">
        <f t="shared" si="10"/>
        <v>36.590309866362887</v>
      </c>
      <c r="AD19">
        <v>10.950650000000001</v>
      </c>
      <c r="AE19">
        <f t="shared" si="11"/>
        <v>0.83406762113207544</v>
      </c>
      <c r="AF19">
        <f t="shared" si="12"/>
        <v>334.13824628093204</v>
      </c>
    </row>
    <row r="20" spans="1:32" x14ac:dyDescent="0.3">
      <c r="A20">
        <v>10</v>
      </c>
      <c r="B20" t="s">
        <v>186</v>
      </c>
      <c r="C20" t="s">
        <v>202</v>
      </c>
      <c r="D20" t="s">
        <v>183</v>
      </c>
      <c r="E20" s="10">
        <v>43648.398611111108</v>
      </c>
      <c r="F20" s="10">
        <v>43652.449304629627</v>
      </c>
      <c r="G20">
        <v>5049</v>
      </c>
      <c r="H20">
        <v>56</v>
      </c>
      <c r="I20" s="11">
        <f t="shared" ref="I20:I25" si="13">(F20-E20)*24</f>
        <v>97.216644444444682</v>
      </c>
      <c r="J20">
        <v>0</v>
      </c>
      <c r="K20">
        <v>0</v>
      </c>
      <c r="L20" s="11">
        <v>2124.2599559999999</v>
      </c>
      <c r="M20" s="11">
        <v>23.468943580000001</v>
      </c>
      <c r="N20">
        <f t="shared" si="1"/>
        <v>1.1048056295422631E-2</v>
      </c>
      <c r="O20">
        <f>940</f>
        <v>940</v>
      </c>
      <c r="P20">
        <v>12.936</v>
      </c>
      <c r="Q20">
        <f t="shared" si="2"/>
        <v>9.0939622641509441</v>
      </c>
      <c r="R20">
        <v>26.55</v>
      </c>
      <c r="S20">
        <v>2.4510000000000014</v>
      </c>
      <c r="T20">
        <v>0</v>
      </c>
      <c r="U20">
        <f t="shared" si="3"/>
        <v>2.4510000000000014</v>
      </c>
      <c r="V20">
        <f t="shared" si="4"/>
        <v>915.519037735849</v>
      </c>
      <c r="W20">
        <f t="shared" si="5"/>
        <v>8.2059999999999994E-2</v>
      </c>
      <c r="X20">
        <v>296</v>
      </c>
      <c r="Y20">
        <f t="shared" si="6"/>
        <v>96.080015487246484</v>
      </c>
      <c r="Z20">
        <f t="shared" si="7"/>
        <v>1.1499555382988591</v>
      </c>
      <c r="AA20">
        <f t="shared" si="8"/>
        <v>97.229971025545339</v>
      </c>
      <c r="AB20">
        <f t="shared" si="9"/>
        <v>1.0001370812701551</v>
      </c>
      <c r="AC20">
        <f t="shared" si="10"/>
        <v>24.003289950483722</v>
      </c>
      <c r="AD20">
        <v>13.331894</v>
      </c>
      <c r="AE20">
        <f t="shared" si="11"/>
        <v>1.2123974094566039</v>
      </c>
      <c r="AF20">
        <f t="shared" si="12"/>
        <v>180.04411039034454</v>
      </c>
    </row>
    <row r="21" spans="1:32" x14ac:dyDescent="0.3">
      <c r="A21">
        <v>11</v>
      </c>
      <c r="B21" t="s">
        <v>185</v>
      </c>
      <c r="C21" s="12" t="s">
        <v>190</v>
      </c>
      <c r="D21" t="s">
        <v>183</v>
      </c>
      <c r="E21" s="10">
        <v>43648.399999942128</v>
      </c>
      <c r="F21" s="10">
        <v>43652.450693460647</v>
      </c>
      <c r="G21">
        <v>2016</v>
      </c>
      <c r="H21">
        <v>22</v>
      </c>
      <c r="I21" s="11">
        <f t="shared" si="13"/>
        <v>97.216644444444682</v>
      </c>
      <c r="J21">
        <v>0</v>
      </c>
      <c r="K21">
        <v>0</v>
      </c>
      <c r="L21" s="11">
        <v>4486.6967690000001</v>
      </c>
      <c r="M21" s="11">
        <v>49.52908601</v>
      </c>
      <c r="N21">
        <f t="shared" si="1"/>
        <v>1.1039098151720892E-2</v>
      </c>
      <c r="O21">
        <f>940</f>
        <v>940</v>
      </c>
      <c r="P21">
        <v>12.936</v>
      </c>
      <c r="Q21">
        <f t="shared" si="2"/>
        <v>5.3611320754716969</v>
      </c>
      <c r="R21">
        <v>18.809999999999999</v>
      </c>
      <c r="S21">
        <v>4.6030000000000015</v>
      </c>
      <c r="T21">
        <v>0</v>
      </c>
      <c r="U21">
        <f t="shared" si="3"/>
        <v>4.6030000000000015</v>
      </c>
      <c r="V21">
        <f t="shared" si="4"/>
        <v>917.09986792452833</v>
      </c>
      <c r="W21">
        <f t="shared" si="5"/>
        <v>8.2059999999999994E-2</v>
      </c>
      <c r="X21">
        <v>296</v>
      </c>
      <c r="Y21">
        <f t="shared" si="6"/>
        <v>203.28314553625768</v>
      </c>
      <c r="Z21">
        <f t="shared" si="7"/>
        <v>2.4310678125124205</v>
      </c>
      <c r="AA21">
        <f t="shared" si="8"/>
        <v>205.7142133487701</v>
      </c>
      <c r="AB21">
        <f t="shared" si="9"/>
        <v>2.1160390231975894</v>
      </c>
      <c r="AC21">
        <f t="shared" si="10"/>
        <v>50.784936556742146</v>
      </c>
      <c r="AD21">
        <v>38.127872333333329</v>
      </c>
      <c r="AE21">
        <f t="shared" si="11"/>
        <v>2.0440855933572322</v>
      </c>
      <c r="AF21">
        <f t="shared" si="12"/>
        <v>133.19635596960225</v>
      </c>
    </row>
    <row r="22" spans="1:32" x14ac:dyDescent="0.3">
      <c r="A22">
        <v>12</v>
      </c>
      <c r="B22" t="s">
        <v>185</v>
      </c>
      <c r="C22" t="s">
        <v>189</v>
      </c>
      <c r="D22" t="s">
        <v>183</v>
      </c>
      <c r="E22" s="10">
        <v>43648.401388831022</v>
      </c>
      <c r="F22" s="10">
        <v>43652.452082291667</v>
      </c>
      <c r="G22">
        <v>8871</v>
      </c>
      <c r="H22">
        <v>98</v>
      </c>
      <c r="I22" s="11">
        <f t="shared" si="13"/>
        <v>97.216643055493478</v>
      </c>
      <c r="J22">
        <v>0</v>
      </c>
      <c r="K22">
        <v>0</v>
      </c>
      <c r="L22" s="11">
        <v>5574.0874210000002</v>
      </c>
      <c r="M22" s="11">
        <v>61.527135299999998</v>
      </c>
      <c r="N22">
        <f t="shared" si="1"/>
        <v>1.1038064288012536E-2</v>
      </c>
      <c r="O22">
        <f>940</f>
        <v>940</v>
      </c>
      <c r="P22">
        <v>12.936</v>
      </c>
      <c r="Q22">
        <f t="shared" si="2"/>
        <v>6.5588679245283021</v>
      </c>
      <c r="R22">
        <v>20.34</v>
      </c>
      <c r="S22">
        <v>2.9590000000000014</v>
      </c>
      <c r="T22">
        <v>0</v>
      </c>
      <c r="U22">
        <f t="shared" si="3"/>
        <v>2.9590000000000014</v>
      </c>
      <c r="V22">
        <f t="shared" si="4"/>
        <v>917.54613207547175</v>
      </c>
      <c r="W22">
        <f t="shared" si="5"/>
        <v>8.2059999999999994E-2</v>
      </c>
      <c r="X22">
        <v>296</v>
      </c>
      <c r="Y22">
        <f t="shared" si="6"/>
        <v>252.67350618478366</v>
      </c>
      <c r="Z22">
        <f t="shared" si="7"/>
        <v>3.0214452722406064</v>
      </c>
      <c r="AA22">
        <f t="shared" si="8"/>
        <v>255.69495145702427</v>
      </c>
      <c r="AB22">
        <f t="shared" si="9"/>
        <v>2.6301561483774725</v>
      </c>
      <c r="AC22">
        <f t="shared" si="10"/>
        <v>63.123747561059339</v>
      </c>
      <c r="AD22">
        <v>22.383377666666664</v>
      </c>
      <c r="AE22">
        <f t="shared" si="11"/>
        <v>1.4680961782050315</v>
      </c>
      <c r="AF22">
        <f t="shared" si="12"/>
        <v>282.01171646700686</v>
      </c>
    </row>
    <row r="23" spans="1:32" x14ac:dyDescent="0.3">
      <c r="A23">
        <v>13</v>
      </c>
      <c r="B23" t="s">
        <v>185</v>
      </c>
      <c r="C23" t="s">
        <v>199</v>
      </c>
      <c r="D23" t="s">
        <v>183</v>
      </c>
      <c r="E23" s="10">
        <v>43648.402777719908</v>
      </c>
      <c r="F23" s="10">
        <v>43652.453471122688</v>
      </c>
      <c r="G23">
        <v>4174</v>
      </c>
      <c r="H23">
        <v>46</v>
      </c>
      <c r="I23" s="11">
        <f t="shared" si="13"/>
        <v>97.216641666716896</v>
      </c>
      <c r="J23">
        <v>0</v>
      </c>
      <c r="K23">
        <v>0</v>
      </c>
      <c r="L23" s="11">
        <v>2452.3444989999998</v>
      </c>
      <c r="M23" s="11">
        <v>27.0997086</v>
      </c>
      <c r="N23">
        <f t="shared" si="1"/>
        <v>1.1050530874047481E-2</v>
      </c>
      <c r="O23">
        <f>940</f>
        <v>940</v>
      </c>
      <c r="P23">
        <v>12.936</v>
      </c>
      <c r="Q23">
        <f t="shared" si="2"/>
        <v>6.1901886792452832</v>
      </c>
      <c r="R23">
        <v>20.27</v>
      </c>
      <c r="S23">
        <v>3.8659999999999997</v>
      </c>
      <c r="T23">
        <v>0</v>
      </c>
      <c r="U23">
        <f t="shared" si="3"/>
        <v>3.8659999999999997</v>
      </c>
      <c r="V23">
        <f t="shared" si="4"/>
        <v>917.00781132075474</v>
      </c>
      <c r="W23">
        <f t="shared" si="5"/>
        <v>8.2059999999999994E-2</v>
      </c>
      <c r="X23">
        <v>296</v>
      </c>
      <c r="Y23">
        <f t="shared" si="6"/>
        <v>111.09961045144041</v>
      </c>
      <c r="Z23">
        <f t="shared" si="7"/>
        <v>1.3300188150039816</v>
      </c>
      <c r="AA23">
        <f t="shared" si="8"/>
        <v>112.42962926644439</v>
      </c>
      <c r="AB23">
        <f t="shared" si="9"/>
        <v>1.1564854261462914</v>
      </c>
      <c r="AC23">
        <f t="shared" si="10"/>
        <v>27.755650227510991</v>
      </c>
      <c r="AD23">
        <v>23.750997999999999</v>
      </c>
      <c r="AE23">
        <f t="shared" si="11"/>
        <v>1.4702315894037734</v>
      </c>
      <c r="AF23">
        <f t="shared" si="12"/>
        <v>116.86098507317878</v>
      </c>
    </row>
    <row r="24" spans="1:32" x14ac:dyDescent="0.3">
      <c r="A24">
        <v>14</v>
      </c>
      <c r="B24" t="s">
        <v>186</v>
      </c>
      <c r="C24" t="s">
        <v>192</v>
      </c>
      <c r="D24" t="s">
        <v>183</v>
      </c>
      <c r="E24" s="10">
        <v>43648.404166608794</v>
      </c>
      <c r="F24" s="10">
        <v>43652.454859953701</v>
      </c>
      <c r="G24">
        <v>3318</v>
      </c>
      <c r="H24">
        <v>37</v>
      </c>
      <c r="I24" s="11">
        <f t="shared" si="13"/>
        <v>97.216640277765691</v>
      </c>
      <c r="J24">
        <v>0</v>
      </c>
      <c r="K24">
        <v>0</v>
      </c>
      <c r="L24" s="11">
        <v>1417.125556</v>
      </c>
      <c r="M24" s="11">
        <v>15.697863140000001</v>
      </c>
      <c r="N24">
        <f t="shared" si="1"/>
        <v>1.1077256403666184E-2</v>
      </c>
      <c r="O24">
        <f>940</f>
        <v>940</v>
      </c>
      <c r="P24">
        <v>12.936</v>
      </c>
      <c r="Q24">
        <f t="shared" si="2"/>
        <v>7.303396226415094</v>
      </c>
      <c r="R24">
        <v>22.36</v>
      </c>
      <c r="S24">
        <v>3.0059999999999993</v>
      </c>
      <c r="T24">
        <v>0</v>
      </c>
      <c r="U24">
        <f t="shared" si="3"/>
        <v>3.0059999999999993</v>
      </c>
      <c r="V24">
        <f t="shared" si="4"/>
        <v>916.7546037735849</v>
      </c>
      <c r="W24">
        <f t="shared" si="5"/>
        <v>8.2059999999999994E-2</v>
      </c>
      <c r="X24">
        <v>296</v>
      </c>
      <c r="Y24">
        <f t="shared" si="6"/>
        <v>64.182917126634507</v>
      </c>
      <c r="Z24">
        <f t="shared" si="7"/>
        <v>0.77021818222590366</v>
      </c>
      <c r="AA24">
        <f t="shared" si="8"/>
        <v>64.953135308860411</v>
      </c>
      <c r="AB24">
        <f t="shared" si="9"/>
        <v>0.66812775182599859</v>
      </c>
      <c r="AC24">
        <f t="shared" si="10"/>
        <v>16.035066043823967</v>
      </c>
      <c r="AD24">
        <v>10.888519666666667</v>
      </c>
      <c r="AE24">
        <f t="shared" si="11"/>
        <v>0.79523173444779871</v>
      </c>
      <c r="AF24">
        <f t="shared" si="12"/>
        <v>147.26580411947612</v>
      </c>
    </row>
    <row r="25" spans="1:32" x14ac:dyDescent="0.3">
      <c r="A25">
        <v>15</v>
      </c>
      <c r="B25" t="s">
        <v>185</v>
      </c>
      <c r="C25" t="s">
        <v>203</v>
      </c>
      <c r="D25" t="s">
        <v>183</v>
      </c>
      <c r="E25" s="10">
        <v>43648.405555497688</v>
      </c>
      <c r="F25" s="10">
        <v>43652.456248784722</v>
      </c>
      <c r="G25">
        <v>4162</v>
      </c>
      <c r="H25">
        <v>46</v>
      </c>
      <c r="I25" s="11">
        <f t="shared" si="13"/>
        <v>97.216638888814487</v>
      </c>
      <c r="J25">
        <v>0</v>
      </c>
      <c r="K25">
        <v>0</v>
      </c>
      <c r="L25" s="11">
        <v>4385.1182529999996</v>
      </c>
      <c r="M25" s="11">
        <v>48.417895780000002</v>
      </c>
      <c r="N25">
        <f t="shared" si="1"/>
        <v>1.1041411653351827E-2</v>
      </c>
      <c r="O25">
        <f>940</f>
        <v>940</v>
      </c>
      <c r="P25">
        <v>12.936</v>
      </c>
      <c r="Q25">
        <f t="shared" si="2"/>
        <v>6.2328301886792454</v>
      </c>
      <c r="R25">
        <v>19.53</v>
      </c>
      <c r="S25">
        <v>3.0130000000000017</v>
      </c>
      <c r="T25">
        <v>0</v>
      </c>
      <c r="U25">
        <f t="shared" si="3"/>
        <v>3.0130000000000017</v>
      </c>
      <c r="V25">
        <f t="shared" si="4"/>
        <v>917.81816981132079</v>
      </c>
      <c r="W25">
        <f t="shared" si="5"/>
        <v>8.2059999999999994E-2</v>
      </c>
      <c r="X25">
        <v>296</v>
      </c>
      <c r="Y25">
        <f t="shared" si="6"/>
        <v>198.83644182773367</v>
      </c>
      <c r="Z25">
        <f t="shared" si="7"/>
        <v>2.3783879230667302</v>
      </c>
      <c r="AA25">
        <f t="shared" si="8"/>
        <v>201.21482975080039</v>
      </c>
      <c r="AB25">
        <f t="shared" si="9"/>
        <v>2.0697571120611093</v>
      </c>
      <c r="AC25">
        <f t="shared" si="10"/>
        <v>49.674170689466621</v>
      </c>
      <c r="AD25">
        <v>24.173805000000002</v>
      </c>
      <c r="AE25">
        <f t="shared" si="11"/>
        <v>1.5067122157924528</v>
      </c>
      <c r="AF25">
        <f t="shared" si="12"/>
        <v>205.48759572382841</v>
      </c>
    </row>
    <row r="26" spans="1:32" x14ac:dyDescent="0.3">
      <c r="A26">
        <v>16</v>
      </c>
      <c r="B26" t="s">
        <v>186</v>
      </c>
      <c r="C26" t="s">
        <v>194</v>
      </c>
      <c r="D26" t="s">
        <v>183</v>
      </c>
      <c r="E26" s="10">
        <v>43648.406944386574</v>
      </c>
      <c r="F26" s="10">
        <v>43652.457637615742</v>
      </c>
      <c r="G26">
        <v>13895</v>
      </c>
      <c r="H26">
        <v>153</v>
      </c>
      <c r="I26" s="11">
        <f t="shared" si="0"/>
        <v>97.216637500037905</v>
      </c>
      <c r="J26">
        <v>0</v>
      </c>
      <c r="K26">
        <v>0</v>
      </c>
      <c r="L26" s="11">
        <v>2565.4219859999998</v>
      </c>
      <c r="M26" s="11">
        <v>28.36792402</v>
      </c>
      <c r="N26">
        <f t="shared" si="1"/>
        <v>1.1057800305294492E-2</v>
      </c>
      <c r="O26">
        <f>940</f>
        <v>940</v>
      </c>
      <c r="P26">
        <v>12.936</v>
      </c>
      <c r="Q26">
        <f t="shared" si="2"/>
        <v>6.4694339622641506</v>
      </c>
      <c r="R26">
        <v>24.57</v>
      </c>
      <c r="S26">
        <v>7.4260000000000002</v>
      </c>
      <c r="T26">
        <v>0</v>
      </c>
      <c r="U26">
        <f t="shared" si="3"/>
        <v>7.4260000000000002</v>
      </c>
      <c r="V26">
        <f t="shared" si="4"/>
        <v>913.1685660377359</v>
      </c>
      <c r="W26">
        <f t="shared" si="5"/>
        <v>8.2059999999999994E-2</v>
      </c>
      <c r="X26">
        <v>296</v>
      </c>
      <c r="Y26">
        <f t="shared" si="6"/>
        <v>115.73581869416415</v>
      </c>
      <c r="Z26">
        <f t="shared" si="7"/>
        <v>1.3864322022306561</v>
      </c>
      <c r="AA26">
        <f t="shared" si="8"/>
        <v>117.1222508963948</v>
      </c>
      <c r="AB26">
        <f t="shared" si="9"/>
        <v>1.2047552138012296</v>
      </c>
      <c r="AC26">
        <f t="shared" si="10"/>
        <v>28.914125131229511</v>
      </c>
      <c r="AD26">
        <v>13.017574999999999</v>
      </c>
      <c r="AE26">
        <f t="shared" si="11"/>
        <v>0.84216341811320738</v>
      </c>
      <c r="AF26">
        <f t="shared" si="12"/>
        <v>222.11606333153074</v>
      </c>
    </row>
    <row r="27" spans="1:32" x14ac:dyDescent="0.3">
      <c r="A27">
        <v>19</v>
      </c>
      <c r="B27" t="s">
        <v>186</v>
      </c>
      <c r="C27" t="s">
        <v>195</v>
      </c>
      <c r="D27" t="s">
        <v>183</v>
      </c>
      <c r="E27" s="10">
        <v>43648.40833327546</v>
      </c>
      <c r="F27" s="10">
        <v>43652.459026446762</v>
      </c>
      <c r="G27">
        <v>6350</v>
      </c>
      <c r="H27">
        <v>70</v>
      </c>
      <c r="I27" s="11">
        <f t="shared" si="0"/>
        <v>97.216636111261323</v>
      </c>
      <c r="J27">
        <v>0</v>
      </c>
      <c r="K27">
        <v>0</v>
      </c>
      <c r="L27" s="11">
        <v>2520.1865200000002</v>
      </c>
      <c r="M27" s="11">
        <v>27.82284902</v>
      </c>
      <c r="N27">
        <f t="shared" si="1"/>
        <v>1.1039995968234921E-2</v>
      </c>
      <c r="O27">
        <f>940</f>
        <v>940</v>
      </c>
      <c r="P27">
        <v>12.936</v>
      </c>
      <c r="Q27">
        <f t="shared" si="2"/>
        <v>7.2852830188679247</v>
      </c>
      <c r="R27">
        <v>21.73</v>
      </c>
      <c r="S27">
        <v>2.4239999999999995</v>
      </c>
      <c r="T27">
        <v>0</v>
      </c>
      <c r="U27">
        <f t="shared" si="3"/>
        <v>2.4239999999999995</v>
      </c>
      <c r="V27">
        <f t="shared" si="4"/>
        <v>917.35471698113213</v>
      </c>
      <c r="W27">
        <f t="shared" si="5"/>
        <v>8.2059999999999994E-2</v>
      </c>
      <c r="X27">
        <v>296</v>
      </c>
      <c r="Y27">
        <f t="shared" si="6"/>
        <v>114.21627838863445</v>
      </c>
      <c r="Z27">
        <f t="shared" si="7"/>
        <v>1.3660261906604318</v>
      </c>
      <c r="AA27">
        <f t="shared" si="8"/>
        <v>115.58230457929488</v>
      </c>
      <c r="AB27">
        <f t="shared" si="9"/>
        <v>1.1889148730369012</v>
      </c>
      <c r="AC27">
        <f t="shared" si="10"/>
        <v>28.533956952885632</v>
      </c>
      <c r="AD27">
        <v>14.022479333333331</v>
      </c>
      <c r="AE27">
        <f t="shared" si="11"/>
        <v>1.0215773056955975</v>
      </c>
      <c r="AF27">
        <f t="shared" si="12"/>
        <v>203.48724554762975</v>
      </c>
    </row>
    <row r="28" spans="1:32" x14ac:dyDescent="0.3">
      <c r="A28">
        <v>20</v>
      </c>
      <c r="B28" t="s">
        <v>185</v>
      </c>
      <c r="C28" t="s">
        <v>198</v>
      </c>
      <c r="D28" t="s">
        <v>183</v>
      </c>
      <c r="E28" s="10">
        <v>43648.409722164353</v>
      </c>
      <c r="F28" s="10">
        <v>43652.460415277776</v>
      </c>
      <c r="G28">
        <v>3402</v>
      </c>
      <c r="H28">
        <v>38</v>
      </c>
      <c r="I28" s="11">
        <f t="shared" si="0"/>
        <v>97.216634722135495</v>
      </c>
      <c r="J28">
        <v>0</v>
      </c>
      <c r="K28">
        <v>0</v>
      </c>
      <c r="L28" s="11">
        <v>1433.66417</v>
      </c>
      <c r="M28" s="11">
        <v>15.87672115</v>
      </c>
      <c r="N28">
        <f t="shared" si="1"/>
        <v>1.1074226086015666E-2</v>
      </c>
      <c r="O28">
        <f>940</f>
        <v>940</v>
      </c>
      <c r="P28">
        <v>12.936</v>
      </c>
      <c r="Q28">
        <f t="shared" si="2"/>
        <v>7.6577358490566034</v>
      </c>
      <c r="R28">
        <v>22.09</v>
      </c>
      <c r="S28">
        <v>1.7970000000000006</v>
      </c>
      <c r="T28">
        <v>0</v>
      </c>
      <c r="U28">
        <f t="shared" si="3"/>
        <v>1.7970000000000006</v>
      </c>
      <c r="V28">
        <f t="shared" si="4"/>
        <v>917.60926415094343</v>
      </c>
      <c r="W28">
        <f t="shared" si="5"/>
        <v>8.2059999999999994E-2</v>
      </c>
      <c r="X28">
        <v>296</v>
      </c>
      <c r="Y28">
        <f t="shared" si="6"/>
        <v>64.992500085959179</v>
      </c>
      <c r="Z28">
        <f t="shared" si="7"/>
        <v>0.77972010983457996</v>
      </c>
      <c r="AA28">
        <f t="shared" si="8"/>
        <v>65.772220195793764</v>
      </c>
      <c r="AB28">
        <f t="shared" si="9"/>
        <v>0.6765531473475076</v>
      </c>
      <c r="AC28">
        <f t="shared" si="10"/>
        <v>16.237275536340182</v>
      </c>
      <c r="AD28">
        <v>7.2037573333333329</v>
      </c>
      <c r="AE28">
        <f t="shared" si="11"/>
        <v>0.55164470779371066</v>
      </c>
      <c r="AF28">
        <f t="shared" si="12"/>
        <v>225.40009032795732</v>
      </c>
    </row>
    <row r="29" spans="1:32" x14ac:dyDescent="0.3">
      <c r="A29">
        <v>22</v>
      </c>
      <c r="B29" t="s">
        <v>186</v>
      </c>
      <c r="C29" t="s">
        <v>197</v>
      </c>
      <c r="D29" t="s">
        <v>183</v>
      </c>
      <c r="E29" s="10">
        <v>43648.411111053239</v>
      </c>
      <c r="F29" s="10">
        <v>43652.461804108796</v>
      </c>
      <c r="G29">
        <v>2576</v>
      </c>
      <c r="H29">
        <v>28</v>
      </c>
      <c r="I29" s="11">
        <f t="shared" si="0"/>
        <v>97.216633333358914</v>
      </c>
      <c r="J29">
        <v>0</v>
      </c>
      <c r="K29">
        <v>0</v>
      </c>
      <c r="L29" s="11">
        <v>2349.4070689999999</v>
      </c>
      <c r="M29" s="11">
        <v>25.97589164</v>
      </c>
      <c r="N29">
        <f t="shared" si="1"/>
        <v>1.1056360552731443E-2</v>
      </c>
      <c r="O29">
        <f>940</f>
        <v>940</v>
      </c>
      <c r="P29">
        <v>12.936</v>
      </c>
      <c r="Q29">
        <f t="shared" si="2"/>
        <v>6.7581132075471713</v>
      </c>
      <c r="R29">
        <v>20.53</v>
      </c>
      <c r="S29">
        <v>2.6209999999999996</v>
      </c>
      <c r="T29">
        <v>0</v>
      </c>
      <c r="U29">
        <f t="shared" si="3"/>
        <v>2.6209999999999996</v>
      </c>
      <c r="V29">
        <f t="shared" si="4"/>
        <v>917.68488679245286</v>
      </c>
      <c r="W29">
        <f t="shared" si="5"/>
        <v>8.2059999999999994E-2</v>
      </c>
      <c r="X29">
        <v>296</v>
      </c>
      <c r="Y29">
        <f t="shared" si="6"/>
        <v>106.51477956857475</v>
      </c>
      <c r="Z29">
        <f t="shared" si="7"/>
        <v>1.2758046243636147</v>
      </c>
      <c r="AA29">
        <f t="shared" si="8"/>
        <v>107.79058419293837</v>
      </c>
      <c r="AB29">
        <f t="shared" si="9"/>
        <v>1.1087668899551484</v>
      </c>
      <c r="AC29">
        <f t="shared" si="10"/>
        <v>26.610405358923561</v>
      </c>
      <c r="AD29">
        <v>13.902377999999999</v>
      </c>
      <c r="AE29">
        <f t="shared" si="11"/>
        <v>0.93953844378113216</v>
      </c>
      <c r="AF29">
        <f t="shared" si="12"/>
        <v>191.40901908237257</v>
      </c>
    </row>
    <row r="30" spans="1:32" x14ac:dyDescent="0.3">
      <c r="A30">
        <v>23</v>
      </c>
      <c r="B30" t="s">
        <v>186</v>
      </c>
      <c r="C30" t="s">
        <v>196</v>
      </c>
      <c r="D30" t="s">
        <v>183</v>
      </c>
      <c r="E30" s="10">
        <v>43648.412499942133</v>
      </c>
      <c r="F30" s="10">
        <v>43652.463192939817</v>
      </c>
      <c r="G30">
        <v>10439</v>
      </c>
      <c r="H30">
        <v>114</v>
      </c>
      <c r="I30" s="11">
        <f t="shared" si="0"/>
        <v>97.216631944407709</v>
      </c>
      <c r="J30">
        <v>0</v>
      </c>
      <c r="K30">
        <v>0</v>
      </c>
      <c r="L30" s="11">
        <v>6030.8660140000002</v>
      </c>
      <c r="M30" s="11">
        <v>66.398673520000003</v>
      </c>
      <c r="N30">
        <f t="shared" si="1"/>
        <v>1.1009807441561908E-2</v>
      </c>
      <c r="O30">
        <f>940</f>
        <v>940</v>
      </c>
      <c r="P30">
        <v>12.936</v>
      </c>
      <c r="Q30">
        <f t="shared" si="2"/>
        <v>2.9992452830188681</v>
      </c>
      <c r="R30">
        <v>10.050000000000001</v>
      </c>
      <c r="S30">
        <v>2.1020000000000008</v>
      </c>
      <c r="T30">
        <v>0</v>
      </c>
      <c r="U30">
        <f t="shared" si="3"/>
        <v>2.1020000000000008</v>
      </c>
      <c r="V30">
        <f t="shared" si="4"/>
        <v>921.96275471698118</v>
      </c>
      <c r="W30">
        <f t="shared" si="5"/>
        <v>8.2059999999999994E-2</v>
      </c>
      <c r="X30">
        <v>296</v>
      </c>
      <c r="Y30">
        <f t="shared" si="6"/>
        <v>274.69520539996086</v>
      </c>
      <c r="Z30">
        <f t="shared" si="7"/>
        <v>3.2763697596216872</v>
      </c>
      <c r="AA30">
        <f t="shared" si="8"/>
        <v>277.97157515958253</v>
      </c>
      <c r="AB30">
        <f t="shared" si="9"/>
        <v>2.8593006114276576</v>
      </c>
      <c r="AC30">
        <f t="shared" si="10"/>
        <v>68.623214674263778</v>
      </c>
      <c r="AD30">
        <v>34.201901666666664</v>
      </c>
      <c r="AE30">
        <f t="shared" si="11"/>
        <v>1.0257989224402515</v>
      </c>
      <c r="AF30">
        <f t="shared" si="12"/>
        <v>200.64151795730203</v>
      </c>
    </row>
    <row r="31" spans="1:32" x14ac:dyDescent="0.3">
      <c r="A31">
        <v>27</v>
      </c>
      <c r="B31" t="s">
        <v>186</v>
      </c>
      <c r="C31" t="s">
        <v>201</v>
      </c>
      <c r="D31" t="s">
        <v>183</v>
      </c>
      <c r="E31" s="10">
        <v>43648.413888831019</v>
      </c>
      <c r="F31" s="10">
        <v>43652.464581770837</v>
      </c>
      <c r="G31">
        <v>3840</v>
      </c>
      <c r="H31">
        <v>42</v>
      </c>
      <c r="I31" s="11">
        <f t="shared" si="0"/>
        <v>97.216630555631127</v>
      </c>
      <c r="J31">
        <v>0</v>
      </c>
      <c r="K31">
        <v>0</v>
      </c>
      <c r="L31" s="11">
        <v>1673.572762</v>
      </c>
      <c r="M31" s="11">
        <v>18.50987044</v>
      </c>
      <c r="N31">
        <f t="shared" si="1"/>
        <v>1.1060093029884052E-2</v>
      </c>
      <c r="O31">
        <f>940</f>
        <v>940</v>
      </c>
      <c r="P31">
        <v>12.936</v>
      </c>
      <c r="Q31">
        <f t="shared" si="2"/>
        <v>6.7139622641509442</v>
      </c>
      <c r="R31">
        <v>20.190000000000001</v>
      </c>
      <c r="S31">
        <v>2.3980000000000006</v>
      </c>
      <c r="T31">
        <v>0</v>
      </c>
      <c r="U31">
        <f t="shared" si="3"/>
        <v>2.3980000000000006</v>
      </c>
      <c r="V31">
        <f t="shared" si="4"/>
        <v>917.9520377358491</v>
      </c>
      <c r="W31">
        <f t="shared" si="5"/>
        <v>8.2059999999999994E-2</v>
      </c>
      <c r="X31">
        <v>296</v>
      </c>
      <c r="Y31">
        <f t="shared" si="6"/>
        <v>75.896650794924952</v>
      </c>
      <c r="Z31">
        <f t="shared" si="7"/>
        <v>0.9093760199858677</v>
      </c>
      <c r="AA31">
        <f t="shared" si="8"/>
        <v>76.806026814910823</v>
      </c>
      <c r="AB31">
        <f t="shared" si="9"/>
        <v>0.79005028641637021</v>
      </c>
      <c r="AC31">
        <f t="shared" si="10"/>
        <v>18.961206873992886</v>
      </c>
      <c r="AD31">
        <v>13.017574999999999</v>
      </c>
      <c r="AE31">
        <f t="shared" si="11"/>
        <v>0.8739950732075471</v>
      </c>
      <c r="AF31">
        <f t="shared" si="12"/>
        <v>145.65851837990476</v>
      </c>
    </row>
    <row r="32" spans="1:32" x14ac:dyDescent="0.3">
      <c r="A32">
        <v>28</v>
      </c>
      <c r="B32" t="s">
        <v>186</v>
      </c>
      <c r="C32" t="s">
        <v>193</v>
      </c>
      <c r="D32" t="s">
        <v>183</v>
      </c>
      <c r="E32" s="10">
        <v>43648.415277719905</v>
      </c>
      <c r="F32" s="10">
        <v>43652.46597060185</v>
      </c>
      <c r="G32">
        <v>4418</v>
      </c>
      <c r="H32">
        <v>49</v>
      </c>
      <c r="I32" s="11">
        <f t="shared" si="0"/>
        <v>97.216629166679922</v>
      </c>
      <c r="J32">
        <v>0</v>
      </c>
      <c r="K32">
        <v>0</v>
      </c>
      <c r="L32" s="11">
        <v>1132.8577310000001</v>
      </c>
      <c r="M32" s="11">
        <v>12.55290467</v>
      </c>
      <c r="N32">
        <f t="shared" si="1"/>
        <v>1.1080742379644844E-2</v>
      </c>
      <c r="O32">
        <f>940</f>
        <v>940</v>
      </c>
      <c r="P32">
        <v>12.936</v>
      </c>
      <c r="Q32">
        <f t="shared" si="2"/>
        <v>8.7086792452830188</v>
      </c>
      <c r="R32">
        <v>23.29</v>
      </c>
      <c r="S32">
        <v>0.21199999999999886</v>
      </c>
      <c r="T32">
        <v>0</v>
      </c>
      <c r="U32">
        <f t="shared" si="3"/>
        <v>0.21199999999999886</v>
      </c>
      <c r="V32">
        <f t="shared" si="4"/>
        <v>918.14332075471702</v>
      </c>
      <c r="W32">
        <f t="shared" si="5"/>
        <v>8.2059999999999994E-2</v>
      </c>
      <c r="X32">
        <v>296</v>
      </c>
      <c r="Y32">
        <f t="shared" si="6"/>
        <v>51.385888987770684</v>
      </c>
      <c r="Z32">
        <f t="shared" si="7"/>
        <v>0.61684328097439223</v>
      </c>
      <c r="AA32">
        <f t="shared" si="8"/>
        <v>52.002732268745078</v>
      </c>
      <c r="AB32">
        <f t="shared" si="9"/>
        <v>0.53491601914714937</v>
      </c>
      <c r="AC32">
        <f t="shared" si="10"/>
        <v>12.837984459531585</v>
      </c>
      <c r="AD32">
        <v>7.5114366666666674</v>
      </c>
      <c r="AE32">
        <f t="shared" si="11"/>
        <v>0.65414692601257862</v>
      </c>
      <c r="AF32">
        <f t="shared" si="12"/>
        <v>170.91250354945305</v>
      </c>
    </row>
    <row r="33" spans="1:32" x14ac:dyDescent="0.3">
      <c r="A33">
        <v>29</v>
      </c>
      <c r="B33" t="s">
        <v>186</v>
      </c>
      <c r="C33" t="s">
        <v>200</v>
      </c>
      <c r="D33" t="s">
        <v>183</v>
      </c>
      <c r="E33" s="10">
        <v>43648.416666608799</v>
      </c>
      <c r="F33" s="10">
        <v>43652.467359432871</v>
      </c>
      <c r="G33">
        <v>4402</v>
      </c>
      <c r="H33">
        <v>49</v>
      </c>
      <c r="I33" s="11">
        <f t="shared" si="0"/>
        <v>97.216627777728718</v>
      </c>
      <c r="J33">
        <v>0</v>
      </c>
      <c r="K33">
        <v>0</v>
      </c>
      <c r="L33" s="11">
        <v>1337.6963900000001</v>
      </c>
      <c r="M33" s="11">
        <v>14.81880919</v>
      </c>
      <c r="N33">
        <f t="shared" si="1"/>
        <v>1.1077856904435541E-2</v>
      </c>
      <c r="O33">
        <f>940</f>
        <v>940</v>
      </c>
      <c r="P33">
        <v>12.936</v>
      </c>
      <c r="Q33">
        <f t="shared" si="2"/>
        <v>4.7249056603773578</v>
      </c>
      <c r="R33">
        <v>20.79</v>
      </c>
      <c r="S33">
        <v>8.2690000000000019</v>
      </c>
      <c r="T33">
        <v>0</v>
      </c>
      <c r="U33">
        <f t="shared" si="3"/>
        <v>8.2690000000000019</v>
      </c>
      <c r="V33">
        <f t="shared" si="4"/>
        <v>914.07009433962264</v>
      </c>
      <c r="W33">
        <f t="shared" si="5"/>
        <v>8.2059999999999994E-2</v>
      </c>
      <c r="X33">
        <v>296</v>
      </c>
      <c r="Y33">
        <f t="shared" si="6"/>
        <v>60.408086308225663</v>
      </c>
      <c r="Z33">
        <f t="shared" si="7"/>
        <v>0.72495814732609209</v>
      </c>
      <c r="AA33">
        <f t="shared" si="8"/>
        <v>61.133044455551754</v>
      </c>
      <c r="AB33">
        <f t="shared" si="9"/>
        <v>0.62883321354576627</v>
      </c>
      <c r="AC33">
        <f t="shared" si="10"/>
        <v>15.091997125098391</v>
      </c>
      <c r="AD33">
        <v>7.8933026666666661</v>
      </c>
      <c r="AE33">
        <f t="shared" si="11"/>
        <v>0.37295110448805019</v>
      </c>
      <c r="AF33">
        <f t="shared" si="12"/>
        <v>191.20003074038624</v>
      </c>
    </row>
    <row r="34" spans="1:32" x14ac:dyDescent="0.3">
      <c r="A34" s="4">
        <v>31</v>
      </c>
      <c r="B34" s="5"/>
      <c r="C34" s="5"/>
      <c r="E34" s="10"/>
      <c r="F34" s="10"/>
      <c r="I34" s="11"/>
    </row>
    <row r="35" spans="1:32" x14ac:dyDescent="0.3">
      <c r="A35" s="4">
        <v>32</v>
      </c>
      <c r="B35" s="5"/>
      <c r="C35" s="5"/>
      <c r="E35" s="10"/>
      <c r="F35" s="10"/>
      <c r="I35" s="11"/>
    </row>
    <row r="36" spans="1:32" x14ac:dyDescent="0.3">
      <c r="A36" s="4">
        <v>33</v>
      </c>
      <c r="B36" s="5"/>
      <c r="C36" s="5"/>
      <c r="E36" s="10" t="s">
        <v>184</v>
      </c>
      <c r="F36" s="10"/>
      <c r="I36" s="11"/>
    </row>
    <row r="37" spans="1:32" x14ac:dyDescent="0.3">
      <c r="A37" s="4">
        <v>34</v>
      </c>
      <c r="B37" s="5"/>
      <c r="C37" s="5"/>
      <c r="E37" s="10"/>
      <c r="F37" s="10"/>
      <c r="I37" s="11"/>
    </row>
    <row r="38" spans="1:32" x14ac:dyDescent="0.3">
      <c r="A38" s="4">
        <v>35</v>
      </c>
      <c r="B38" s="5"/>
      <c r="C38" s="5"/>
      <c r="E38" s="10"/>
      <c r="F38" s="10"/>
      <c r="I38" s="11"/>
    </row>
    <row r="39" spans="1:32" x14ac:dyDescent="0.3">
      <c r="A39" s="4">
        <v>36</v>
      </c>
      <c r="B39" s="5"/>
      <c r="C39" s="5"/>
      <c r="E39" s="10"/>
      <c r="F39" s="10"/>
      <c r="I39" s="11"/>
    </row>
    <row r="40" spans="1:32" x14ac:dyDescent="0.3">
      <c r="A40" s="4">
        <v>37</v>
      </c>
      <c r="B40" s="5"/>
      <c r="C40" s="5"/>
      <c r="E40" s="10"/>
      <c r="F40" s="10"/>
      <c r="I40" s="11"/>
    </row>
    <row r="41" spans="1:32" x14ac:dyDescent="0.3">
      <c r="A41" s="4">
        <v>38</v>
      </c>
      <c r="B41" s="5"/>
      <c r="C41" s="5"/>
      <c r="E41" s="10"/>
      <c r="F41" s="10"/>
      <c r="I41" s="11"/>
    </row>
    <row r="42" spans="1:32" x14ac:dyDescent="0.3">
      <c r="A42" s="4">
        <v>39</v>
      </c>
      <c r="B42" s="5"/>
      <c r="C42" s="5"/>
      <c r="E42" s="10"/>
      <c r="F42" s="10"/>
      <c r="I42" s="11"/>
    </row>
    <row r="43" spans="1:32" x14ac:dyDescent="0.3">
      <c r="A43" s="4">
        <v>40</v>
      </c>
      <c r="B43" s="5"/>
      <c r="C43" s="5"/>
      <c r="E43" s="10"/>
      <c r="F43" s="10"/>
      <c r="I43" s="11"/>
    </row>
    <row r="44" spans="1:32" x14ac:dyDescent="0.3">
      <c r="A44" s="4">
        <v>41</v>
      </c>
      <c r="B44" s="5"/>
      <c r="C44" s="5"/>
      <c r="E44" s="10"/>
      <c r="F44" s="10"/>
      <c r="I44" s="11"/>
    </row>
    <row r="45" spans="1:32" x14ac:dyDescent="0.3">
      <c r="A45" s="4">
        <v>42</v>
      </c>
      <c r="B45" s="5"/>
      <c r="C45" s="5"/>
      <c r="E45" s="10"/>
      <c r="F45" s="10"/>
      <c r="I45" s="11"/>
    </row>
    <row r="46" spans="1:32" x14ac:dyDescent="0.3">
      <c r="A46" s="4">
        <v>43</v>
      </c>
      <c r="B46" s="5"/>
      <c r="C46" s="5"/>
      <c r="E46" s="10"/>
      <c r="F46" s="10"/>
      <c r="I46" s="11"/>
    </row>
    <row r="47" spans="1:32" x14ac:dyDescent="0.3">
      <c r="A47" s="4">
        <v>44</v>
      </c>
      <c r="B47" s="5"/>
      <c r="C47" s="5"/>
      <c r="E47" s="10"/>
      <c r="F47" s="10"/>
      <c r="I47" s="11"/>
    </row>
    <row r="48" spans="1:32" x14ac:dyDescent="0.3">
      <c r="A48" s="4">
        <v>45</v>
      </c>
      <c r="B48" s="5"/>
      <c r="C48" s="5"/>
      <c r="E48" s="10"/>
      <c r="F48" s="10"/>
      <c r="I48" s="11"/>
    </row>
    <row r="49" spans="1:9" x14ac:dyDescent="0.3">
      <c r="A49" s="4">
        <v>46</v>
      </c>
      <c r="B49" s="5"/>
      <c r="C49" s="5"/>
      <c r="E49" s="10"/>
      <c r="F49" s="10"/>
      <c r="I49" s="11"/>
    </row>
    <row r="50" spans="1:9" x14ac:dyDescent="0.3">
      <c r="A50" s="4">
        <v>47</v>
      </c>
      <c r="B50" s="5"/>
      <c r="C50" s="5"/>
      <c r="E50" s="10"/>
      <c r="F50" s="10"/>
      <c r="I50" s="11"/>
    </row>
    <row r="51" spans="1:9" x14ac:dyDescent="0.3">
      <c r="A51" s="4">
        <v>48</v>
      </c>
      <c r="B51" s="5"/>
      <c r="C51" s="5"/>
      <c r="E51" s="10"/>
      <c r="F51" s="10"/>
      <c r="I51" s="11"/>
    </row>
    <row r="52" spans="1:9" x14ac:dyDescent="0.3">
      <c r="A52" s="4">
        <v>49</v>
      </c>
      <c r="B52" s="5"/>
      <c r="C52" s="5"/>
      <c r="E52" s="10"/>
      <c r="F52" s="10"/>
      <c r="I52" s="11"/>
    </row>
    <row r="53" spans="1:9" x14ac:dyDescent="0.3">
      <c r="A53" s="4">
        <v>50</v>
      </c>
      <c r="B53" s="5"/>
      <c r="C53" s="5"/>
      <c r="E53" s="10"/>
      <c r="F53" s="10"/>
      <c r="I53" s="11"/>
    </row>
    <row r="54" spans="1:9" x14ac:dyDescent="0.3">
      <c r="A54" s="4">
        <v>51</v>
      </c>
      <c r="B54" s="5"/>
      <c r="C54" s="5"/>
      <c r="E54" s="10"/>
      <c r="F54" s="10"/>
      <c r="I54" s="11"/>
    </row>
    <row r="55" spans="1:9" x14ac:dyDescent="0.3">
      <c r="A55" s="4">
        <v>52</v>
      </c>
      <c r="B55" s="5"/>
      <c r="C55" s="5"/>
      <c r="E55" s="10"/>
      <c r="F55" s="10"/>
      <c r="I55" s="11"/>
    </row>
    <row r="56" spans="1:9" x14ac:dyDescent="0.3">
      <c r="A56" s="4">
        <v>53</v>
      </c>
      <c r="B56" s="5"/>
      <c r="C56" s="5"/>
      <c r="E56" s="10"/>
      <c r="F56" s="10"/>
      <c r="I56" s="11"/>
    </row>
    <row r="57" spans="1:9" x14ac:dyDescent="0.3">
      <c r="A57" s="4">
        <v>54</v>
      </c>
      <c r="B57" s="5"/>
      <c r="C57" s="5"/>
      <c r="E57" s="10"/>
      <c r="F57" s="10"/>
      <c r="I57" s="11"/>
    </row>
    <row r="58" spans="1:9" x14ac:dyDescent="0.3">
      <c r="A58" s="4">
        <v>55</v>
      </c>
      <c r="B58" s="5"/>
      <c r="C58" s="5"/>
      <c r="E58" s="10"/>
      <c r="F58" s="10"/>
      <c r="I58" s="11"/>
    </row>
    <row r="59" spans="1:9" x14ac:dyDescent="0.3">
      <c r="A59" s="4">
        <v>56</v>
      </c>
      <c r="B59" s="5"/>
      <c r="C59" s="5"/>
      <c r="E59" s="10"/>
      <c r="F59" s="10"/>
      <c r="I59" s="11"/>
    </row>
    <row r="60" spans="1:9" x14ac:dyDescent="0.3">
      <c r="A60" s="4">
        <v>57</v>
      </c>
      <c r="B60" s="5"/>
      <c r="C60" s="5"/>
      <c r="E60" s="10"/>
      <c r="F60" s="10"/>
      <c r="I60" s="11"/>
    </row>
    <row r="61" spans="1:9" x14ac:dyDescent="0.3">
      <c r="A61" s="4">
        <v>58</v>
      </c>
      <c r="B61" s="5"/>
      <c r="C61" s="5"/>
      <c r="E61" s="10"/>
      <c r="F61" s="10"/>
      <c r="I61" s="11"/>
    </row>
    <row r="62" spans="1:9" x14ac:dyDescent="0.3">
      <c r="A62" s="4">
        <v>59</v>
      </c>
      <c r="B62" s="5"/>
      <c r="C62" s="5"/>
      <c r="E62" s="10"/>
      <c r="F62" s="10"/>
      <c r="I62" s="11"/>
    </row>
    <row r="63" spans="1:9" x14ac:dyDescent="0.3">
      <c r="A63" s="4">
        <v>60</v>
      </c>
      <c r="B63" s="5"/>
      <c r="C63" s="5"/>
      <c r="E63" s="10"/>
      <c r="F63" s="10"/>
      <c r="I63" s="11"/>
    </row>
    <row r="64" spans="1:9" x14ac:dyDescent="0.3">
      <c r="A64" s="4">
        <v>61</v>
      </c>
      <c r="B64" s="5"/>
      <c r="C64" s="5"/>
      <c r="E64" s="10"/>
      <c r="F64" s="10"/>
      <c r="I64" s="11"/>
    </row>
    <row r="65" spans="1:9" x14ac:dyDescent="0.3">
      <c r="A65" s="4">
        <v>62</v>
      </c>
      <c r="B65" s="5"/>
      <c r="C65" s="5"/>
      <c r="E65" s="10"/>
      <c r="F65" s="10"/>
      <c r="I65" s="11"/>
    </row>
    <row r="66" spans="1:9" x14ac:dyDescent="0.3">
      <c r="A66" s="4">
        <v>63</v>
      </c>
      <c r="B66" s="5"/>
      <c r="C66" s="5"/>
      <c r="E66" s="10"/>
      <c r="F66" s="10"/>
      <c r="I66" s="11"/>
    </row>
    <row r="67" spans="1:9" x14ac:dyDescent="0.3">
      <c r="A67" s="4">
        <v>64</v>
      </c>
      <c r="B67" s="5"/>
      <c r="C67" s="5"/>
      <c r="E67" s="10"/>
      <c r="F67" s="10"/>
      <c r="I67" s="11"/>
    </row>
    <row r="68" spans="1:9" x14ac:dyDescent="0.3">
      <c r="A68" s="4">
        <v>65</v>
      </c>
      <c r="B68" s="5"/>
      <c r="C68" s="5"/>
      <c r="E68" s="10"/>
      <c r="F68" s="10"/>
      <c r="I68" s="11"/>
    </row>
    <row r="69" spans="1:9" x14ac:dyDescent="0.3">
      <c r="A69" s="4">
        <v>66</v>
      </c>
      <c r="B69" s="5"/>
      <c r="C69" s="5"/>
      <c r="E69" s="10"/>
      <c r="F69" s="10"/>
      <c r="I69" s="11"/>
    </row>
    <row r="70" spans="1:9" x14ac:dyDescent="0.3">
      <c r="A70" s="4">
        <v>67</v>
      </c>
      <c r="B70" s="5"/>
      <c r="C70" s="5"/>
      <c r="E70" s="10"/>
      <c r="F70" s="10"/>
      <c r="I70" s="11"/>
    </row>
    <row r="71" spans="1:9" x14ac:dyDescent="0.3">
      <c r="A71" s="4">
        <v>68</v>
      </c>
      <c r="B71" s="5"/>
      <c r="C71" s="5"/>
      <c r="E71" s="10"/>
      <c r="F71" s="10"/>
      <c r="I71" s="11"/>
    </row>
    <row r="72" spans="1:9" x14ac:dyDescent="0.3">
      <c r="A72" s="4">
        <v>69</v>
      </c>
      <c r="B72" s="5"/>
      <c r="C72" s="5"/>
      <c r="E72" s="10"/>
      <c r="F72" s="10"/>
      <c r="I72" s="11"/>
    </row>
    <row r="73" spans="1:9" x14ac:dyDescent="0.3">
      <c r="A73" s="4">
        <v>70</v>
      </c>
      <c r="B73" s="5"/>
      <c r="C73" s="5"/>
      <c r="E73" s="10"/>
      <c r="F73" s="10"/>
      <c r="I73" s="11"/>
    </row>
    <row r="74" spans="1:9" x14ac:dyDescent="0.3">
      <c r="A74" s="4">
        <v>71</v>
      </c>
      <c r="B74" s="5"/>
      <c r="C74" s="5"/>
      <c r="E74" s="10"/>
      <c r="F74" s="10"/>
      <c r="I74" s="11"/>
    </row>
    <row r="75" spans="1:9" x14ac:dyDescent="0.3">
      <c r="A75" s="4">
        <v>72</v>
      </c>
      <c r="B75" s="5"/>
      <c r="C75" s="5"/>
      <c r="E75" s="10"/>
      <c r="F75" s="10"/>
      <c r="I75" s="11"/>
    </row>
    <row r="76" spans="1:9" x14ac:dyDescent="0.3">
      <c r="A76" s="4">
        <v>73</v>
      </c>
      <c r="B76" s="5"/>
      <c r="C76" s="5"/>
      <c r="E76" s="10"/>
      <c r="F76" s="10"/>
      <c r="I76" s="11"/>
    </row>
    <row r="77" spans="1:9" x14ac:dyDescent="0.3">
      <c r="A77" s="4">
        <v>74</v>
      </c>
      <c r="B77" s="5"/>
      <c r="C77" s="5"/>
      <c r="E77" s="10"/>
      <c r="F77" s="10"/>
      <c r="I77" s="11"/>
    </row>
    <row r="78" spans="1:9" x14ac:dyDescent="0.3">
      <c r="A78" s="4">
        <v>75</v>
      </c>
      <c r="B78" s="5"/>
      <c r="C78" s="5"/>
      <c r="E78" s="10"/>
      <c r="F78" s="10"/>
      <c r="I78" s="11"/>
    </row>
    <row r="79" spans="1:9" x14ac:dyDescent="0.3">
      <c r="A79" s="4">
        <v>76</v>
      </c>
      <c r="B79" s="5"/>
      <c r="C79" s="5"/>
      <c r="E79" s="10"/>
      <c r="F79" s="10"/>
      <c r="I79" s="11"/>
    </row>
    <row r="80" spans="1:9" x14ac:dyDescent="0.3">
      <c r="A80" s="4">
        <v>77</v>
      </c>
      <c r="B80" s="5"/>
      <c r="C80" s="5"/>
      <c r="E80" s="10"/>
      <c r="F80" s="10"/>
      <c r="I80" s="11"/>
    </row>
    <row r="81" spans="1:9" x14ac:dyDescent="0.3">
      <c r="A81" s="4">
        <v>78</v>
      </c>
      <c r="B81" s="5"/>
      <c r="C81" s="5"/>
      <c r="E81" s="10"/>
      <c r="F81" s="10"/>
      <c r="I81" s="11"/>
    </row>
    <row r="82" spans="1:9" x14ac:dyDescent="0.3">
      <c r="A82" s="4">
        <v>1</v>
      </c>
      <c r="B82" s="5"/>
      <c r="C82" s="5"/>
    </row>
    <row r="83" spans="1:9" x14ac:dyDescent="0.3">
      <c r="A83" s="4">
        <v>2</v>
      </c>
      <c r="B83" s="5"/>
      <c r="C83" s="5"/>
    </row>
    <row r="84" spans="1:9" x14ac:dyDescent="0.3">
      <c r="A84" s="4">
        <v>3</v>
      </c>
      <c r="B84" s="5"/>
      <c r="C84" s="5"/>
    </row>
    <row r="85" spans="1:9" x14ac:dyDescent="0.3">
      <c r="A85" s="4">
        <v>4</v>
      </c>
      <c r="B85" s="5"/>
      <c r="C85" s="5"/>
    </row>
    <row r="86" spans="1:9" x14ac:dyDescent="0.3">
      <c r="A86" s="4">
        <v>5</v>
      </c>
      <c r="B86" s="5"/>
      <c r="C86" s="5"/>
    </row>
    <row r="87" spans="1:9" x14ac:dyDescent="0.3">
      <c r="A87" s="4">
        <v>6</v>
      </c>
      <c r="B87" s="5"/>
      <c r="C87" s="5"/>
    </row>
    <row r="88" spans="1:9" x14ac:dyDescent="0.3">
      <c r="A88" s="4">
        <v>7</v>
      </c>
      <c r="B88" s="5"/>
      <c r="C88" s="5"/>
    </row>
    <row r="89" spans="1:9" x14ac:dyDescent="0.3">
      <c r="A89" s="4">
        <v>8</v>
      </c>
      <c r="B89" s="5"/>
      <c r="C89" s="5"/>
    </row>
    <row r="90" spans="1:9" x14ac:dyDescent="0.3">
      <c r="A90" s="4">
        <v>9</v>
      </c>
      <c r="B90" s="5"/>
      <c r="C90" s="5"/>
    </row>
    <row r="91" spans="1:9" x14ac:dyDescent="0.3">
      <c r="A91" s="4">
        <v>10</v>
      </c>
      <c r="B91" s="5"/>
      <c r="C91" s="5"/>
    </row>
    <row r="92" spans="1:9" x14ac:dyDescent="0.3">
      <c r="A92" s="4">
        <v>11</v>
      </c>
      <c r="B92" s="5"/>
      <c r="C92" s="5"/>
    </row>
    <row r="93" spans="1:9" x14ac:dyDescent="0.3">
      <c r="A93" s="4">
        <v>12</v>
      </c>
      <c r="B93" s="5"/>
      <c r="C93" s="5"/>
    </row>
    <row r="94" spans="1:9" x14ac:dyDescent="0.3">
      <c r="A94" s="4">
        <v>13</v>
      </c>
      <c r="B94" s="5"/>
      <c r="C94" s="5"/>
    </row>
    <row r="95" spans="1:9" x14ac:dyDescent="0.3">
      <c r="A95" s="4">
        <v>14</v>
      </c>
      <c r="B95" s="5"/>
      <c r="C95" s="5"/>
    </row>
    <row r="96" spans="1:9" x14ac:dyDescent="0.3">
      <c r="A96" s="4">
        <v>15</v>
      </c>
      <c r="B96" s="5"/>
      <c r="C96" s="5"/>
    </row>
    <row r="97" spans="1:3" x14ac:dyDescent="0.3">
      <c r="A97" s="4">
        <v>16</v>
      </c>
      <c r="B97" s="5"/>
      <c r="C97" s="5"/>
    </row>
    <row r="98" spans="1:3" x14ac:dyDescent="0.3">
      <c r="A98" s="4">
        <v>17</v>
      </c>
      <c r="B98" s="5"/>
      <c r="C98" s="5"/>
    </row>
    <row r="99" spans="1:3" x14ac:dyDescent="0.3">
      <c r="A99" s="4">
        <v>18</v>
      </c>
      <c r="B99" s="5"/>
      <c r="C99" s="5"/>
    </row>
    <row r="100" spans="1:3" x14ac:dyDescent="0.3">
      <c r="A100" s="4">
        <v>19</v>
      </c>
      <c r="B100" s="5"/>
      <c r="C100" s="5"/>
    </row>
    <row r="101" spans="1:3" x14ac:dyDescent="0.3">
      <c r="A101" s="4">
        <v>20</v>
      </c>
      <c r="B101" s="5"/>
      <c r="C101" s="5"/>
    </row>
    <row r="102" spans="1:3" x14ac:dyDescent="0.3">
      <c r="A102" s="4">
        <v>21</v>
      </c>
      <c r="B102" s="5"/>
      <c r="C102" s="5"/>
    </row>
    <row r="103" spans="1:3" x14ac:dyDescent="0.3">
      <c r="A103" s="4">
        <v>22</v>
      </c>
      <c r="B103" s="5"/>
      <c r="C103" s="5"/>
    </row>
    <row r="104" spans="1:3" x14ac:dyDescent="0.3">
      <c r="A104" s="4">
        <v>23</v>
      </c>
      <c r="B104" s="5"/>
      <c r="C104" s="5"/>
    </row>
    <row r="105" spans="1:3" x14ac:dyDescent="0.3">
      <c r="A105" s="4">
        <v>24</v>
      </c>
      <c r="B105" s="5"/>
      <c r="C105" s="5"/>
    </row>
    <row r="106" spans="1:3" x14ac:dyDescent="0.3">
      <c r="A106" s="4">
        <v>25</v>
      </c>
      <c r="B106" s="5"/>
      <c r="C106" s="5"/>
    </row>
    <row r="107" spans="1:3" x14ac:dyDescent="0.3">
      <c r="A107" s="4">
        <v>26</v>
      </c>
      <c r="B107" s="5"/>
      <c r="C107" s="5"/>
    </row>
    <row r="108" spans="1:3" x14ac:dyDescent="0.3">
      <c r="A108" s="4">
        <v>27</v>
      </c>
      <c r="B108" s="5"/>
      <c r="C108" s="5"/>
    </row>
    <row r="109" spans="1:3" x14ac:dyDescent="0.3">
      <c r="A109" s="4">
        <v>28</v>
      </c>
      <c r="B109" s="5"/>
      <c r="C109" s="5"/>
    </row>
    <row r="110" spans="1:3" x14ac:dyDescent="0.3">
      <c r="A110" s="4">
        <v>29</v>
      </c>
      <c r="B110" s="5"/>
      <c r="C110" s="5"/>
    </row>
    <row r="111" spans="1:3" x14ac:dyDescent="0.3">
      <c r="A111" s="4">
        <v>30</v>
      </c>
      <c r="B111" s="5"/>
      <c r="C111" s="5"/>
    </row>
    <row r="112" spans="1:3" x14ac:dyDescent="0.3">
      <c r="A112" s="4">
        <v>31</v>
      </c>
      <c r="B112" s="5"/>
      <c r="C112" s="5"/>
    </row>
    <row r="113" spans="1:3" x14ac:dyDescent="0.3">
      <c r="A113" s="4">
        <v>32</v>
      </c>
      <c r="B113" s="5"/>
      <c r="C113" s="5"/>
    </row>
    <row r="114" spans="1:3" x14ac:dyDescent="0.3">
      <c r="A114" s="4">
        <v>33</v>
      </c>
      <c r="B114" s="5"/>
      <c r="C114" s="5"/>
    </row>
    <row r="115" spans="1:3" x14ac:dyDescent="0.3">
      <c r="A115" s="4">
        <v>34</v>
      </c>
      <c r="B115" s="5"/>
      <c r="C115" s="5"/>
    </row>
    <row r="116" spans="1:3" x14ac:dyDescent="0.3">
      <c r="A116" s="4">
        <v>35</v>
      </c>
      <c r="B116" s="5"/>
      <c r="C116" s="5"/>
    </row>
    <row r="117" spans="1:3" x14ac:dyDescent="0.3">
      <c r="A117" s="4">
        <v>36</v>
      </c>
      <c r="B117" s="5"/>
      <c r="C11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17"/>
  <sheetViews>
    <sheetView zoomScale="56" workbookViewId="0">
      <selection activeCell="AF4" sqref="AF4:AF33"/>
    </sheetView>
  </sheetViews>
  <sheetFormatPr defaultRowHeight="14.4" x14ac:dyDescent="0.3"/>
  <cols>
    <col min="1" max="1" width="9.109375" style="4"/>
    <col min="2" max="2" width="13.33203125" style="4" bestFit="1" customWidth="1"/>
    <col min="3" max="3" width="13.33203125" style="4" customWidth="1"/>
    <col min="4" max="4" width="9.109375" style="4"/>
    <col min="5" max="5" width="24" customWidth="1"/>
    <col min="6" max="6" width="21.6640625" customWidth="1"/>
    <col min="7" max="7" width="17.33203125" customWidth="1"/>
    <col min="8" max="8" width="16.109375" customWidth="1"/>
    <col min="9" max="9" width="13.88671875" customWidth="1"/>
    <col min="12" max="12" width="12.88671875" customWidth="1"/>
    <col min="13" max="13" width="11.33203125" customWidth="1"/>
    <col min="17" max="18" width="13.5546875" customWidth="1"/>
    <col min="25" max="25" width="13.5546875" customWidth="1"/>
    <col min="28" max="28" width="10.88671875" customWidth="1"/>
  </cols>
  <sheetData>
    <row r="1" spans="1:32" ht="114.75" customHeight="1" x14ac:dyDescent="0.3">
      <c r="A1" s="2"/>
      <c r="B1" s="2"/>
      <c r="C1" s="2"/>
      <c r="D1" s="2"/>
      <c r="J1" s="1" t="s">
        <v>175</v>
      </c>
      <c r="Q1" s="1" t="s">
        <v>25</v>
      </c>
      <c r="R1" s="1"/>
      <c r="S1" s="1" t="s">
        <v>26</v>
      </c>
      <c r="V1" s="1" t="s">
        <v>31</v>
      </c>
      <c r="W1" s="1">
        <v>8.2059999999999994E-2</v>
      </c>
      <c r="X1" s="1">
        <v>296</v>
      </c>
      <c r="Y1" s="1" t="s">
        <v>35</v>
      </c>
      <c r="AB1" s="1" t="s">
        <v>44</v>
      </c>
      <c r="AC1" s="1" t="s">
        <v>46</v>
      </c>
    </row>
    <row r="2" spans="1:32" ht="58.5" customHeight="1" x14ac:dyDescent="0.3">
      <c r="A2" s="3"/>
      <c r="B2" s="3"/>
      <c r="C2" s="3"/>
      <c r="D2" s="3"/>
      <c r="E2" t="s">
        <v>5</v>
      </c>
      <c r="F2" t="s">
        <v>5</v>
      </c>
      <c r="G2" t="s">
        <v>8</v>
      </c>
      <c r="H2" t="s">
        <v>8</v>
      </c>
      <c r="I2" t="s">
        <v>11</v>
      </c>
      <c r="L2" t="s">
        <v>15</v>
      </c>
      <c r="M2" t="s">
        <v>16</v>
      </c>
      <c r="N2" t="s">
        <v>20</v>
      </c>
      <c r="O2" t="s">
        <v>22</v>
      </c>
      <c r="P2" t="s">
        <v>22</v>
      </c>
      <c r="Q2" t="s">
        <v>22</v>
      </c>
      <c r="R2" t="s">
        <v>28</v>
      </c>
      <c r="S2" t="s">
        <v>22</v>
      </c>
      <c r="T2" t="s">
        <v>22</v>
      </c>
      <c r="U2" t="s">
        <v>22</v>
      </c>
      <c r="V2" t="s">
        <v>22</v>
      </c>
      <c r="W2" s="1" t="s">
        <v>38</v>
      </c>
      <c r="X2" t="s">
        <v>39</v>
      </c>
      <c r="AA2" t="s">
        <v>42</v>
      </c>
      <c r="AB2" s="1" t="s">
        <v>47</v>
      </c>
      <c r="AC2" s="1" t="s">
        <v>48</v>
      </c>
    </row>
    <row r="3" spans="1:32" ht="58.2" thickBot="1" x14ac:dyDescent="0.35">
      <c r="A3" s="6" t="s">
        <v>0</v>
      </c>
      <c r="B3" s="6" t="s">
        <v>187</v>
      </c>
      <c r="C3" s="6" t="s">
        <v>188</v>
      </c>
      <c r="D3" s="6" t="s">
        <v>1</v>
      </c>
      <c r="E3" s="7" t="s">
        <v>171</v>
      </c>
      <c r="F3" s="7" t="s">
        <v>172</v>
      </c>
      <c r="G3" s="7" t="s">
        <v>173</v>
      </c>
      <c r="H3" s="7" t="s">
        <v>174</v>
      </c>
      <c r="I3" s="8" t="s">
        <v>12</v>
      </c>
      <c r="J3" s="8" t="s">
        <v>164</v>
      </c>
      <c r="K3" s="8" t="s">
        <v>165</v>
      </c>
      <c r="L3" s="8" t="s">
        <v>17</v>
      </c>
      <c r="M3" s="8" t="s">
        <v>18</v>
      </c>
      <c r="N3" s="8" t="s">
        <v>19</v>
      </c>
      <c r="O3" s="9" t="s">
        <v>21</v>
      </c>
      <c r="P3" s="9" t="s">
        <v>32</v>
      </c>
      <c r="Q3" s="8" t="s">
        <v>23</v>
      </c>
      <c r="R3" s="8" t="s">
        <v>27</v>
      </c>
      <c r="S3" s="8" t="s">
        <v>24</v>
      </c>
      <c r="T3" s="8" t="s">
        <v>29</v>
      </c>
      <c r="U3" s="8" t="s">
        <v>33</v>
      </c>
      <c r="V3" s="8" t="s">
        <v>30</v>
      </c>
      <c r="W3" s="8" t="s">
        <v>36</v>
      </c>
      <c r="X3" s="8" t="s">
        <v>37</v>
      </c>
      <c r="Y3" s="8" t="s">
        <v>34</v>
      </c>
      <c r="Z3" s="8" t="s">
        <v>40</v>
      </c>
      <c r="AA3" s="8" t="s">
        <v>41</v>
      </c>
      <c r="AB3" s="8" t="s">
        <v>43</v>
      </c>
      <c r="AC3" s="8" t="s">
        <v>45</v>
      </c>
      <c r="AD3" t="s">
        <v>207</v>
      </c>
      <c r="AE3" s="8" t="s">
        <v>209</v>
      </c>
      <c r="AF3" s="8" t="s">
        <v>208</v>
      </c>
    </row>
    <row r="4" spans="1:32" ht="15" thickTop="1" x14ac:dyDescent="0.3">
      <c r="A4">
        <v>1</v>
      </c>
      <c r="B4" t="s">
        <v>185</v>
      </c>
      <c r="C4" t="s">
        <v>189</v>
      </c>
      <c r="D4" t="s">
        <v>182</v>
      </c>
      <c r="E4" s="10">
        <v>43652.427083333336</v>
      </c>
      <c r="F4" s="10">
        <v>43659.397916666669</v>
      </c>
      <c r="G4">
        <v>9377.9508318709704</v>
      </c>
      <c r="H4">
        <v>103.515257600323</v>
      </c>
      <c r="I4" s="11">
        <f>(F4-E4)*24</f>
        <v>167.29999999998836</v>
      </c>
      <c r="J4">
        <v>473.66327212217755</v>
      </c>
      <c r="K4">
        <v>5.3098839302258076</v>
      </c>
      <c r="L4">
        <f>(G4-J4)</f>
        <v>8904.2875597487928</v>
      </c>
      <c r="M4">
        <f>(H4-K4)</f>
        <v>98.205373670097188</v>
      </c>
      <c r="N4">
        <f>M4/L4</f>
        <v>1.1028998447223076E-2</v>
      </c>
      <c r="O4">
        <f>940</f>
        <v>940</v>
      </c>
      <c r="P4">
        <v>12.936</v>
      </c>
      <c r="Q4">
        <f>(R4-S4)/2.65</f>
        <v>11.646415094339623</v>
      </c>
      <c r="R4">
        <v>37.090000000000003</v>
      </c>
      <c r="S4">
        <v>6.2270000000000003</v>
      </c>
      <c r="T4">
        <v>0</v>
      </c>
      <c r="U4">
        <f>S4+T4</f>
        <v>6.2270000000000003</v>
      </c>
      <c r="V4">
        <f>O4-(P4+Q4+U4)</f>
        <v>909.19058490566033</v>
      </c>
      <c r="W4">
        <f>0.08206</f>
        <v>8.2059999999999994E-2</v>
      </c>
      <c r="X4">
        <v>296</v>
      </c>
      <c r="Y4">
        <f>12*V4*L4/(W4*X4*1000*10)</f>
        <v>399.95591959490093</v>
      </c>
      <c r="Z4">
        <f>13*V4*M4/(W4*X4*1000*10)</f>
        <v>4.7787059841839934</v>
      </c>
      <c r="AA4">
        <f>Y4+Z4</f>
        <v>404.73462557908493</v>
      </c>
      <c r="AB4">
        <f>AA4/I4</f>
        <v>2.4192147374722839</v>
      </c>
      <c r="AC4">
        <f>AB4*24</f>
        <v>58.06115369933481</v>
      </c>
      <c r="AD4">
        <v>22.383377666666664</v>
      </c>
      <c r="AE4">
        <f>(AD4/100)*Q4</f>
        <v>2.6068610751937107</v>
      </c>
      <c r="AF4">
        <f>(AC4*100)/AD4</f>
        <v>259.39406716886839</v>
      </c>
    </row>
    <row r="5" spans="1:32" x14ac:dyDescent="0.3">
      <c r="A5">
        <v>2</v>
      </c>
      <c r="B5" t="s">
        <v>185</v>
      </c>
      <c r="C5" s="12" t="s">
        <v>190</v>
      </c>
      <c r="D5" t="s">
        <v>182</v>
      </c>
      <c r="E5" s="10">
        <v>43652.428472222222</v>
      </c>
      <c r="F5" s="10">
        <v>43659.399305555555</v>
      </c>
      <c r="G5">
        <v>7902.5426039967697</v>
      </c>
      <c r="H5">
        <v>87.179918213612893</v>
      </c>
      <c r="I5" s="11">
        <f t="shared" ref="I5:I33" si="0">(F5-E5)*24</f>
        <v>167.29999999998836</v>
      </c>
      <c r="J5">
        <v>473.66327212217755</v>
      </c>
      <c r="K5">
        <v>5.3098839302258076</v>
      </c>
      <c r="L5">
        <f t="shared" ref="L5:L33" si="1">(G5-J5)</f>
        <v>7428.879331874592</v>
      </c>
      <c r="M5">
        <f t="shared" ref="M5:M33" si="2">(H5-K5)</f>
        <v>81.870034283387085</v>
      </c>
      <c r="N5">
        <f t="shared" ref="N5:N33" si="3">M5/L5</f>
        <v>1.1020509369712448E-2</v>
      </c>
      <c r="O5">
        <f>940</f>
        <v>940</v>
      </c>
      <c r="P5">
        <v>12.936</v>
      </c>
      <c r="Q5">
        <f t="shared" ref="Q5:Q33" si="4">(R5-S5)/2.65</f>
        <v>8.6373584905660383</v>
      </c>
      <c r="R5">
        <v>27.88</v>
      </c>
      <c r="S5">
        <v>4.9910000000000005</v>
      </c>
      <c r="T5">
        <v>0</v>
      </c>
      <c r="U5">
        <f t="shared" ref="U5:U33" si="5">S5+T5</f>
        <v>4.9910000000000005</v>
      </c>
      <c r="V5">
        <f t="shared" ref="V5:V33" si="6">O5-(P5+Q5+U5)</f>
        <v>913.43564150943394</v>
      </c>
      <c r="W5">
        <f t="shared" ref="W5:W33" si="7">0.08206</f>
        <v>8.2059999999999994E-2</v>
      </c>
      <c r="X5">
        <v>296</v>
      </c>
      <c r="Y5">
        <f t="shared" ref="Y5:Y33" si="8">12*V5*L5/(W5*X5*1000*10)</f>
        <v>335.24266151038347</v>
      </c>
      <c r="Z5">
        <f t="shared" ref="Z5:Z33" si="9">13*V5*M5/(W5*X5*1000*10)</f>
        <v>4.0024236333277292</v>
      </c>
      <c r="AA5">
        <f t="shared" ref="AA5:AA33" si="10">Y5+Z5</f>
        <v>339.24508514371121</v>
      </c>
      <c r="AB5">
        <f t="shared" ref="AB5:AB33" si="11">AA5/I5</f>
        <v>2.0277650038477875</v>
      </c>
      <c r="AC5">
        <f t="shared" ref="AC5:AC33" si="12">AB5*24</f>
        <v>48.666360092346899</v>
      </c>
      <c r="AD5">
        <v>38.127872333333329</v>
      </c>
      <c r="AE5">
        <f t="shared" ref="AE5:AE33" si="13">(AD5/100)*Q5</f>
        <v>3.2932410182553458</v>
      </c>
      <c r="AF5">
        <f t="shared" ref="AF5:AF33" si="14">(AC5*100)/AD5</f>
        <v>127.63985272212602</v>
      </c>
    </row>
    <row r="6" spans="1:32" x14ac:dyDescent="0.3">
      <c r="A6">
        <v>3</v>
      </c>
      <c r="B6" t="s">
        <v>185</v>
      </c>
      <c r="C6" t="s">
        <v>191</v>
      </c>
      <c r="D6" t="s">
        <v>182</v>
      </c>
      <c r="E6" s="10">
        <v>43652.429860995369</v>
      </c>
      <c r="F6" s="10">
        <v>43659.400694328702</v>
      </c>
      <c r="G6">
        <v>3847.9307587193498</v>
      </c>
      <c r="H6">
        <v>42.509502341774201</v>
      </c>
      <c r="I6" s="11">
        <f t="shared" si="0"/>
        <v>167.29999999998836</v>
      </c>
      <c r="J6">
        <v>473.66327212217755</v>
      </c>
      <c r="K6">
        <v>5.3098839302258076</v>
      </c>
      <c r="L6">
        <f t="shared" si="1"/>
        <v>3374.2674865971721</v>
      </c>
      <c r="M6">
        <f t="shared" si="2"/>
        <v>37.199618411548393</v>
      </c>
      <c r="N6">
        <f t="shared" si="3"/>
        <v>1.1024501927991155E-2</v>
      </c>
      <c r="O6">
        <f>940</f>
        <v>940</v>
      </c>
      <c r="P6">
        <v>12.936</v>
      </c>
      <c r="Q6">
        <f t="shared" si="4"/>
        <v>8.0215094339622652</v>
      </c>
      <c r="R6">
        <v>25.3</v>
      </c>
      <c r="S6">
        <v>4.0430000000000001</v>
      </c>
      <c r="T6">
        <v>0</v>
      </c>
      <c r="U6">
        <f t="shared" si="5"/>
        <v>4.0430000000000001</v>
      </c>
      <c r="V6">
        <f t="shared" si="6"/>
        <v>914.99949056603771</v>
      </c>
      <c r="W6">
        <f t="shared" si="7"/>
        <v>8.2059999999999994E-2</v>
      </c>
      <c r="X6">
        <v>296</v>
      </c>
      <c r="Y6">
        <f t="shared" si="8"/>
        <v>152.53109283599133</v>
      </c>
      <c r="Z6">
        <f t="shared" si="9"/>
        <v>1.8217109376363996</v>
      </c>
      <c r="AA6">
        <f t="shared" si="10"/>
        <v>154.35280377362773</v>
      </c>
      <c r="AB6">
        <f t="shared" si="11"/>
        <v>0.92261090121720546</v>
      </c>
      <c r="AC6">
        <f t="shared" si="12"/>
        <v>22.142661629212931</v>
      </c>
      <c r="AD6">
        <v>10.950650000000001</v>
      </c>
      <c r="AE6">
        <f t="shared" si="13"/>
        <v>0.8784074228301888</v>
      </c>
      <c r="AF6">
        <f t="shared" si="14"/>
        <v>202.20408495580563</v>
      </c>
    </row>
    <row r="7" spans="1:32" x14ac:dyDescent="0.3">
      <c r="A7">
        <v>4</v>
      </c>
      <c r="B7" t="s">
        <v>186</v>
      </c>
      <c r="C7" t="s">
        <v>192</v>
      </c>
      <c r="D7" t="s">
        <v>182</v>
      </c>
      <c r="E7" s="10">
        <v>43652.43124982639</v>
      </c>
      <c r="F7" s="10">
        <v>43659.402083159723</v>
      </c>
      <c r="G7">
        <v>3324.4969398193498</v>
      </c>
      <c r="H7">
        <v>36.691370254612899</v>
      </c>
      <c r="I7" s="11">
        <f t="shared" si="0"/>
        <v>167.29999999998836</v>
      </c>
      <c r="J7">
        <v>473.66327212217755</v>
      </c>
      <c r="K7">
        <v>5.3098839302258076</v>
      </c>
      <c r="L7">
        <f t="shared" si="1"/>
        <v>2850.8336676971721</v>
      </c>
      <c r="M7">
        <f t="shared" si="2"/>
        <v>31.38148632438709</v>
      </c>
      <c r="N7">
        <f t="shared" si="3"/>
        <v>1.1007827878550425E-2</v>
      </c>
      <c r="O7">
        <f>940</f>
        <v>940</v>
      </c>
      <c r="P7">
        <v>12.936</v>
      </c>
      <c r="Q7">
        <f t="shared" si="4"/>
        <v>8.0777358490566034</v>
      </c>
      <c r="R7">
        <v>25.45</v>
      </c>
      <c r="S7">
        <v>4.0440000000000005</v>
      </c>
      <c r="T7">
        <v>0</v>
      </c>
      <c r="U7">
        <f t="shared" si="5"/>
        <v>4.0440000000000005</v>
      </c>
      <c r="V7">
        <f t="shared" si="6"/>
        <v>914.9422641509434</v>
      </c>
      <c r="W7">
        <f t="shared" si="7"/>
        <v>8.2059999999999994E-2</v>
      </c>
      <c r="X7">
        <v>296</v>
      </c>
      <c r="Y7">
        <f t="shared" si="8"/>
        <v>128.86162122510501</v>
      </c>
      <c r="Z7">
        <f t="shared" si="9"/>
        <v>1.5366937588133258</v>
      </c>
      <c r="AA7">
        <f t="shared" si="10"/>
        <v>130.39831498391834</v>
      </c>
      <c r="AB7">
        <f t="shared" si="11"/>
        <v>0.77942806326316449</v>
      </c>
      <c r="AC7">
        <f t="shared" si="12"/>
        <v>18.706273518315946</v>
      </c>
      <c r="AD7">
        <v>10.888519666666667</v>
      </c>
      <c r="AE7">
        <f t="shared" si="13"/>
        <v>0.87954585654591189</v>
      </c>
      <c r="AF7">
        <f t="shared" si="14"/>
        <v>171.79813318041744</v>
      </c>
    </row>
    <row r="8" spans="1:32" x14ac:dyDescent="0.3">
      <c r="A8">
        <v>5</v>
      </c>
      <c r="B8" t="s">
        <v>186</v>
      </c>
      <c r="C8" t="s">
        <v>193</v>
      </c>
      <c r="D8" t="s">
        <v>182</v>
      </c>
      <c r="E8" s="10">
        <v>43652.43263865741</v>
      </c>
      <c r="F8" s="10">
        <v>43659.403471990743</v>
      </c>
      <c r="G8">
        <v>1944.7953946483899</v>
      </c>
      <c r="H8">
        <v>21.505648580161299</v>
      </c>
      <c r="I8" s="11">
        <f t="shared" si="0"/>
        <v>167.29999999998836</v>
      </c>
      <c r="J8">
        <v>473.66327212217755</v>
      </c>
      <c r="K8">
        <v>5.3098839302258076</v>
      </c>
      <c r="L8">
        <f t="shared" si="1"/>
        <v>1471.1321225262122</v>
      </c>
      <c r="M8">
        <f t="shared" si="2"/>
        <v>16.195764649935491</v>
      </c>
      <c r="N8">
        <f t="shared" si="3"/>
        <v>1.1009048338992352E-2</v>
      </c>
      <c r="O8">
        <f>940</f>
        <v>940</v>
      </c>
      <c r="P8">
        <v>12.936</v>
      </c>
      <c r="Q8">
        <f t="shared" si="4"/>
        <v>8.5558490566037744</v>
      </c>
      <c r="R8">
        <v>25.35</v>
      </c>
      <c r="S8">
        <v>2.6770000000000014</v>
      </c>
      <c r="T8">
        <v>0</v>
      </c>
      <c r="U8">
        <f t="shared" si="5"/>
        <v>2.6770000000000014</v>
      </c>
      <c r="V8">
        <f t="shared" si="6"/>
        <v>915.83115094339621</v>
      </c>
      <c r="W8">
        <f t="shared" si="7"/>
        <v>8.2059999999999994E-2</v>
      </c>
      <c r="X8">
        <v>296</v>
      </c>
      <c r="Y8">
        <f t="shared" si="8"/>
        <v>66.561808348685986</v>
      </c>
      <c r="Z8">
        <f t="shared" si="9"/>
        <v>0.79384734611154784</v>
      </c>
      <c r="AA8">
        <f t="shared" si="10"/>
        <v>67.355655694797534</v>
      </c>
      <c r="AB8">
        <f t="shared" si="11"/>
        <v>0.40260403882129242</v>
      </c>
      <c r="AC8">
        <f t="shared" si="12"/>
        <v>9.6624969317110185</v>
      </c>
      <c r="AD8">
        <v>7.5114366666666674</v>
      </c>
      <c r="AE8">
        <f t="shared" si="13"/>
        <v>0.64266718318239002</v>
      </c>
      <c r="AF8">
        <f t="shared" si="14"/>
        <v>128.63713508482422</v>
      </c>
    </row>
    <row r="9" spans="1:32" x14ac:dyDescent="0.3">
      <c r="A9">
        <v>6</v>
      </c>
      <c r="B9" t="s">
        <v>186</v>
      </c>
      <c r="C9" t="s">
        <v>194</v>
      </c>
      <c r="D9" t="s">
        <v>182</v>
      </c>
      <c r="E9" s="10">
        <v>43652.434027488423</v>
      </c>
      <c r="F9" s="10">
        <v>43659.404860821756</v>
      </c>
      <c r="G9">
        <v>2588.9244337064501</v>
      </c>
      <c r="H9">
        <v>28.590874366838701</v>
      </c>
      <c r="I9" s="11">
        <f t="shared" si="0"/>
        <v>167.29999999998836</v>
      </c>
      <c r="J9">
        <v>473.66327212217755</v>
      </c>
      <c r="K9">
        <v>5.3098839302258076</v>
      </c>
      <c r="L9">
        <f t="shared" si="1"/>
        <v>2115.2611615842725</v>
      </c>
      <c r="M9">
        <f t="shared" si="2"/>
        <v>23.280990436612893</v>
      </c>
      <c r="N9">
        <f t="shared" si="3"/>
        <v>1.1006201437167252E-2</v>
      </c>
      <c r="O9">
        <f>940</f>
        <v>940</v>
      </c>
      <c r="P9">
        <v>12.936</v>
      </c>
      <c r="Q9">
        <f t="shared" si="4"/>
        <v>6.3090566037735858</v>
      </c>
      <c r="R9">
        <v>21.82</v>
      </c>
      <c r="S9">
        <v>5.1010000000000009</v>
      </c>
      <c r="T9">
        <v>0</v>
      </c>
      <c r="U9">
        <f t="shared" si="5"/>
        <v>5.1010000000000009</v>
      </c>
      <c r="V9">
        <f t="shared" si="6"/>
        <v>915.6539433962264</v>
      </c>
      <c r="W9">
        <f t="shared" si="7"/>
        <v>8.2059999999999994E-2</v>
      </c>
      <c r="X9">
        <v>296</v>
      </c>
      <c r="Y9">
        <f t="shared" si="8"/>
        <v>95.687098954498779</v>
      </c>
      <c r="Z9">
        <f t="shared" si="9"/>
        <v>1.140914109867317</v>
      </c>
      <c r="AA9">
        <f t="shared" si="10"/>
        <v>96.82801306436609</v>
      </c>
      <c r="AB9">
        <f t="shared" si="11"/>
        <v>0.57876875710922193</v>
      </c>
      <c r="AC9">
        <f t="shared" si="12"/>
        <v>13.890450170621326</v>
      </c>
      <c r="AD9">
        <v>13.017574999999999</v>
      </c>
      <c r="AE9">
        <f t="shared" si="13"/>
        <v>0.82128617518867919</v>
      </c>
      <c r="AF9">
        <f t="shared" si="14"/>
        <v>106.70535925947289</v>
      </c>
    </row>
    <row r="10" spans="1:32" x14ac:dyDescent="0.3">
      <c r="A10">
        <v>7</v>
      </c>
      <c r="B10" t="s">
        <v>186</v>
      </c>
      <c r="C10" t="s">
        <v>195</v>
      </c>
      <c r="D10" t="s">
        <v>182</v>
      </c>
      <c r="E10" s="10">
        <v>43652.435416319444</v>
      </c>
      <c r="F10" s="10">
        <v>43659.406249652777</v>
      </c>
      <c r="G10">
        <v>3756.7663851161301</v>
      </c>
      <c r="H10">
        <v>41.438370952483901</v>
      </c>
      <c r="I10" s="11">
        <f t="shared" si="0"/>
        <v>167.29999999998836</v>
      </c>
      <c r="J10">
        <v>473.66327212217755</v>
      </c>
      <c r="K10">
        <v>5.3098839302258076</v>
      </c>
      <c r="L10">
        <f t="shared" si="1"/>
        <v>3283.1031129939524</v>
      </c>
      <c r="M10">
        <f t="shared" si="2"/>
        <v>36.128487022258092</v>
      </c>
      <c r="N10">
        <f t="shared" si="3"/>
        <v>1.1004371711405532E-2</v>
      </c>
      <c r="O10">
        <f>940</f>
        <v>940</v>
      </c>
      <c r="P10">
        <v>12.936</v>
      </c>
      <c r="Q10">
        <f t="shared" si="4"/>
        <v>8.9600000000000009</v>
      </c>
      <c r="R10">
        <v>26.55</v>
      </c>
      <c r="S10">
        <v>2.8060000000000009</v>
      </c>
      <c r="T10">
        <v>0</v>
      </c>
      <c r="U10">
        <f t="shared" si="5"/>
        <v>2.8060000000000009</v>
      </c>
      <c r="V10">
        <f t="shared" si="6"/>
        <v>915.298</v>
      </c>
      <c r="W10">
        <f t="shared" si="7"/>
        <v>8.2059999999999994E-2</v>
      </c>
      <c r="X10">
        <v>296</v>
      </c>
      <c r="Y10">
        <f t="shared" si="8"/>
        <v>148.45849673856665</v>
      </c>
      <c r="Z10">
        <f t="shared" si="9"/>
        <v>1.7698335219799797</v>
      </c>
      <c r="AA10">
        <f t="shared" si="10"/>
        <v>150.22833026054664</v>
      </c>
      <c r="AB10">
        <f t="shared" si="11"/>
        <v>0.89795774214319846</v>
      </c>
      <c r="AC10">
        <f t="shared" si="12"/>
        <v>21.550985811436764</v>
      </c>
      <c r="AD10">
        <v>14.022479333333331</v>
      </c>
      <c r="AE10">
        <f t="shared" si="13"/>
        <v>1.2564141482666666</v>
      </c>
      <c r="AF10">
        <f t="shared" si="14"/>
        <v>153.68883989158147</v>
      </c>
    </row>
    <row r="11" spans="1:32" x14ac:dyDescent="0.3">
      <c r="A11">
        <v>8</v>
      </c>
      <c r="B11" t="s">
        <v>186</v>
      </c>
      <c r="C11" t="s">
        <v>196</v>
      </c>
      <c r="D11" t="s">
        <v>182</v>
      </c>
      <c r="E11" s="10">
        <v>43652.436805150464</v>
      </c>
      <c r="F11" s="10">
        <v>43659.407638483797</v>
      </c>
      <c r="G11">
        <v>8573.1049311999996</v>
      </c>
      <c r="H11">
        <v>94.406878420806393</v>
      </c>
      <c r="I11" s="11">
        <f t="shared" si="0"/>
        <v>167.29999999998836</v>
      </c>
      <c r="J11">
        <v>473.66327212217755</v>
      </c>
      <c r="K11">
        <v>5.3098839302258076</v>
      </c>
      <c r="L11">
        <f t="shared" si="1"/>
        <v>8099.4416590778219</v>
      </c>
      <c r="M11">
        <f t="shared" si="2"/>
        <v>89.096994490580585</v>
      </c>
      <c r="N11">
        <f t="shared" si="3"/>
        <v>1.1000387216904146E-2</v>
      </c>
      <c r="O11">
        <f>940</f>
        <v>940</v>
      </c>
      <c r="P11">
        <v>12.936</v>
      </c>
      <c r="Q11">
        <f t="shared" si="4"/>
        <v>5.7709433962264152</v>
      </c>
      <c r="R11">
        <v>22.64</v>
      </c>
      <c r="S11">
        <v>7.3470000000000004</v>
      </c>
      <c r="T11">
        <v>0</v>
      </c>
      <c r="U11">
        <f t="shared" si="5"/>
        <v>7.3470000000000004</v>
      </c>
      <c r="V11">
        <f t="shared" si="6"/>
        <v>913.94605660377363</v>
      </c>
      <c r="W11">
        <f t="shared" si="7"/>
        <v>8.2059999999999994E-2</v>
      </c>
      <c r="X11">
        <v>296</v>
      </c>
      <c r="Y11">
        <f t="shared" si="8"/>
        <v>365.70733173188216</v>
      </c>
      <c r="Z11">
        <f t="shared" si="9"/>
        <v>4.3581657785374803</v>
      </c>
      <c r="AA11">
        <f t="shared" si="10"/>
        <v>370.06549751041962</v>
      </c>
      <c r="AB11">
        <f t="shared" si="11"/>
        <v>2.2119874328179638</v>
      </c>
      <c r="AC11">
        <f t="shared" si="12"/>
        <v>53.087698387631136</v>
      </c>
      <c r="AD11">
        <v>34.201901666666664</v>
      </c>
      <c r="AE11">
        <f t="shared" si="13"/>
        <v>1.973772385616352</v>
      </c>
      <c r="AF11">
        <f t="shared" si="14"/>
        <v>155.21855745047841</v>
      </c>
    </row>
    <row r="12" spans="1:32" x14ac:dyDescent="0.3">
      <c r="A12">
        <v>17</v>
      </c>
      <c r="B12" t="s">
        <v>186</v>
      </c>
      <c r="C12" t="s">
        <v>197</v>
      </c>
      <c r="D12" t="s">
        <v>182</v>
      </c>
      <c r="E12" s="10">
        <v>43652.438193981485</v>
      </c>
      <c r="F12" s="10">
        <v>43659.409027314818</v>
      </c>
      <c r="G12">
        <v>1982.76275456129</v>
      </c>
      <c r="H12">
        <v>21.928250299935499</v>
      </c>
      <c r="I12" s="11">
        <f t="shared" si="0"/>
        <v>167.29999999998836</v>
      </c>
      <c r="J12">
        <v>473.66327212217755</v>
      </c>
      <c r="K12">
        <v>5.3098839302258076</v>
      </c>
      <c r="L12">
        <f t="shared" si="1"/>
        <v>1509.0994824391123</v>
      </c>
      <c r="M12">
        <f t="shared" si="2"/>
        <v>16.61836636970969</v>
      </c>
      <c r="N12">
        <f t="shared" si="3"/>
        <v>1.1012107924687591E-2</v>
      </c>
      <c r="O12">
        <f>940</f>
        <v>940</v>
      </c>
      <c r="P12">
        <v>12.936</v>
      </c>
      <c r="Q12">
        <f t="shared" si="4"/>
        <v>11.937358490566039</v>
      </c>
      <c r="R12">
        <v>35.46</v>
      </c>
      <c r="S12">
        <v>3.8259999999999996</v>
      </c>
      <c r="T12">
        <v>0</v>
      </c>
      <c r="U12">
        <f t="shared" si="5"/>
        <v>3.8259999999999996</v>
      </c>
      <c r="V12">
        <f t="shared" si="6"/>
        <v>911.30064150943394</v>
      </c>
      <c r="W12">
        <f t="shared" si="7"/>
        <v>8.2059999999999994E-2</v>
      </c>
      <c r="X12">
        <v>296</v>
      </c>
      <c r="Y12">
        <f t="shared" si="8"/>
        <v>67.941881341683953</v>
      </c>
      <c r="Z12">
        <f t="shared" si="9"/>
        <v>0.81053194076935386</v>
      </c>
      <c r="AA12">
        <f t="shared" si="10"/>
        <v>68.752413282453304</v>
      </c>
      <c r="AB12">
        <f t="shared" si="11"/>
        <v>0.41095285883118998</v>
      </c>
      <c r="AC12">
        <f t="shared" si="12"/>
        <v>9.86286861194856</v>
      </c>
      <c r="AD12">
        <v>13.902377999999999</v>
      </c>
      <c r="AE12">
        <f t="shared" si="13"/>
        <v>1.6595767005735849</v>
      </c>
      <c r="AF12">
        <f t="shared" si="14"/>
        <v>70.943752298697106</v>
      </c>
    </row>
    <row r="13" spans="1:32" x14ac:dyDescent="0.3">
      <c r="A13">
        <v>18</v>
      </c>
      <c r="B13" t="s">
        <v>185</v>
      </c>
      <c r="C13" t="s">
        <v>198</v>
      </c>
      <c r="D13" t="s">
        <v>182</v>
      </c>
      <c r="E13" s="10">
        <v>43652.439582812498</v>
      </c>
      <c r="F13" s="10">
        <v>43659.410416145831</v>
      </c>
      <c r="G13">
        <v>2567.81623336452</v>
      </c>
      <c r="H13">
        <v>28.4028472952903</v>
      </c>
      <c r="I13" s="11">
        <f t="shared" si="0"/>
        <v>167.29999999998836</v>
      </c>
      <c r="J13">
        <v>473.66327212217755</v>
      </c>
      <c r="K13">
        <v>5.3098839302258076</v>
      </c>
      <c r="L13">
        <f t="shared" si="1"/>
        <v>2094.1529612423424</v>
      </c>
      <c r="M13">
        <f t="shared" si="2"/>
        <v>23.092963365064492</v>
      </c>
      <c r="N13">
        <f t="shared" si="3"/>
        <v>1.1027352725640798E-2</v>
      </c>
      <c r="O13">
        <f>940</f>
        <v>940</v>
      </c>
      <c r="P13">
        <v>12.936</v>
      </c>
      <c r="Q13">
        <f t="shared" si="4"/>
        <v>6.9573584905660368</v>
      </c>
      <c r="R13">
        <v>22.4</v>
      </c>
      <c r="S13">
        <v>3.9629999999999992</v>
      </c>
      <c r="T13">
        <v>0</v>
      </c>
      <c r="U13">
        <f t="shared" si="5"/>
        <v>3.9629999999999992</v>
      </c>
      <c r="V13">
        <f t="shared" si="6"/>
        <v>916.14364150943402</v>
      </c>
      <c r="W13">
        <f t="shared" si="7"/>
        <v>8.2059999999999994E-2</v>
      </c>
      <c r="X13">
        <v>296</v>
      </c>
      <c r="Y13">
        <f t="shared" si="8"/>
        <v>94.782900438225369</v>
      </c>
      <c r="Z13">
        <f t="shared" si="9"/>
        <v>1.1323048484492388</v>
      </c>
      <c r="AA13">
        <f t="shared" si="10"/>
        <v>95.915205286674606</v>
      </c>
      <c r="AB13">
        <f t="shared" si="11"/>
        <v>0.57331264367412604</v>
      </c>
      <c r="AC13">
        <f t="shared" si="12"/>
        <v>13.759503448179025</v>
      </c>
      <c r="AD13">
        <v>7.2037573333333329</v>
      </c>
      <c r="AE13">
        <f t="shared" si="13"/>
        <v>0.50119122247044012</v>
      </c>
      <c r="AF13">
        <f t="shared" si="14"/>
        <v>191.00453848592105</v>
      </c>
    </row>
    <row r="14" spans="1:32" x14ac:dyDescent="0.3">
      <c r="A14">
        <v>21</v>
      </c>
      <c r="B14" t="s">
        <v>185</v>
      </c>
      <c r="C14" t="s">
        <v>199</v>
      </c>
      <c r="D14" t="s">
        <v>182</v>
      </c>
      <c r="E14" s="10">
        <v>43652.440971643518</v>
      </c>
      <c r="F14" s="10">
        <v>43659.411804976851</v>
      </c>
      <c r="G14">
        <v>3661.5830034999999</v>
      </c>
      <c r="H14">
        <v>40.418383185451603</v>
      </c>
      <c r="I14" s="11">
        <f t="shared" si="0"/>
        <v>167.29999999998836</v>
      </c>
      <c r="J14">
        <v>473.66327212217755</v>
      </c>
      <c r="K14">
        <v>5.3098839302258076</v>
      </c>
      <c r="L14">
        <f t="shared" si="1"/>
        <v>3187.9197313778222</v>
      </c>
      <c r="M14">
        <f t="shared" si="2"/>
        <v>35.108499255225794</v>
      </c>
      <c r="N14">
        <f t="shared" si="3"/>
        <v>1.1012980944803106E-2</v>
      </c>
      <c r="O14">
        <f>940</f>
        <v>940</v>
      </c>
      <c r="P14">
        <v>12.936</v>
      </c>
      <c r="Q14">
        <f t="shared" si="4"/>
        <v>5.9305660377358489</v>
      </c>
      <c r="R14">
        <v>20.5</v>
      </c>
      <c r="S14">
        <v>4.7840000000000007</v>
      </c>
      <c r="T14">
        <v>0</v>
      </c>
      <c r="U14">
        <f t="shared" si="5"/>
        <v>4.7840000000000007</v>
      </c>
      <c r="V14">
        <f t="shared" si="6"/>
        <v>916.34943396226413</v>
      </c>
      <c r="W14">
        <f t="shared" si="7"/>
        <v>8.2059999999999994E-2</v>
      </c>
      <c r="X14">
        <v>296</v>
      </c>
      <c r="Y14">
        <f t="shared" si="8"/>
        <v>144.31999861827541</v>
      </c>
      <c r="Z14">
        <f t="shared" si="9"/>
        <v>1.7218428442985005</v>
      </c>
      <c r="AA14">
        <f t="shared" si="10"/>
        <v>146.0418414625739</v>
      </c>
      <c r="AB14">
        <f t="shared" si="11"/>
        <v>0.87293389995567283</v>
      </c>
      <c r="AC14">
        <f t="shared" si="12"/>
        <v>20.950413598936148</v>
      </c>
      <c r="AD14">
        <v>23.750997999999999</v>
      </c>
      <c r="AE14">
        <f t="shared" si="13"/>
        <v>1.4085686210113206</v>
      </c>
      <c r="AF14">
        <f t="shared" si="14"/>
        <v>88.208561168402895</v>
      </c>
    </row>
    <row r="15" spans="1:32" x14ac:dyDescent="0.3">
      <c r="A15">
        <v>24</v>
      </c>
      <c r="B15" t="s">
        <v>186</v>
      </c>
      <c r="C15" t="s">
        <v>200</v>
      </c>
      <c r="D15" t="s">
        <v>182</v>
      </c>
      <c r="E15" s="10">
        <v>43652.442360474539</v>
      </c>
      <c r="F15" s="10">
        <v>43659.413193807872</v>
      </c>
      <c r="G15">
        <v>2661.8773110935499</v>
      </c>
      <c r="H15">
        <v>29.409460110612901</v>
      </c>
      <c r="I15" s="11">
        <f t="shared" si="0"/>
        <v>167.29999999998836</v>
      </c>
      <c r="J15">
        <v>473.66327212217755</v>
      </c>
      <c r="K15">
        <v>5.3098839302258076</v>
      </c>
      <c r="L15">
        <f t="shared" si="1"/>
        <v>2188.2140389713722</v>
      </c>
      <c r="M15">
        <f t="shared" si="2"/>
        <v>24.099576180387093</v>
      </c>
      <c r="N15">
        <f t="shared" si="3"/>
        <v>1.1013354156029331E-2</v>
      </c>
      <c r="O15">
        <f>940</f>
        <v>940</v>
      </c>
      <c r="P15">
        <v>12.936</v>
      </c>
      <c r="Q15">
        <f t="shared" si="4"/>
        <v>4.0645283018867913</v>
      </c>
      <c r="R15">
        <v>23.22</v>
      </c>
      <c r="S15">
        <v>12.449000000000003</v>
      </c>
      <c r="T15">
        <v>0</v>
      </c>
      <c r="U15">
        <f t="shared" si="5"/>
        <v>12.449000000000003</v>
      </c>
      <c r="V15">
        <f t="shared" si="6"/>
        <v>910.55047169811326</v>
      </c>
      <c r="W15">
        <f t="shared" si="7"/>
        <v>8.2059999999999994E-2</v>
      </c>
      <c r="X15">
        <v>296</v>
      </c>
      <c r="Y15">
        <f t="shared" si="8"/>
        <v>98.435521406311963</v>
      </c>
      <c r="Z15">
        <f t="shared" si="9"/>
        <v>1.1744473636795469</v>
      </c>
      <c r="AA15">
        <f t="shared" si="10"/>
        <v>99.609968769991511</v>
      </c>
      <c r="AB15">
        <f t="shared" si="11"/>
        <v>0.5953973028690881</v>
      </c>
      <c r="AC15">
        <f t="shared" si="12"/>
        <v>14.289535268858113</v>
      </c>
      <c r="AD15">
        <v>7.8933026666666661</v>
      </c>
      <c r="AE15">
        <f t="shared" si="13"/>
        <v>0.32082552084025145</v>
      </c>
      <c r="AF15">
        <f t="shared" si="14"/>
        <v>181.03366705045619</v>
      </c>
    </row>
    <row r="16" spans="1:32" x14ac:dyDescent="0.3">
      <c r="A16">
        <v>25</v>
      </c>
      <c r="B16" t="s">
        <v>186</v>
      </c>
      <c r="C16" t="s">
        <v>201</v>
      </c>
      <c r="D16" t="s">
        <v>182</v>
      </c>
      <c r="E16" s="10">
        <v>43652.443749305552</v>
      </c>
      <c r="F16" s="10">
        <v>43659.414582638892</v>
      </c>
      <c r="G16">
        <v>2427.5605853516099</v>
      </c>
      <c r="H16">
        <v>26.810194458032299</v>
      </c>
      <c r="I16" s="11">
        <f t="shared" si="0"/>
        <v>167.30000000016298</v>
      </c>
      <c r="J16">
        <v>473.66327212217755</v>
      </c>
      <c r="K16">
        <v>5.3098839302258076</v>
      </c>
      <c r="L16">
        <f t="shared" si="1"/>
        <v>1953.8973132294323</v>
      </c>
      <c r="M16">
        <f t="shared" si="2"/>
        <v>21.500310527806491</v>
      </c>
      <c r="N16">
        <f t="shared" si="3"/>
        <v>1.1003807816425336E-2</v>
      </c>
      <c r="O16">
        <f>940</f>
        <v>940</v>
      </c>
      <c r="P16">
        <v>12.936</v>
      </c>
      <c r="Q16">
        <f t="shared" si="4"/>
        <v>6.7981132075471704</v>
      </c>
      <c r="R16">
        <v>20.67</v>
      </c>
      <c r="S16">
        <v>2.6550000000000002</v>
      </c>
      <c r="T16">
        <v>0</v>
      </c>
      <c r="U16">
        <f t="shared" si="5"/>
        <v>2.6550000000000002</v>
      </c>
      <c r="V16">
        <f t="shared" si="6"/>
        <v>917.61088679245279</v>
      </c>
      <c r="W16">
        <f t="shared" si="7"/>
        <v>8.2059999999999994E-2</v>
      </c>
      <c r="X16">
        <v>296</v>
      </c>
      <c r="Y16">
        <f t="shared" si="8"/>
        <v>88.576459197316922</v>
      </c>
      <c r="Z16">
        <f t="shared" si="9"/>
        <v>1.0559015285722755</v>
      </c>
      <c r="AA16">
        <f t="shared" si="10"/>
        <v>89.6323607258892</v>
      </c>
      <c r="AB16">
        <f t="shared" si="11"/>
        <v>0.53575828287986782</v>
      </c>
      <c r="AC16">
        <f t="shared" si="12"/>
        <v>12.858198789116827</v>
      </c>
      <c r="AD16">
        <v>13.017574999999999</v>
      </c>
      <c r="AE16">
        <f t="shared" si="13"/>
        <v>0.8849494853773584</v>
      </c>
      <c r="AF16">
        <f t="shared" si="14"/>
        <v>98.775684327663399</v>
      </c>
    </row>
    <row r="17" spans="1:32" x14ac:dyDescent="0.3">
      <c r="A17">
        <v>26</v>
      </c>
      <c r="B17" t="s">
        <v>186</v>
      </c>
      <c r="C17" t="s">
        <v>202</v>
      </c>
      <c r="D17" t="s">
        <v>182</v>
      </c>
      <c r="E17" s="10">
        <v>43652.445138136572</v>
      </c>
      <c r="F17" s="10">
        <v>43659.415971469905</v>
      </c>
      <c r="G17">
        <v>2159.8250822483901</v>
      </c>
      <c r="H17">
        <v>23.8713137829677</v>
      </c>
      <c r="I17" s="11">
        <f t="shared" si="0"/>
        <v>167.29999999998836</v>
      </c>
      <c r="J17">
        <v>473.66327212217755</v>
      </c>
      <c r="K17">
        <v>5.3098839302258076</v>
      </c>
      <c r="L17">
        <f t="shared" si="1"/>
        <v>1686.1618101262125</v>
      </c>
      <c r="M17">
        <f t="shared" si="2"/>
        <v>18.561429852741892</v>
      </c>
      <c r="N17">
        <f t="shared" si="3"/>
        <v>1.100809527369887E-2</v>
      </c>
      <c r="O17">
        <f>940</f>
        <v>940</v>
      </c>
      <c r="P17">
        <v>12.936</v>
      </c>
      <c r="Q17">
        <f t="shared" si="4"/>
        <v>6.34</v>
      </c>
      <c r="R17">
        <v>19.649999999999999</v>
      </c>
      <c r="S17">
        <v>2.8489999999999993</v>
      </c>
      <c r="T17">
        <v>0</v>
      </c>
      <c r="U17">
        <f t="shared" si="5"/>
        <v>2.8489999999999993</v>
      </c>
      <c r="V17">
        <f t="shared" si="6"/>
        <v>917.875</v>
      </c>
      <c r="W17">
        <f t="shared" si="7"/>
        <v>8.2059999999999994E-2</v>
      </c>
      <c r="X17">
        <v>296</v>
      </c>
      <c r="Y17">
        <f t="shared" si="8"/>
        <v>76.461147650842051</v>
      </c>
      <c r="Z17">
        <f t="shared" si="9"/>
        <v>0.91183256458322781</v>
      </c>
      <c r="AA17">
        <f t="shared" si="10"/>
        <v>77.372980215425272</v>
      </c>
      <c r="AB17">
        <f t="shared" si="11"/>
        <v>0.46248045556145045</v>
      </c>
      <c r="AC17">
        <f t="shared" si="12"/>
        <v>11.09953093347481</v>
      </c>
      <c r="AD17">
        <v>13.331894</v>
      </c>
      <c r="AE17">
        <f t="shared" si="13"/>
        <v>0.84524207959999997</v>
      </c>
      <c r="AF17">
        <f t="shared" si="14"/>
        <v>83.255469428985933</v>
      </c>
    </row>
    <row r="18" spans="1:32" x14ac:dyDescent="0.3">
      <c r="A18">
        <v>30</v>
      </c>
      <c r="B18" t="s">
        <v>185</v>
      </c>
      <c r="C18" t="s">
        <v>203</v>
      </c>
      <c r="D18" t="s">
        <v>182</v>
      </c>
      <c r="E18" s="10">
        <v>43652.446526967593</v>
      </c>
      <c r="F18" s="10">
        <v>43659.417360300926</v>
      </c>
      <c r="G18">
        <v>6545.78672870645</v>
      </c>
      <c r="H18">
        <v>72.258147248129006</v>
      </c>
      <c r="I18" s="11">
        <f t="shared" si="0"/>
        <v>167.29999999998836</v>
      </c>
      <c r="J18">
        <v>473.66327212217755</v>
      </c>
      <c r="K18">
        <v>5.3098839302258076</v>
      </c>
      <c r="L18">
        <f t="shared" si="1"/>
        <v>6072.1234565842724</v>
      </c>
      <c r="M18">
        <f t="shared" si="2"/>
        <v>66.948263317903198</v>
      </c>
      <c r="N18">
        <f t="shared" si="3"/>
        <v>1.1025510893608105E-2</v>
      </c>
      <c r="O18">
        <f>940</f>
        <v>940</v>
      </c>
      <c r="P18">
        <v>12.936</v>
      </c>
      <c r="Q18">
        <f t="shared" si="4"/>
        <v>7.3456603773584916</v>
      </c>
      <c r="R18">
        <v>23.71</v>
      </c>
      <c r="S18">
        <v>4.2439999999999998</v>
      </c>
      <c r="T18">
        <v>0</v>
      </c>
      <c r="U18">
        <f t="shared" si="5"/>
        <v>4.2439999999999998</v>
      </c>
      <c r="V18">
        <f t="shared" si="6"/>
        <v>915.47433962264154</v>
      </c>
      <c r="W18">
        <f t="shared" si="7"/>
        <v>8.2059999999999994E-2</v>
      </c>
      <c r="X18">
        <v>296</v>
      </c>
      <c r="Y18">
        <f t="shared" si="8"/>
        <v>274.62798536619408</v>
      </c>
      <c r="Z18">
        <f t="shared" si="9"/>
        <v>3.2802399980400052</v>
      </c>
      <c r="AA18">
        <f t="shared" si="10"/>
        <v>277.90822536423411</v>
      </c>
      <c r="AB18">
        <f t="shared" si="11"/>
        <v>1.6611370314659502</v>
      </c>
      <c r="AC18">
        <f t="shared" si="12"/>
        <v>39.867288755182805</v>
      </c>
      <c r="AD18">
        <v>24.173805000000002</v>
      </c>
      <c r="AE18">
        <f t="shared" si="13"/>
        <v>1.7757256155849059</v>
      </c>
      <c r="AF18">
        <f t="shared" si="14"/>
        <v>164.91937762872993</v>
      </c>
    </row>
    <row r="19" spans="1:32" x14ac:dyDescent="0.3">
      <c r="A19">
        <v>9</v>
      </c>
      <c r="B19" t="s">
        <v>185</v>
      </c>
      <c r="C19" t="s">
        <v>191</v>
      </c>
      <c r="D19" t="s">
        <v>183</v>
      </c>
      <c r="E19" s="10">
        <v>43652.447915798613</v>
      </c>
      <c r="F19" s="10">
        <v>43659.418749131946</v>
      </c>
      <c r="G19">
        <v>4242.3524507419397</v>
      </c>
      <c r="H19">
        <v>46.8539489637419</v>
      </c>
      <c r="I19" s="11">
        <f t="shared" si="0"/>
        <v>167.29999999998836</v>
      </c>
      <c r="J19">
        <v>473.66327212217755</v>
      </c>
      <c r="K19">
        <v>5.3098839302258076</v>
      </c>
      <c r="L19">
        <f t="shared" si="1"/>
        <v>3768.6891786197621</v>
      </c>
      <c r="M19">
        <f t="shared" si="2"/>
        <v>41.544065033516091</v>
      </c>
      <c r="N19">
        <f t="shared" si="3"/>
        <v>1.1023478738761659E-2</v>
      </c>
      <c r="O19">
        <f>940</f>
        <v>940</v>
      </c>
      <c r="P19">
        <v>12.936</v>
      </c>
      <c r="Q19">
        <f t="shared" si="4"/>
        <v>7.616603773584905</v>
      </c>
      <c r="R19">
        <v>24.08</v>
      </c>
      <c r="S19">
        <v>3.8960000000000008</v>
      </c>
      <c r="T19">
        <v>0</v>
      </c>
      <c r="U19">
        <f t="shared" si="5"/>
        <v>3.8960000000000008</v>
      </c>
      <c r="V19">
        <f t="shared" si="6"/>
        <v>915.55139622641514</v>
      </c>
      <c r="W19">
        <f t="shared" si="7"/>
        <v>8.2059999999999994E-2</v>
      </c>
      <c r="X19">
        <v>296</v>
      </c>
      <c r="Y19">
        <f t="shared" si="8"/>
        <v>170.46337087375284</v>
      </c>
      <c r="Z19">
        <f t="shared" si="9"/>
        <v>2.035690956611496</v>
      </c>
      <c r="AA19">
        <f t="shared" si="10"/>
        <v>172.49906183036433</v>
      </c>
      <c r="AB19">
        <f t="shared" si="11"/>
        <v>1.0310762811140246</v>
      </c>
      <c r="AC19">
        <f t="shared" si="12"/>
        <v>24.745830746736591</v>
      </c>
      <c r="AD19">
        <v>10.950650000000001</v>
      </c>
      <c r="AE19">
        <f t="shared" si="13"/>
        <v>0.83406762113207544</v>
      </c>
      <c r="AF19">
        <f t="shared" si="14"/>
        <v>225.97590779302223</v>
      </c>
    </row>
    <row r="20" spans="1:32" x14ac:dyDescent="0.3">
      <c r="A20">
        <v>10</v>
      </c>
      <c r="B20" t="s">
        <v>186</v>
      </c>
      <c r="C20" t="s">
        <v>202</v>
      </c>
      <c r="D20" t="s">
        <v>183</v>
      </c>
      <c r="E20" s="10">
        <v>43652.449304629627</v>
      </c>
      <c r="F20" s="10">
        <v>43659.420137962959</v>
      </c>
      <c r="G20">
        <v>1536.59723437097</v>
      </c>
      <c r="H20">
        <v>17.048056139516099</v>
      </c>
      <c r="I20" s="11">
        <f t="shared" si="0"/>
        <v>167.29999999998836</v>
      </c>
      <c r="J20">
        <v>473.66327212217755</v>
      </c>
      <c r="K20">
        <v>5.3098839302258076</v>
      </c>
      <c r="L20">
        <f t="shared" si="1"/>
        <v>1062.9339622487923</v>
      </c>
      <c r="M20">
        <f t="shared" si="2"/>
        <v>11.73817220929029</v>
      </c>
      <c r="N20">
        <f t="shared" si="3"/>
        <v>1.1043181068799863E-2</v>
      </c>
      <c r="O20">
        <f>940</f>
        <v>940</v>
      </c>
      <c r="P20">
        <v>12.936</v>
      </c>
      <c r="Q20">
        <f t="shared" si="4"/>
        <v>9.0939622641509441</v>
      </c>
      <c r="R20">
        <v>26.55</v>
      </c>
      <c r="S20">
        <v>2.4510000000000014</v>
      </c>
      <c r="T20">
        <v>0</v>
      </c>
      <c r="U20">
        <f t="shared" si="5"/>
        <v>2.4510000000000014</v>
      </c>
      <c r="V20">
        <f t="shared" si="6"/>
        <v>915.519037735849</v>
      </c>
      <c r="W20">
        <f t="shared" si="7"/>
        <v>8.2059999999999994E-2</v>
      </c>
      <c r="X20">
        <v>296</v>
      </c>
      <c r="Y20">
        <f t="shared" si="8"/>
        <v>48.076371851912953</v>
      </c>
      <c r="Z20">
        <f t="shared" si="9"/>
        <v>0.57515908611593003</v>
      </c>
      <c r="AA20">
        <f t="shared" si="10"/>
        <v>48.651530938028884</v>
      </c>
      <c r="AB20">
        <f t="shared" si="11"/>
        <v>0.29080412993444271</v>
      </c>
      <c r="AC20">
        <f t="shared" si="12"/>
        <v>6.9792991184266251</v>
      </c>
      <c r="AD20">
        <v>13.331894</v>
      </c>
      <c r="AE20">
        <f t="shared" si="13"/>
        <v>1.2123974094566039</v>
      </c>
      <c r="AF20">
        <f t="shared" si="14"/>
        <v>52.350394613298192</v>
      </c>
    </row>
    <row r="21" spans="1:32" x14ac:dyDescent="0.3">
      <c r="A21">
        <v>11</v>
      </c>
      <c r="B21" t="s">
        <v>185</v>
      </c>
      <c r="C21" s="12" t="s">
        <v>190</v>
      </c>
      <c r="D21" t="s">
        <v>183</v>
      </c>
      <c r="E21" s="10">
        <v>43652.450693460647</v>
      </c>
      <c r="F21" s="10">
        <v>43659.42152679398</v>
      </c>
      <c r="G21">
        <v>6696.7908817354801</v>
      </c>
      <c r="H21">
        <v>73.951513354580598</v>
      </c>
      <c r="I21" s="11">
        <f t="shared" si="0"/>
        <v>167.29999999998836</v>
      </c>
      <c r="J21">
        <v>473.66327212217755</v>
      </c>
      <c r="K21">
        <v>5.3098839302258076</v>
      </c>
      <c r="L21">
        <f t="shared" si="1"/>
        <v>6223.1276096133024</v>
      </c>
      <c r="M21">
        <f t="shared" si="2"/>
        <v>68.64162942435479</v>
      </c>
      <c r="N21">
        <f t="shared" si="3"/>
        <v>1.103008546993625E-2</v>
      </c>
      <c r="O21">
        <f>940</f>
        <v>940</v>
      </c>
      <c r="P21">
        <v>12.936</v>
      </c>
      <c r="Q21">
        <f t="shared" si="4"/>
        <v>5.3611320754716969</v>
      </c>
      <c r="R21">
        <v>18.809999999999999</v>
      </c>
      <c r="S21">
        <v>4.6030000000000015</v>
      </c>
      <c r="T21">
        <v>0</v>
      </c>
      <c r="U21">
        <f t="shared" si="5"/>
        <v>4.6030000000000015</v>
      </c>
      <c r="V21">
        <f t="shared" si="6"/>
        <v>917.09986792452833</v>
      </c>
      <c r="W21">
        <f t="shared" si="7"/>
        <v>8.2059999999999994E-2</v>
      </c>
      <c r="X21">
        <v>296</v>
      </c>
      <c r="Y21">
        <f t="shared" si="8"/>
        <v>281.95731084311313</v>
      </c>
      <c r="Z21">
        <f t="shared" si="9"/>
        <v>3.3691810072623305</v>
      </c>
      <c r="AA21">
        <f t="shared" si="10"/>
        <v>285.32649185037548</v>
      </c>
      <c r="AB21">
        <f t="shared" si="11"/>
        <v>1.7054781341924408</v>
      </c>
      <c r="AC21">
        <f t="shared" si="12"/>
        <v>40.93147522061858</v>
      </c>
      <c r="AD21">
        <v>38.127872333333329</v>
      </c>
      <c r="AE21">
        <f t="shared" si="13"/>
        <v>2.0440855933572322</v>
      </c>
      <c r="AF21">
        <f t="shared" si="14"/>
        <v>107.35315850508186</v>
      </c>
    </row>
    <row r="22" spans="1:32" x14ac:dyDescent="0.3">
      <c r="A22">
        <v>12</v>
      </c>
      <c r="B22" t="s">
        <v>185</v>
      </c>
      <c r="C22" t="s">
        <v>189</v>
      </c>
      <c r="D22" t="s">
        <v>183</v>
      </c>
      <c r="E22" s="10">
        <v>43652.452082291667</v>
      </c>
      <c r="F22" s="10">
        <v>43659.422915625</v>
      </c>
      <c r="G22">
        <v>8861.7227889483893</v>
      </c>
      <c r="H22">
        <v>97.808932693806497</v>
      </c>
      <c r="I22" s="11">
        <f t="shared" si="0"/>
        <v>167.29999999998836</v>
      </c>
      <c r="J22">
        <v>473.66327212217755</v>
      </c>
      <c r="K22">
        <v>5.3098839302258076</v>
      </c>
      <c r="L22">
        <f t="shared" si="1"/>
        <v>8388.0595168262116</v>
      </c>
      <c r="M22">
        <f t="shared" si="2"/>
        <v>92.499048763580689</v>
      </c>
      <c r="N22">
        <f t="shared" si="3"/>
        <v>1.1027466910318197E-2</v>
      </c>
      <c r="O22">
        <f>940</f>
        <v>940</v>
      </c>
      <c r="P22">
        <v>12.936</v>
      </c>
      <c r="Q22">
        <f t="shared" si="4"/>
        <v>6.5588679245283021</v>
      </c>
      <c r="R22">
        <v>20.34</v>
      </c>
      <c r="S22">
        <v>2.9590000000000014</v>
      </c>
      <c r="T22">
        <v>0</v>
      </c>
      <c r="U22">
        <f t="shared" si="5"/>
        <v>2.9590000000000014</v>
      </c>
      <c r="V22">
        <f t="shared" si="6"/>
        <v>917.54613207547175</v>
      </c>
      <c r="W22">
        <f t="shared" si="7"/>
        <v>8.2059999999999994E-2</v>
      </c>
      <c r="X22">
        <v>296</v>
      </c>
      <c r="Y22">
        <f t="shared" si="8"/>
        <v>380.2309235801132</v>
      </c>
      <c r="Z22">
        <f t="shared" si="9"/>
        <v>4.5423992553977106</v>
      </c>
      <c r="AA22">
        <f t="shared" si="10"/>
        <v>384.7733228355109</v>
      </c>
      <c r="AB22">
        <f t="shared" si="11"/>
        <v>2.2999003158131361</v>
      </c>
      <c r="AC22">
        <f t="shared" si="12"/>
        <v>55.197607579515264</v>
      </c>
      <c r="AD22">
        <v>22.383377666666664</v>
      </c>
      <c r="AE22">
        <f t="shared" si="13"/>
        <v>1.4680961782050315</v>
      </c>
      <c r="AF22">
        <f t="shared" si="14"/>
        <v>246.60088571759911</v>
      </c>
    </row>
    <row r="23" spans="1:32" x14ac:dyDescent="0.3">
      <c r="A23">
        <v>13</v>
      </c>
      <c r="B23" t="s">
        <v>185</v>
      </c>
      <c r="C23" t="s">
        <v>199</v>
      </c>
      <c r="D23" t="s">
        <v>183</v>
      </c>
      <c r="E23" s="10">
        <v>43652.453471122688</v>
      </c>
      <c r="F23" s="10">
        <v>43659.424304456021</v>
      </c>
      <c r="G23">
        <v>3661.3292874935501</v>
      </c>
      <c r="H23">
        <v>40.414072435322602</v>
      </c>
      <c r="I23" s="11">
        <f t="shared" si="0"/>
        <v>167.29999999998836</v>
      </c>
      <c r="J23">
        <v>473.66327212217755</v>
      </c>
      <c r="K23">
        <v>5.3098839302258076</v>
      </c>
      <c r="L23">
        <f t="shared" si="1"/>
        <v>3187.6660153713724</v>
      </c>
      <c r="M23">
        <f t="shared" si="2"/>
        <v>35.104188505096793</v>
      </c>
      <c r="N23">
        <f t="shared" si="3"/>
        <v>1.1012505179595188E-2</v>
      </c>
      <c r="O23">
        <f>940</f>
        <v>940</v>
      </c>
      <c r="P23">
        <v>12.936</v>
      </c>
      <c r="Q23">
        <f t="shared" si="4"/>
        <v>6.1901886792452832</v>
      </c>
      <c r="R23">
        <v>20.27</v>
      </c>
      <c r="S23">
        <v>3.8659999999999997</v>
      </c>
      <c r="T23">
        <v>0</v>
      </c>
      <c r="U23">
        <f t="shared" si="5"/>
        <v>3.8659999999999997</v>
      </c>
      <c r="V23">
        <f t="shared" si="6"/>
        <v>917.00781132075474</v>
      </c>
      <c r="W23">
        <f t="shared" si="7"/>
        <v>8.2059999999999994E-2</v>
      </c>
      <c r="X23">
        <v>296</v>
      </c>
      <c r="Y23">
        <f t="shared" si="8"/>
        <v>144.41219522847098</v>
      </c>
      <c r="Z23">
        <f t="shared" si="9"/>
        <v>1.7228683852794353</v>
      </c>
      <c r="AA23">
        <f t="shared" si="10"/>
        <v>146.13506361375042</v>
      </c>
      <c r="AB23">
        <f t="shared" si="11"/>
        <v>0.87349111544387681</v>
      </c>
      <c r="AC23">
        <f t="shared" si="12"/>
        <v>20.963786770653044</v>
      </c>
      <c r="AD23">
        <v>23.750997999999999</v>
      </c>
      <c r="AE23">
        <f t="shared" si="13"/>
        <v>1.4702315894037734</v>
      </c>
      <c r="AF23">
        <f t="shared" si="14"/>
        <v>88.264866893816617</v>
      </c>
    </row>
    <row r="24" spans="1:32" x14ac:dyDescent="0.3">
      <c r="A24">
        <v>14</v>
      </c>
      <c r="B24" t="s">
        <v>186</v>
      </c>
      <c r="C24" t="s">
        <v>192</v>
      </c>
      <c r="D24" t="s">
        <v>183</v>
      </c>
      <c r="E24" s="10">
        <v>43652.454859953701</v>
      </c>
      <c r="F24" s="10">
        <v>43659.425693287034</v>
      </c>
      <c r="G24">
        <v>1875.97416310323</v>
      </c>
      <c r="H24">
        <v>20.728091244064501</v>
      </c>
      <c r="I24" s="11">
        <f t="shared" si="0"/>
        <v>167.29999999998836</v>
      </c>
      <c r="J24">
        <v>473.66327212217755</v>
      </c>
      <c r="K24">
        <v>5.3098839302258076</v>
      </c>
      <c r="L24">
        <f t="shared" si="1"/>
        <v>1402.3108909810526</v>
      </c>
      <c r="M24">
        <f t="shared" si="2"/>
        <v>15.418207313838693</v>
      </c>
      <c r="N24">
        <f t="shared" si="3"/>
        <v>1.09948567133014E-2</v>
      </c>
      <c r="O24">
        <f>940</f>
        <v>940</v>
      </c>
      <c r="P24">
        <v>12.936</v>
      </c>
      <c r="Q24">
        <f t="shared" si="4"/>
        <v>7.303396226415094</v>
      </c>
      <c r="R24">
        <v>22.36</v>
      </c>
      <c r="S24">
        <v>3.0059999999999993</v>
      </c>
      <c r="T24">
        <v>0</v>
      </c>
      <c r="U24">
        <f t="shared" si="5"/>
        <v>3.0059999999999993</v>
      </c>
      <c r="V24">
        <f t="shared" si="6"/>
        <v>916.7546037735849</v>
      </c>
      <c r="W24">
        <f t="shared" si="7"/>
        <v>8.2059999999999994E-2</v>
      </c>
      <c r="X24">
        <v>296</v>
      </c>
      <c r="Y24">
        <f t="shared" si="8"/>
        <v>63.511947350425096</v>
      </c>
      <c r="Z24">
        <f t="shared" si="9"/>
        <v>0.75649682409238861</v>
      </c>
      <c r="AA24">
        <f t="shared" si="10"/>
        <v>64.268444174517484</v>
      </c>
      <c r="AB24">
        <f t="shared" si="11"/>
        <v>0.38415089165882821</v>
      </c>
      <c r="AC24">
        <f t="shared" si="12"/>
        <v>9.2196213998118779</v>
      </c>
      <c r="AD24">
        <v>10.888519666666667</v>
      </c>
      <c r="AE24">
        <f t="shared" si="13"/>
        <v>0.79523173444779871</v>
      </c>
      <c r="AF24">
        <f t="shared" si="14"/>
        <v>84.672863548533272</v>
      </c>
    </row>
    <row r="25" spans="1:32" x14ac:dyDescent="0.3">
      <c r="A25">
        <v>15</v>
      </c>
      <c r="B25" t="s">
        <v>185</v>
      </c>
      <c r="C25" t="s">
        <v>203</v>
      </c>
      <c r="D25" t="s">
        <v>183</v>
      </c>
      <c r="E25" s="10">
        <v>43652.456248784722</v>
      </c>
      <c r="F25" s="10">
        <v>43659.427082118054</v>
      </c>
      <c r="G25">
        <v>5988.3433085419401</v>
      </c>
      <c r="H25">
        <v>66.088316937935502</v>
      </c>
      <c r="I25" s="11">
        <f t="shared" si="0"/>
        <v>167.29999999998836</v>
      </c>
      <c r="J25">
        <v>473.66327212217755</v>
      </c>
      <c r="K25">
        <v>5.3098839302258076</v>
      </c>
      <c r="L25">
        <f t="shared" si="1"/>
        <v>5514.6800364197625</v>
      </c>
      <c r="M25">
        <f t="shared" si="2"/>
        <v>60.778433007709694</v>
      </c>
      <c r="N25">
        <f t="shared" si="3"/>
        <v>1.1021207505479908E-2</v>
      </c>
      <c r="O25">
        <f>940</f>
        <v>940</v>
      </c>
      <c r="P25">
        <v>12.936</v>
      </c>
      <c r="Q25">
        <f t="shared" si="4"/>
        <v>6.2328301886792454</v>
      </c>
      <c r="R25">
        <v>19.53</v>
      </c>
      <c r="S25">
        <v>3.0130000000000017</v>
      </c>
      <c r="T25">
        <v>0</v>
      </c>
      <c r="U25">
        <f t="shared" si="5"/>
        <v>3.0130000000000017</v>
      </c>
      <c r="V25">
        <f t="shared" si="6"/>
        <v>917.81816981132079</v>
      </c>
      <c r="W25">
        <f t="shared" si="7"/>
        <v>8.2059999999999994E-2</v>
      </c>
      <c r="X25">
        <v>296</v>
      </c>
      <c r="Y25">
        <f t="shared" si="8"/>
        <v>250.05468336229663</v>
      </c>
      <c r="Z25">
        <f t="shared" si="9"/>
        <v>2.9855632658073574</v>
      </c>
      <c r="AA25">
        <f t="shared" si="10"/>
        <v>253.040246628104</v>
      </c>
      <c r="AB25">
        <f t="shared" si="11"/>
        <v>1.5124940025590055</v>
      </c>
      <c r="AC25">
        <f t="shared" si="12"/>
        <v>36.299856061416129</v>
      </c>
      <c r="AD25">
        <v>24.173805000000002</v>
      </c>
      <c r="AE25">
        <f t="shared" si="13"/>
        <v>1.5067122157924528</v>
      </c>
      <c r="AF25">
        <f t="shared" si="14"/>
        <v>150.16194621167884</v>
      </c>
    </row>
    <row r="26" spans="1:32" x14ac:dyDescent="0.3">
      <c r="A26">
        <v>16</v>
      </c>
      <c r="B26" t="s">
        <v>186</v>
      </c>
      <c r="C26" t="s">
        <v>194</v>
      </c>
      <c r="D26" t="s">
        <v>183</v>
      </c>
      <c r="E26" s="10">
        <v>43652.457637615742</v>
      </c>
      <c r="F26" s="10">
        <v>43659.428470949075</v>
      </c>
      <c r="G26">
        <v>3468.10869705806</v>
      </c>
      <c r="H26">
        <v>38.258702432387103</v>
      </c>
      <c r="I26" s="11">
        <f t="shared" si="0"/>
        <v>167.29999999998836</v>
      </c>
      <c r="J26">
        <v>473.66327212217755</v>
      </c>
      <c r="K26">
        <v>5.3098839302258076</v>
      </c>
      <c r="L26">
        <f t="shared" si="1"/>
        <v>2994.4454249358823</v>
      </c>
      <c r="M26">
        <f t="shared" si="2"/>
        <v>32.948818502161295</v>
      </c>
      <c r="N26">
        <f t="shared" si="3"/>
        <v>1.1003312408963607E-2</v>
      </c>
      <c r="O26">
        <f>940</f>
        <v>940</v>
      </c>
      <c r="P26">
        <v>12.936</v>
      </c>
      <c r="Q26">
        <f t="shared" si="4"/>
        <v>6.4694339622641506</v>
      </c>
      <c r="R26">
        <v>24.57</v>
      </c>
      <c r="S26">
        <v>7.4260000000000002</v>
      </c>
      <c r="T26">
        <v>0</v>
      </c>
      <c r="U26">
        <f t="shared" si="5"/>
        <v>7.4260000000000002</v>
      </c>
      <c r="V26">
        <f t="shared" si="6"/>
        <v>913.1685660377359</v>
      </c>
      <c r="W26">
        <f t="shared" si="7"/>
        <v>8.2059999999999994E-2</v>
      </c>
      <c r="X26">
        <v>296</v>
      </c>
      <c r="Y26">
        <f t="shared" si="8"/>
        <v>135.09067696512236</v>
      </c>
      <c r="Z26">
        <f t="shared" si="9"/>
        <v>1.6103153323677604</v>
      </c>
      <c r="AA26">
        <f t="shared" si="10"/>
        <v>136.7009922974901</v>
      </c>
      <c r="AB26">
        <f t="shared" si="11"/>
        <v>0.81710097009862293</v>
      </c>
      <c r="AC26">
        <f t="shared" si="12"/>
        <v>19.610423282366952</v>
      </c>
      <c r="AD26">
        <v>13.017574999999999</v>
      </c>
      <c r="AE26">
        <f t="shared" si="13"/>
        <v>0.84216341811320738</v>
      </c>
      <c r="AF26">
        <f t="shared" si="14"/>
        <v>150.64574840065796</v>
      </c>
    </row>
    <row r="27" spans="1:32" x14ac:dyDescent="0.3">
      <c r="A27">
        <v>19</v>
      </c>
      <c r="B27" t="s">
        <v>186</v>
      </c>
      <c r="C27" t="s">
        <v>195</v>
      </c>
      <c r="D27" t="s">
        <v>183</v>
      </c>
      <c r="E27" s="10">
        <v>43652.459026446762</v>
      </c>
      <c r="F27" s="10">
        <v>43659.429859780095</v>
      </c>
      <c r="G27">
        <v>4098.4922564032304</v>
      </c>
      <c r="H27">
        <v>45.1943198867097</v>
      </c>
      <c r="I27" s="11">
        <f t="shared" si="0"/>
        <v>167.29999999998836</v>
      </c>
      <c r="J27">
        <v>473.66327212217755</v>
      </c>
      <c r="K27">
        <v>5.3098839302258076</v>
      </c>
      <c r="L27">
        <f t="shared" si="1"/>
        <v>3624.8289842810527</v>
      </c>
      <c r="M27">
        <f t="shared" si="2"/>
        <v>39.884435956483891</v>
      </c>
      <c r="N27">
        <f t="shared" si="3"/>
        <v>1.1003122114020106E-2</v>
      </c>
      <c r="O27">
        <f>940</f>
        <v>940</v>
      </c>
      <c r="P27">
        <v>12.936</v>
      </c>
      <c r="Q27">
        <f t="shared" si="4"/>
        <v>7.2852830188679247</v>
      </c>
      <c r="R27">
        <v>21.73</v>
      </c>
      <c r="S27">
        <v>2.4239999999999995</v>
      </c>
      <c r="T27">
        <v>0</v>
      </c>
      <c r="U27">
        <f t="shared" si="5"/>
        <v>2.4239999999999995</v>
      </c>
      <c r="V27">
        <f t="shared" si="6"/>
        <v>917.35471698113213</v>
      </c>
      <c r="W27">
        <f t="shared" si="7"/>
        <v>8.2059999999999994E-2</v>
      </c>
      <c r="X27">
        <v>296</v>
      </c>
      <c r="Y27">
        <f t="shared" si="8"/>
        <v>164.27929960510846</v>
      </c>
      <c r="Z27">
        <f t="shared" si="9"/>
        <v>1.9582172938907623</v>
      </c>
      <c r="AA27">
        <f t="shared" si="10"/>
        <v>166.23751689899922</v>
      </c>
      <c r="AB27">
        <f t="shared" si="11"/>
        <v>0.99364923430371066</v>
      </c>
      <c r="AC27">
        <f t="shared" si="12"/>
        <v>23.847581623289056</v>
      </c>
      <c r="AD27">
        <v>14.022479333333331</v>
      </c>
      <c r="AE27">
        <f t="shared" si="13"/>
        <v>1.0215773056955975</v>
      </c>
      <c r="AF27">
        <f t="shared" si="14"/>
        <v>170.0667981488846</v>
      </c>
    </row>
    <row r="28" spans="1:32" x14ac:dyDescent="0.3">
      <c r="A28">
        <v>20</v>
      </c>
      <c r="B28" t="s">
        <v>185</v>
      </c>
      <c r="C28" t="s">
        <v>198</v>
      </c>
      <c r="D28" t="s">
        <v>183</v>
      </c>
      <c r="E28" s="10">
        <v>43652.460415277776</v>
      </c>
      <c r="F28" s="10">
        <v>43659.431248611108</v>
      </c>
      <c r="G28">
        <v>2024.7239223838701</v>
      </c>
      <c r="H28">
        <v>22.392783898096798</v>
      </c>
      <c r="I28" s="11">
        <f t="shared" si="0"/>
        <v>167.29999999998836</v>
      </c>
      <c r="J28">
        <v>473.66327212217755</v>
      </c>
      <c r="K28">
        <v>5.3098839302258076</v>
      </c>
      <c r="L28">
        <f t="shared" si="1"/>
        <v>1551.0606502616924</v>
      </c>
      <c r="M28">
        <f t="shared" si="2"/>
        <v>17.08289996787099</v>
      </c>
      <c r="N28">
        <f t="shared" si="3"/>
        <v>1.1013689222912586E-2</v>
      </c>
      <c r="O28">
        <f>940</f>
        <v>940</v>
      </c>
      <c r="P28">
        <v>12.936</v>
      </c>
      <c r="Q28">
        <f t="shared" si="4"/>
        <v>7.6577358490566034</v>
      </c>
      <c r="R28">
        <v>22.09</v>
      </c>
      <c r="S28">
        <v>1.7970000000000006</v>
      </c>
      <c r="T28">
        <v>0</v>
      </c>
      <c r="U28">
        <f t="shared" si="5"/>
        <v>1.7970000000000006</v>
      </c>
      <c r="V28">
        <f t="shared" si="6"/>
        <v>917.60926415094343</v>
      </c>
      <c r="W28">
        <f t="shared" si="7"/>
        <v>8.2059999999999994E-2</v>
      </c>
      <c r="X28">
        <v>296</v>
      </c>
      <c r="Y28">
        <f t="shared" si="8"/>
        <v>70.314451288449888</v>
      </c>
      <c r="Z28">
        <f t="shared" si="9"/>
        <v>0.83895664056816366</v>
      </c>
      <c r="AA28">
        <f t="shared" si="10"/>
        <v>71.153407929018059</v>
      </c>
      <c r="AB28">
        <f t="shared" si="11"/>
        <v>0.42530429126732222</v>
      </c>
      <c r="AC28">
        <f t="shared" si="12"/>
        <v>10.207302990415734</v>
      </c>
      <c r="AD28">
        <v>7.2037573333333329</v>
      </c>
      <c r="AE28">
        <f t="shared" si="13"/>
        <v>0.55164470779371066</v>
      </c>
      <c r="AF28">
        <f t="shared" si="14"/>
        <v>141.69415373258551</v>
      </c>
    </row>
    <row r="29" spans="1:32" x14ac:dyDescent="0.3">
      <c r="A29">
        <v>22</v>
      </c>
      <c r="B29" t="s">
        <v>186</v>
      </c>
      <c r="C29" t="s">
        <v>197</v>
      </c>
      <c r="D29" t="s">
        <v>183</v>
      </c>
      <c r="E29" s="10">
        <v>43652.461804108796</v>
      </c>
      <c r="F29" s="10">
        <v>43659.432637442129</v>
      </c>
      <c r="G29">
        <v>1559.60263405161</v>
      </c>
      <c r="H29">
        <v>17.2542607625806</v>
      </c>
      <c r="I29" s="11">
        <f t="shared" si="0"/>
        <v>167.29999999998836</v>
      </c>
      <c r="J29">
        <v>473.66327212217755</v>
      </c>
      <c r="K29">
        <v>5.3098839302258076</v>
      </c>
      <c r="L29">
        <f t="shared" si="1"/>
        <v>1085.9393619294324</v>
      </c>
      <c r="M29">
        <f t="shared" si="2"/>
        <v>11.944376832354791</v>
      </c>
      <c r="N29">
        <f t="shared" si="3"/>
        <v>1.0999119519097949E-2</v>
      </c>
      <c r="O29">
        <f>940</f>
        <v>940</v>
      </c>
      <c r="P29">
        <v>12.936</v>
      </c>
      <c r="Q29">
        <f t="shared" si="4"/>
        <v>6.7581132075471713</v>
      </c>
      <c r="R29">
        <v>20.53</v>
      </c>
      <c r="S29">
        <v>2.6209999999999996</v>
      </c>
      <c r="T29">
        <v>0</v>
      </c>
      <c r="U29">
        <f t="shared" si="5"/>
        <v>2.6209999999999996</v>
      </c>
      <c r="V29">
        <f t="shared" si="6"/>
        <v>917.68488679245286</v>
      </c>
      <c r="W29">
        <f t="shared" si="7"/>
        <v>8.2059999999999994E-2</v>
      </c>
      <c r="X29">
        <v>296</v>
      </c>
      <c r="Y29">
        <f t="shared" si="8"/>
        <v>49.23309940068637</v>
      </c>
      <c r="Z29">
        <f t="shared" si="9"/>
        <v>0.5866474733207605</v>
      </c>
      <c r="AA29">
        <f t="shared" si="10"/>
        <v>49.81974687400713</v>
      </c>
      <c r="AB29">
        <f t="shared" si="11"/>
        <v>0.29778689105804301</v>
      </c>
      <c r="AC29">
        <f t="shared" si="12"/>
        <v>7.1468853853930323</v>
      </c>
      <c r="AD29">
        <v>13.902377999999999</v>
      </c>
      <c r="AE29">
        <f t="shared" si="13"/>
        <v>0.93953844378113216</v>
      </c>
      <c r="AF29">
        <f t="shared" si="14"/>
        <v>51.407646845690948</v>
      </c>
    </row>
    <row r="30" spans="1:32" x14ac:dyDescent="0.3">
      <c r="A30">
        <v>23</v>
      </c>
      <c r="B30" t="s">
        <v>186</v>
      </c>
      <c r="C30" t="s">
        <v>196</v>
      </c>
      <c r="D30" t="s">
        <v>183</v>
      </c>
      <c r="E30" s="10">
        <v>43652.463192939817</v>
      </c>
      <c r="F30" s="10">
        <v>43659.434026273149</v>
      </c>
      <c r="G30">
        <v>10207.812615129</v>
      </c>
      <c r="H30">
        <v>112.373252924516</v>
      </c>
      <c r="I30" s="11">
        <f t="shared" si="0"/>
        <v>167.29999999998836</v>
      </c>
      <c r="J30">
        <v>473.66327212217755</v>
      </c>
      <c r="K30">
        <v>5.3098839302258076</v>
      </c>
      <c r="L30">
        <f t="shared" si="1"/>
        <v>9734.1493430068222</v>
      </c>
      <c r="M30">
        <f t="shared" si="2"/>
        <v>107.06336899429019</v>
      </c>
      <c r="N30">
        <f t="shared" si="3"/>
        <v>1.0998739101039818E-2</v>
      </c>
      <c r="O30">
        <f>940</f>
        <v>940</v>
      </c>
      <c r="P30">
        <v>12.936</v>
      </c>
      <c r="Q30">
        <f t="shared" si="4"/>
        <v>2.9992452830188681</v>
      </c>
      <c r="R30">
        <v>10.050000000000001</v>
      </c>
      <c r="S30">
        <v>2.1020000000000008</v>
      </c>
      <c r="T30">
        <v>0</v>
      </c>
      <c r="U30">
        <f t="shared" si="5"/>
        <v>2.1020000000000008</v>
      </c>
      <c r="V30">
        <f t="shared" si="6"/>
        <v>921.96275471698118</v>
      </c>
      <c r="W30">
        <f t="shared" si="7"/>
        <v>8.2059999999999994E-2</v>
      </c>
      <c r="X30">
        <v>296</v>
      </c>
      <c r="Y30">
        <f t="shared" si="8"/>
        <v>443.37316514144544</v>
      </c>
      <c r="Z30">
        <f t="shared" si="9"/>
        <v>5.2829245817757506</v>
      </c>
      <c r="AA30">
        <f t="shared" si="10"/>
        <v>448.65608972322121</v>
      </c>
      <c r="AB30">
        <f t="shared" si="11"/>
        <v>2.6817459039046767</v>
      </c>
      <c r="AC30">
        <f t="shared" si="12"/>
        <v>64.361901693712241</v>
      </c>
      <c r="AD30">
        <v>34.201901666666664</v>
      </c>
      <c r="AE30">
        <f t="shared" si="13"/>
        <v>1.0257989224402515</v>
      </c>
      <c r="AF30">
        <f t="shared" si="14"/>
        <v>188.18223127177649</v>
      </c>
    </row>
    <row r="31" spans="1:32" x14ac:dyDescent="0.3">
      <c r="A31">
        <v>27</v>
      </c>
      <c r="B31" t="s">
        <v>186</v>
      </c>
      <c r="C31" t="s">
        <v>201</v>
      </c>
      <c r="D31" t="s">
        <v>183</v>
      </c>
      <c r="E31" s="10">
        <v>43652.464581770837</v>
      </c>
      <c r="F31" s="10">
        <v>43659.43541510417</v>
      </c>
      <c r="G31">
        <v>2793.9858857580598</v>
      </c>
      <c r="H31">
        <v>30.859058884419401</v>
      </c>
      <c r="I31" s="11">
        <f t="shared" si="0"/>
        <v>167.29999999998836</v>
      </c>
      <c r="J31">
        <v>473.66327212217755</v>
      </c>
      <c r="K31">
        <v>5.3098839302258076</v>
      </c>
      <c r="L31">
        <f t="shared" si="1"/>
        <v>2320.3226136358821</v>
      </c>
      <c r="M31">
        <f t="shared" si="2"/>
        <v>25.549174954193592</v>
      </c>
      <c r="N31">
        <f t="shared" si="3"/>
        <v>1.1011044241886146E-2</v>
      </c>
      <c r="O31">
        <f>940</f>
        <v>940</v>
      </c>
      <c r="P31">
        <v>12.936</v>
      </c>
      <c r="Q31">
        <f t="shared" si="4"/>
        <v>6.7139622641509442</v>
      </c>
      <c r="R31">
        <v>20.190000000000001</v>
      </c>
      <c r="S31">
        <v>2.3980000000000006</v>
      </c>
      <c r="T31">
        <v>0</v>
      </c>
      <c r="U31">
        <f t="shared" si="5"/>
        <v>2.3980000000000006</v>
      </c>
      <c r="V31">
        <f t="shared" si="6"/>
        <v>917.9520377358491</v>
      </c>
      <c r="W31">
        <f t="shared" si="7"/>
        <v>8.2059999999999994E-2</v>
      </c>
      <c r="X31">
        <v>296</v>
      </c>
      <c r="Y31">
        <f t="shared" si="8"/>
        <v>105.22680527390784</v>
      </c>
      <c r="Z31">
        <f t="shared" si="9"/>
        <v>1.2552117589952823</v>
      </c>
      <c r="AA31">
        <f t="shared" si="10"/>
        <v>106.48201703290313</v>
      </c>
      <c r="AB31">
        <f t="shared" si="11"/>
        <v>0.63647350288649451</v>
      </c>
      <c r="AC31">
        <f t="shared" si="12"/>
        <v>15.275364069275868</v>
      </c>
      <c r="AD31">
        <v>13.017574999999999</v>
      </c>
      <c r="AE31">
        <f t="shared" si="13"/>
        <v>0.8739950732075471</v>
      </c>
      <c r="AF31">
        <f t="shared" si="14"/>
        <v>117.34416025470081</v>
      </c>
    </row>
    <row r="32" spans="1:32" x14ac:dyDescent="0.3">
      <c r="A32">
        <v>28</v>
      </c>
      <c r="B32" t="s">
        <v>186</v>
      </c>
      <c r="C32" t="s">
        <v>193</v>
      </c>
      <c r="D32" t="s">
        <v>183</v>
      </c>
      <c r="E32" s="10">
        <v>43652.46597060185</v>
      </c>
      <c r="F32" s="10">
        <v>43659.436803935183</v>
      </c>
      <c r="G32">
        <v>1758.6587479483901</v>
      </c>
      <c r="H32">
        <v>19.446184923419398</v>
      </c>
      <c r="I32" s="11">
        <f t="shared" si="0"/>
        <v>167.29999999998836</v>
      </c>
      <c r="J32">
        <v>473.66327212217755</v>
      </c>
      <c r="K32">
        <v>5.3098839302258076</v>
      </c>
      <c r="L32">
        <f t="shared" si="1"/>
        <v>1284.9954758262124</v>
      </c>
      <c r="M32">
        <f t="shared" si="2"/>
        <v>14.13630099319359</v>
      </c>
      <c r="N32">
        <f t="shared" si="3"/>
        <v>1.1001051178101918E-2</v>
      </c>
      <c r="O32">
        <f>940</f>
        <v>940</v>
      </c>
      <c r="P32">
        <v>12.936</v>
      </c>
      <c r="Q32">
        <f t="shared" si="4"/>
        <v>8.7086792452830188</v>
      </c>
      <c r="R32">
        <v>23.29</v>
      </c>
      <c r="S32">
        <v>0.21199999999999886</v>
      </c>
      <c r="T32">
        <v>0</v>
      </c>
      <c r="U32">
        <f t="shared" si="5"/>
        <v>0.21199999999999886</v>
      </c>
      <c r="V32">
        <f t="shared" si="6"/>
        <v>918.14332075471702</v>
      </c>
      <c r="W32">
        <f t="shared" si="7"/>
        <v>8.2059999999999994E-2</v>
      </c>
      <c r="X32">
        <v>296</v>
      </c>
      <c r="Y32">
        <f t="shared" si="8"/>
        <v>58.286784883664545</v>
      </c>
      <c r="Z32">
        <f t="shared" si="9"/>
        <v>0.69465056213822851</v>
      </c>
      <c r="AA32">
        <f t="shared" si="10"/>
        <v>58.981435445802774</v>
      </c>
      <c r="AB32">
        <f t="shared" si="11"/>
        <v>0.35254892675317917</v>
      </c>
      <c r="AC32">
        <f t="shared" si="12"/>
        <v>8.4611742420763001</v>
      </c>
      <c r="AD32">
        <v>7.5114366666666674</v>
      </c>
      <c r="AE32">
        <f t="shared" si="13"/>
        <v>0.65414692601257862</v>
      </c>
      <c r="AF32">
        <f t="shared" si="14"/>
        <v>112.64388714910241</v>
      </c>
    </row>
    <row r="33" spans="1:32" x14ac:dyDescent="0.3">
      <c r="A33">
        <v>29</v>
      </c>
      <c r="B33" t="s">
        <v>186</v>
      </c>
      <c r="C33" t="s">
        <v>200</v>
      </c>
      <c r="D33" t="s">
        <v>183</v>
      </c>
      <c r="E33" s="10">
        <v>43652.467359432871</v>
      </c>
      <c r="F33" s="10">
        <v>43659.438192766203</v>
      </c>
      <c r="G33">
        <v>2608.7537231032302</v>
      </c>
      <c r="H33">
        <v>28.818440227290299</v>
      </c>
      <c r="I33" s="11">
        <f t="shared" si="0"/>
        <v>167.29999999998836</v>
      </c>
      <c r="J33">
        <v>473.66327212217755</v>
      </c>
      <c r="K33">
        <v>5.3098839302258076</v>
      </c>
      <c r="L33">
        <f t="shared" si="1"/>
        <v>2135.0904509810525</v>
      </c>
      <c r="M33">
        <f t="shared" si="2"/>
        <v>23.508556297064491</v>
      </c>
      <c r="N33">
        <f t="shared" si="3"/>
        <v>1.1010566922943497E-2</v>
      </c>
      <c r="O33">
        <f>940</f>
        <v>940</v>
      </c>
      <c r="P33">
        <v>12.936</v>
      </c>
      <c r="Q33">
        <f t="shared" si="4"/>
        <v>4.7249056603773578</v>
      </c>
      <c r="R33">
        <v>20.79</v>
      </c>
      <c r="S33">
        <v>8.2690000000000019</v>
      </c>
      <c r="T33">
        <v>0</v>
      </c>
      <c r="U33">
        <f t="shared" si="5"/>
        <v>8.2690000000000019</v>
      </c>
      <c r="V33">
        <f t="shared" si="6"/>
        <v>914.07009433962264</v>
      </c>
      <c r="W33">
        <f t="shared" si="7"/>
        <v>8.2059999999999994E-2</v>
      </c>
      <c r="X33">
        <v>296</v>
      </c>
      <c r="Y33">
        <f t="shared" si="8"/>
        <v>96.417041417546073</v>
      </c>
      <c r="Z33">
        <f t="shared" si="9"/>
        <v>1.1500734776267814</v>
      </c>
      <c r="AA33">
        <f t="shared" si="10"/>
        <v>97.56711489517285</v>
      </c>
      <c r="AB33">
        <f t="shared" si="11"/>
        <v>0.58318658036568827</v>
      </c>
      <c r="AC33">
        <f t="shared" si="12"/>
        <v>13.996477928776518</v>
      </c>
      <c r="AD33">
        <v>7.8933026666666661</v>
      </c>
      <c r="AE33">
        <f t="shared" si="13"/>
        <v>0.37295110448805019</v>
      </c>
      <c r="AF33">
        <f t="shared" si="14"/>
        <v>177.3209329458947</v>
      </c>
    </row>
    <row r="34" spans="1:32" x14ac:dyDescent="0.3">
      <c r="A34" s="4">
        <v>31</v>
      </c>
      <c r="B34" s="5"/>
      <c r="C34" s="5"/>
      <c r="E34" s="10"/>
      <c r="F34" s="10"/>
      <c r="I34" s="11"/>
    </row>
    <row r="35" spans="1:32" x14ac:dyDescent="0.3">
      <c r="A35" s="4">
        <v>32</v>
      </c>
      <c r="B35" s="5"/>
      <c r="C35" s="5"/>
      <c r="E35" s="10"/>
      <c r="F35" s="10"/>
      <c r="I35" s="11"/>
    </row>
    <row r="36" spans="1:32" x14ac:dyDescent="0.3">
      <c r="A36" s="4">
        <v>33</v>
      </c>
      <c r="B36" s="5"/>
      <c r="C36" s="5"/>
      <c r="E36" s="10"/>
      <c r="F36" s="10"/>
      <c r="I36" s="11"/>
    </row>
    <row r="37" spans="1:32" x14ac:dyDescent="0.3">
      <c r="A37" s="4">
        <v>34</v>
      </c>
      <c r="B37" s="5"/>
      <c r="C37" s="5"/>
      <c r="E37" s="10"/>
      <c r="F37" s="10"/>
      <c r="I37" s="11"/>
    </row>
    <row r="38" spans="1:32" x14ac:dyDescent="0.3">
      <c r="A38" s="4">
        <v>35</v>
      </c>
      <c r="B38" s="5"/>
      <c r="C38" s="5"/>
      <c r="E38" s="10"/>
      <c r="F38" s="10"/>
      <c r="I38" s="11"/>
    </row>
    <row r="39" spans="1:32" x14ac:dyDescent="0.3">
      <c r="A39" s="4">
        <v>36</v>
      </c>
      <c r="B39" s="5"/>
      <c r="C39" s="5"/>
      <c r="E39" s="10"/>
      <c r="F39" s="10"/>
      <c r="I39" s="11"/>
    </row>
    <row r="40" spans="1:32" x14ac:dyDescent="0.3">
      <c r="A40" s="4">
        <v>37</v>
      </c>
      <c r="B40" s="5"/>
      <c r="C40" s="5"/>
      <c r="E40" s="10"/>
      <c r="F40" s="10"/>
      <c r="I40" s="11"/>
    </row>
    <row r="41" spans="1:32" x14ac:dyDescent="0.3">
      <c r="A41" s="4">
        <v>38</v>
      </c>
      <c r="B41" s="5"/>
      <c r="C41" s="5"/>
      <c r="E41" s="10"/>
      <c r="F41" s="10"/>
      <c r="I41" s="11"/>
    </row>
    <row r="42" spans="1:32" x14ac:dyDescent="0.3">
      <c r="A42" s="4">
        <v>39</v>
      </c>
      <c r="B42" s="5"/>
      <c r="C42" s="5"/>
      <c r="E42" s="10"/>
      <c r="F42" s="10"/>
      <c r="I42" s="11"/>
    </row>
    <row r="43" spans="1:32" x14ac:dyDescent="0.3">
      <c r="A43" s="4">
        <v>40</v>
      </c>
      <c r="B43" s="5"/>
      <c r="C43" s="5"/>
      <c r="E43" s="10"/>
      <c r="F43" s="10"/>
      <c r="I43" s="11"/>
    </row>
    <row r="44" spans="1:32" x14ac:dyDescent="0.3">
      <c r="A44" s="4">
        <v>41</v>
      </c>
      <c r="B44" s="5"/>
      <c r="C44" s="5"/>
      <c r="E44" s="10"/>
      <c r="F44" s="10"/>
      <c r="I44" s="11"/>
    </row>
    <row r="45" spans="1:32" x14ac:dyDescent="0.3">
      <c r="A45" s="4">
        <v>42</v>
      </c>
      <c r="B45" s="5"/>
      <c r="C45" s="5"/>
      <c r="E45" s="10"/>
      <c r="F45" s="10"/>
      <c r="I45" s="11"/>
    </row>
    <row r="46" spans="1:32" x14ac:dyDescent="0.3">
      <c r="A46" s="4">
        <v>43</v>
      </c>
      <c r="B46" s="5"/>
      <c r="C46" s="5"/>
      <c r="E46" s="10"/>
      <c r="F46" s="10"/>
      <c r="I46" s="11"/>
    </row>
    <row r="47" spans="1:32" x14ac:dyDescent="0.3">
      <c r="A47" s="4">
        <v>44</v>
      </c>
      <c r="B47" s="5"/>
      <c r="C47" s="5"/>
      <c r="E47" s="10"/>
      <c r="F47" s="10"/>
      <c r="I47" s="11"/>
    </row>
    <row r="48" spans="1:32" x14ac:dyDescent="0.3">
      <c r="A48" s="4">
        <v>45</v>
      </c>
      <c r="B48" s="5"/>
      <c r="C48" s="5"/>
      <c r="E48" s="10"/>
      <c r="F48" s="10"/>
      <c r="I48" s="11"/>
    </row>
    <row r="49" spans="1:9" x14ac:dyDescent="0.3">
      <c r="A49" s="4">
        <v>46</v>
      </c>
      <c r="B49" s="5"/>
      <c r="C49" s="5"/>
      <c r="E49" s="10"/>
      <c r="F49" s="10"/>
      <c r="I49" s="11"/>
    </row>
    <row r="50" spans="1:9" x14ac:dyDescent="0.3">
      <c r="A50" s="4">
        <v>47</v>
      </c>
      <c r="B50" s="5"/>
      <c r="C50" s="5"/>
      <c r="E50" s="10"/>
      <c r="F50" s="10"/>
      <c r="I50" s="11"/>
    </row>
    <row r="51" spans="1:9" x14ac:dyDescent="0.3">
      <c r="A51" s="4">
        <v>48</v>
      </c>
      <c r="B51" s="5"/>
      <c r="C51" s="5"/>
      <c r="E51" s="10"/>
      <c r="F51" s="10"/>
      <c r="I51" s="11"/>
    </row>
    <row r="52" spans="1:9" x14ac:dyDescent="0.3">
      <c r="A52" s="4">
        <v>49</v>
      </c>
      <c r="B52" s="5"/>
      <c r="C52" s="5"/>
      <c r="E52" s="10"/>
      <c r="F52" s="10"/>
      <c r="I52" s="11"/>
    </row>
    <row r="53" spans="1:9" x14ac:dyDescent="0.3">
      <c r="A53" s="4">
        <v>50</v>
      </c>
      <c r="B53" s="5"/>
      <c r="C53" s="5"/>
      <c r="E53" s="10"/>
      <c r="F53" s="10"/>
      <c r="I53" s="11"/>
    </row>
    <row r="54" spans="1:9" x14ac:dyDescent="0.3">
      <c r="A54" s="4">
        <v>51</v>
      </c>
      <c r="B54" s="5"/>
      <c r="C54" s="5"/>
      <c r="E54" s="10"/>
      <c r="F54" s="10"/>
      <c r="I54" s="11"/>
    </row>
    <row r="55" spans="1:9" x14ac:dyDescent="0.3">
      <c r="A55" s="4">
        <v>52</v>
      </c>
      <c r="B55" s="5"/>
      <c r="C55" s="5"/>
      <c r="E55" s="10"/>
      <c r="F55" s="10"/>
      <c r="I55" s="11"/>
    </row>
    <row r="56" spans="1:9" x14ac:dyDescent="0.3">
      <c r="A56" s="4">
        <v>53</v>
      </c>
      <c r="B56" s="5"/>
      <c r="C56" s="5"/>
      <c r="E56" s="10"/>
      <c r="F56" s="10"/>
      <c r="I56" s="11"/>
    </row>
    <row r="57" spans="1:9" x14ac:dyDescent="0.3">
      <c r="A57" s="4">
        <v>54</v>
      </c>
      <c r="B57" s="5"/>
      <c r="C57" s="5"/>
      <c r="E57" s="10"/>
      <c r="F57" s="10"/>
      <c r="I57" s="11"/>
    </row>
    <row r="58" spans="1:9" x14ac:dyDescent="0.3">
      <c r="A58" s="4">
        <v>55</v>
      </c>
      <c r="B58" s="5"/>
      <c r="C58" s="5"/>
      <c r="E58" s="10"/>
      <c r="F58" s="10"/>
      <c r="I58" s="11"/>
    </row>
    <row r="59" spans="1:9" x14ac:dyDescent="0.3">
      <c r="A59" s="4">
        <v>56</v>
      </c>
      <c r="B59" s="5"/>
      <c r="C59" s="5"/>
      <c r="E59" s="10"/>
      <c r="F59" s="10"/>
      <c r="I59" s="11"/>
    </row>
    <row r="60" spans="1:9" x14ac:dyDescent="0.3">
      <c r="A60" s="4">
        <v>57</v>
      </c>
      <c r="B60" s="5"/>
      <c r="C60" s="5"/>
      <c r="E60" s="10"/>
      <c r="F60" s="10"/>
      <c r="I60" s="11"/>
    </row>
    <row r="61" spans="1:9" x14ac:dyDescent="0.3">
      <c r="A61" s="4">
        <v>58</v>
      </c>
      <c r="B61" s="5"/>
      <c r="C61" s="5"/>
      <c r="E61" s="10"/>
      <c r="F61" s="10"/>
      <c r="I61" s="11"/>
    </row>
    <row r="62" spans="1:9" x14ac:dyDescent="0.3">
      <c r="A62" s="4">
        <v>59</v>
      </c>
      <c r="B62" s="5"/>
      <c r="C62" s="5"/>
      <c r="E62" s="10"/>
      <c r="F62" s="10"/>
      <c r="I62" s="11"/>
    </row>
    <row r="63" spans="1:9" x14ac:dyDescent="0.3">
      <c r="A63" s="4">
        <v>60</v>
      </c>
      <c r="B63" s="5"/>
      <c r="C63" s="5"/>
      <c r="E63" s="10"/>
      <c r="F63" s="10"/>
      <c r="I63" s="11"/>
    </row>
    <row r="64" spans="1:9" x14ac:dyDescent="0.3">
      <c r="A64" s="4">
        <v>61</v>
      </c>
      <c r="B64" s="5"/>
      <c r="C64" s="5"/>
      <c r="E64" s="10"/>
      <c r="F64" s="10"/>
      <c r="I64" s="11"/>
    </row>
    <row r="65" spans="1:9" x14ac:dyDescent="0.3">
      <c r="A65" s="4">
        <v>62</v>
      </c>
      <c r="B65" s="5"/>
      <c r="C65" s="5"/>
      <c r="E65" s="10"/>
      <c r="F65" s="10"/>
      <c r="I65" s="11"/>
    </row>
    <row r="66" spans="1:9" x14ac:dyDescent="0.3">
      <c r="A66" s="4">
        <v>63</v>
      </c>
      <c r="B66" s="5"/>
      <c r="C66" s="5"/>
      <c r="E66" s="10"/>
      <c r="F66" s="10"/>
      <c r="I66" s="11"/>
    </row>
    <row r="67" spans="1:9" x14ac:dyDescent="0.3">
      <c r="A67" s="4">
        <v>64</v>
      </c>
      <c r="B67" s="5"/>
      <c r="C67" s="5"/>
      <c r="E67" s="10"/>
      <c r="F67" s="10"/>
      <c r="I67" s="11"/>
    </row>
    <row r="68" spans="1:9" x14ac:dyDescent="0.3">
      <c r="A68" s="4">
        <v>65</v>
      </c>
      <c r="B68" s="5"/>
      <c r="C68" s="5"/>
      <c r="E68" s="10"/>
      <c r="F68" s="10"/>
      <c r="I68" s="11"/>
    </row>
    <row r="69" spans="1:9" x14ac:dyDescent="0.3">
      <c r="A69" s="4">
        <v>66</v>
      </c>
      <c r="B69" s="5"/>
      <c r="C69" s="5"/>
      <c r="E69" s="10"/>
      <c r="F69" s="10"/>
      <c r="I69" s="11"/>
    </row>
    <row r="70" spans="1:9" x14ac:dyDescent="0.3">
      <c r="A70" s="4">
        <v>67</v>
      </c>
      <c r="B70" s="5"/>
      <c r="C70" s="5"/>
      <c r="E70" s="10"/>
      <c r="F70" s="10"/>
      <c r="I70" s="11"/>
    </row>
    <row r="71" spans="1:9" x14ac:dyDescent="0.3">
      <c r="A71" s="4">
        <v>68</v>
      </c>
      <c r="B71" s="5"/>
      <c r="C71" s="5"/>
      <c r="E71" s="10"/>
      <c r="F71" s="10"/>
      <c r="I71" s="11"/>
    </row>
    <row r="72" spans="1:9" x14ac:dyDescent="0.3">
      <c r="A72" s="4">
        <v>69</v>
      </c>
      <c r="B72" s="5"/>
      <c r="C72" s="5"/>
      <c r="E72" s="10"/>
      <c r="F72" s="10"/>
      <c r="I72" s="11"/>
    </row>
    <row r="73" spans="1:9" x14ac:dyDescent="0.3">
      <c r="A73" s="4">
        <v>70</v>
      </c>
      <c r="B73" s="5"/>
      <c r="C73" s="5"/>
      <c r="E73" s="10"/>
      <c r="F73" s="10"/>
      <c r="I73" s="11"/>
    </row>
    <row r="74" spans="1:9" x14ac:dyDescent="0.3">
      <c r="A74" s="4">
        <v>71</v>
      </c>
      <c r="B74" s="5"/>
      <c r="C74" s="5"/>
      <c r="E74" s="10"/>
      <c r="F74" s="10"/>
      <c r="I74" s="11"/>
    </row>
    <row r="75" spans="1:9" x14ac:dyDescent="0.3">
      <c r="A75" s="4">
        <v>72</v>
      </c>
      <c r="B75" s="5"/>
      <c r="C75" s="5"/>
      <c r="E75" s="10"/>
      <c r="F75" s="10"/>
      <c r="I75" s="11"/>
    </row>
    <row r="76" spans="1:9" x14ac:dyDescent="0.3">
      <c r="A76" s="4">
        <v>73</v>
      </c>
      <c r="B76" s="5"/>
      <c r="C76" s="5"/>
      <c r="E76" s="10"/>
      <c r="F76" s="10"/>
      <c r="I76" s="11"/>
    </row>
    <row r="77" spans="1:9" x14ac:dyDescent="0.3">
      <c r="A77" s="4">
        <v>74</v>
      </c>
      <c r="B77" s="5"/>
      <c r="C77" s="5"/>
      <c r="E77" s="10"/>
      <c r="F77" s="10"/>
      <c r="I77" s="11"/>
    </row>
    <row r="78" spans="1:9" x14ac:dyDescent="0.3">
      <c r="A78" s="4">
        <v>75</v>
      </c>
      <c r="B78" s="5"/>
      <c r="C78" s="5"/>
      <c r="E78" s="10"/>
      <c r="F78" s="10"/>
      <c r="I78" s="11"/>
    </row>
    <row r="79" spans="1:9" x14ac:dyDescent="0.3">
      <c r="A79" s="4">
        <v>76</v>
      </c>
      <c r="B79" s="5"/>
      <c r="C79" s="5"/>
      <c r="E79" s="10"/>
      <c r="F79" s="10"/>
      <c r="I79" s="11"/>
    </row>
    <row r="80" spans="1:9" x14ac:dyDescent="0.3">
      <c r="A80" s="4">
        <v>77</v>
      </c>
      <c r="B80" s="5"/>
      <c r="C80" s="5"/>
      <c r="E80" s="10"/>
      <c r="F80" s="10"/>
      <c r="I80" s="11"/>
    </row>
    <row r="81" spans="1:9" x14ac:dyDescent="0.3">
      <c r="A81" s="4">
        <v>78</v>
      </c>
      <c r="B81" s="5"/>
      <c r="C81" s="5"/>
      <c r="E81" s="10"/>
      <c r="F81" s="10"/>
      <c r="I81" s="11"/>
    </row>
    <row r="82" spans="1:9" x14ac:dyDescent="0.3">
      <c r="A82" s="4">
        <v>1</v>
      </c>
      <c r="B82" s="5"/>
      <c r="C82" s="5"/>
    </row>
    <row r="83" spans="1:9" x14ac:dyDescent="0.3">
      <c r="A83" s="4">
        <v>2</v>
      </c>
      <c r="B83" s="5"/>
      <c r="C83" s="5"/>
    </row>
    <row r="84" spans="1:9" x14ac:dyDescent="0.3">
      <c r="A84" s="4">
        <v>3</v>
      </c>
      <c r="B84" s="5"/>
      <c r="C84" s="5"/>
    </row>
    <row r="85" spans="1:9" x14ac:dyDescent="0.3">
      <c r="A85" s="4">
        <v>4</v>
      </c>
      <c r="B85" s="5"/>
      <c r="C85" s="5"/>
    </row>
    <row r="86" spans="1:9" x14ac:dyDescent="0.3">
      <c r="A86" s="4">
        <v>5</v>
      </c>
      <c r="B86" s="5"/>
      <c r="C86" s="5"/>
    </row>
    <row r="87" spans="1:9" x14ac:dyDescent="0.3">
      <c r="A87" s="4">
        <v>6</v>
      </c>
      <c r="B87" s="5"/>
      <c r="C87" s="5"/>
    </row>
    <row r="88" spans="1:9" x14ac:dyDescent="0.3">
      <c r="A88" s="4">
        <v>7</v>
      </c>
      <c r="B88" s="5"/>
      <c r="C88" s="5"/>
    </row>
    <row r="89" spans="1:9" x14ac:dyDescent="0.3">
      <c r="A89" s="4">
        <v>8</v>
      </c>
      <c r="B89" s="5"/>
      <c r="C89" s="5"/>
    </row>
    <row r="90" spans="1:9" x14ac:dyDescent="0.3">
      <c r="A90" s="4">
        <v>9</v>
      </c>
      <c r="B90" s="5"/>
      <c r="C90" s="5"/>
    </row>
    <row r="91" spans="1:9" x14ac:dyDescent="0.3">
      <c r="A91" s="4">
        <v>10</v>
      </c>
      <c r="B91" s="5"/>
      <c r="C91" s="5"/>
    </row>
    <row r="92" spans="1:9" x14ac:dyDescent="0.3">
      <c r="A92" s="4">
        <v>11</v>
      </c>
      <c r="B92" s="5"/>
      <c r="C92" s="5"/>
    </row>
    <row r="93" spans="1:9" x14ac:dyDescent="0.3">
      <c r="A93" s="4">
        <v>12</v>
      </c>
      <c r="B93" s="5"/>
      <c r="C93" s="5"/>
    </row>
    <row r="94" spans="1:9" x14ac:dyDescent="0.3">
      <c r="A94" s="4">
        <v>13</v>
      </c>
      <c r="B94" s="5"/>
      <c r="C94" s="5"/>
    </row>
    <row r="95" spans="1:9" x14ac:dyDescent="0.3">
      <c r="A95" s="4">
        <v>14</v>
      </c>
      <c r="B95" s="5"/>
      <c r="C95" s="5"/>
    </row>
    <row r="96" spans="1:9" x14ac:dyDescent="0.3">
      <c r="A96" s="4">
        <v>15</v>
      </c>
      <c r="B96" s="5"/>
      <c r="C96" s="5"/>
    </row>
    <row r="97" spans="1:3" x14ac:dyDescent="0.3">
      <c r="A97" s="4">
        <v>16</v>
      </c>
      <c r="B97" s="5"/>
      <c r="C97" s="5"/>
    </row>
    <row r="98" spans="1:3" x14ac:dyDescent="0.3">
      <c r="A98" s="4">
        <v>17</v>
      </c>
      <c r="B98" s="5"/>
      <c r="C98" s="5"/>
    </row>
    <row r="99" spans="1:3" x14ac:dyDescent="0.3">
      <c r="A99" s="4">
        <v>18</v>
      </c>
      <c r="B99" s="5"/>
      <c r="C99" s="5"/>
    </row>
    <row r="100" spans="1:3" x14ac:dyDescent="0.3">
      <c r="A100" s="4">
        <v>19</v>
      </c>
      <c r="B100" s="5"/>
      <c r="C100" s="5"/>
    </row>
    <row r="101" spans="1:3" x14ac:dyDescent="0.3">
      <c r="A101" s="4">
        <v>20</v>
      </c>
      <c r="B101" s="5"/>
      <c r="C101" s="5"/>
    </row>
    <row r="102" spans="1:3" x14ac:dyDescent="0.3">
      <c r="A102" s="4">
        <v>21</v>
      </c>
      <c r="B102" s="5"/>
      <c r="C102" s="5"/>
    </row>
    <row r="103" spans="1:3" x14ac:dyDescent="0.3">
      <c r="A103" s="4">
        <v>22</v>
      </c>
      <c r="B103" s="5"/>
      <c r="C103" s="5"/>
    </row>
    <row r="104" spans="1:3" x14ac:dyDescent="0.3">
      <c r="A104" s="4">
        <v>23</v>
      </c>
      <c r="B104" s="5"/>
      <c r="C104" s="5"/>
    </row>
    <row r="105" spans="1:3" x14ac:dyDescent="0.3">
      <c r="A105" s="4">
        <v>24</v>
      </c>
      <c r="B105" s="5"/>
      <c r="C105" s="5"/>
    </row>
    <row r="106" spans="1:3" x14ac:dyDescent="0.3">
      <c r="A106" s="4">
        <v>25</v>
      </c>
      <c r="B106" s="5"/>
      <c r="C106" s="5"/>
    </row>
    <row r="107" spans="1:3" x14ac:dyDescent="0.3">
      <c r="A107" s="4">
        <v>26</v>
      </c>
      <c r="B107" s="5"/>
      <c r="C107" s="5"/>
    </row>
    <row r="108" spans="1:3" x14ac:dyDescent="0.3">
      <c r="A108" s="4">
        <v>27</v>
      </c>
      <c r="B108" s="5"/>
      <c r="C108" s="5"/>
    </row>
    <row r="109" spans="1:3" x14ac:dyDescent="0.3">
      <c r="A109" s="4">
        <v>28</v>
      </c>
      <c r="B109" s="5"/>
      <c r="C109" s="5"/>
    </row>
    <row r="110" spans="1:3" x14ac:dyDescent="0.3">
      <c r="A110" s="4">
        <v>29</v>
      </c>
      <c r="B110" s="5"/>
      <c r="C110" s="5"/>
    </row>
    <row r="111" spans="1:3" x14ac:dyDescent="0.3">
      <c r="A111" s="4">
        <v>30</v>
      </c>
      <c r="B111" s="5"/>
      <c r="C111" s="5"/>
    </row>
    <row r="112" spans="1:3" x14ac:dyDescent="0.3">
      <c r="A112" s="4">
        <v>31</v>
      </c>
      <c r="B112" s="5"/>
      <c r="C112" s="5"/>
    </row>
    <row r="113" spans="1:3" x14ac:dyDescent="0.3">
      <c r="A113" s="4">
        <v>32</v>
      </c>
      <c r="B113" s="5"/>
      <c r="C113" s="5"/>
    </row>
    <row r="114" spans="1:3" x14ac:dyDescent="0.3">
      <c r="A114" s="4">
        <v>33</v>
      </c>
      <c r="B114" s="5"/>
      <c r="C114" s="5"/>
    </row>
    <row r="115" spans="1:3" x14ac:dyDescent="0.3">
      <c r="A115" s="4">
        <v>34</v>
      </c>
      <c r="B115" s="5"/>
      <c r="C115" s="5"/>
    </row>
    <row r="116" spans="1:3" x14ac:dyDescent="0.3">
      <c r="A116" s="4">
        <v>35</v>
      </c>
      <c r="B116" s="5"/>
      <c r="C116" s="5"/>
    </row>
    <row r="117" spans="1:3" x14ac:dyDescent="0.3">
      <c r="A117" s="4">
        <v>36</v>
      </c>
      <c r="B117" s="5"/>
      <c r="C117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17"/>
  <sheetViews>
    <sheetView tabSelected="1" workbookViewId="0">
      <selection activeCell="K19" sqref="K19"/>
    </sheetView>
  </sheetViews>
  <sheetFormatPr defaultRowHeight="14.4" x14ac:dyDescent="0.3"/>
  <cols>
    <col min="1" max="1" width="9.109375" style="4"/>
    <col min="2" max="2" width="13.33203125" style="4" bestFit="1" customWidth="1"/>
    <col min="3" max="3" width="9.109375" style="4"/>
    <col min="4" max="4" width="24" customWidth="1"/>
    <col min="5" max="5" width="21.6640625" customWidth="1"/>
    <col min="6" max="6" width="17.33203125" customWidth="1"/>
    <col min="7" max="7" width="16.109375" customWidth="1"/>
    <col min="8" max="8" width="13.88671875" customWidth="1"/>
    <col min="11" max="11" width="12.88671875" customWidth="1"/>
    <col min="12" max="12" width="11.33203125" customWidth="1"/>
    <col min="16" max="17" width="13.5546875" customWidth="1"/>
    <col min="24" max="24" width="13.5546875" customWidth="1"/>
    <col min="27" max="27" width="10.88671875" customWidth="1"/>
  </cols>
  <sheetData>
    <row r="1" spans="1:28" ht="114.75" customHeight="1" x14ac:dyDescent="0.3">
      <c r="A1" s="2"/>
      <c r="B1" s="2"/>
      <c r="C1" s="2"/>
      <c r="I1" s="1" t="s">
        <v>180</v>
      </c>
      <c r="P1" s="1" t="s">
        <v>25</v>
      </c>
      <c r="Q1" s="1"/>
      <c r="R1" s="1" t="s">
        <v>26</v>
      </c>
      <c r="U1" s="1" t="s">
        <v>31</v>
      </c>
      <c r="V1" s="1">
        <v>8.2059999999999994E-2</v>
      </c>
      <c r="W1" s="1">
        <v>296</v>
      </c>
      <c r="X1" s="1" t="s">
        <v>35</v>
      </c>
      <c r="AA1" s="1" t="s">
        <v>44</v>
      </c>
      <c r="AB1" s="1" t="s">
        <v>46</v>
      </c>
    </row>
    <row r="2" spans="1:28" ht="58.5" customHeight="1" x14ac:dyDescent="0.3">
      <c r="A2" s="3"/>
      <c r="B2" s="3"/>
      <c r="C2" s="3"/>
      <c r="D2" t="s">
        <v>5</v>
      </c>
      <c r="E2" t="s">
        <v>5</v>
      </c>
      <c r="F2" t="s">
        <v>8</v>
      </c>
      <c r="G2" t="s">
        <v>8</v>
      </c>
      <c r="H2" t="s">
        <v>11</v>
      </c>
      <c r="K2" t="s">
        <v>15</v>
      </c>
      <c r="L2" t="s">
        <v>16</v>
      </c>
      <c r="M2" t="s">
        <v>20</v>
      </c>
      <c r="N2" t="s">
        <v>22</v>
      </c>
      <c r="O2" t="s">
        <v>22</v>
      </c>
      <c r="P2" t="s">
        <v>22</v>
      </c>
      <c r="Q2" t="s">
        <v>28</v>
      </c>
      <c r="R2" t="s">
        <v>22</v>
      </c>
      <c r="S2" t="s">
        <v>22</v>
      </c>
      <c r="T2" t="s">
        <v>22</v>
      </c>
      <c r="U2" t="s">
        <v>22</v>
      </c>
      <c r="V2" s="1" t="s">
        <v>38</v>
      </c>
      <c r="W2" t="s">
        <v>39</v>
      </c>
      <c r="Z2" t="s">
        <v>42</v>
      </c>
      <c r="AA2" s="1" t="s">
        <v>47</v>
      </c>
      <c r="AB2" s="1" t="s">
        <v>48</v>
      </c>
    </row>
    <row r="3" spans="1:28" ht="58.2" thickBot="1" x14ac:dyDescent="0.35">
      <c r="A3" s="6" t="s">
        <v>0</v>
      </c>
      <c r="B3" s="6" t="s">
        <v>50</v>
      </c>
      <c r="C3" s="6" t="s">
        <v>1</v>
      </c>
      <c r="D3" s="7" t="s">
        <v>176</v>
      </c>
      <c r="E3" s="7" t="s">
        <v>177</v>
      </c>
      <c r="F3" s="7" t="s">
        <v>178</v>
      </c>
      <c r="G3" s="7" t="s">
        <v>179</v>
      </c>
      <c r="H3" s="8" t="s">
        <v>12</v>
      </c>
      <c r="I3" s="8" t="s">
        <v>164</v>
      </c>
      <c r="J3" s="8" t="s">
        <v>165</v>
      </c>
      <c r="K3" s="8" t="s">
        <v>17</v>
      </c>
      <c r="L3" s="8" t="s">
        <v>18</v>
      </c>
      <c r="M3" s="8" t="s">
        <v>19</v>
      </c>
      <c r="N3" s="9" t="s">
        <v>21</v>
      </c>
      <c r="O3" s="9" t="s">
        <v>32</v>
      </c>
      <c r="P3" s="8" t="s">
        <v>23</v>
      </c>
      <c r="Q3" s="8" t="s">
        <v>27</v>
      </c>
      <c r="R3" s="8" t="s">
        <v>24</v>
      </c>
      <c r="S3" s="8" t="s">
        <v>29</v>
      </c>
      <c r="T3" s="8" t="s">
        <v>33</v>
      </c>
      <c r="U3" s="8" t="s">
        <v>30</v>
      </c>
      <c r="V3" s="8" t="s">
        <v>36</v>
      </c>
      <c r="W3" s="8" t="s">
        <v>37</v>
      </c>
      <c r="X3" s="8" t="s">
        <v>34</v>
      </c>
      <c r="Y3" s="8" t="s">
        <v>40</v>
      </c>
      <c r="Z3" s="8" t="s">
        <v>41</v>
      </c>
      <c r="AA3" s="8" t="s">
        <v>43</v>
      </c>
      <c r="AB3" s="8" t="s">
        <v>45</v>
      </c>
    </row>
    <row r="4" spans="1:28" ht="15" thickTop="1" x14ac:dyDescent="0.3">
      <c r="A4" s="4">
        <v>1</v>
      </c>
      <c r="B4" s="5" t="s">
        <v>159</v>
      </c>
      <c r="C4" s="4" t="s">
        <v>59</v>
      </c>
      <c r="D4" s="10">
        <v>43725.353472222225</v>
      </c>
      <c r="E4" s="10">
        <v>43727.355555555558</v>
      </c>
      <c r="F4">
        <v>613</v>
      </c>
      <c r="G4">
        <v>7</v>
      </c>
      <c r="H4">
        <f>(E4-D4)*24</f>
        <v>48.049999999988358</v>
      </c>
      <c r="I4">
        <v>599</v>
      </c>
      <c r="J4">
        <v>7</v>
      </c>
      <c r="K4">
        <f>(F4-I4)</f>
        <v>14</v>
      </c>
      <c r="L4">
        <f>(G4-J4)</f>
        <v>0</v>
      </c>
      <c r="M4">
        <f>L4/K4</f>
        <v>0</v>
      </c>
      <c r="N4">
        <f>940</f>
        <v>940</v>
      </c>
      <c r="O4">
        <f>10.78</f>
        <v>10.78</v>
      </c>
      <c r="P4">
        <f>10/2.65</f>
        <v>3.7735849056603774</v>
      </c>
      <c r="R4">
        <f>Q4-10</f>
        <v>-10</v>
      </c>
      <c r="T4">
        <f>R4+S4</f>
        <v>-10</v>
      </c>
      <c r="U4">
        <f>N4-(O4+P4+T4)</f>
        <v>935.44641509433961</v>
      </c>
      <c r="V4">
        <f>0.08206</f>
        <v>8.2059999999999994E-2</v>
      </c>
      <c r="W4">
        <v>296</v>
      </c>
      <c r="X4">
        <f>12*U4*K4/(V4*W4*1000*10)</f>
        <v>0.64700103144637522</v>
      </c>
      <c r="Y4">
        <f>13*U4*L4/(V4*W4*1000*10)</f>
        <v>0</v>
      </c>
      <c r="Z4">
        <f>X4+Y4</f>
        <v>0.64700103144637522</v>
      </c>
      <c r="AA4">
        <f>Z4/H4</f>
        <v>1.3465161944776941E-2</v>
      </c>
      <c r="AB4">
        <f>AA4*24</f>
        <v>0.32316388667464657</v>
      </c>
    </row>
    <row r="5" spans="1:28" x14ac:dyDescent="0.3">
      <c r="A5" s="4">
        <v>2</v>
      </c>
      <c r="B5" s="5" t="s">
        <v>158</v>
      </c>
      <c r="C5" s="4" t="s">
        <v>4</v>
      </c>
      <c r="D5" s="10">
        <v>43725.354861111111</v>
      </c>
      <c r="E5" s="10">
        <v>43727.356944444444</v>
      </c>
      <c r="G5">
        <v>42</v>
      </c>
      <c r="I5">
        <v>3428</v>
      </c>
      <c r="J5">
        <v>38</v>
      </c>
    </row>
    <row r="6" spans="1:28" x14ac:dyDescent="0.3">
      <c r="A6" s="4">
        <v>3</v>
      </c>
      <c r="B6" s="5" t="s">
        <v>157</v>
      </c>
      <c r="C6" s="4" t="s">
        <v>59</v>
      </c>
      <c r="D6" s="10">
        <v>43725.356249999997</v>
      </c>
      <c r="E6" s="10">
        <v>43727.35833333333</v>
      </c>
      <c r="F6">
        <v>3146</v>
      </c>
      <c r="G6">
        <v>35</v>
      </c>
      <c r="I6">
        <v>2343</v>
      </c>
      <c r="J6">
        <v>26</v>
      </c>
    </row>
    <row r="7" spans="1:28" x14ac:dyDescent="0.3">
      <c r="A7" s="4">
        <v>4</v>
      </c>
      <c r="B7" s="5" t="s">
        <v>156</v>
      </c>
      <c r="C7" s="4" t="s">
        <v>57</v>
      </c>
      <c r="D7" s="10">
        <v>43725.357638888891</v>
      </c>
      <c r="E7" s="10">
        <v>43727.359722222223</v>
      </c>
      <c r="F7">
        <v>4578</v>
      </c>
      <c r="G7">
        <v>51</v>
      </c>
      <c r="I7">
        <v>3299</v>
      </c>
      <c r="J7">
        <v>36</v>
      </c>
    </row>
    <row r="8" spans="1:28" x14ac:dyDescent="0.3">
      <c r="A8" s="4">
        <v>5</v>
      </c>
      <c r="B8" s="5" t="s">
        <v>155</v>
      </c>
      <c r="C8" s="4" t="s">
        <v>2</v>
      </c>
      <c r="D8" s="10">
        <v>43725.359027777777</v>
      </c>
      <c r="E8" s="10">
        <v>43727.361111111109</v>
      </c>
      <c r="F8">
        <v>2519</v>
      </c>
      <c r="G8">
        <v>28</v>
      </c>
      <c r="I8">
        <v>1033</v>
      </c>
      <c r="J8">
        <v>12</v>
      </c>
    </row>
    <row r="9" spans="1:28" x14ac:dyDescent="0.3">
      <c r="A9" s="4">
        <v>6</v>
      </c>
      <c r="B9" s="5" t="s">
        <v>154</v>
      </c>
      <c r="C9" s="4" t="s">
        <v>4</v>
      </c>
      <c r="D9" s="10">
        <v>43725.36041666667</v>
      </c>
      <c r="E9" s="10">
        <v>43727.362500000003</v>
      </c>
      <c r="F9">
        <v>4798</v>
      </c>
      <c r="G9">
        <v>53</v>
      </c>
      <c r="I9">
        <v>3100</v>
      </c>
      <c r="J9">
        <v>34</v>
      </c>
    </row>
    <row r="10" spans="1:28" x14ac:dyDescent="0.3">
      <c r="A10" s="4">
        <v>7</v>
      </c>
      <c r="B10" s="5" t="s">
        <v>153</v>
      </c>
      <c r="C10" s="4" t="s">
        <v>2</v>
      </c>
      <c r="D10" s="10">
        <v>43725.361805555556</v>
      </c>
      <c r="E10" s="10">
        <v>43727.363888888889</v>
      </c>
      <c r="F10">
        <v>2752</v>
      </c>
      <c r="G10">
        <v>30</v>
      </c>
      <c r="I10">
        <v>2342</v>
      </c>
      <c r="J10">
        <v>26</v>
      </c>
    </row>
    <row r="11" spans="1:28" x14ac:dyDescent="0.3">
      <c r="A11" s="4">
        <v>8</v>
      </c>
      <c r="B11" s="5" t="s">
        <v>152</v>
      </c>
      <c r="C11" s="4" t="s">
        <v>63</v>
      </c>
      <c r="D11" s="10">
        <v>43725.363194444442</v>
      </c>
      <c r="E11" s="10">
        <v>43727.365277777775</v>
      </c>
      <c r="F11">
        <v>3138</v>
      </c>
      <c r="G11">
        <v>35</v>
      </c>
      <c r="I11">
        <v>3699</v>
      </c>
      <c r="J11">
        <v>41</v>
      </c>
    </row>
    <row r="12" spans="1:28" x14ac:dyDescent="0.3">
      <c r="A12" s="4">
        <v>9</v>
      </c>
      <c r="B12" s="5" t="s">
        <v>151</v>
      </c>
      <c r="C12" s="4" t="s">
        <v>3</v>
      </c>
      <c r="D12" s="10">
        <v>43725.364583333336</v>
      </c>
      <c r="E12" s="10">
        <v>43727.366666666669</v>
      </c>
      <c r="F12">
        <v>4335</v>
      </c>
      <c r="G12">
        <v>48</v>
      </c>
      <c r="I12">
        <v>2721</v>
      </c>
      <c r="J12">
        <v>30</v>
      </c>
    </row>
    <row r="13" spans="1:28" x14ac:dyDescent="0.3">
      <c r="A13" s="4">
        <v>10</v>
      </c>
      <c r="B13" s="5" t="s">
        <v>150</v>
      </c>
      <c r="C13" s="4" t="s">
        <v>57</v>
      </c>
      <c r="D13" s="10">
        <v>43725.365972222222</v>
      </c>
      <c r="E13" s="10">
        <v>43727.368055555555</v>
      </c>
      <c r="F13">
        <v>2521</v>
      </c>
      <c r="G13">
        <v>28</v>
      </c>
      <c r="I13">
        <v>2347</v>
      </c>
      <c r="J13">
        <v>26</v>
      </c>
    </row>
    <row r="14" spans="1:28" x14ac:dyDescent="0.3">
      <c r="A14" s="4">
        <v>11</v>
      </c>
      <c r="B14" s="5" t="s">
        <v>149</v>
      </c>
      <c r="C14" s="4" t="s">
        <v>2</v>
      </c>
      <c r="D14" s="10">
        <v>43725.367361111108</v>
      </c>
      <c r="E14" s="10">
        <v>43727.369444444441</v>
      </c>
      <c r="F14">
        <v>3599</v>
      </c>
      <c r="G14">
        <v>40</v>
      </c>
      <c r="I14">
        <v>4112</v>
      </c>
      <c r="J14">
        <v>45</v>
      </c>
    </row>
    <row r="15" spans="1:28" x14ac:dyDescent="0.3">
      <c r="A15" s="4">
        <v>12</v>
      </c>
      <c r="B15" s="5" t="s">
        <v>148</v>
      </c>
      <c r="C15" s="4" t="s">
        <v>3</v>
      </c>
      <c r="D15" s="10">
        <v>43725.368750000001</v>
      </c>
      <c r="E15" s="10">
        <v>43727.370833333334</v>
      </c>
      <c r="F15">
        <v>1117</v>
      </c>
      <c r="G15">
        <v>12</v>
      </c>
      <c r="I15">
        <v>2271</v>
      </c>
      <c r="J15">
        <v>25</v>
      </c>
    </row>
    <row r="16" spans="1:28" x14ac:dyDescent="0.3">
      <c r="A16" s="4">
        <v>13</v>
      </c>
      <c r="B16" s="5" t="s">
        <v>147</v>
      </c>
      <c r="C16" s="4" t="s">
        <v>92</v>
      </c>
      <c r="D16" s="10">
        <v>43725.370138888888</v>
      </c>
      <c r="E16" s="10">
        <v>43727.37222222222</v>
      </c>
      <c r="F16">
        <v>3749</v>
      </c>
      <c r="G16">
        <v>41</v>
      </c>
      <c r="I16">
        <v>3974</v>
      </c>
      <c r="J16">
        <v>44</v>
      </c>
    </row>
    <row r="17" spans="1:10" x14ac:dyDescent="0.3">
      <c r="A17" s="4">
        <v>14</v>
      </c>
      <c r="B17" s="5" t="s">
        <v>146</v>
      </c>
      <c r="C17" s="4" t="s">
        <v>59</v>
      </c>
      <c r="D17" s="10">
        <v>43725.371527777781</v>
      </c>
      <c r="E17" s="10">
        <v>43727.373611111114</v>
      </c>
      <c r="F17">
        <v>2818</v>
      </c>
      <c r="G17">
        <v>31</v>
      </c>
      <c r="I17">
        <v>2793</v>
      </c>
      <c r="J17">
        <v>31</v>
      </c>
    </row>
    <row r="18" spans="1:10" x14ac:dyDescent="0.3">
      <c r="A18" s="4">
        <v>15</v>
      </c>
      <c r="B18" s="5" t="s">
        <v>56</v>
      </c>
      <c r="C18" s="4" t="s">
        <v>3</v>
      </c>
      <c r="D18" s="10">
        <v>43725.376388888886</v>
      </c>
      <c r="E18" s="10">
        <v>43727.436805555553</v>
      </c>
      <c r="F18">
        <v>5204</v>
      </c>
      <c r="G18">
        <v>57</v>
      </c>
      <c r="I18">
        <v>2505</v>
      </c>
      <c r="J18">
        <v>28</v>
      </c>
    </row>
    <row r="19" spans="1:10" x14ac:dyDescent="0.3">
      <c r="A19" s="4">
        <v>16</v>
      </c>
      <c r="B19" s="5" t="s">
        <v>145</v>
      </c>
      <c r="C19" s="4" t="s">
        <v>4</v>
      </c>
      <c r="D19" s="10">
        <v>43725.37777777778</v>
      </c>
      <c r="E19" s="10">
        <v>43727.417361111111</v>
      </c>
      <c r="F19">
        <v>5217</v>
      </c>
      <c r="G19">
        <v>58</v>
      </c>
      <c r="I19">
        <v>4259</v>
      </c>
      <c r="J19">
        <v>47</v>
      </c>
    </row>
    <row r="20" spans="1:10" x14ac:dyDescent="0.3">
      <c r="A20" s="4">
        <v>17</v>
      </c>
      <c r="B20" s="5" t="s">
        <v>144</v>
      </c>
      <c r="C20" s="4" t="s">
        <v>63</v>
      </c>
      <c r="D20" s="10">
        <v>43725.379166666666</v>
      </c>
      <c r="E20" s="10">
        <v>43727.418749999997</v>
      </c>
      <c r="F20">
        <v>5460</v>
      </c>
      <c r="G20">
        <v>60</v>
      </c>
      <c r="I20">
        <v>4548</v>
      </c>
      <c r="J20">
        <v>50</v>
      </c>
    </row>
    <row r="21" spans="1:10" x14ac:dyDescent="0.3">
      <c r="A21" s="4">
        <v>18</v>
      </c>
      <c r="B21" s="5" t="s">
        <v>143</v>
      </c>
      <c r="C21" s="4" t="s">
        <v>92</v>
      </c>
      <c r="D21" s="10">
        <v>43725.380555555559</v>
      </c>
      <c r="E21" s="10">
        <v>43727.420138888891</v>
      </c>
      <c r="F21">
        <v>1853</v>
      </c>
      <c r="G21">
        <v>21</v>
      </c>
      <c r="I21">
        <v>1806</v>
      </c>
      <c r="J21">
        <v>20</v>
      </c>
    </row>
    <row r="22" spans="1:10" x14ac:dyDescent="0.3">
      <c r="A22" s="4">
        <v>19</v>
      </c>
      <c r="B22" s="5" t="s">
        <v>58</v>
      </c>
      <c r="C22" s="4" t="s">
        <v>57</v>
      </c>
      <c r="D22" s="10">
        <v>43725.381944444445</v>
      </c>
      <c r="E22" s="10">
        <v>43727.421527777777</v>
      </c>
      <c r="F22">
        <v>9124</v>
      </c>
      <c r="G22">
        <v>101</v>
      </c>
      <c r="I22">
        <v>7682</v>
      </c>
      <c r="J22">
        <v>85</v>
      </c>
    </row>
    <row r="23" spans="1:10" x14ac:dyDescent="0.3">
      <c r="A23" s="4">
        <v>20</v>
      </c>
      <c r="B23" s="5" t="s">
        <v>142</v>
      </c>
      <c r="C23" s="4" t="s">
        <v>92</v>
      </c>
      <c r="D23" s="10">
        <v>43725.383333333331</v>
      </c>
      <c r="E23" s="10">
        <v>43727.42291666667</v>
      </c>
      <c r="F23">
        <v>3762</v>
      </c>
      <c r="G23">
        <v>41</v>
      </c>
      <c r="I23">
        <v>3195</v>
      </c>
      <c r="J23">
        <v>35</v>
      </c>
    </row>
    <row r="24" spans="1:10" x14ac:dyDescent="0.3">
      <c r="A24" s="4">
        <v>21</v>
      </c>
      <c r="B24" s="5" t="s">
        <v>141</v>
      </c>
      <c r="C24" s="4" t="s">
        <v>132</v>
      </c>
      <c r="D24" s="10">
        <v>43725.384722222225</v>
      </c>
      <c r="E24" s="10">
        <v>43727.424305555556</v>
      </c>
      <c r="F24">
        <v>3484</v>
      </c>
      <c r="G24">
        <v>38</v>
      </c>
      <c r="I24">
        <v>2972</v>
      </c>
      <c r="J24">
        <v>33</v>
      </c>
    </row>
    <row r="25" spans="1:10" x14ac:dyDescent="0.3">
      <c r="A25" s="4">
        <v>22</v>
      </c>
      <c r="B25" s="5" t="s">
        <v>140</v>
      </c>
      <c r="C25" s="4" t="s">
        <v>53</v>
      </c>
      <c r="D25" s="10">
        <v>43725.386111111111</v>
      </c>
      <c r="E25" s="10">
        <v>43727.425694444442</v>
      </c>
      <c r="F25">
        <v>3875</v>
      </c>
      <c r="G25">
        <v>43</v>
      </c>
      <c r="I25">
        <v>3383</v>
      </c>
      <c r="J25">
        <v>37</v>
      </c>
    </row>
    <row r="26" spans="1:10" x14ac:dyDescent="0.3">
      <c r="A26" s="4">
        <v>23</v>
      </c>
      <c r="B26" s="5" t="s">
        <v>55</v>
      </c>
      <c r="C26" s="4" t="s">
        <v>51</v>
      </c>
      <c r="D26" s="10">
        <v>43725.387499999997</v>
      </c>
      <c r="E26" s="10">
        <v>43727.427083333336</v>
      </c>
      <c r="F26">
        <v>7387</v>
      </c>
      <c r="G26">
        <v>81</v>
      </c>
      <c r="I26">
        <v>6276</v>
      </c>
      <c r="J26">
        <v>69</v>
      </c>
    </row>
    <row r="27" spans="1:10" x14ac:dyDescent="0.3">
      <c r="A27" s="4">
        <v>24</v>
      </c>
      <c r="B27" s="5" t="s">
        <v>139</v>
      </c>
      <c r="C27" s="4" t="s">
        <v>132</v>
      </c>
      <c r="D27" s="10">
        <v>43725.388888888891</v>
      </c>
      <c r="E27" s="10">
        <v>43727.428472222222</v>
      </c>
      <c r="F27">
        <v>4279</v>
      </c>
      <c r="G27">
        <v>47</v>
      </c>
      <c r="I27">
        <v>3599</v>
      </c>
      <c r="J27">
        <v>40</v>
      </c>
    </row>
    <row r="28" spans="1:10" x14ac:dyDescent="0.3">
      <c r="A28" s="4">
        <v>25</v>
      </c>
      <c r="B28" s="5" t="s">
        <v>138</v>
      </c>
      <c r="C28" s="4" t="s">
        <v>53</v>
      </c>
      <c r="D28" s="10">
        <v>43725.390277777777</v>
      </c>
      <c r="E28" s="10">
        <v>43727.429861111108</v>
      </c>
      <c r="F28">
        <v>2837</v>
      </c>
      <c r="G28">
        <v>31</v>
      </c>
      <c r="I28">
        <v>2455</v>
      </c>
      <c r="J28">
        <v>27</v>
      </c>
    </row>
    <row r="29" spans="1:10" x14ac:dyDescent="0.3">
      <c r="A29" s="4">
        <v>26</v>
      </c>
      <c r="B29" s="5" t="s">
        <v>137</v>
      </c>
      <c r="C29" s="4" t="s">
        <v>51</v>
      </c>
      <c r="D29" s="10">
        <v>43725.39166666667</v>
      </c>
      <c r="E29" s="10">
        <v>43727.431250000001</v>
      </c>
      <c r="F29">
        <v>2562</v>
      </c>
      <c r="G29">
        <v>28</v>
      </c>
      <c r="I29">
        <v>2265</v>
      </c>
      <c r="J29">
        <v>25</v>
      </c>
    </row>
    <row r="30" spans="1:10" x14ac:dyDescent="0.3">
      <c r="A30" s="4">
        <v>27</v>
      </c>
      <c r="B30" s="5" t="s">
        <v>54</v>
      </c>
      <c r="C30" s="4" t="s">
        <v>53</v>
      </c>
      <c r="D30" s="10">
        <v>43725.393055555556</v>
      </c>
      <c r="E30" s="10">
        <v>43727.432638888888</v>
      </c>
      <c r="F30">
        <v>5200</v>
      </c>
      <c r="G30">
        <v>57</v>
      </c>
      <c r="I30">
        <v>5070</v>
      </c>
      <c r="J30">
        <v>56</v>
      </c>
    </row>
    <row r="31" spans="1:10" x14ac:dyDescent="0.3">
      <c r="A31" s="4">
        <v>28</v>
      </c>
      <c r="B31" s="5" t="s">
        <v>136</v>
      </c>
      <c r="C31" s="4" t="s">
        <v>51</v>
      </c>
      <c r="D31" s="10">
        <v>43725.394444444442</v>
      </c>
      <c r="E31" s="10">
        <v>43727.434027777781</v>
      </c>
      <c r="F31">
        <v>4177</v>
      </c>
      <c r="G31">
        <v>46</v>
      </c>
      <c r="I31">
        <v>3568</v>
      </c>
      <c r="J31">
        <v>39</v>
      </c>
    </row>
    <row r="32" spans="1:10" x14ac:dyDescent="0.3">
      <c r="A32" s="4">
        <v>29</v>
      </c>
      <c r="B32" s="5" t="s">
        <v>135</v>
      </c>
      <c r="C32" s="4" t="s">
        <v>132</v>
      </c>
      <c r="D32" s="10">
        <v>43725.401388888888</v>
      </c>
      <c r="E32" s="10">
        <v>43727.472916666666</v>
      </c>
      <c r="F32">
        <v>3816</v>
      </c>
      <c r="G32">
        <v>42</v>
      </c>
      <c r="I32">
        <v>3290</v>
      </c>
      <c r="J32">
        <v>36</v>
      </c>
    </row>
    <row r="33" spans="1:10" x14ac:dyDescent="0.3">
      <c r="A33" s="4">
        <v>30</v>
      </c>
      <c r="B33" s="5" t="s">
        <v>134</v>
      </c>
      <c r="C33" s="4" t="s">
        <v>53</v>
      </c>
      <c r="D33" s="10">
        <v>43725.402777777781</v>
      </c>
      <c r="E33" s="10">
        <v>43727.474305555559</v>
      </c>
      <c r="F33">
        <v>4547</v>
      </c>
      <c r="G33">
        <v>50</v>
      </c>
      <c r="I33">
        <v>3911</v>
      </c>
      <c r="J33">
        <v>43</v>
      </c>
    </row>
    <row r="34" spans="1:10" x14ac:dyDescent="0.3">
      <c r="A34" s="4">
        <v>31</v>
      </c>
      <c r="B34" s="5" t="s">
        <v>133</v>
      </c>
      <c r="C34" s="4" t="s">
        <v>132</v>
      </c>
      <c r="D34" s="10">
        <v>43725.404166666667</v>
      </c>
      <c r="E34" s="10">
        <v>43727.475694444445</v>
      </c>
      <c r="F34">
        <v>3138</v>
      </c>
      <c r="G34">
        <v>35</v>
      </c>
      <c r="I34">
        <v>2710</v>
      </c>
      <c r="J34">
        <v>30</v>
      </c>
    </row>
    <row r="35" spans="1:10" x14ac:dyDescent="0.3">
      <c r="A35" s="4">
        <v>32</v>
      </c>
      <c r="B35" s="5" t="s">
        <v>52</v>
      </c>
      <c r="C35" s="4" t="s">
        <v>51</v>
      </c>
      <c r="D35" s="10">
        <v>43725.405555555553</v>
      </c>
      <c r="E35" s="10">
        <v>43727.477083333331</v>
      </c>
      <c r="F35">
        <v>4768</v>
      </c>
      <c r="G35">
        <v>53</v>
      </c>
      <c r="I35">
        <v>4052</v>
      </c>
      <c r="J35">
        <v>45</v>
      </c>
    </row>
    <row r="36" spans="1:10" x14ac:dyDescent="0.3">
      <c r="A36" s="4">
        <v>33</v>
      </c>
      <c r="B36" s="5" t="s">
        <v>131</v>
      </c>
      <c r="C36" s="4" t="s">
        <v>57</v>
      </c>
      <c r="D36" s="10">
        <v>43725.406944444447</v>
      </c>
      <c r="E36" s="10">
        <v>43727.478472222225</v>
      </c>
      <c r="F36">
        <v>2225</v>
      </c>
      <c r="G36">
        <v>25</v>
      </c>
      <c r="I36">
        <v>1939</v>
      </c>
      <c r="J36">
        <v>21</v>
      </c>
    </row>
    <row r="37" spans="1:10" x14ac:dyDescent="0.3">
      <c r="A37" s="4">
        <v>34</v>
      </c>
      <c r="B37" s="5" t="s">
        <v>130</v>
      </c>
      <c r="C37" s="4" t="s">
        <v>57</v>
      </c>
      <c r="D37" s="10">
        <v>43725.408333333333</v>
      </c>
      <c r="E37" s="10">
        <v>43727.479861111111</v>
      </c>
      <c r="F37">
        <v>2542</v>
      </c>
      <c r="G37">
        <v>28</v>
      </c>
      <c r="I37">
        <v>2316</v>
      </c>
      <c r="J37">
        <v>26</v>
      </c>
    </row>
    <row r="38" spans="1:10" x14ac:dyDescent="0.3">
      <c r="A38" s="4">
        <v>35</v>
      </c>
      <c r="B38" s="5" t="s">
        <v>129</v>
      </c>
      <c r="C38" s="4" t="s">
        <v>57</v>
      </c>
      <c r="D38" s="10">
        <v>43725.429861111108</v>
      </c>
      <c r="E38" s="10">
        <v>43727.481249999997</v>
      </c>
      <c r="F38">
        <v>6497</v>
      </c>
      <c r="G38">
        <v>72</v>
      </c>
      <c r="I38">
        <v>5172</v>
      </c>
      <c r="J38">
        <v>57</v>
      </c>
    </row>
    <row r="39" spans="1:10" x14ac:dyDescent="0.3">
      <c r="A39" s="4">
        <v>36</v>
      </c>
      <c r="B39" s="5" t="s">
        <v>128</v>
      </c>
      <c r="C39" s="4" t="s">
        <v>57</v>
      </c>
      <c r="D39" s="10">
        <v>43725.411111111112</v>
      </c>
      <c r="E39" s="10">
        <v>43727.492361111108</v>
      </c>
      <c r="F39">
        <v>2516</v>
      </c>
      <c r="G39">
        <v>28</v>
      </c>
      <c r="I39">
        <v>2240</v>
      </c>
      <c r="J39">
        <v>25</v>
      </c>
    </row>
    <row r="40" spans="1:10" x14ac:dyDescent="0.3">
      <c r="A40" s="4">
        <v>37</v>
      </c>
      <c r="B40" s="5" t="s">
        <v>127</v>
      </c>
      <c r="C40" s="4" t="s">
        <v>63</v>
      </c>
      <c r="D40" s="10">
        <v>43725.412499999999</v>
      </c>
      <c r="E40" s="10">
        <v>43727.484027777777</v>
      </c>
      <c r="F40">
        <v>3876</v>
      </c>
      <c r="G40">
        <v>43</v>
      </c>
      <c r="I40">
        <v>3438</v>
      </c>
      <c r="J40">
        <v>38</v>
      </c>
    </row>
    <row r="41" spans="1:10" x14ac:dyDescent="0.3">
      <c r="A41" s="4">
        <v>38</v>
      </c>
      <c r="B41" s="5" t="s">
        <v>126</v>
      </c>
      <c r="C41" s="4" t="s">
        <v>59</v>
      </c>
      <c r="D41" s="10">
        <v>43725.413888888892</v>
      </c>
      <c r="E41" s="10">
        <v>43727.48541666667</v>
      </c>
      <c r="F41">
        <v>2247</v>
      </c>
      <c r="G41">
        <v>25</v>
      </c>
      <c r="I41">
        <v>1955</v>
      </c>
      <c r="J41">
        <v>22</v>
      </c>
    </row>
    <row r="42" spans="1:10" x14ac:dyDescent="0.3">
      <c r="A42" s="4">
        <v>39</v>
      </c>
      <c r="B42" s="5" t="s">
        <v>125</v>
      </c>
      <c r="C42" s="4" t="s">
        <v>2</v>
      </c>
      <c r="D42" s="10">
        <v>43725.415277777778</v>
      </c>
      <c r="E42" s="10">
        <v>43727.486805555556</v>
      </c>
      <c r="F42">
        <v>4104</v>
      </c>
      <c r="G42">
        <v>45</v>
      </c>
      <c r="I42">
        <v>3584</v>
      </c>
      <c r="J42">
        <v>40</v>
      </c>
    </row>
    <row r="43" spans="1:10" x14ac:dyDescent="0.3">
      <c r="A43" s="4">
        <v>40</v>
      </c>
      <c r="B43" s="5" t="s">
        <v>62</v>
      </c>
      <c r="C43" s="4" t="s">
        <v>4</v>
      </c>
      <c r="D43" s="10">
        <v>43725.431250000001</v>
      </c>
      <c r="E43" s="10">
        <v>43727.488194444442</v>
      </c>
      <c r="F43">
        <v>15534</v>
      </c>
      <c r="G43">
        <v>172</v>
      </c>
      <c r="I43">
        <v>14648</v>
      </c>
      <c r="J43">
        <v>162</v>
      </c>
    </row>
    <row r="44" spans="1:10" x14ac:dyDescent="0.3">
      <c r="A44" s="4">
        <v>41</v>
      </c>
      <c r="B44" s="5" t="s">
        <v>124</v>
      </c>
      <c r="C44" s="4" t="s">
        <v>92</v>
      </c>
      <c r="D44" s="10">
        <v>43725.418055555558</v>
      </c>
      <c r="E44" s="10">
        <v>43727.493750000001</v>
      </c>
      <c r="F44">
        <v>4408</v>
      </c>
      <c r="G44">
        <v>49</v>
      </c>
      <c r="I44">
        <v>3685</v>
      </c>
      <c r="J44">
        <v>41</v>
      </c>
    </row>
    <row r="45" spans="1:10" x14ac:dyDescent="0.3">
      <c r="A45" s="4">
        <v>42</v>
      </c>
      <c r="B45" s="5" t="s">
        <v>123</v>
      </c>
      <c r="C45" s="4" t="s">
        <v>3</v>
      </c>
      <c r="D45" s="10">
        <v>43725.419444444444</v>
      </c>
      <c r="E45" s="10">
        <v>43727.490972222222</v>
      </c>
      <c r="F45">
        <v>2056</v>
      </c>
      <c r="G45">
        <v>23</v>
      </c>
      <c r="I45">
        <v>1550</v>
      </c>
      <c r="J45">
        <v>17</v>
      </c>
    </row>
    <row r="46" spans="1:10" x14ac:dyDescent="0.3">
      <c r="A46" s="4">
        <v>43</v>
      </c>
      <c r="B46" s="5" t="s">
        <v>122</v>
      </c>
      <c r="C46" s="4" t="s">
        <v>57</v>
      </c>
      <c r="D46" s="10">
        <v>43725.434027777781</v>
      </c>
      <c r="E46" s="10">
        <v>43727.522916666669</v>
      </c>
      <c r="F46">
        <v>5694</v>
      </c>
      <c r="G46">
        <v>63</v>
      </c>
      <c r="I46">
        <v>4930</v>
      </c>
      <c r="J46">
        <v>55</v>
      </c>
    </row>
    <row r="47" spans="1:10" x14ac:dyDescent="0.3">
      <c r="A47" s="4">
        <v>44</v>
      </c>
      <c r="B47" s="5" t="s">
        <v>121</v>
      </c>
      <c r="C47" s="4" t="s">
        <v>59</v>
      </c>
      <c r="D47" s="10">
        <v>43725.435416666667</v>
      </c>
      <c r="E47" s="10">
        <v>43727.524305555555</v>
      </c>
      <c r="F47">
        <v>2382</v>
      </c>
      <c r="G47">
        <v>26</v>
      </c>
      <c r="I47">
        <v>2123</v>
      </c>
      <c r="J47">
        <v>24</v>
      </c>
    </row>
    <row r="48" spans="1:10" x14ac:dyDescent="0.3">
      <c r="A48" s="4">
        <v>45</v>
      </c>
      <c r="B48" s="5" t="s">
        <v>120</v>
      </c>
      <c r="C48" s="4" t="s">
        <v>2</v>
      </c>
      <c r="D48" s="10">
        <v>43725.436805555553</v>
      </c>
      <c r="E48" s="10">
        <v>43727.525694444441</v>
      </c>
      <c r="F48">
        <v>4583</v>
      </c>
      <c r="G48">
        <v>51</v>
      </c>
      <c r="I48">
        <v>3836</v>
      </c>
      <c r="J48">
        <v>42</v>
      </c>
    </row>
    <row r="49" spans="1:10" x14ac:dyDescent="0.3">
      <c r="A49" s="4">
        <v>46</v>
      </c>
      <c r="B49" s="5" t="s">
        <v>119</v>
      </c>
      <c r="C49" s="4" t="s">
        <v>4</v>
      </c>
      <c r="D49" s="10">
        <v>43725.438194444447</v>
      </c>
      <c r="E49" s="10">
        <v>43727.527083333334</v>
      </c>
      <c r="F49">
        <v>3765</v>
      </c>
      <c r="G49">
        <v>42</v>
      </c>
      <c r="I49">
        <v>3214</v>
      </c>
      <c r="J49">
        <v>36</v>
      </c>
    </row>
    <row r="50" spans="1:10" x14ac:dyDescent="0.3">
      <c r="A50" s="4">
        <v>47</v>
      </c>
      <c r="B50" s="5" t="s">
        <v>118</v>
      </c>
      <c r="C50" s="4" t="s">
        <v>3</v>
      </c>
      <c r="D50" s="10">
        <v>43725.439583333333</v>
      </c>
      <c r="E50" s="10">
        <v>43727.52847222222</v>
      </c>
      <c r="F50">
        <v>4033</v>
      </c>
      <c r="G50">
        <v>45</v>
      </c>
      <c r="I50">
        <v>3412</v>
      </c>
      <c r="J50">
        <v>38</v>
      </c>
    </row>
    <row r="51" spans="1:10" x14ac:dyDescent="0.3">
      <c r="A51" s="4">
        <v>48</v>
      </c>
      <c r="B51" s="5" t="s">
        <v>117</v>
      </c>
      <c r="C51" s="4" t="s">
        <v>63</v>
      </c>
      <c r="D51" s="10">
        <v>43725.440972222219</v>
      </c>
      <c r="E51" s="10">
        <v>43727.529861111114</v>
      </c>
      <c r="F51">
        <v>6294</v>
      </c>
      <c r="G51">
        <v>69</v>
      </c>
      <c r="I51">
        <v>5546</v>
      </c>
      <c r="J51">
        <v>61</v>
      </c>
    </row>
    <row r="52" spans="1:10" x14ac:dyDescent="0.3">
      <c r="A52" s="4">
        <v>49</v>
      </c>
      <c r="B52" s="5" t="s">
        <v>116</v>
      </c>
      <c r="C52" s="4" t="s">
        <v>92</v>
      </c>
      <c r="D52" s="10">
        <v>43725.461111111108</v>
      </c>
      <c r="E52" s="10">
        <v>43727.53125</v>
      </c>
      <c r="F52">
        <v>3900</v>
      </c>
      <c r="G52">
        <v>43</v>
      </c>
      <c r="I52">
        <v>3360</v>
      </c>
      <c r="J52">
        <v>37</v>
      </c>
    </row>
    <row r="53" spans="1:10" x14ac:dyDescent="0.3">
      <c r="A53" s="4">
        <v>50</v>
      </c>
      <c r="B53" s="5" t="s">
        <v>115</v>
      </c>
      <c r="C53" s="4" t="s">
        <v>57</v>
      </c>
      <c r="D53" s="10">
        <v>43725.443749999999</v>
      </c>
      <c r="E53" s="10">
        <v>43727.532638888886</v>
      </c>
      <c r="F53">
        <v>5941</v>
      </c>
      <c r="G53">
        <v>66</v>
      </c>
      <c r="I53">
        <v>4869</v>
      </c>
      <c r="J53">
        <v>54</v>
      </c>
    </row>
    <row r="54" spans="1:10" x14ac:dyDescent="0.3">
      <c r="A54" s="4">
        <v>51</v>
      </c>
      <c r="B54" s="5" t="s">
        <v>64</v>
      </c>
      <c r="C54" s="4" t="s">
        <v>63</v>
      </c>
      <c r="D54" s="10">
        <v>43725.445138888892</v>
      </c>
      <c r="E54" s="10">
        <v>43727.53402777778</v>
      </c>
      <c r="F54">
        <v>8214</v>
      </c>
      <c r="G54">
        <v>91</v>
      </c>
      <c r="I54">
        <v>7050</v>
      </c>
      <c r="J54">
        <v>78</v>
      </c>
    </row>
    <row r="55" spans="1:10" x14ac:dyDescent="0.3">
      <c r="A55" s="4">
        <v>52</v>
      </c>
      <c r="B55" s="5" t="s">
        <v>60</v>
      </c>
      <c r="C55" s="4" t="s">
        <v>59</v>
      </c>
      <c r="D55" s="10">
        <v>43725.446527777778</v>
      </c>
      <c r="E55" s="10">
        <v>43727.535416666666</v>
      </c>
      <c r="F55">
        <v>15857</v>
      </c>
      <c r="G55">
        <v>174</v>
      </c>
      <c r="I55">
        <v>12031</v>
      </c>
      <c r="J55">
        <v>132</v>
      </c>
    </row>
    <row r="56" spans="1:10" x14ac:dyDescent="0.3">
      <c r="A56" s="4">
        <v>53</v>
      </c>
      <c r="B56" s="5" t="s">
        <v>114</v>
      </c>
      <c r="C56" s="4" t="s">
        <v>3</v>
      </c>
      <c r="D56" s="10">
        <v>43725.447916666664</v>
      </c>
      <c r="E56" s="10">
        <v>43727.536805555559</v>
      </c>
      <c r="F56">
        <v>2162</v>
      </c>
      <c r="G56">
        <v>24</v>
      </c>
      <c r="I56">
        <v>1983</v>
      </c>
      <c r="J56">
        <v>22</v>
      </c>
    </row>
    <row r="57" spans="1:10" x14ac:dyDescent="0.3">
      <c r="A57" s="4">
        <v>54</v>
      </c>
      <c r="B57" s="5" t="s">
        <v>113</v>
      </c>
      <c r="C57" s="4" t="s">
        <v>92</v>
      </c>
      <c r="D57" s="10">
        <v>43725.449305555558</v>
      </c>
      <c r="E57" s="10">
        <v>43727.538194444445</v>
      </c>
      <c r="F57">
        <v>3795</v>
      </c>
      <c r="G57">
        <v>42</v>
      </c>
      <c r="I57">
        <v>3560</v>
      </c>
      <c r="J57">
        <v>39</v>
      </c>
    </row>
    <row r="58" spans="1:10" x14ac:dyDescent="0.3">
      <c r="A58" s="4">
        <v>55</v>
      </c>
      <c r="B58" s="5" t="s">
        <v>112</v>
      </c>
      <c r="C58" s="4" t="s">
        <v>4</v>
      </c>
      <c r="D58" s="10">
        <v>43725.450694444444</v>
      </c>
      <c r="E58" s="10">
        <v>43727.539583333331</v>
      </c>
      <c r="F58">
        <v>5327</v>
      </c>
      <c r="G58">
        <v>59</v>
      </c>
      <c r="I58">
        <v>4374</v>
      </c>
      <c r="J58">
        <v>48</v>
      </c>
    </row>
    <row r="59" spans="1:10" x14ac:dyDescent="0.3">
      <c r="A59" s="4">
        <v>56</v>
      </c>
      <c r="B59" s="5" t="s">
        <v>61</v>
      </c>
      <c r="C59" s="4" t="s">
        <v>2</v>
      </c>
      <c r="D59" s="10">
        <v>43725.45208333333</v>
      </c>
      <c r="E59" s="10">
        <v>43727.540972222225</v>
      </c>
      <c r="F59">
        <v>7842</v>
      </c>
      <c r="G59">
        <v>87</v>
      </c>
      <c r="I59">
        <v>7171</v>
      </c>
      <c r="J59">
        <v>79</v>
      </c>
    </row>
    <row r="60" spans="1:10" x14ac:dyDescent="0.3">
      <c r="A60" s="4">
        <v>57</v>
      </c>
      <c r="B60" s="5" t="s">
        <v>111</v>
      </c>
      <c r="C60" s="4" t="s">
        <v>57</v>
      </c>
      <c r="D60" s="10">
        <v>43725.46597222222</v>
      </c>
      <c r="E60" s="10">
        <v>43727.670138888891</v>
      </c>
      <c r="F60">
        <v>3237</v>
      </c>
      <c r="G60">
        <v>36</v>
      </c>
      <c r="I60">
        <v>2809</v>
      </c>
      <c r="J60">
        <v>31</v>
      </c>
    </row>
    <row r="61" spans="1:10" x14ac:dyDescent="0.3">
      <c r="A61" s="4">
        <v>58</v>
      </c>
      <c r="B61" s="5" t="s">
        <v>110</v>
      </c>
      <c r="C61" s="4" t="s">
        <v>3</v>
      </c>
      <c r="D61" s="10">
        <v>43725.467361111114</v>
      </c>
      <c r="E61" s="10">
        <v>43727.647916666669</v>
      </c>
      <c r="F61">
        <v>3297</v>
      </c>
      <c r="G61">
        <v>36</v>
      </c>
      <c r="I61">
        <v>2201</v>
      </c>
      <c r="J61">
        <v>24</v>
      </c>
    </row>
    <row r="62" spans="1:10" x14ac:dyDescent="0.3">
      <c r="A62" s="4">
        <v>59</v>
      </c>
      <c r="B62" s="5" t="s">
        <v>109</v>
      </c>
      <c r="C62" s="4" t="s">
        <v>59</v>
      </c>
      <c r="D62" s="10">
        <v>43725.46875</v>
      </c>
      <c r="E62" s="10">
        <v>43727.671527777777</v>
      </c>
      <c r="F62">
        <v>2848</v>
      </c>
      <c r="G62">
        <v>31</v>
      </c>
      <c r="I62">
        <v>2389</v>
      </c>
      <c r="J62">
        <v>26</v>
      </c>
    </row>
    <row r="63" spans="1:10" x14ac:dyDescent="0.3">
      <c r="A63" s="4">
        <v>60</v>
      </c>
      <c r="B63" s="5" t="s">
        <v>108</v>
      </c>
      <c r="C63" s="4" t="s">
        <v>92</v>
      </c>
      <c r="D63" s="10">
        <v>43725.470138888886</v>
      </c>
      <c r="E63" s="10">
        <v>43727.650694444441</v>
      </c>
      <c r="F63">
        <v>3099</v>
      </c>
      <c r="G63">
        <v>34</v>
      </c>
      <c r="I63">
        <v>2774</v>
      </c>
      <c r="J63">
        <v>31</v>
      </c>
    </row>
    <row r="64" spans="1:10" x14ac:dyDescent="0.3">
      <c r="A64" s="4">
        <v>61</v>
      </c>
      <c r="B64" s="5" t="s">
        <v>107</v>
      </c>
      <c r="C64" s="4" t="s">
        <v>3</v>
      </c>
      <c r="D64" s="10">
        <v>43725.47152777778</v>
      </c>
      <c r="E64" s="10">
        <v>43727.652083333334</v>
      </c>
      <c r="F64">
        <v>2510</v>
      </c>
      <c r="G64">
        <v>28</v>
      </c>
      <c r="I64">
        <v>2157</v>
      </c>
      <c r="J64">
        <v>24</v>
      </c>
    </row>
    <row r="65" spans="1:10" x14ac:dyDescent="0.3">
      <c r="A65" s="4">
        <v>62</v>
      </c>
      <c r="B65" s="5" t="s">
        <v>106</v>
      </c>
      <c r="C65" s="4" t="s">
        <v>92</v>
      </c>
      <c r="D65" s="10">
        <v>43725.472916666666</v>
      </c>
      <c r="E65" s="10">
        <v>43727.65347222222</v>
      </c>
      <c r="F65">
        <v>3590</v>
      </c>
      <c r="G65">
        <v>40</v>
      </c>
      <c r="I65">
        <v>3053</v>
      </c>
      <c r="J65">
        <v>34</v>
      </c>
    </row>
    <row r="66" spans="1:10" x14ac:dyDescent="0.3">
      <c r="A66" s="4">
        <v>63</v>
      </c>
      <c r="B66" s="5" t="s">
        <v>105</v>
      </c>
      <c r="C66" s="4" t="s">
        <v>59</v>
      </c>
      <c r="D66" s="10">
        <v>43725.474305555559</v>
      </c>
      <c r="E66" s="10">
        <v>43727.67291666667</v>
      </c>
      <c r="F66">
        <v>2681</v>
      </c>
      <c r="G66">
        <v>30</v>
      </c>
      <c r="I66">
        <v>2327</v>
      </c>
      <c r="J66">
        <v>26</v>
      </c>
    </row>
    <row r="67" spans="1:10" x14ac:dyDescent="0.3">
      <c r="A67" s="4">
        <v>64</v>
      </c>
      <c r="B67" s="5" t="s">
        <v>104</v>
      </c>
      <c r="C67" s="4" t="s">
        <v>2</v>
      </c>
      <c r="D67" s="10">
        <v>43725.475694444445</v>
      </c>
      <c r="E67" s="10">
        <v>43727.65625</v>
      </c>
      <c r="F67">
        <v>5449</v>
      </c>
      <c r="G67">
        <v>60</v>
      </c>
      <c r="I67">
        <v>4688</v>
      </c>
      <c r="J67">
        <v>52</v>
      </c>
    </row>
    <row r="68" spans="1:10" x14ac:dyDescent="0.3">
      <c r="A68" s="4">
        <v>65</v>
      </c>
      <c r="B68" s="5" t="s">
        <v>103</v>
      </c>
      <c r="C68" s="4" t="s">
        <v>57</v>
      </c>
      <c r="D68" s="10">
        <v>43725.477083333331</v>
      </c>
      <c r="E68" s="10">
        <v>43727.657638888886</v>
      </c>
      <c r="F68">
        <v>3999</v>
      </c>
      <c r="G68">
        <v>44</v>
      </c>
      <c r="I68">
        <v>3480</v>
      </c>
      <c r="J68">
        <v>38</v>
      </c>
    </row>
    <row r="69" spans="1:10" x14ac:dyDescent="0.3">
      <c r="A69" s="4">
        <v>66</v>
      </c>
      <c r="B69" s="5" t="s">
        <v>102</v>
      </c>
      <c r="C69" s="4" t="s">
        <v>2</v>
      </c>
      <c r="D69" s="10">
        <v>43725.478472222225</v>
      </c>
      <c r="E69" s="10">
        <v>43727.65902777778</v>
      </c>
      <c r="F69">
        <v>3633</v>
      </c>
      <c r="G69">
        <v>40</v>
      </c>
      <c r="I69">
        <v>3175</v>
      </c>
      <c r="J69">
        <v>35</v>
      </c>
    </row>
    <row r="70" spans="1:10" x14ac:dyDescent="0.3">
      <c r="A70" s="4">
        <v>67</v>
      </c>
      <c r="B70" s="5" t="s">
        <v>101</v>
      </c>
      <c r="C70" s="4" t="s">
        <v>4</v>
      </c>
      <c r="D70" s="10">
        <v>43725.479861111111</v>
      </c>
      <c r="E70" s="10">
        <v>43727.660416666666</v>
      </c>
      <c r="F70">
        <v>3411</v>
      </c>
      <c r="G70">
        <v>38</v>
      </c>
      <c r="I70">
        <v>3129</v>
      </c>
      <c r="J70">
        <v>35</v>
      </c>
    </row>
    <row r="71" spans="1:10" x14ac:dyDescent="0.3">
      <c r="A71" s="4">
        <v>68</v>
      </c>
      <c r="B71" s="5" t="s">
        <v>100</v>
      </c>
      <c r="C71" s="4" t="s">
        <v>59</v>
      </c>
      <c r="D71" s="10">
        <v>43725.481249999997</v>
      </c>
      <c r="E71" s="10">
        <v>43727.661805555559</v>
      </c>
      <c r="F71">
        <v>5076</v>
      </c>
      <c r="G71">
        <v>56</v>
      </c>
      <c r="I71">
        <v>4340</v>
      </c>
      <c r="J71">
        <v>48</v>
      </c>
    </row>
    <row r="72" spans="1:10" x14ac:dyDescent="0.3">
      <c r="A72" s="4">
        <v>69</v>
      </c>
      <c r="B72" s="5" t="s">
        <v>99</v>
      </c>
      <c r="C72" s="4" t="s">
        <v>2</v>
      </c>
      <c r="D72" s="10">
        <v>43725.482638888891</v>
      </c>
      <c r="E72" s="10">
        <v>43727.663194444445</v>
      </c>
      <c r="F72">
        <v>4707</v>
      </c>
      <c r="G72">
        <v>52</v>
      </c>
      <c r="I72">
        <v>4164</v>
      </c>
      <c r="J72">
        <v>46</v>
      </c>
    </row>
    <row r="73" spans="1:10" x14ac:dyDescent="0.3">
      <c r="A73" s="4">
        <v>70</v>
      </c>
      <c r="B73" s="5" t="s">
        <v>98</v>
      </c>
      <c r="C73" s="4" t="s">
        <v>3</v>
      </c>
      <c r="D73" s="10">
        <v>43725.484027777777</v>
      </c>
      <c r="E73" s="10">
        <v>43727.664583333331</v>
      </c>
      <c r="F73">
        <v>2980</v>
      </c>
      <c r="G73">
        <v>33</v>
      </c>
      <c r="I73">
        <v>2667</v>
      </c>
      <c r="J73">
        <v>29</v>
      </c>
    </row>
    <row r="74" spans="1:10" x14ac:dyDescent="0.3">
      <c r="A74" s="4">
        <v>71</v>
      </c>
      <c r="B74" s="5" t="s">
        <v>97</v>
      </c>
      <c r="C74" s="4" t="s">
        <v>57</v>
      </c>
      <c r="D74" s="10">
        <v>43725.488888888889</v>
      </c>
      <c r="E74" s="10">
        <v>43727.704861111109</v>
      </c>
      <c r="F74">
        <v>6404</v>
      </c>
      <c r="G74">
        <v>71</v>
      </c>
      <c r="I74">
        <v>5430</v>
      </c>
      <c r="J74">
        <v>60</v>
      </c>
    </row>
    <row r="75" spans="1:10" x14ac:dyDescent="0.3">
      <c r="A75" s="4">
        <v>72</v>
      </c>
      <c r="B75" s="5" t="s">
        <v>65</v>
      </c>
      <c r="C75" s="4" t="s">
        <v>4</v>
      </c>
      <c r="D75" s="10">
        <v>43725.490277777775</v>
      </c>
      <c r="E75" s="10">
        <v>43727.706250000003</v>
      </c>
      <c r="F75">
        <v>10651</v>
      </c>
      <c r="G75">
        <v>118</v>
      </c>
      <c r="I75">
        <v>8785</v>
      </c>
      <c r="J75">
        <v>97</v>
      </c>
    </row>
    <row r="76" spans="1:10" x14ac:dyDescent="0.3">
      <c r="A76" s="4">
        <v>73</v>
      </c>
      <c r="B76" s="5" t="s">
        <v>96</v>
      </c>
      <c r="C76" s="4" t="s">
        <v>4</v>
      </c>
      <c r="D76" s="10">
        <v>43725.491666666669</v>
      </c>
      <c r="E76" s="10">
        <v>43727.707638888889</v>
      </c>
      <c r="F76">
        <v>2988</v>
      </c>
      <c r="G76">
        <v>33</v>
      </c>
      <c r="I76">
        <v>2664</v>
      </c>
      <c r="J76">
        <v>29</v>
      </c>
    </row>
    <row r="77" spans="1:10" x14ac:dyDescent="0.3">
      <c r="A77" s="4">
        <v>74</v>
      </c>
      <c r="B77" s="5" t="s">
        <v>95</v>
      </c>
      <c r="C77" s="4" t="s">
        <v>63</v>
      </c>
      <c r="D77" s="10">
        <v>43725.493055555555</v>
      </c>
      <c r="E77" s="10">
        <v>43727.709027777775</v>
      </c>
      <c r="F77">
        <v>3528</v>
      </c>
      <c r="G77">
        <v>39</v>
      </c>
      <c r="I77">
        <v>3041</v>
      </c>
      <c r="J77">
        <v>34</v>
      </c>
    </row>
    <row r="78" spans="1:10" x14ac:dyDescent="0.3">
      <c r="A78" s="4">
        <v>75</v>
      </c>
      <c r="B78" s="5" t="s">
        <v>67</v>
      </c>
      <c r="C78" s="4" t="s">
        <v>57</v>
      </c>
      <c r="D78" s="10">
        <v>43725.494444444441</v>
      </c>
      <c r="E78" s="10">
        <v>43727.710416666669</v>
      </c>
      <c r="F78">
        <v>14382</v>
      </c>
      <c r="G78">
        <v>159</v>
      </c>
      <c r="I78">
        <v>11760</v>
      </c>
      <c r="J78">
        <v>130</v>
      </c>
    </row>
    <row r="79" spans="1:10" x14ac:dyDescent="0.3">
      <c r="A79" s="4">
        <v>76</v>
      </c>
      <c r="B79" s="5" t="s">
        <v>94</v>
      </c>
      <c r="C79" s="4" t="s">
        <v>63</v>
      </c>
      <c r="D79" s="10">
        <v>43725.495833333334</v>
      </c>
      <c r="E79" s="10">
        <v>43727.711805555555</v>
      </c>
      <c r="F79">
        <v>2537</v>
      </c>
      <c r="G79">
        <v>28</v>
      </c>
      <c r="I79">
        <v>2149</v>
      </c>
      <c r="J79">
        <v>24</v>
      </c>
    </row>
    <row r="80" spans="1:10" x14ac:dyDescent="0.3">
      <c r="A80" s="4">
        <v>77</v>
      </c>
      <c r="B80" s="5" t="s">
        <v>66</v>
      </c>
      <c r="C80" s="4" t="s">
        <v>63</v>
      </c>
      <c r="D80" s="10">
        <v>43725.49722222222</v>
      </c>
      <c r="E80" s="10">
        <v>43727.713194444441</v>
      </c>
      <c r="F80">
        <v>14601</v>
      </c>
      <c r="G80">
        <v>161</v>
      </c>
      <c r="I80">
        <v>12569</v>
      </c>
      <c r="J80">
        <v>139</v>
      </c>
    </row>
    <row r="81" spans="1:10" x14ac:dyDescent="0.3">
      <c r="A81" s="4">
        <v>78</v>
      </c>
      <c r="B81" s="5" t="s">
        <v>93</v>
      </c>
      <c r="C81" s="4" t="s">
        <v>92</v>
      </c>
      <c r="D81" s="10">
        <v>43725.498611111114</v>
      </c>
      <c r="E81" s="10">
        <v>43727.714583333334</v>
      </c>
      <c r="F81">
        <v>4939</v>
      </c>
      <c r="G81">
        <v>55</v>
      </c>
      <c r="I81">
        <v>4218</v>
      </c>
      <c r="J81">
        <v>47</v>
      </c>
    </row>
    <row r="82" spans="1:10" x14ac:dyDescent="0.3">
      <c r="A82" s="4">
        <v>1</v>
      </c>
      <c r="B82" s="5" t="s">
        <v>91</v>
      </c>
      <c r="C82" s="4" t="s">
        <v>53</v>
      </c>
    </row>
    <row r="83" spans="1:10" x14ac:dyDescent="0.3">
      <c r="A83" s="4">
        <v>2</v>
      </c>
      <c r="B83" s="5" t="s">
        <v>90</v>
      </c>
      <c r="C83" s="4" t="s">
        <v>51</v>
      </c>
    </row>
    <row r="84" spans="1:10" x14ac:dyDescent="0.3">
      <c r="A84" s="4">
        <v>3</v>
      </c>
      <c r="B84" s="5" t="s">
        <v>89</v>
      </c>
      <c r="C84" s="4" t="s">
        <v>53</v>
      </c>
    </row>
    <row r="85" spans="1:10" x14ac:dyDescent="0.3">
      <c r="A85" s="4">
        <v>4</v>
      </c>
      <c r="B85" s="5" t="s">
        <v>88</v>
      </c>
      <c r="C85" s="4" t="s">
        <v>51</v>
      </c>
    </row>
    <row r="86" spans="1:10" x14ac:dyDescent="0.3">
      <c r="A86" s="4">
        <v>5</v>
      </c>
      <c r="B86" s="5" t="s">
        <v>87</v>
      </c>
      <c r="C86" s="4" t="s">
        <v>51</v>
      </c>
    </row>
    <row r="87" spans="1:10" x14ac:dyDescent="0.3">
      <c r="A87" s="4">
        <v>6</v>
      </c>
      <c r="B87" s="5" t="s">
        <v>86</v>
      </c>
      <c r="C87" s="4" t="s">
        <v>53</v>
      </c>
    </row>
    <row r="88" spans="1:10" x14ac:dyDescent="0.3">
      <c r="A88" s="4">
        <v>7</v>
      </c>
      <c r="B88" s="5" t="s">
        <v>85</v>
      </c>
      <c r="C88" s="4" t="s">
        <v>53</v>
      </c>
    </row>
    <row r="89" spans="1:10" x14ac:dyDescent="0.3">
      <c r="A89" s="4">
        <v>8</v>
      </c>
      <c r="B89" s="5" t="s">
        <v>84</v>
      </c>
      <c r="C89" s="4" t="s">
        <v>57</v>
      </c>
    </row>
    <row r="90" spans="1:10" x14ac:dyDescent="0.3">
      <c r="A90" s="4">
        <v>9</v>
      </c>
      <c r="B90" s="5" t="s">
        <v>83</v>
      </c>
      <c r="C90" s="4" t="s">
        <v>53</v>
      </c>
    </row>
    <row r="91" spans="1:10" x14ac:dyDescent="0.3">
      <c r="A91" s="4">
        <v>10</v>
      </c>
      <c r="B91" s="5" t="s">
        <v>82</v>
      </c>
      <c r="C91" s="4" t="s">
        <v>57</v>
      </c>
    </row>
    <row r="92" spans="1:10" x14ac:dyDescent="0.3">
      <c r="A92" s="4">
        <v>11</v>
      </c>
      <c r="B92" s="5" t="s">
        <v>81</v>
      </c>
      <c r="C92" s="4" t="s">
        <v>57</v>
      </c>
    </row>
    <row r="93" spans="1:10" x14ac:dyDescent="0.3">
      <c r="A93" s="4">
        <v>12</v>
      </c>
      <c r="B93" s="5" t="s">
        <v>80</v>
      </c>
      <c r="C93" s="4" t="s">
        <v>57</v>
      </c>
    </row>
    <row r="94" spans="1:10" x14ac:dyDescent="0.3">
      <c r="A94" s="4">
        <v>13</v>
      </c>
      <c r="B94" s="5" t="s">
        <v>79</v>
      </c>
      <c r="C94" s="4" t="s">
        <v>51</v>
      </c>
    </row>
    <row r="95" spans="1:10" x14ac:dyDescent="0.3">
      <c r="A95" s="4">
        <v>14</v>
      </c>
      <c r="B95" s="5" t="s">
        <v>78</v>
      </c>
      <c r="C95" s="4" t="s">
        <v>51</v>
      </c>
    </row>
    <row r="96" spans="1:10" x14ac:dyDescent="0.3">
      <c r="A96" s="4">
        <v>15</v>
      </c>
      <c r="B96" s="5" t="s">
        <v>77</v>
      </c>
      <c r="C96" s="4" t="s">
        <v>53</v>
      </c>
    </row>
    <row r="97" spans="1:3" x14ac:dyDescent="0.3">
      <c r="A97" s="4">
        <v>16</v>
      </c>
      <c r="B97" s="5" t="s">
        <v>76</v>
      </c>
      <c r="C97" s="4" t="s">
        <v>53</v>
      </c>
    </row>
    <row r="98" spans="1:3" x14ac:dyDescent="0.3">
      <c r="A98" s="4">
        <v>17</v>
      </c>
      <c r="B98" s="5" t="s">
        <v>75</v>
      </c>
      <c r="C98" s="4" t="s">
        <v>53</v>
      </c>
    </row>
    <row r="99" spans="1:3" x14ac:dyDescent="0.3">
      <c r="A99" s="4">
        <v>18</v>
      </c>
      <c r="B99" s="5" t="s">
        <v>74</v>
      </c>
      <c r="C99" s="4" t="s">
        <v>53</v>
      </c>
    </row>
    <row r="100" spans="1:3" x14ac:dyDescent="0.3">
      <c r="A100" s="4">
        <v>19</v>
      </c>
      <c r="B100" s="5" t="s">
        <v>73</v>
      </c>
      <c r="C100" s="4" t="s">
        <v>51</v>
      </c>
    </row>
    <row r="101" spans="1:3" x14ac:dyDescent="0.3">
      <c r="A101" s="4">
        <v>20</v>
      </c>
      <c r="B101" s="5" t="s">
        <v>72</v>
      </c>
      <c r="C101" s="4" t="s">
        <v>51</v>
      </c>
    </row>
    <row r="102" spans="1:3" x14ac:dyDescent="0.3">
      <c r="A102" s="4">
        <v>21</v>
      </c>
      <c r="B102" s="5" t="s">
        <v>71</v>
      </c>
      <c r="C102" s="4" t="s">
        <v>57</v>
      </c>
    </row>
    <row r="103" spans="1:3" x14ac:dyDescent="0.3">
      <c r="A103" s="4">
        <v>22</v>
      </c>
      <c r="B103" s="5" t="s">
        <v>70</v>
      </c>
      <c r="C103" s="4" t="s">
        <v>57</v>
      </c>
    </row>
    <row r="104" spans="1:3" x14ac:dyDescent="0.3">
      <c r="A104" s="4">
        <v>23</v>
      </c>
      <c r="B104" s="5" t="s">
        <v>69</v>
      </c>
      <c r="C104" s="4" t="s">
        <v>57</v>
      </c>
    </row>
    <row r="105" spans="1:3" x14ac:dyDescent="0.3">
      <c r="A105" s="4">
        <v>24</v>
      </c>
      <c r="B105" s="5" t="s">
        <v>68</v>
      </c>
      <c r="C105" s="4" t="s">
        <v>57</v>
      </c>
    </row>
    <row r="106" spans="1:3" x14ac:dyDescent="0.3">
      <c r="A106" s="4">
        <v>25</v>
      </c>
      <c r="B106" s="5" t="s">
        <v>67</v>
      </c>
      <c r="C106" s="4" t="s">
        <v>57</v>
      </c>
    </row>
    <row r="107" spans="1:3" x14ac:dyDescent="0.3">
      <c r="A107" s="4">
        <v>26</v>
      </c>
      <c r="B107" s="5" t="s">
        <v>66</v>
      </c>
      <c r="C107" s="4" t="s">
        <v>63</v>
      </c>
    </row>
    <row r="108" spans="1:3" x14ac:dyDescent="0.3">
      <c r="A108" s="4">
        <v>27</v>
      </c>
      <c r="B108" s="5" t="s">
        <v>65</v>
      </c>
      <c r="C108" s="4" t="s">
        <v>4</v>
      </c>
    </row>
    <row r="109" spans="1:3" x14ac:dyDescent="0.3">
      <c r="A109" s="4">
        <v>28</v>
      </c>
      <c r="B109" s="5" t="s">
        <v>64</v>
      </c>
      <c r="C109" s="4" t="s">
        <v>63</v>
      </c>
    </row>
    <row r="110" spans="1:3" x14ac:dyDescent="0.3">
      <c r="A110" s="4">
        <v>29</v>
      </c>
      <c r="B110" s="5" t="s">
        <v>62</v>
      </c>
      <c r="C110" s="4" t="s">
        <v>4</v>
      </c>
    </row>
    <row r="111" spans="1:3" x14ac:dyDescent="0.3">
      <c r="A111" s="4">
        <v>30</v>
      </c>
      <c r="B111" s="5" t="s">
        <v>61</v>
      </c>
      <c r="C111" s="4" t="s">
        <v>2</v>
      </c>
    </row>
    <row r="112" spans="1:3" x14ac:dyDescent="0.3">
      <c r="A112" s="4">
        <v>31</v>
      </c>
      <c r="B112" s="5" t="s">
        <v>60</v>
      </c>
      <c r="C112" s="4" t="s">
        <v>59</v>
      </c>
    </row>
    <row r="113" spans="1:3" x14ac:dyDescent="0.3">
      <c r="A113" s="4">
        <v>32</v>
      </c>
      <c r="B113" s="5" t="s">
        <v>58</v>
      </c>
      <c r="C113" s="4" t="s">
        <v>57</v>
      </c>
    </row>
    <row r="114" spans="1:3" x14ac:dyDescent="0.3">
      <c r="A114" s="4">
        <v>33</v>
      </c>
      <c r="B114" s="5" t="s">
        <v>56</v>
      </c>
      <c r="C114" s="4" t="s">
        <v>3</v>
      </c>
    </row>
    <row r="115" spans="1:3" x14ac:dyDescent="0.3">
      <c r="A115" s="4">
        <v>34</v>
      </c>
      <c r="B115" s="5" t="s">
        <v>55</v>
      </c>
      <c r="C115" s="4" t="s">
        <v>51</v>
      </c>
    </row>
    <row r="116" spans="1:3" x14ac:dyDescent="0.3">
      <c r="A116" s="4">
        <v>35</v>
      </c>
      <c r="B116" s="5" t="s">
        <v>54</v>
      </c>
      <c r="C116" s="4" t="s">
        <v>53</v>
      </c>
    </row>
    <row r="117" spans="1:3" x14ac:dyDescent="0.3">
      <c r="A117" s="4">
        <v>36</v>
      </c>
      <c r="B117" s="5" t="s">
        <v>52</v>
      </c>
      <c r="C117" s="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Controls</vt:lpstr>
      <vt:lpstr>Day1</vt:lpstr>
      <vt:lpstr>Day4</vt:lpstr>
      <vt:lpstr>Day7</vt:lpstr>
      <vt:lpstr>Day14</vt:lpstr>
      <vt:lpstr>Example_Day16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</dc:creator>
  <cp:lastModifiedBy>Erin Rooney</cp:lastModifiedBy>
  <dcterms:created xsi:type="dcterms:W3CDTF">2019-11-02T22:49:48Z</dcterms:created>
  <dcterms:modified xsi:type="dcterms:W3CDTF">2022-04-22T17:50:03Z</dcterms:modified>
</cp:coreProperties>
</file>