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9957537bd189b1/Documents/R/R/R Datasets/FTC_transect/raw/"/>
    </mc:Choice>
  </mc:AlternateContent>
  <xr:revisionPtr revIDLastSave="0" documentId="8_{CECD2E80-4F61-4548-8229-B6AF99160ABF}" xr6:coauthVersionLast="47" xr6:coauthVersionMax="47" xr10:uidLastSave="{00000000-0000-0000-0000-000000000000}"/>
  <bookViews>
    <workbookView xWindow="-108" yWindow="-108" windowWidth="23256" windowHeight="12456" xr2:uid="{F43E3AD4-3D38-4CFC-9A6F-083CEBA6A2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3" i="1" l="1"/>
  <c r="W33" i="1"/>
  <c r="U33" i="1"/>
  <c r="Q33" i="1"/>
  <c r="O33" i="1"/>
  <c r="V33" i="1" s="1"/>
  <c r="M33" i="1"/>
  <c r="N33" i="1" s="1"/>
  <c r="L33" i="1"/>
  <c r="I33" i="1"/>
  <c r="W32" i="1"/>
  <c r="U32" i="1"/>
  <c r="Q32" i="1"/>
  <c r="AE32" i="1" s="1"/>
  <c r="O32" i="1"/>
  <c r="V32" i="1" s="1"/>
  <c r="N32" i="1"/>
  <c r="M32" i="1"/>
  <c r="L32" i="1"/>
  <c r="I32" i="1"/>
  <c r="AE31" i="1"/>
  <c r="W31" i="1"/>
  <c r="U31" i="1"/>
  <c r="Q31" i="1"/>
  <c r="O31" i="1"/>
  <c r="V31" i="1" s="1"/>
  <c r="M31" i="1"/>
  <c r="N31" i="1" s="1"/>
  <c r="L31" i="1"/>
  <c r="I31" i="1"/>
  <c r="AE30" i="1"/>
  <c r="W30" i="1"/>
  <c r="U30" i="1"/>
  <c r="Q30" i="1"/>
  <c r="O30" i="1"/>
  <c r="V30" i="1" s="1"/>
  <c r="M30" i="1"/>
  <c r="N30" i="1" s="1"/>
  <c r="L30" i="1"/>
  <c r="I30" i="1"/>
  <c r="W29" i="1"/>
  <c r="U29" i="1"/>
  <c r="Q29" i="1"/>
  <c r="AE29" i="1" s="1"/>
  <c r="O29" i="1"/>
  <c r="V29" i="1" s="1"/>
  <c r="N29" i="1"/>
  <c r="M29" i="1"/>
  <c r="L29" i="1"/>
  <c r="I29" i="1"/>
  <c r="AE28" i="1"/>
  <c r="W28" i="1"/>
  <c r="U28" i="1"/>
  <c r="Q28" i="1"/>
  <c r="O28" i="1"/>
  <c r="V28" i="1" s="1"/>
  <c r="M28" i="1"/>
  <c r="N28" i="1" s="1"/>
  <c r="L28" i="1"/>
  <c r="I28" i="1"/>
  <c r="AE27" i="1"/>
  <c r="W27" i="1"/>
  <c r="U27" i="1"/>
  <c r="Q27" i="1"/>
  <c r="O27" i="1"/>
  <c r="V27" i="1" s="1"/>
  <c r="M27" i="1"/>
  <c r="N27" i="1" s="1"/>
  <c r="L27" i="1"/>
  <c r="I27" i="1"/>
  <c r="W26" i="1"/>
  <c r="U26" i="1"/>
  <c r="Q26" i="1"/>
  <c r="AE26" i="1" s="1"/>
  <c r="O26" i="1"/>
  <c r="V26" i="1" s="1"/>
  <c r="N26" i="1"/>
  <c r="M26" i="1"/>
  <c r="L26" i="1"/>
  <c r="I26" i="1"/>
  <c r="AE25" i="1"/>
  <c r="W25" i="1"/>
  <c r="U25" i="1"/>
  <c r="Q25" i="1"/>
  <c r="O25" i="1"/>
  <c r="V25" i="1" s="1"/>
  <c r="M25" i="1"/>
  <c r="N25" i="1" s="1"/>
  <c r="L25" i="1"/>
  <c r="I25" i="1"/>
  <c r="AE24" i="1"/>
  <c r="W24" i="1"/>
  <c r="U24" i="1"/>
  <c r="Q24" i="1"/>
  <c r="O24" i="1"/>
  <c r="V24" i="1" s="1"/>
  <c r="M24" i="1"/>
  <c r="N24" i="1" s="1"/>
  <c r="L24" i="1"/>
  <c r="I24" i="1"/>
  <c r="W23" i="1"/>
  <c r="U23" i="1"/>
  <c r="Q23" i="1"/>
  <c r="AE23" i="1" s="1"/>
  <c r="O23" i="1"/>
  <c r="V23" i="1" s="1"/>
  <c r="N23" i="1"/>
  <c r="M23" i="1"/>
  <c r="L23" i="1"/>
  <c r="I23" i="1"/>
  <c r="AE22" i="1"/>
  <c r="W22" i="1"/>
  <c r="U22" i="1"/>
  <c r="Q22" i="1"/>
  <c r="O22" i="1"/>
  <c r="V22" i="1" s="1"/>
  <c r="M22" i="1"/>
  <c r="N22" i="1" s="1"/>
  <c r="L22" i="1"/>
  <c r="I22" i="1"/>
  <c r="AE21" i="1"/>
  <c r="W21" i="1"/>
  <c r="U21" i="1"/>
  <c r="Q21" i="1"/>
  <c r="O21" i="1"/>
  <c r="V21" i="1" s="1"/>
  <c r="M21" i="1"/>
  <c r="N21" i="1" s="1"/>
  <c r="L21" i="1"/>
  <c r="I21" i="1"/>
  <c r="W20" i="1"/>
  <c r="U20" i="1"/>
  <c r="Q20" i="1"/>
  <c r="AE20" i="1" s="1"/>
  <c r="O20" i="1"/>
  <c r="V20" i="1" s="1"/>
  <c r="N20" i="1"/>
  <c r="M20" i="1"/>
  <c r="L20" i="1"/>
  <c r="I20" i="1"/>
  <c r="AE19" i="1"/>
  <c r="W19" i="1"/>
  <c r="U19" i="1"/>
  <c r="Q19" i="1"/>
  <c r="O19" i="1"/>
  <c r="V19" i="1" s="1"/>
  <c r="M19" i="1"/>
  <c r="N19" i="1" s="1"/>
  <c r="L19" i="1"/>
  <c r="I19" i="1"/>
  <c r="AE18" i="1"/>
  <c r="W18" i="1"/>
  <c r="U18" i="1"/>
  <c r="Q18" i="1"/>
  <c r="O18" i="1"/>
  <c r="V18" i="1" s="1"/>
  <c r="M18" i="1"/>
  <c r="N18" i="1" s="1"/>
  <c r="L18" i="1"/>
  <c r="I18" i="1"/>
  <c r="W17" i="1"/>
  <c r="U17" i="1"/>
  <c r="Q17" i="1"/>
  <c r="AE17" i="1" s="1"/>
  <c r="O17" i="1"/>
  <c r="V17" i="1" s="1"/>
  <c r="N17" i="1"/>
  <c r="M17" i="1"/>
  <c r="L17" i="1"/>
  <c r="I17" i="1"/>
  <c r="AE16" i="1"/>
  <c r="W16" i="1"/>
  <c r="U16" i="1"/>
  <c r="Q16" i="1"/>
  <c r="O16" i="1"/>
  <c r="V16" i="1" s="1"/>
  <c r="M16" i="1"/>
  <c r="N16" i="1" s="1"/>
  <c r="L16" i="1"/>
  <c r="I16" i="1"/>
  <c r="AE15" i="1"/>
  <c r="W15" i="1"/>
  <c r="U15" i="1"/>
  <c r="Q15" i="1"/>
  <c r="O15" i="1"/>
  <c r="V15" i="1" s="1"/>
  <c r="M15" i="1"/>
  <c r="N15" i="1" s="1"/>
  <c r="L15" i="1"/>
  <c r="I15" i="1"/>
  <c r="W14" i="1"/>
  <c r="U14" i="1"/>
  <c r="Q14" i="1"/>
  <c r="AE14" i="1" s="1"/>
  <c r="O14" i="1"/>
  <c r="V14" i="1" s="1"/>
  <c r="N14" i="1"/>
  <c r="M14" i="1"/>
  <c r="L14" i="1"/>
  <c r="I14" i="1"/>
  <c r="AE13" i="1"/>
  <c r="W13" i="1"/>
  <c r="U13" i="1"/>
  <c r="Q13" i="1"/>
  <c r="O13" i="1"/>
  <c r="V13" i="1" s="1"/>
  <c r="M13" i="1"/>
  <c r="N13" i="1" s="1"/>
  <c r="L13" i="1"/>
  <c r="I13" i="1"/>
  <c r="AE12" i="1"/>
  <c r="W12" i="1"/>
  <c r="U12" i="1"/>
  <c r="Q12" i="1"/>
  <c r="O12" i="1"/>
  <c r="V12" i="1" s="1"/>
  <c r="M12" i="1"/>
  <c r="N12" i="1" s="1"/>
  <c r="L12" i="1"/>
  <c r="I12" i="1"/>
  <c r="W11" i="1"/>
  <c r="U11" i="1"/>
  <c r="Q11" i="1"/>
  <c r="AE11" i="1" s="1"/>
  <c r="O11" i="1"/>
  <c r="V11" i="1" s="1"/>
  <c r="N11" i="1"/>
  <c r="M11" i="1"/>
  <c r="L11" i="1"/>
  <c r="I11" i="1"/>
  <c r="AE10" i="1"/>
  <c r="W10" i="1"/>
  <c r="U10" i="1"/>
  <c r="Q10" i="1"/>
  <c r="O10" i="1"/>
  <c r="V10" i="1" s="1"/>
  <c r="M10" i="1"/>
  <c r="N10" i="1" s="1"/>
  <c r="L10" i="1"/>
  <c r="I10" i="1"/>
  <c r="AE9" i="1"/>
  <c r="W9" i="1"/>
  <c r="U9" i="1"/>
  <c r="Q9" i="1"/>
  <c r="O9" i="1"/>
  <c r="V9" i="1" s="1"/>
  <c r="M9" i="1"/>
  <c r="N9" i="1" s="1"/>
  <c r="L9" i="1"/>
  <c r="I9" i="1"/>
  <c r="W8" i="1"/>
  <c r="U8" i="1"/>
  <c r="Q8" i="1"/>
  <c r="AE8" i="1" s="1"/>
  <c r="O8" i="1"/>
  <c r="V8" i="1" s="1"/>
  <c r="N8" i="1"/>
  <c r="M8" i="1"/>
  <c r="L8" i="1"/>
  <c r="I8" i="1"/>
  <c r="AE7" i="1"/>
  <c r="W7" i="1"/>
  <c r="U7" i="1"/>
  <c r="Q7" i="1"/>
  <c r="O7" i="1"/>
  <c r="V7" i="1" s="1"/>
  <c r="M7" i="1"/>
  <c r="N7" i="1" s="1"/>
  <c r="L7" i="1"/>
  <c r="I7" i="1"/>
  <c r="AE6" i="1"/>
  <c r="W6" i="1"/>
  <c r="U6" i="1"/>
  <c r="Q6" i="1"/>
  <c r="O6" i="1"/>
  <c r="V6" i="1" s="1"/>
  <c r="M6" i="1"/>
  <c r="N6" i="1" s="1"/>
  <c r="L6" i="1"/>
  <c r="I6" i="1"/>
  <c r="W5" i="1"/>
  <c r="U5" i="1"/>
  <c r="Q5" i="1"/>
  <c r="AE5" i="1" s="1"/>
  <c r="O5" i="1"/>
  <c r="V5" i="1" s="1"/>
  <c r="N5" i="1"/>
  <c r="M5" i="1"/>
  <c r="L5" i="1"/>
  <c r="I5" i="1"/>
  <c r="AE4" i="1"/>
  <c r="W4" i="1"/>
  <c r="U4" i="1"/>
  <c r="Q4" i="1"/>
  <c r="O4" i="1"/>
  <c r="V4" i="1" s="1"/>
  <c r="M4" i="1"/>
  <c r="N4" i="1" s="1"/>
  <c r="L4" i="1"/>
  <c r="I4" i="1"/>
  <c r="Z15" i="1" l="1"/>
  <c r="Y15" i="1"/>
  <c r="Z21" i="1"/>
  <c r="Y21" i="1"/>
  <c r="AA21" i="1" s="1"/>
  <c r="AB21" i="1" s="1"/>
  <c r="AC21" i="1" s="1"/>
  <c r="AF21" i="1" s="1"/>
  <c r="Z27" i="1"/>
  <c r="Y27" i="1"/>
  <c r="Z33" i="1"/>
  <c r="Y33" i="1"/>
  <c r="Z8" i="1"/>
  <c r="Y8" i="1"/>
  <c r="AA8" i="1" s="1"/>
  <c r="AB8" i="1" s="1"/>
  <c r="AC8" i="1" s="1"/>
  <c r="AF8" i="1" s="1"/>
  <c r="Z14" i="1"/>
  <c r="Y14" i="1"/>
  <c r="AA14" i="1" s="1"/>
  <c r="AB14" i="1" s="1"/>
  <c r="AC14" i="1" s="1"/>
  <c r="AF14" i="1" s="1"/>
  <c r="Z20" i="1"/>
  <c r="Y20" i="1"/>
  <c r="Z26" i="1"/>
  <c r="Y26" i="1"/>
  <c r="AA26" i="1" s="1"/>
  <c r="AB26" i="1" s="1"/>
  <c r="AC26" i="1" s="1"/>
  <c r="AF26" i="1" s="1"/>
  <c r="Z29" i="1"/>
  <c r="Y29" i="1"/>
  <c r="Z6" i="1"/>
  <c r="Y6" i="1"/>
  <c r="Z9" i="1"/>
  <c r="Y9" i="1"/>
  <c r="AA9" i="1" s="1"/>
  <c r="AB9" i="1" s="1"/>
  <c r="AC9" i="1" s="1"/>
  <c r="AF9" i="1" s="1"/>
  <c r="Z18" i="1"/>
  <c r="Y18" i="1"/>
  <c r="AA18" i="1" s="1"/>
  <c r="AB18" i="1" s="1"/>
  <c r="AC18" i="1" s="1"/>
  <c r="AF18" i="1" s="1"/>
  <c r="Z24" i="1"/>
  <c r="Y24" i="1"/>
  <c r="Z30" i="1"/>
  <c r="Y30" i="1"/>
  <c r="AA30" i="1" s="1"/>
  <c r="AB30" i="1" s="1"/>
  <c r="AC30" i="1" s="1"/>
  <c r="AF30" i="1" s="1"/>
  <c r="Z5" i="1"/>
  <c r="Y5" i="1"/>
  <c r="Z11" i="1"/>
  <c r="Y11" i="1"/>
  <c r="Z17" i="1"/>
  <c r="Y17" i="1"/>
  <c r="AA17" i="1" s="1"/>
  <c r="AB17" i="1" s="1"/>
  <c r="AC17" i="1" s="1"/>
  <c r="AF17" i="1" s="1"/>
  <c r="Z23" i="1"/>
  <c r="Y23" i="1"/>
  <c r="AA23" i="1" s="1"/>
  <c r="AB23" i="1" s="1"/>
  <c r="AC23" i="1" s="1"/>
  <c r="AF23" i="1" s="1"/>
  <c r="Z32" i="1"/>
  <c r="Y32" i="1"/>
  <c r="Z12" i="1"/>
  <c r="Y12" i="1"/>
  <c r="AA12" i="1" s="1"/>
  <c r="AB12" i="1" s="1"/>
  <c r="AC12" i="1" s="1"/>
  <c r="AF12" i="1" s="1"/>
  <c r="Z4" i="1"/>
  <c r="Y4" i="1"/>
  <c r="Z7" i="1"/>
  <c r="Y7" i="1"/>
  <c r="Z10" i="1"/>
  <c r="Y10" i="1"/>
  <c r="AA10" i="1" s="1"/>
  <c r="AB10" i="1" s="1"/>
  <c r="AC10" i="1" s="1"/>
  <c r="AF10" i="1" s="1"/>
  <c r="Z13" i="1"/>
  <c r="Y13" i="1"/>
  <c r="AA13" i="1" s="1"/>
  <c r="AB13" i="1" s="1"/>
  <c r="AC13" i="1" s="1"/>
  <c r="AF13" i="1" s="1"/>
  <c r="Z16" i="1"/>
  <c r="Y16" i="1"/>
  <c r="Z19" i="1"/>
  <c r="Y19" i="1"/>
  <c r="AA19" i="1" s="1"/>
  <c r="AB19" i="1" s="1"/>
  <c r="AC19" i="1" s="1"/>
  <c r="AF19" i="1" s="1"/>
  <c r="Z22" i="1"/>
  <c r="Y22" i="1"/>
  <c r="Z25" i="1"/>
  <c r="Y25" i="1"/>
  <c r="Z28" i="1"/>
  <c r="Y28" i="1"/>
  <c r="AA28" i="1" s="1"/>
  <c r="AB28" i="1" s="1"/>
  <c r="AC28" i="1" s="1"/>
  <c r="AF28" i="1" s="1"/>
  <c r="Z31" i="1"/>
  <c r="Y31" i="1"/>
  <c r="AA31" i="1" s="1"/>
  <c r="AB31" i="1" s="1"/>
  <c r="AC31" i="1" s="1"/>
  <c r="AF31" i="1" s="1"/>
  <c r="AA25" i="1" l="1"/>
  <c r="AB25" i="1" s="1"/>
  <c r="AC25" i="1" s="1"/>
  <c r="AF25" i="1" s="1"/>
  <c r="AA7" i="1"/>
  <c r="AB7" i="1" s="1"/>
  <c r="AC7" i="1" s="1"/>
  <c r="AF7" i="1" s="1"/>
  <c r="AA11" i="1"/>
  <c r="AB11" i="1" s="1"/>
  <c r="AC11" i="1" s="1"/>
  <c r="AF11" i="1" s="1"/>
  <c r="AA6" i="1"/>
  <c r="AB6" i="1" s="1"/>
  <c r="AC6" i="1" s="1"/>
  <c r="AF6" i="1" s="1"/>
  <c r="AA33" i="1"/>
  <c r="AB33" i="1" s="1"/>
  <c r="AC33" i="1" s="1"/>
  <c r="AF33" i="1" s="1"/>
  <c r="AA22" i="1"/>
  <c r="AB22" i="1" s="1"/>
  <c r="AC22" i="1" s="1"/>
  <c r="AF22" i="1" s="1"/>
  <c r="AA4" i="1"/>
  <c r="AB4" i="1" s="1"/>
  <c r="AC4" i="1" s="1"/>
  <c r="AF4" i="1" s="1"/>
  <c r="AA5" i="1"/>
  <c r="AB5" i="1" s="1"/>
  <c r="AC5" i="1" s="1"/>
  <c r="AF5" i="1" s="1"/>
  <c r="AA29" i="1"/>
  <c r="AB29" i="1" s="1"/>
  <c r="AC29" i="1" s="1"/>
  <c r="AF29" i="1" s="1"/>
  <c r="AA27" i="1"/>
  <c r="AB27" i="1" s="1"/>
  <c r="AC27" i="1" s="1"/>
  <c r="AF27" i="1" s="1"/>
  <c r="AA16" i="1"/>
  <c r="AB16" i="1" s="1"/>
  <c r="AC16" i="1" s="1"/>
  <c r="AF16" i="1" s="1"/>
  <c r="AA32" i="1"/>
  <c r="AB32" i="1" s="1"/>
  <c r="AC32" i="1" s="1"/>
  <c r="AF32" i="1" s="1"/>
  <c r="AA24" i="1"/>
  <c r="AB24" i="1" s="1"/>
  <c r="AC24" i="1" s="1"/>
  <c r="AF24" i="1" s="1"/>
  <c r="AA20" i="1"/>
  <c r="AB20" i="1" s="1"/>
  <c r="AC20" i="1" s="1"/>
  <c r="AF20" i="1" s="1"/>
  <c r="AA15" i="1"/>
  <c r="AB15" i="1" s="1"/>
  <c r="AC15" i="1" s="1"/>
  <c r="AF15" i="1" s="1"/>
</calcChain>
</file>

<file path=xl/sharedStrings.xml><?xml version="1.0" encoding="utf-8"?>
<sst xmlns="http://schemas.openxmlformats.org/spreadsheetml/2006/main" count="150" uniqueCount="71">
  <si>
    <t>Day 8</t>
  </si>
  <si>
    <t>10 grams dry soil/2.65g/mL dry soil bulk density</t>
  </si>
  <si>
    <t>Fresh soil added - 10 grams</t>
  </si>
  <si>
    <t>Jar -(tube + dry soil + water)</t>
  </si>
  <si>
    <t>12 x Gas Volume x change in 12C/(Gas constant x T x 1000 x dry soil g)</t>
  </si>
  <si>
    <t>Divide ug C by incubation time in hours</t>
  </si>
  <si>
    <t>Multiply rate by 24 hours for day 1 gain</t>
  </si>
  <si>
    <t>m/d/yyyy, hh:mm</t>
  </si>
  <si>
    <t>(ppm)</t>
  </si>
  <si>
    <t>(h)</t>
  </si>
  <si>
    <t>ppm 12CO2</t>
  </si>
  <si>
    <t>ppm 13CO2</t>
  </si>
  <si>
    <t>%</t>
  </si>
  <si>
    <t>mL</t>
  </si>
  <si>
    <t>g</t>
  </si>
  <si>
    <t>L atm/molK</t>
  </si>
  <si>
    <t>K</t>
  </si>
  <si>
    <t>ug</t>
  </si>
  <si>
    <t>ug CO2/g dry soil/hour</t>
  </si>
  <si>
    <t>ug CO2/g dry soil/day</t>
  </si>
  <si>
    <t>JAR</t>
  </si>
  <si>
    <t>Site ID</t>
  </si>
  <si>
    <t>Depth</t>
  </si>
  <si>
    <t>TRT</t>
  </si>
  <si>
    <t>Last Measure Time [Day8]</t>
  </si>
  <si>
    <t>Day14_TIME</t>
  </si>
  <si>
    <t>Day14_12C</t>
  </si>
  <si>
    <t>Day14_13C</t>
  </si>
  <si>
    <t>Incubation Time Since Last Measure</t>
  </si>
  <si>
    <t>Last Measure of 12CO2</t>
  </si>
  <si>
    <t>Last Measure of 13CO2</t>
  </si>
  <si>
    <t>Gain 12CO2 Since Last Measure</t>
  </si>
  <si>
    <t>Gain 13CO2 Since Last Measure</t>
  </si>
  <si>
    <t>Ratio 13C/12C</t>
  </si>
  <si>
    <t>Jar Volume</t>
  </si>
  <si>
    <t>Falcon Tube Volume</t>
  </si>
  <si>
    <t>Dry Soil Volume</t>
  </si>
  <si>
    <t>Fresh Soil Weight</t>
  </si>
  <si>
    <t>Existing Soil Water Volume</t>
  </si>
  <si>
    <t>Added Water Volume</t>
  </si>
  <si>
    <t>Total Soil Water Volume</t>
  </si>
  <si>
    <t>Gas Volume</t>
  </si>
  <si>
    <t>Gas Constant</t>
  </si>
  <si>
    <t>T</t>
  </si>
  <si>
    <t>Gain in ug 12C per g soil</t>
  </si>
  <si>
    <t>Gain in ug 13C per g soil</t>
  </si>
  <si>
    <t>Total ug C per g soil gain</t>
  </si>
  <si>
    <t>Rate CO2 per hour</t>
  </si>
  <si>
    <t>Day1 - 24 hour Gain of CO2</t>
  </si>
  <si>
    <t>OC.g100g</t>
  </si>
  <si>
    <t>weight of OC in dry soil</t>
  </si>
  <si>
    <t>gain ug per g OC</t>
  </si>
  <si>
    <t>HEALY</t>
  </si>
  <si>
    <t>16-30</t>
  </si>
  <si>
    <t>CON</t>
  </si>
  <si>
    <t>12-24</t>
  </si>
  <si>
    <t>40-54</t>
  </si>
  <si>
    <t>TOOL</t>
  </si>
  <si>
    <t>41-50</t>
  </si>
  <si>
    <t>28-38</t>
  </si>
  <si>
    <t>40-50</t>
  </si>
  <si>
    <t>50-58</t>
  </si>
  <si>
    <t>30-40</t>
  </si>
  <si>
    <t>38-44</t>
  </si>
  <si>
    <t>24-33</t>
  </si>
  <si>
    <t>28-34</t>
  </si>
  <si>
    <t>60-67</t>
  </si>
  <si>
    <t>50-60</t>
  </si>
  <si>
    <t>44-58</t>
  </si>
  <si>
    <t>30-38</t>
  </si>
  <si>
    <t>FTC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</si>
</sst>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left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center" wrapText="1"/>
    </xf>
    <xf numFmtId="22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BA4B9-2EEF-4627-BD41-8DB017313891}">
  <dimension ref="A1:AF117"/>
  <sheetViews>
    <sheetView tabSelected="1" workbookViewId="0">
      <selection sqref="A1:XFD1048576"/>
    </sheetView>
  </sheetViews>
  <sheetFormatPr defaultRowHeight="14.4" x14ac:dyDescent="0.3"/>
  <cols>
    <col min="1" max="1" width="8.88671875" style="11"/>
    <col min="2" max="2" width="13.33203125" style="11" bestFit="1" customWidth="1"/>
    <col min="3" max="3" width="13.33203125" style="11" customWidth="1"/>
    <col min="4" max="4" width="8.88671875" style="11"/>
    <col min="5" max="5" width="24" customWidth="1"/>
    <col min="6" max="6" width="21.6640625" customWidth="1"/>
    <col min="7" max="7" width="17.33203125" customWidth="1"/>
    <col min="8" max="8" width="16.109375" customWidth="1"/>
    <col min="9" max="9" width="13.88671875" customWidth="1"/>
    <col min="12" max="12" width="12.88671875" customWidth="1"/>
    <col min="13" max="13" width="11.33203125" customWidth="1"/>
    <col min="17" max="18" width="13.5546875" customWidth="1"/>
    <col min="25" max="25" width="13.5546875" customWidth="1"/>
    <col min="28" max="28" width="10.88671875" customWidth="1"/>
  </cols>
  <sheetData>
    <row r="1" spans="1:32" ht="114.75" customHeight="1" x14ac:dyDescent="0.3">
      <c r="A1" s="1"/>
      <c r="B1" s="1"/>
      <c r="C1" s="1"/>
      <c r="D1" s="1"/>
      <c r="J1" s="2" t="s">
        <v>0</v>
      </c>
      <c r="Q1" s="2" t="s">
        <v>1</v>
      </c>
      <c r="R1" s="2"/>
      <c r="S1" s="2" t="s">
        <v>2</v>
      </c>
      <c r="V1" s="2" t="s">
        <v>3</v>
      </c>
      <c r="W1" s="2">
        <v>8.2059999999999994E-2</v>
      </c>
      <c r="X1" s="2">
        <v>296</v>
      </c>
      <c r="Y1" s="2" t="s">
        <v>4</v>
      </c>
      <c r="AB1" s="2" t="s">
        <v>5</v>
      </c>
      <c r="AC1" s="2" t="s">
        <v>6</v>
      </c>
    </row>
    <row r="2" spans="1:32" ht="58.5" customHeight="1" x14ac:dyDescent="0.3">
      <c r="A2" s="3"/>
      <c r="B2" s="3"/>
      <c r="C2" s="3"/>
      <c r="D2" s="3"/>
      <c r="E2" t="s">
        <v>7</v>
      </c>
      <c r="F2" t="s">
        <v>7</v>
      </c>
      <c r="G2" t="s">
        <v>8</v>
      </c>
      <c r="H2" t="s">
        <v>8</v>
      </c>
      <c r="I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13</v>
      </c>
      <c r="Q2" t="s">
        <v>13</v>
      </c>
      <c r="R2" t="s">
        <v>14</v>
      </c>
      <c r="S2" t="s">
        <v>13</v>
      </c>
      <c r="T2" t="s">
        <v>13</v>
      </c>
      <c r="U2" t="s">
        <v>13</v>
      </c>
      <c r="V2" t="s">
        <v>13</v>
      </c>
      <c r="W2" s="2" t="s">
        <v>15</v>
      </c>
      <c r="X2" t="s">
        <v>16</v>
      </c>
      <c r="AA2" t="s">
        <v>17</v>
      </c>
      <c r="AB2" s="2" t="s">
        <v>18</v>
      </c>
      <c r="AC2" s="2" t="s">
        <v>19</v>
      </c>
    </row>
    <row r="3" spans="1:32" ht="58.2" thickBot="1" x14ac:dyDescent="0.35">
      <c r="A3" s="4" t="s">
        <v>20</v>
      </c>
      <c r="B3" s="4" t="s">
        <v>21</v>
      </c>
      <c r="C3" s="4" t="s">
        <v>22</v>
      </c>
      <c r="D3" s="4" t="s">
        <v>23</v>
      </c>
      <c r="E3" s="5" t="s">
        <v>24</v>
      </c>
      <c r="F3" s="5" t="s">
        <v>25</v>
      </c>
      <c r="G3" s="5" t="s">
        <v>26</v>
      </c>
      <c r="H3" s="5" t="s">
        <v>27</v>
      </c>
      <c r="I3" s="6" t="s">
        <v>28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7" t="s">
        <v>34</v>
      </c>
      <c r="P3" s="7" t="s">
        <v>35</v>
      </c>
      <c r="Q3" s="6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6" t="s">
        <v>45</v>
      </c>
      <c r="AA3" s="6" t="s">
        <v>46</v>
      </c>
      <c r="AB3" s="6" t="s">
        <v>47</v>
      </c>
      <c r="AC3" s="6" t="s">
        <v>48</v>
      </c>
      <c r="AD3" t="s">
        <v>49</v>
      </c>
      <c r="AE3" s="6" t="s">
        <v>50</v>
      </c>
      <c r="AF3" s="6" t="s">
        <v>51</v>
      </c>
    </row>
    <row r="4" spans="1:32" ht="15" thickTop="1" x14ac:dyDescent="0.3">
      <c r="A4">
        <v>1</v>
      </c>
      <c r="B4" t="s">
        <v>52</v>
      </c>
      <c r="C4" t="s">
        <v>53</v>
      </c>
      <c r="D4" t="s">
        <v>54</v>
      </c>
      <c r="E4" s="8">
        <v>43652.427083333336</v>
      </c>
      <c r="F4" s="8">
        <v>43659.397916666669</v>
      </c>
      <c r="G4">
        <v>9377.9508318709704</v>
      </c>
      <c r="H4">
        <v>103.515257600323</v>
      </c>
      <c r="I4" s="9">
        <f>(F4-E4)*24</f>
        <v>167.29999999998836</v>
      </c>
      <c r="J4">
        <v>473.66327212217755</v>
      </c>
      <c r="K4">
        <v>5.3098839302258076</v>
      </c>
      <c r="L4">
        <f>(G4-J4)</f>
        <v>8904.2875597487928</v>
      </c>
      <c r="M4">
        <f>(H4-K4)</f>
        <v>98.205373670097188</v>
      </c>
      <c r="N4">
        <f>M4/L4</f>
        <v>1.1028998447223076E-2</v>
      </c>
      <c r="O4">
        <f>940</f>
        <v>940</v>
      </c>
      <c r="P4">
        <v>12.936</v>
      </c>
      <c r="Q4">
        <f>(R4-S4)/2.65</f>
        <v>11.646415094339623</v>
      </c>
      <c r="R4">
        <v>37.090000000000003</v>
      </c>
      <c r="S4">
        <v>6.2270000000000003</v>
      </c>
      <c r="T4">
        <v>0</v>
      </c>
      <c r="U4">
        <f>S4+T4</f>
        <v>6.2270000000000003</v>
      </c>
      <c r="V4">
        <f>O4-(P4+Q4+U4)</f>
        <v>909.19058490566033</v>
      </c>
      <c r="W4">
        <f>0.08206</f>
        <v>8.2059999999999994E-2</v>
      </c>
      <c r="X4">
        <v>296</v>
      </c>
      <c r="Y4">
        <f>12*V4*L4/(W4*X4*1000*10)</f>
        <v>399.95591959490093</v>
      </c>
      <c r="Z4">
        <f>13*V4*M4/(W4*X4*1000*10)</f>
        <v>4.7787059841839934</v>
      </c>
      <c r="AA4">
        <f>Y4+Z4</f>
        <v>404.73462557908493</v>
      </c>
      <c r="AB4">
        <f>AA4/I4</f>
        <v>2.4192147374722839</v>
      </c>
      <c r="AC4">
        <f>AB4*24</f>
        <v>58.06115369933481</v>
      </c>
      <c r="AD4">
        <v>22.383377666666664</v>
      </c>
      <c r="AE4">
        <f>(AD4/100)*Q4</f>
        <v>2.6068610751937107</v>
      </c>
      <c r="AF4">
        <f>(AC4*100)/AD4</f>
        <v>259.39406716886839</v>
      </c>
    </row>
    <row r="5" spans="1:32" x14ac:dyDescent="0.3">
      <c r="A5">
        <v>2</v>
      </c>
      <c r="B5" t="s">
        <v>52</v>
      </c>
      <c r="C5" s="10" t="s">
        <v>55</v>
      </c>
      <c r="D5" t="s">
        <v>54</v>
      </c>
      <c r="E5" s="8">
        <v>43652.428472222222</v>
      </c>
      <c r="F5" s="8">
        <v>43659.399305555555</v>
      </c>
      <c r="G5">
        <v>7902.5426039967697</v>
      </c>
      <c r="H5">
        <v>87.179918213612893</v>
      </c>
      <c r="I5" s="9">
        <f t="shared" ref="I5:I33" si="0">(F5-E5)*24</f>
        <v>167.29999999998836</v>
      </c>
      <c r="J5">
        <v>473.66327212217755</v>
      </c>
      <c r="K5">
        <v>5.3098839302258076</v>
      </c>
      <c r="L5">
        <f t="shared" ref="L5:M33" si="1">(G5-J5)</f>
        <v>7428.879331874592</v>
      </c>
      <c r="M5">
        <f t="shared" si="1"/>
        <v>81.870034283387085</v>
      </c>
      <c r="N5">
        <f t="shared" ref="N5:N33" si="2">M5/L5</f>
        <v>1.1020509369712448E-2</v>
      </c>
      <c r="O5">
        <f>940</f>
        <v>940</v>
      </c>
      <c r="P5">
        <v>12.936</v>
      </c>
      <c r="Q5">
        <f t="shared" ref="Q5:Q33" si="3">(R5-S5)/2.65</f>
        <v>8.6373584905660383</v>
      </c>
      <c r="R5">
        <v>27.88</v>
      </c>
      <c r="S5">
        <v>4.9910000000000005</v>
      </c>
      <c r="T5">
        <v>0</v>
      </c>
      <c r="U5">
        <f t="shared" ref="U5:U33" si="4">S5+T5</f>
        <v>4.9910000000000005</v>
      </c>
      <c r="V5">
        <f t="shared" ref="V5:V33" si="5">O5-(P5+Q5+U5)</f>
        <v>913.43564150943394</v>
      </c>
      <c r="W5">
        <f t="shared" ref="W5:W33" si="6">0.08206</f>
        <v>8.2059999999999994E-2</v>
      </c>
      <c r="X5">
        <v>296</v>
      </c>
      <c r="Y5">
        <f t="shared" ref="Y5:Y33" si="7">12*V5*L5/(W5*X5*1000*10)</f>
        <v>335.24266151038347</v>
      </c>
      <c r="Z5">
        <f t="shared" ref="Z5:Z33" si="8">13*V5*M5/(W5*X5*1000*10)</f>
        <v>4.0024236333277292</v>
      </c>
      <c r="AA5">
        <f t="shared" ref="AA5:AA33" si="9">Y5+Z5</f>
        <v>339.24508514371121</v>
      </c>
      <c r="AB5">
        <f t="shared" ref="AB5:AB33" si="10">AA5/I5</f>
        <v>2.0277650038477875</v>
      </c>
      <c r="AC5">
        <f t="shared" ref="AC5:AC33" si="11">AB5*24</f>
        <v>48.666360092346899</v>
      </c>
      <c r="AD5">
        <v>38.127872333333329</v>
      </c>
      <c r="AE5">
        <f t="shared" ref="AE5:AE33" si="12">(AD5/100)*Q5</f>
        <v>3.2932410182553458</v>
      </c>
      <c r="AF5">
        <f t="shared" ref="AF5:AF33" si="13">(AC5*100)/AD5</f>
        <v>127.63985272212602</v>
      </c>
    </row>
    <row r="6" spans="1:32" x14ac:dyDescent="0.3">
      <c r="A6">
        <v>3</v>
      </c>
      <c r="B6" t="s">
        <v>52</v>
      </c>
      <c r="C6" t="s">
        <v>56</v>
      </c>
      <c r="D6" t="s">
        <v>54</v>
      </c>
      <c r="E6" s="8">
        <v>43652.429860995369</v>
      </c>
      <c r="F6" s="8">
        <v>43659.400694328702</v>
      </c>
      <c r="G6">
        <v>3847.9307587193498</v>
      </c>
      <c r="H6">
        <v>42.509502341774201</v>
      </c>
      <c r="I6" s="9">
        <f t="shared" si="0"/>
        <v>167.29999999998836</v>
      </c>
      <c r="J6">
        <v>473.66327212217755</v>
      </c>
      <c r="K6">
        <v>5.3098839302258076</v>
      </c>
      <c r="L6">
        <f t="shared" si="1"/>
        <v>3374.2674865971721</v>
      </c>
      <c r="M6">
        <f t="shared" si="1"/>
        <v>37.199618411548393</v>
      </c>
      <c r="N6">
        <f t="shared" si="2"/>
        <v>1.1024501927991155E-2</v>
      </c>
      <c r="O6">
        <f>940</f>
        <v>940</v>
      </c>
      <c r="P6">
        <v>12.936</v>
      </c>
      <c r="Q6">
        <f t="shared" si="3"/>
        <v>8.0215094339622652</v>
      </c>
      <c r="R6">
        <v>25.3</v>
      </c>
      <c r="S6">
        <v>4.0430000000000001</v>
      </c>
      <c r="T6">
        <v>0</v>
      </c>
      <c r="U6">
        <f t="shared" si="4"/>
        <v>4.0430000000000001</v>
      </c>
      <c r="V6">
        <f t="shared" si="5"/>
        <v>914.99949056603771</v>
      </c>
      <c r="W6">
        <f t="shared" si="6"/>
        <v>8.2059999999999994E-2</v>
      </c>
      <c r="X6">
        <v>296</v>
      </c>
      <c r="Y6">
        <f t="shared" si="7"/>
        <v>152.53109283599133</v>
      </c>
      <c r="Z6">
        <f t="shared" si="8"/>
        <v>1.8217109376363996</v>
      </c>
      <c r="AA6">
        <f t="shared" si="9"/>
        <v>154.35280377362773</v>
      </c>
      <c r="AB6">
        <f t="shared" si="10"/>
        <v>0.92261090121720546</v>
      </c>
      <c r="AC6">
        <f t="shared" si="11"/>
        <v>22.142661629212931</v>
      </c>
      <c r="AD6">
        <v>10.950650000000001</v>
      </c>
      <c r="AE6">
        <f t="shared" si="12"/>
        <v>0.8784074228301888</v>
      </c>
      <c r="AF6">
        <f t="shared" si="13"/>
        <v>202.20408495580563</v>
      </c>
    </row>
    <row r="7" spans="1:32" x14ac:dyDescent="0.3">
      <c r="A7">
        <v>4</v>
      </c>
      <c r="B7" t="s">
        <v>57</v>
      </c>
      <c r="C7" t="s">
        <v>58</v>
      </c>
      <c r="D7" t="s">
        <v>54</v>
      </c>
      <c r="E7" s="8">
        <v>43652.43124982639</v>
      </c>
      <c r="F7" s="8">
        <v>43659.402083159723</v>
      </c>
      <c r="G7">
        <v>3324.4969398193498</v>
      </c>
      <c r="H7">
        <v>36.691370254612899</v>
      </c>
      <c r="I7" s="9">
        <f t="shared" si="0"/>
        <v>167.29999999998836</v>
      </c>
      <c r="J7">
        <v>473.66327212217755</v>
      </c>
      <c r="K7">
        <v>5.3098839302258076</v>
      </c>
      <c r="L7">
        <f t="shared" si="1"/>
        <v>2850.8336676971721</v>
      </c>
      <c r="M7">
        <f t="shared" si="1"/>
        <v>31.38148632438709</v>
      </c>
      <c r="N7">
        <f t="shared" si="2"/>
        <v>1.1007827878550425E-2</v>
      </c>
      <c r="O7">
        <f>940</f>
        <v>940</v>
      </c>
      <c r="P7">
        <v>12.936</v>
      </c>
      <c r="Q7">
        <f t="shared" si="3"/>
        <v>8.0777358490566034</v>
      </c>
      <c r="R7">
        <v>25.45</v>
      </c>
      <c r="S7">
        <v>4.0440000000000005</v>
      </c>
      <c r="T7">
        <v>0</v>
      </c>
      <c r="U7">
        <f t="shared" si="4"/>
        <v>4.0440000000000005</v>
      </c>
      <c r="V7">
        <f t="shared" si="5"/>
        <v>914.9422641509434</v>
      </c>
      <c r="W7">
        <f t="shared" si="6"/>
        <v>8.2059999999999994E-2</v>
      </c>
      <c r="X7">
        <v>296</v>
      </c>
      <c r="Y7">
        <f t="shared" si="7"/>
        <v>128.86162122510501</v>
      </c>
      <c r="Z7">
        <f t="shared" si="8"/>
        <v>1.5366937588133258</v>
      </c>
      <c r="AA7">
        <f t="shared" si="9"/>
        <v>130.39831498391834</v>
      </c>
      <c r="AB7">
        <f t="shared" si="10"/>
        <v>0.77942806326316449</v>
      </c>
      <c r="AC7">
        <f t="shared" si="11"/>
        <v>18.706273518315946</v>
      </c>
      <c r="AD7">
        <v>10.888519666666667</v>
      </c>
      <c r="AE7">
        <f t="shared" si="12"/>
        <v>0.87954585654591189</v>
      </c>
      <c r="AF7">
        <f t="shared" si="13"/>
        <v>171.79813318041744</v>
      </c>
    </row>
    <row r="8" spans="1:32" x14ac:dyDescent="0.3">
      <c r="A8">
        <v>5</v>
      </c>
      <c r="B8" t="s">
        <v>57</v>
      </c>
      <c r="C8" t="s">
        <v>59</v>
      </c>
      <c r="D8" t="s">
        <v>54</v>
      </c>
      <c r="E8" s="8">
        <v>43652.43263865741</v>
      </c>
      <c r="F8" s="8">
        <v>43659.403471990743</v>
      </c>
      <c r="G8">
        <v>1944.7953946483899</v>
      </c>
      <c r="H8">
        <v>21.505648580161299</v>
      </c>
      <c r="I8" s="9">
        <f t="shared" si="0"/>
        <v>167.29999999998836</v>
      </c>
      <c r="J8">
        <v>473.66327212217755</v>
      </c>
      <c r="K8">
        <v>5.3098839302258076</v>
      </c>
      <c r="L8">
        <f t="shared" si="1"/>
        <v>1471.1321225262122</v>
      </c>
      <c r="M8">
        <f t="shared" si="1"/>
        <v>16.195764649935491</v>
      </c>
      <c r="N8">
        <f t="shared" si="2"/>
        <v>1.1009048338992352E-2</v>
      </c>
      <c r="O8">
        <f>940</f>
        <v>940</v>
      </c>
      <c r="P8">
        <v>12.936</v>
      </c>
      <c r="Q8">
        <f t="shared" si="3"/>
        <v>8.5558490566037744</v>
      </c>
      <c r="R8">
        <v>25.35</v>
      </c>
      <c r="S8">
        <v>2.6770000000000014</v>
      </c>
      <c r="T8">
        <v>0</v>
      </c>
      <c r="U8">
        <f t="shared" si="4"/>
        <v>2.6770000000000014</v>
      </c>
      <c r="V8">
        <f t="shared" si="5"/>
        <v>915.83115094339621</v>
      </c>
      <c r="W8">
        <f t="shared" si="6"/>
        <v>8.2059999999999994E-2</v>
      </c>
      <c r="X8">
        <v>296</v>
      </c>
      <c r="Y8">
        <f t="shared" si="7"/>
        <v>66.561808348685986</v>
      </c>
      <c r="Z8">
        <f t="shared" si="8"/>
        <v>0.79384734611154784</v>
      </c>
      <c r="AA8">
        <f t="shared" si="9"/>
        <v>67.355655694797534</v>
      </c>
      <c r="AB8">
        <f t="shared" si="10"/>
        <v>0.40260403882129242</v>
      </c>
      <c r="AC8">
        <f t="shared" si="11"/>
        <v>9.6624969317110185</v>
      </c>
      <c r="AD8">
        <v>7.5114366666666674</v>
      </c>
      <c r="AE8">
        <f t="shared" si="12"/>
        <v>0.64266718318239002</v>
      </c>
      <c r="AF8">
        <f t="shared" si="13"/>
        <v>128.63713508482422</v>
      </c>
    </row>
    <row r="9" spans="1:32" x14ac:dyDescent="0.3">
      <c r="A9">
        <v>6</v>
      </c>
      <c r="B9" t="s">
        <v>57</v>
      </c>
      <c r="C9" t="s">
        <v>60</v>
      </c>
      <c r="D9" t="s">
        <v>54</v>
      </c>
      <c r="E9" s="8">
        <v>43652.434027488423</v>
      </c>
      <c r="F9" s="8">
        <v>43659.404860821756</v>
      </c>
      <c r="G9">
        <v>2588.9244337064501</v>
      </c>
      <c r="H9">
        <v>28.590874366838701</v>
      </c>
      <c r="I9" s="9">
        <f t="shared" si="0"/>
        <v>167.29999999998836</v>
      </c>
      <c r="J9">
        <v>473.66327212217755</v>
      </c>
      <c r="K9">
        <v>5.3098839302258076</v>
      </c>
      <c r="L9">
        <f t="shared" si="1"/>
        <v>2115.2611615842725</v>
      </c>
      <c r="M9">
        <f t="shared" si="1"/>
        <v>23.280990436612893</v>
      </c>
      <c r="N9">
        <f t="shared" si="2"/>
        <v>1.1006201437167252E-2</v>
      </c>
      <c r="O9">
        <f>940</f>
        <v>940</v>
      </c>
      <c r="P9">
        <v>12.936</v>
      </c>
      <c r="Q9">
        <f t="shared" si="3"/>
        <v>6.3090566037735858</v>
      </c>
      <c r="R9">
        <v>21.82</v>
      </c>
      <c r="S9">
        <v>5.1010000000000009</v>
      </c>
      <c r="T9">
        <v>0</v>
      </c>
      <c r="U9">
        <f t="shared" si="4"/>
        <v>5.1010000000000009</v>
      </c>
      <c r="V9">
        <f t="shared" si="5"/>
        <v>915.6539433962264</v>
      </c>
      <c r="W9">
        <f t="shared" si="6"/>
        <v>8.2059999999999994E-2</v>
      </c>
      <c r="X9">
        <v>296</v>
      </c>
      <c r="Y9">
        <f t="shared" si="7"/>
        <v>95.687098954498779</v>
      </c>
      <c r="Z9">
        <f t="shared" si="8"/>
        <v>1.140914109867317</v>
      </c>
      <c r="AA9">
        <f t="shared" si="9"/>
        <v>96.82801306436609</v>
      </c>
      <c r="AB9">
        <f t="shared" si="10"/>
        <v>0.57876875710922193</v>
      </c>
      <c r="AC9">
        <f t="shared" si="11"/>
        <v>13.890450170621326</v>
      </c>
      <c r="AD9">
        <v>13.017574999999999</v>
      </c>
      <c r="AE9">
        <f t="shared" si="12"/>
        <v>0.82128617518867919</v>
      </c>
      <c r="AF9">
        <f t="shared" si="13"/>
        <v>106.70535925947289</v>
      </c>
    </row>
    <row r="10" spans="1:32" x14ac:dyDescent="0.3">
      <c r="A10">
        <v>7</v>
      </c>
      <c r="B10" t="s">
        <v>57</v>
      </c>
      <c r="C10" t="s">
        <v>61</v>
      </c>
      <c r="D10" t="s">
        <v>54</v>
      </c>
      <c r="E10" s="8">
        <v>43652.435416319444</v>
      </c>
      <c r="F10" s="8">
        <v>43659.406249652777</v>
      </c>
      <c r="G10">
        <v>3756.7663851161301</v>
      </c>
      <c r="H10">
        <v>41.438370952483901</v>
      </c>
      <c r="I10" s="9">
        <f t="shared" si="0"/>
        <v>167.29999999998836</v>
      </c>
      <c r="J10">
        <v>473.66327212217755</v>
      </c>
      <c r="K10">
        <v>5.3098839302258076</v>
      </c>
      <c r="L10">
        <f t="shared" si="1"/>
        <v>3283.1031129939524</v>
      </c>
      <c r="M10">
        <f t="shared" si="1"/>
        <v>36.128487022258092</v>
      </c>
      <c r="N10">
        <f t="shared" si="2"/>
        <v>1.1004371711405532E-2</v>
      </c>
      <c r="O10">
        <f>940</f>
        <v>940</v>
      </c>
      <c r="P10">
        <v>12.936</v>
      </c>
      <c r="Q10">
        <f t="shared" si="3"/>
        <v>8.9600000000000009</v>
      </c>
      <c r="R10">
        <v>26.55</v>
      </c>
      <c r="S10">
        <v>2.8060000000000009</v>
      </c>
      <c r="T10">
        <v>0</v>
      </c>
      <c r="U10">
        <f t="shared" si="4"/>
        <v>2.8060000000000009</v>
      </c>
      <c r="V10">
        <f t="shared" si="5"/>
        <v>915.298</v>
      </c>
      <c r="W10">
        <f t="shared" si="6"/>
        <v>8.2059999999999994E-2</v>
      </c>
      <c r="X10">
        <v>296</v>
      </c>
      <c r="Y10">
        <f t="shared" si="7"/>
        <v>148.45849673856665</v>
      </c>
      <c r="Z10">
        <f t="shared" si="8"/>
        <v>1.7698335219799797</v>
      </c>
      <c r="AA10">
        <f t="shared" si="9"/>
        <v>150.22833026054664</v>
      </c>
      <c r="AB10">
        <f t="shared" si="10"/>
        <v>0.89795774214319846</v>
      </c>
      <c r="AC10">
        <f t="shared" si="11"/>
        <v>21.550985811436764</v>
      </c>
      <c r="AD10">
        <v>14.022479333333331</v>
      </c>
      <c r="AE10">
        <f t="shared" si="12"/>
        <v>1.2564141482666666</v>
      </c>
      <c r="AF10">
        <f t="shared" si="13"/>
        <v>153.68883989158147</v>
      </c>
    </row>
    <row r="11" spans="1:32" x14ac:dyDescent="0.3">
      <c r="A11">
        <v>8</v>
      </c>
      <c r="B11" t="s">
        <v>57</v>
      </c>
      <c r="C11" t="s">
        <v>62</v>
      </c>
      <c r="D11" t="s">
        <v>54</v>
      </c>
      <c r="E11" s="8">
        <v>43652.436805150464</v>
      </c>
      <c r="F11" s="8">
        <v>43659.407638483797</v>
      </c>
      <c r="G11">
        <v>8573.1049311999996</v>
      </c>
      <c r="H11">
        <v>94.406878420806393</v>
      </c>
      <c r="I11" s="9">
        <f t="shared" si="0"/>
        <v>167.29999999998836</v>
      </c>
      <c r="J11">
        <v>473.66327212217755</v>
      </c>
      <c r="K11">
        <v>5.3098839302258076</v>
      </c>
      <c r="L11">
        <f t="shared" si="1"/>
        <v>8099.4416590778219</v>
      </c>
      <c r="M11">
        <f t="shared" si="1"/>
        <v>89.096994490580585</v>
      </c>
      <c r="N11">
        <f t="shared" si="2"/>
        <v>1.1000387216904146E-2</v>
      </c>
      <c r="O11">
        <f>940</f>
        <v>940</v>
      </c>
      <c r="P11">
        <v>12.936</v>
      </c>
      <c r="Q11">
        <f t="shared" si="3"/>
        <v>5.7709433962264152</v>
      </c>
      <c r="R11">
        <v>22.64</v>
      </c>
      <c r="S11">
        <v>7.3470000000000004</v>
      </c>
      <c r="T11">
        <v>0</v>
      </c>
      <c r="U11">
        <f t="shared" si="4"/>
        <v>7.3470000000000004</v>
      </c>
      <c r="V11">
        <f t="shared" si="5"/>
        <v>913.94605660377363</v>
      </c>
      <c r="W11">
        <f t="shared" si="6"/>
        <v>8.2059999999999994E-2</v>
      </c>
      <c r="X11">
        <v>296</v>
      </c>
      <c r="Y11">
        <f t="shared" si="7"/>
        <v>365.70733173188216</v>
      </c>
      <c r="Z11">
        <f t="shared" si="8"/>
        <v>4.3581657785374803</v>
      </c>
      <c r="AA11">
        <f t="shared" si="9"/>
        <v>370.06549751041962</v>
      </c>
      <c r="AB11">
        <f t="shared" si="10"/>
        <v>2.2119874328179638</v>
      </c>
      <c r="AC11">
        <f t="shared" si="11"/>
        <v>53.087698387631136</v>
      </c>
      <c r="AD11">
        <v>34.201901666666664</v>
      </c>
      <c r="AE11">
        <f t="shared" si="12"/>
        <v>1.973772385616352</v>
      </c>
      <c r="AF11">
        <f t="shared" si="13"/>
        <v>155.21855745047841</v>
      </c>
    </row>
    <row r="12" spans="1:32" x14ac:dyDescent="0.3">
      <c r="A12">
        <v>17</v>
      </c>
      <c r="B12" t="s">
        <v>57</v>
      </c>
      <c r="C12" t="s">
        <v>63</v>
      </c>
      <c r="D12" t="s">
        <v>54</v>
      </c>
      <c r="E12" s="8">
        <v>43652.438193981485</v>
      </c>
      <c r="F12" s="8">
        <v>43659.409027314818</v>
      </c>
      <c r="G12">
        <v>1982.76275456129</v>
      </c>
      <c r="H12">
        <v>21.928250299935499</v>
      </c>
      <c r="I12" s="9">
        <f t="shared" si="0"/>
        <v>167.29999999998836</v>
      </c>
      <c r="J12">
        <v>473.66327212217755</v>
      </c>
      <c r="K12">
        <v>5.3098839302258076</v>
      </c>
      <c r="L12">
        <f t="shared" si="1"/>
        <v>1509.0994824391123</v>
      </c>
      <c r="M12">
        <f t="shared" si="1"/>
        <v>16.61836636970969</v>
      </c>
      <c r="N12">
        <f t="shared" si="2"/>
        <v>1.1012107924687591E-2</v>
      </c>
      <c r="O12">
        <f>940</f>
        <v>940</v>
      </c>
      <c r="P12">
        <v>12.936</v>
      </c>
      <c r="Q12">
        <f t="shared" si="3"/>
        <v>11.937358490566039</v>
      </c>
      <c r="R12">
        <v>35.46</v>
      </c>
      <c r="S12">
        <v>3.8259999999999996</v>
      </c>
      <c r="T12">
        <v>0</v>
      </c>
      <c r="U12">
        <f t="shared" si="4"/>
        <v>3.8259999999999996</v>
      </c>
      <c r="V12">
        <f t="shared" si="5"/>
        <v>911.30064150943394</v>
      </c>
      <c r="W12">
        <f t="shared" si="6"/>
        <v>8.2059999999999994E-2</v>
      </c>
      <c r="X12">
        <v>296</v>
      </c>
      <c r="Y12">
        <f t="shared" si="7"/>
        <v>67.941881341683953</v>
      </c>
      <c r="Z12">
        <f t="shared" si="8"/>
        <v>0.81053194076935386</v>
      </c>
      <c r="AA12">
        <f t="shared" si="9"/>
        <v>68.752413282453304</v>
      </c>
      <c r="AB12">
        <f t="shared" si="10"/>
        <v>0.41095285883118998</v>
      </c>
      <c r="AC12">
        <f t="shared" si="11"/>
        <v>9.86286861194856</v>
      </c>
      <c r="AD12">
        <v>13.902377999999999</v>
      </c>
      <c r="AE12">
        <f t="shared" si="12"/>
        <v>1.6595767005735849</v>
      </c>
      <c r="AF12">
        <f t="shared" si="13"/>
        <v>70.943752298697106</v>
      </c>
    </row>
    <row r="13" spans="1:32" x14ac:dyDescent="0.3">
      <c r="A13">
        <v>18</v>
      </c>
      <c r="B13" t="s">
        <v>52</v>
      </c>
      <c r="C13" t="s">
        <v>64</v>
      </c>
      <c r="D13" t="s">
        <v>54</v>
      </c>
      <c r="E13" s="8">
        <v>43652.439582812498</v>
      </c>
      <c r="F13" s="8">
        <v>43659.410416145831</v>
      </c>
      <c r="G13">
        <v>2567.81623336452</v>
      </c>
      <c r="H13">
        <v>28.4028472952903</v>
      </c>
      <c r="I13" s="9">
        <f t="shared" si="0"/>
        <v>167.29999999998836</v>
      </c>
      <c r="J13">
        <v>473.66327212217755</v>
      </c>
      <c r="K13">
        <v>5.3098839302258076</v>
      </c>
      <c r="L13">
        <f t="shared" si="1"/>
        <v>2094.1529612423424</v>
      </c>
      <c r="M13">
        <f t="shared" si="1"/>
        <v>23.092963365064492</v>
      </c>
      <c r="N13">
        <f t="shared" si="2"/>
        <v>1.1027352725640798E-2</v>
      </c>
      <c r="O13">
        <f>940</f>
        <v>940</v>
      </c>
      <c r="P13">
        <v>12.936</v>
      </c>
      <c r="Q13">
        <f t="shared" si="3"/>
        <v>6.9573584905660368</v>
      </c>
      <c r="R13">
        <v>22.4</v>
      </c>
      <c r="S13">
        <v>3.9629999999999992</v>
      </c>
      <c r="T13">
        <v>0</v>
      </c>
      <c r="U13">
        <f t="shared" si="4"/>
        <v>3.9629999999999992</v>
      </c>
      <c r="V13">
        <f t="shared" si="5"/>
        <v>916.14364150943402</v>
      </c>
      <c r="W13">
        <f t="shared" si="6"/>
        <v>8.2059999999999994E-2</v>
      </c>
      <c r="X13">
        <v>296</v>
      </c>
      <c r="Y13">
        <f t="shared" si="7"/>
        <v>94.782900438225369</v>
      </c>
      <c r="Z13">
        <f t="shared" si="8"/>
        <v>1.1323048484492388</v>
      </c>
      <c r="AA13">
        <f t="shared" si="9"/>
        <v>95.915205286674606</v>
      </c>
      <c r="AB13">
        <f t="shared" si="10"/>
        <v>0.57331264367412604</v>
      </c>
      <c r="AC13">
        <f t="shared" si="11"/>
        <v>13.759503448179025</v>
      </c>
      <c r="AD13">
        <v>7.2037573333333329</v>
      </c>
      <c r="AE13">
        <f t="shared" si="12"/>
        <v>0.50119122247044012</v>
      </c>
      <c r="AF13">
        <f t="shared" si="13"/>
        <v>191.00453848592105</v>
      </c>
    </row>
    <row r="14" spans="1:32" x14ac:dyDescent="0.3">
      <c r="A14">
        <v>21</v>
      </c>
      <c r="B14" t="s">
        <v>52</v>
      </c>
      <c r="C14" t="s">
        <v>65</v>
      </c>
      <c r="D14" t="s">
        <v>54</v>
      </c>
      <c r="E14" s="8">
        <v>43652.440971643518</v>
      </c>
      <c r="F14" s="8">
        <v>43659.411804976851</v>
      </c>
      <c r="G14">
        <v>3661.5830034999999</v>
      </c>
      <c r="H14">
        <v>40.418383185451603</v>
      </c>
      <c r="I14" s="9">
        <f t="shared" si="0"/>
        <v>167.29999999998836</v>
      </c>
      <c r="J14">
        <v>473.66327212217755</v>
      </c>
      <c r="K14">
        <v>5.3098839302258076</v>
      </c>
      <c r="L14">
        <f t="shared" si="1"/>
        <v>3187.9197313778222</v>
      </c>
      <c r="M14">
        <f t="shared" si="1"/>
        <v>35.108499255225794</v>
      </c>
      <c r="N14">
        <f t="shared" si="2"/>
        <v>1.1012980944803106E-2</v>
      </c>
      <c r="O14">
        <f>940</f>
        <v>940</v>
      </c>
      <c r="P14">
        <v>12.936</v>
      </c>
      <c r="Q14">
        <f t="shared" si="3"/>
        <v>5.9305660377358489</v>
      </c>
      <c r="R14">
        <v>20.5</v>
      </c>
      <c r="S14">
        <v>4.7840000000000007</v>
      </c>
      <c r="T14">
        <v>0</v>
      </c>
      <c r="U14">
        <f t="shared" si="4"/>
        <v>4.7840000000000007</v>
      </c>
      <c r="V14">
        <f t="shared" si="5"/>
        <v>916.34943396226413</v>
      </c>
      <c r="W14">
        <f t="shared" si="6"/>
        <v>8.2059999999999994E-2</v>
      </c>
      <c r="X14">
        <v>296</v>
      </c>
      <c r="Y14">
        <f t="shared" si="7"/>
        <v>144.31999861827541</v>
      </c>
      <c r="Z14">
        <f t="shared" si="8"/>
        <v>1.7218428442985005</v>
      </c>
      <c r="AA14">
        <f t="shared" si="9"/>
        <v>146.0418414625739</v>
      </c>
      <c r="AB14">
        <f t="shared" si="10"/>
        <v>0.87293389995567283</v>
      </c>
      <c r="AC14">
        <f t="shared" si="11"/>
        <v>20.950413598936148</v>
      </c>
      <c r="AD14">
        <v>23.750997999999999</v>
      </c>
      <c r="AE14">
        <f t="shared" si="12"/>
        <v>1.4085686210113206</v>
      </c>
      <c r="AF14">
        <f t="shared" si="13"/>
        <v>88.208561168402895</v>
      </c>
    </row>
    <row r="15" spans="1:32" x14ac:dyDescent="0.3">
      <c r="A15">
        <v>24</v>
      </c>
      <c r="B15" t="s">
        <v>57</v>
      </c>
      <c r="C15" t="s">
        <v>66</v>
      </c>
      <c r="D15" t="s">
        <v>54</v>
      </c>
      <c r="E15" s="8">
        <v>43652.442360474539</v>
      </c>
      <c r="F15" s="8">
        <v>43659.413193807872</v>
      </c>
      <c r="G15">
        <v>2661.8773110935499</v>
      </c>
      <c r="H15">
        <v>29.409460110612901</v>
      </c>
      <c r="I15" s="9">
        <f t="shared" si="0"/>
        <v>167.29999999998836</v>
      </c>
      <c r="J15">
        <v>473.66327212217755</v>
      </c>
      <c r="K15">
        <v>5.3098839302258076</v>
      </c>
      <c r="L15">
        <f t="shared" si="1"/>
        <v>2188.2140389713722</v>
      </c>
      <c r="M15">
        <f t="shared" si="1"/>
        <v>24.099576180387093</v>
      </c>
      <c r="N15">
        <f t="shared" si="2"/>
        <v>1.1013354156029331E-2</v>
      </c>
      <c r="O15">
        <f>940</f>
        <v>940</v>
      </c>
      <c r="P15">
        <v>12.936</v>
      </c>
      <c r="Q15">
        <f t="shared" si="3"/>
        <v>4.0645283018867913</v>
      </c>
      <c r="R15">
        <v>23.22</v>
      </c>
      <c r="S15">
        <v>12.449000000000003</v>
      </c>
      <c r="T15">
        <v>0</v>
      </c>
      <c r="U15">
        <f t="shared" si="4"/>
        <v>12.449000000000003</v>
      </c>
      <c r="V15">
        <f t="shared" si="5"/>
        <v>910.55047169811326</v>
      </c>
      <c r="W15">
        <f t="shared" si="6"/>
        <v>8.2059999999999994E-2</v>
      </c>
      <c r="X15">
        <v>296</v>
      </c>
      <c r="Y15">
        <f t="shared" si="7"/>
        <v>98.435521406311963</v>
      </c>
      <c r="Z15">
        <f t="shared" si="8"/>
        <v>1.1744473636795469</v>
      </c>
      <c r="AA15">
        <f t="shared" si="9"/>
        <v>99.609968769991511</v>
      </c>
      <c r="AB15">
        <f t="shared" si="10"/>
        <v>0.5953973028690881</v>
      </c>
      <c r="AC15">
        <f t="shared" si="11"/>
        <v>14.289535268858113</v>
      </c>
      <c r="AD15">
        <v>7.8933026666666661</v>
      </c>
      <c r="AE15">
        <f t="shared" si="12"/>
        <v>0.32082552084025145</v>
      </c>
      <c r="AF15">
        <f t="shared" si="13"/>
        <v>181.03366705045619</v>
      </c>
    </row>
    <row r="16" spans="1:32" x14ac:dyDescent="0.3">
      <c r="A16">
        <v>25</v>
      </c>
      <c r="B16" t="s">
        <v>57</v>
      </c>
      <c r="C16" t="s">
        <v>67</v>
      </c>
      <c r="D16" t="s">
        <v>54</v>
      </c>
      <c r="E16" s="8">
        <v>43652.443749305552</v>
      </c>
      <c r="F16" s="8">
        <v>43659.414582638892</v>
      </c>
      <c r="G16">
        <v>2427.5605853516099</v>
      </c>
      <c r="H16">
        <v>26.810194458032299</v>
      </c>
      <c r="I16" s="9">
        <f t="shared" si="0"/>
        <v>167.30000000016298</v>
      </c>
      <c r="J16">
        <v>473.66327212217755</v>
      </c>
      <c r="K16">
        <v>5.3098839302258076</v>
      </c>
      <c r="L16">
        <f t="shared" si="1"/>
        <v>1953.8973132294323</v>
      </c>
      <c r="M16">
        <f t="shared" si="1"/>
        <v>21.500310527806491</v>
      </c>
      <c r="N16">
        <f t="shared" si="2"/>
        <v>1.1003807816425336E-2</v>
      </c>
      <c r="O16">
        <f>940</f>
        <v>940</v>
      </c>
      <c r="P16">
        <v>12.936</v>
      </c>
      <c r="Q16">
        <f t="shared" si="3"/>
        <v>6.7981132075471704</v>
      </c>
      <c r="R16">
        <v>20.67</v>
      </c>
      <c r="S16">
        <v>2.6550000000000002</v>
      </c>
      <c r="T16">
        <v>0</v>
      </c>
      <c r="U16">
        <f t="shared" si="4"/>
        <v>2.6550000000000002</v>
      </c>
      <c r="V16">
        <f t="shared" si="5"/>
        <v>917.61088679245279</v>
      </c>
      <c r="W16">
        <f t="shared" si="6"/>
        <v>8.2059999999999994E-2</v>
      </c>
      <c r="X16">
        <v>296</v>
      </c>
      <c r="Y16">
        <f t="shared" si="7"/>
        <v>88.576459197316922</v>
      </c>
      <c r="Z16">
        <f t="shared" si="8"/>
        <v>1.0559015285722755</v>
      </c>
      <c r="AA16">
        <f t="shared" si="9"/>
        <v>89.6323607258892</v>
      </c>
      <c r="AB16">
        <f t="shared" si="10"/>
        <v>0.53575828287986782</v>
      </c>
      <c r="AC16">
        <f t="shared" si="11"/>
        <v>12.858198789116827</v>
      </c>
      <c r="AD16">
        <v>13.017574999999999</v>
      </c>
      <c r="AE16">
        <f t="shared" si="12"/>
        <v>0.8849494853773584</v>
      </c>
      <c r="AF16">
        <f t="shared" si="13"/>
        <v>98.775684327663399</v>
      </c>
    </row>
    <row r="17" spans="1:32" x14ac:dyDescent="0.3">
      <c r="A17">
        <v>26</v>
      </c>
      <c r="B17" t="s">
        <v>57</v>
      </c>
      <c r="C17" t="s">
        <v>68</v>
      </c>
      <c r="D17" t="s">
        <v>54</v>
      </c>
      <c r="E17" s="8">
        <v>43652.445138136572</v>
      </c>
      <c r="F17" s="8">
        <v>43659.415971469905</v>
      </c>
      <c r="G17">
        <v>2159.8250822483901</v>
      </c>
      <c r="H17">
        <v>23.8713137829677</v>
      </c>
      <c r="I17" s="9">
        <f t="shared" si="0"/>
        <v>167.29999999998836</v>
      </c>
      <c r="J17">
        <v>473.66327212217755</v>
      </c>
      <c r="K17">
        <v>5.3098839302258076</v>
      </c>
      <c r="L17">
        <f t="shared" si="1"/>
        <v>1686.1618101262125</v>
      </c>
      <c r="M17">
        <f t="shared" si="1"/>
        <v>18.561429852741892</v>
      </c>
      <c r="N17">
        <f t="shared" si="2"/>
        <v>1.100809527369887E-2</v>
      </c>
      <c r="O17">
        <f>940</f>
        <v>940</v>
      </c>
      <c r="P17">
        <v>12.936</v>
      </c>
      <c r="Q17">
        <f t="shared" si="3"/>
        <v>6.34</v>
      </c>
      <c r="R17">
        <v>19.649999999999999</v>
      </c>
      <c r="S17">
        <v>2.8489999999999993</v>
      </c>
      <c r="T17">
        <v>0</v>
      </c>
      <c r="U17">
        <f t="shared" si="4"/>
        <v>2.8489999999999993</v>
      </c>
      <c r="V17">
        <f t="shared" si="5"/>
        <v>917.875</v>
      </c>
      <c r="W17">
        <f t="shared" si="6"/>
        <v>8.2059999999999994E-2</v>
      </c>
      <c r="X17">
        <v>296</v>
      </c>
      <c r="Y17">
        <f t="shared" si="7"/>
        <v>76.461147650842051</v>
      </c>
      <c r="Z17">
        <f t="shared" si="8"/>
        <v>0.91183256458322781</v>
      </c>
      <c r="AA17">
        <f t="shared" si="9"/>
        <v>77.372980215425272</v>
      </c>
      <c r="AB17">
        <f t="shared" si="10"/>
        <v>0.46248045556145045</v>
      </c>
      <c r="AC17">
        <f t="shared" si="11"/>
        <v>11.09953093347481</v>
      </c>
      <c r="AD17">
        <v>13.331894</v>
      </c>
      <c r="AE17">
        <f t="shared" si="12"/>
        <v>0.84524207959999997</v>
      </c>
      <c r="AF17">
        <f t="shared" si="13"/>
        <v>83.255469428985933</v>
      </c>
    </row>
    <row r="18" spans="1:32" x14ac:dyDescent="0.3">
      <c r="A18">
        <v>30</v>
      </c>
      <c r="B18" t="s">
        <v>52</v>
      </c>
      <c r="C18" t="s">
        <v>69</v>
      </c>
      <c r="D18" t="s">
        <v>54</v>
      </c>
      <c r="E18" s="8">
        <v>43652.446526967593</v>
      </c>
      <c r="F18" s="8">
        <v>43659.417360300926</v>
      </c>
      <c r="G18">
        <v>6545.78672870645</v>
      </c>
      <c r="H18">
        <v>72.258147248129006</v>
      </c>
      <c r="I18" s="9">
        <f t="shared" si="0"/>
        <v>167.29999999998836</v>
      </c>
      <c r="J18">
        <v>473.66327212217755</v>
      </c>
      <c r="K18">
        <v>5.3098839302258076</v>
      </c>
      <c r="L18">
        <f t="shared" si="1"/>
        <v>6072.1234565842724</v>
      </c>
      <c r="M18">
        <f t="shared" si="1"/>
        <v>66.948263317903198</v>
      </c>
      <c r="N18">
        <f t="shared" si="2"/>
        <v>1.1025510893608105E-2</v>
      </c>
      <c r="O18">
        <f>940</f>
        <v>940</v>
      </c>
      <c r="P18">
        <v>12.936</v>
      </c>
      <c r="Q18">
        <f t="shared" si="3"/>
        <v>7.3456603773584916</v>
      </c>
      <c r="R18">
        <v>23.71</v>
      </c>
      <c r="S18">
        <v>4.2439999999999998</v>
      </c>
      <c r="T18">
        <v>0</v>
      </c>
      <c r="U18">
        <f t="shared" si="4"/>
        <v>4.2439999999999998</v>
      </c>
      <c r="V18">
        <f t="shared" si="5"/>
        <v>915.47433962264154</v>
      </c>
      <c r="W18">
        <f t="shared" si="6"/>
        <v>8.2059999999999994E-2</v>
      </c>
      <c r="X18">
        <v>296</v>
      </c>
      <c r="Y18">
        <f t="shared" si="7"/>
        <v>274.62798536619408</v>
      </c>
      <c r="Z18">
        <f t="shared" si="8"/>
        <v>3.2802399980400052</v>
      </c>
      <c r="AA18">
        <f t="shared" si="9"/>
        <v>277.90822536423411</v>
      </c>
      <c r="AB18">
        <f t="shared" si="10"/>
        <v>1.6611370314659502</v>
      </c>
      <c r="AC18">
        <f t="shared" si="11"/>
        <v>39.867288755182805</v>
      </c>
      <c r="AD18">
        <v>24.173805000000002</v>
      </c>
      <c r="AE18">
        <f t="shared" si="12"/>
        <v>1.7757256155849059</v>
      </c>
      <c r="AF18">
        <f t="shared" si="13"/>
        <v>164.91937762872993</v>
      </c>
    </row>
    <row r="19" spans="1:32" x14ac:dyDescent="0.3">
      <c r="A19">
        <v>9</v>
      </c>
      <c r="B19" t="s">
        <v>52</v>
      </c>
      <c r="C19" t="s">
        <v>56</v>
      </c>
      <c r="D19" t="s">
        <v>70</v>
      </c>
      <c r="E19" s="8">
        <v>43652.447915798613</v>
      </c>
      <c r="F19" s="8">
        <v>43659.418749131946</v>
      </c>
      <c r="G19">
        <v>4242.3524507419397</v>
      </c>
      <c r="H19">
        <v>46.8539489637419</v>
      </c>
      <c r="I19" s="9">
        <f t="shared" si="0"/>
        <v>167.29999999998836</v>
      </c>
      <c r="J19">
        <v>473.66327212217755</v>
      </c>
      <c r="K19">
        <v>5.3098839302258076</v>
      </c>
      <c r="L19">
        <f t="shared" si="1"/>
        <v>3768.6891786197621</v>
      </c>
      <c r="M19">
        <f t="shared" si="1"/>
        <v>41.544065033516091</v>
      </c>
      <c r="N19">
        <f t="shared" si="2"/>
        <v>1.1023478738761659E-2</v>
      </c>
      <c r="O19">
        <f>940</f>
        <v>940</v>
      </c>
      <c r="P19">
        <v>12.936</v>
      </c>
      <c r="Q19">
        <f t="shared" si="3"/>
        <v>7.616603773584905</v>
      </c>
      <c r="R19">
        <v>24.08</v>
      </c>
      <c r="S19">
        <v>3.8960000000000008</v>
      </c>
      <c r="T19">
        <v>0</v>
      </c>
      <c r="U19">
        <f t="shared" si="4"/>
        <v>3.8960000000000008</v>
      </c>
      <c r="V19">
        <f t="shared" si="5"/>
        <v>915.55139622641514</v>
      </c>
      <c r="W19">
        <f t="shared" si="6"/>
        <v>8.2059999999999994E-2</v>
      </c>
      <c r="X19">
        <v>296</v>
      </c>
      <c r="Y19">
        <f t="shared" si="7"/>
        <v>170.46337087375284</v>
      </c>
      <c r="Z19">
        <f t="shared" si="8"/>
        <v>2.035690956611496</v>
      </c>
      <c r="AA19">
        <f t="shared" si="9"/>
        <v>172.49906183036433</v>
      </c>
      <c r="AB19">
        <f t="shared" si="10"/>
        <v>1.0310762811140246</v>
      </c>
      <c r="AC19">
        <f t="shared" si="11"/>
        <v>24.745830746736591</v>
      </c>
      <c r="AD19">
        <v>10.950650000000001</v>
      </c>
      <c r="AE19">
        <f t="shared" si="12"/>
        <v>0.83406762113207544</v>
      </c>
      <c r="AF19">
        <f t="shared" si="13"/>
        <v>225.97590779302223</v>
      </c>
    </row>
    <row r="20" spans="1:32" x14ac:dyDescent="0.3">
      <c r="A20">
        <v>10</v>
      </c>
      <c r="B20" t="s">
        <v>57</v>
      </c>
      <c r="C20" t="s">
        <v>68</v>
      </c>
      <c r="D20" t="s">
        <v>70</v>
      </c>
      <c r="E20" s="8">
        <v>43652.449304629627</v>
      </c>
      <c r="F20" s="8">
        <v>43659.420137962959</v>
      </c>
      <c r="G20">
        <v>1536.59723437097</v>
      </c>
      <c r="H20">
        <v>17.048056139516099</v>
      </c>
      <c r="I20" s="9">
        <f t="shared" si="0"/>
        <v>167.29999999998836</v>
      </c>
      <c r="J20">
        <v>473.66327212217755</v>
      </c>
      <c r="K20">
        <v>5.3098839302258076</v>
      </c>
      <c r="L20">
        <f t="shared" si="1"/>
        <v>1062.9339622487923</v>
      </c>
      <c r="M20">
        <f t="shared" si="1"/>
        <v>11.73817220929029</v>
      </c>
      <c r="N20">
        <f t="shared" si="2"/>
        <v>1.1043181068799863E-2</v>
      </c>
      <c r="O20">
        <f>940</f>
        <v>940</v>
      </c>
      <c r="P20">
        <v>12.936</v>
      </c>
      <c r="Q20">
        <f t="shared" si="3"/>
        <v>9.0939622641509441</v>
      </c>
      <c r="R20">
        <v>26.55</v>
      </c>
      <c r="S20">
        <v>2.4510000000000014</v>
      </c>
      <c r="T20">
        <v>0</v>
      </c>
      <c r="U20">
        <f t="shared" si="4"/>
        <v>2.4510000000000014</v>
      </c>
      <c r="V20">
        <f t="shared" si="5"/>
        <v>915.519037735849</v>
      </c>
      <c r="W20">
        <f t="shared" si="6"/>
        <v>8.2059999999999994E-2</v>
      </c>
      <c r="X20">
        <v>296</v>
      </c>
      <c r="Y20">
        <f t="shared" si="7"/>
        <v>48.076371851912953</v>
      </c>
      <c r="Z20">
        <f t="shared" si="8"/>
        <v>0.57515908611593003</v>
      </c>
      <c r="AA20">
        <f t="shared" si="9"/>
        <v>48.651530938028884</v>
      </c>
      <c r="AB20">
        <f t="shared" si="10"/>
        <v>0.29080412993444271</v>
      </c>
      <c r="AC20">
        <f t="shared" si="11"/>
        <v>6.9792991184266251</v>
      </c>
      <c r="AD20">
        <v>13.331894</v>
      </c>
      <c r="AE20">
        <f t="shared" si="12"/>
        <v>1.2123974094566039</v>
      </c>
      <c r="AF20">
        <f t="shared" si="13"/>
        <v>52.350394613298192</v>
      </c>
    </row>
    <row r="21" spans="1:32" x14ac:dyDescent="0.3">
      <c r="A21">
        <v>11</v>
      </c>
      <c r="B21" t="s">
        <v>52</v>
      </c>
      <c r="C21" s="10" t="s">
        <v>55</v>
      </c>
      <c r="D21" t="s">
        <v>70</v>
      </c>
      <c r="E21" s="8">
        <v>43652.450693460647</v>
      </c>
      <c r="F21" s="8">
        <v>43659.42152679398</v>
      </c>
      <c r="G21">
        <v>6696.7908817354801</v>
      </c>
      <c r="H21">
        <v>73.951513354580598</v>
      </c>
      <c r="I21" s="9">
        <f t="shared" si="0"/>
        <v>167.29999999998836</v>
      </c>
      <c r="J21">
        <v>473.66327212217755</v>
      </c>
      <c r="K21">
        <v>5.3098839302258076</v>
      </c>
      <c r="L21">
        <f t="shared" si="1"/>
        <v>6223.1276096133024</v>
      </c>
      <c r="M21">
        <f t="shared" si="1"/>
        <v>68.64162942435479</v>
      </c>
      <c r="N21">
        <f t="shared" si="2"/>
        <v>1.103008546993625E-2</v>
      </c>
      <c r="O21">
        <f>940</f>
        <v>940</v>
      </c>
      <c r="P21">
        <v>12.936</v>
      </c>
      <c r="Q21">
        <f t="shared" si="3"/>
        <v>5.3611320754716969</v>
      </c>
      <c r="R21">
        <v>18.809999999999999</v>
      </c>
      <c r="S21">
        <v>4.6030000000000015</v>
      </c>
      <c r="T21">
        <v>0</v>
      </c>
      <c r="U21">
        <f t="shared" si="4"/>
        <v>4.6030000000000015</v>
      </c>
      <c r="V21">
        <f t="shared" si="5"/>
        <v>917.09986792452833</v>
      </c>
      <c r="W21">
        <f t="shared" si="6"/>
        <v>8.2059999999999994E-2</v>
      </c>
      <c r="X21">
        <v>296</v>
      </c>
      <c r="Y21">
        <f t="shared" si="7"/>
        <v>281.95731084311313</v>
      </c>
      <c r="Z21">
        <f t="shared" si="8"/>
        <v>3.3691810072623305</v>
      </c>
      <c r="AA21">
        <f t="shared" si="9"/>
        <v>285.32649185037548</v>
      </c>
      <c r="AB21">
        <f t="shared" si="10"/>
        <v>1.7054781341924408</v>
      </c>
      <c r="AC21">
        <f t="shared" si="11"/>
        <v>40.93147522061858</v>
      </c>
      <c r="AD21">
        <v>38.127872333333329</v>
      </c>
      <c r="AE21">
        <f t="shared" si="12"/>
        <v>2.0440855933572322</v>
      </c>
      <c r="AF21">
        <f t="shared" si="13"/>
        <v>107.35315850508186</v>
      </c>
    </row>
    <row r="22" spans="1:32" x14ac:dyDescent="0.3">
      <c r="A22">
        <v>12</v>
      </c>
      <c r="B22" t="s">
        <v>52</v>
      </c>
      <c r="C22" t="s">
        <v>53</v>
      </c>
      <c r="D22" t="s">
        <v>70</v>
      </c>
      <c r="E22" s="8">
        <v>43652.452082291667</v>
      </c>
      <c r="F22" s="8">
        <v>43659.422915625</v>
      </c>
      <c r="G22">
        <v>8861.7227889483893</v>
      </c>
      <c r="H22">
        <v>97.808932693806497</v>
      </c>
      <c r="I22" s="9">
        <f t="shared" si="0"/>
        <v>167.29999999998836</v>
      </c>
      <c r="J22">
        <v>473.66327212217755</v>
      </c>
      <c r="K22">
        <v>5.3098839302258076</v>
      </c>
      <c r="L22">
        <f t="shared" si="1"/>
        <v>8388.0595168262116</v>
      </c>
      <c r="M22">
        <f t="shared" si="1"/>
        <v>92.499048763580689</v>
      </c>
      <c r="N22">
        <f t="shared" si="2"/>
        <v>1.1027466910318197E-2</v>
      </c>
      <c r="O22">
        <f>940</f>
        <v>940</v>
      </c>
      <c r="P22">
        <v>12.936</v>
      </c>
      <c r="Q22">
        <f t="shared" si="3"/>
        <v>6.5588679245283021</v>
      </c>
      <c r="R22">
        <v>20.34</v>
      </c>
      <c r="S22">
        <v>2.9590000000000014</v>
      </c>
      <c r="T22">
        <v>0</v>
      </c>
      <c r="U22">
        <f t="shared" si="4"/>
        <v>2.9590000000000014</v>
      </c>
      <c r="V22">
        <f t="shared" si="5"/>
        <v>917.54613207547175</v>
      </c>
      <c r="W22">
        <f t="shared" si="6"/>
        <v>8.2059999999999994E-2</v>
      </c>
      <c r="X22">
        <v>296</v>
      </c>
      <c r="Y22">
        <f t="shared" si="7"/>
        <v>380.2309235801132</v>
      </c>
      <c r="Z22">
        <f t="shared" si="8"/>
        <v>4.5423992553977106</v>
      </c>
      <c r="AA22">
        <f t="shared" si="9"/>
        <v>384.7733228355109</v>
      </c>
      <c r="AB22">
        <f t="shared" si="10"/>
        <v>2.2999003158131361</v>
      </c>
      <c r="AC22">
        <f t="shared" si="11"/>
        <v>55.197607579515264</v>
      </c>
      <c r="AD22">
        <v>22.383377666666664</v>
      </c>
      <c r="AE22">
        <f t="shared" si="12"/>
        <v>1.4680961782050315</v>
      </c>
      <c r="AF22">
        <f t="shared" si="13"/>
        <v>246.60088571759911</v>
      </c>
    </row>
    <row r="23" spans="1:32" x14ac:dyDescent="0.3">
      <c r="A23">
        <v>13</v>
      </c>
      <c r="B23" t="s">
        <v>52</v>
      </c>
      <c r="C23" t="s">
        <v>65</v>
      </c>
      <c r="D23" t="s">
        <v>70</v>
      </c>
      <c r="E23" s="8">
        <v>43652.453471122688</v>
      </c>
      <c r="F23" s="8">
        <v>43659.424304456021</v>
      </c>
      <c r="G23">
        <v>3661.3292874935501</v>
      </c>
      <c r="H23">
        <v>40.414072435322602</v>
      </c>
      <c r="I23" s="9">
        <f t="shared" si="0"/>
        <v>167.29999999998836</v>
      </c>
      <c r="J23">
        <v>473.66327212217755</v>
      </c>
      <c r="K23">
        <v>5.3098839302258076</v>
      </c>
      <c r="L23">
        <f t="shared" si="1"/>
        <v>3187.6660153713724</v>
      </c>
      <c r="M23">
        <f t="shared" si="1"/>
        <v>35.104188505096793</v>
      </c>
      <c r="N23">
        <f t="shared" si="2"/>
        <v>1.1012505179595188E-2</v>
      </c>
      <c r="O23">
        <f>940</f>
        <v>940</v>
      </c>
      <c r="P23">
        <v>12.936</v>
      </c>
      <c r="Q23">
        <f t="shared" si="3"/>
        <v>6.1901886792452832</v>
      </c>
      <c r="R23">
        <v>20.27</v>
      </c>
      <c r="S23">
        <v>3.8659999999999997</v>
      </c>
      <c r="T23">
        <v>0</v>
      </c>
      <c r="U23">
        <f t="shared" si="4"/>
        <v>3.8659999999999997</v>
      </c>
      <c r="V23">
        <f t="shared" si="5"/>
        <v>917.00781132075474</v>
      </c>
      <c r="W23">
        <f t="shared" si="6"/>
        <v>8.2059999999999994E-2</v>
      </c>
      <c r="X23">
        <v>296</v>
      </c>
      <c r="Y23">
        <f t="shared" si="7"/>
        <v>144.41219522847098</v>
      </c>
      <c r="Z23">
        <f t="shared" si="8"/>
        <v>1.7228683852794353</v>
      </c>
      <c r="AA23">
        <f t="shared" si="9"/>
        <v>146.13506361375042</v>
      </c>
      <c r="AB23">
        <f t="shared" si="10"/>
        <v>0.87349111544387681</v>
      </c>
      <c r="AC23">
        <f t="shared" si="11"/>
        <v>20.963786770653044</v>
      </c>
      <c r="AD23">
        <v>23.750997999999999</v>
      </c>
      <c r="AE23">
        <f t="shared" si="12"/>
        <v>1.4702315894037734</v>
      </c>
      <c r="AF23">
        <f t="shared" si="13"/>
        <v>88.264866893816617</v>
      </c>
    </row>
    <row r="24" spans="1:32" x14ac:dyDescent="0.3">
      <c r="A24">
        <v>14</v>
      </c>
      <c r="B24" t="s">
        <v>57</v>
      </c>
      <c r="C24" t="s">
        <v>58</v>
      </c>
      <c r="D24" t="s">
        <v>70</v>
      </c>
      <c r="E24" s="8">
        <v>43652.454859953701</v>
      </c>
      <c r="F24" s="8">
        <v>43659.425693287034</v>
      </c>
      <c r="G24">
        <v>1875.97416310323</v>
      </c>
      <c r="H24">
        <v>20.728091244064501</v>
      </c>
      <c r="I24" s="9">
        <f t="shared" si="0"/>
        <v>167.29999999998836</v>
      </c>
      <c r="J24">
        <v>473.66327212217755</v>
      </c>
      <c r="K24">
        <v>5.3098839302258076</v>
      </c>
      <c r="L24">
        <f t="shared" si="1"/>
        <v>1402.3108909810526</v>
      </c>
      <c r="M24">
        <f t="shared" si="1"/>
        <v>15.418207313838693</v>
      </c>
      <c r="N24">
        <f t="shared" si="2"/>
        <v>1.09948567133014E-2</v>
      </c>
      <c r="O24">
        <f>940</f>
        <v>940</v>
      </c>
      <c r="P24">
        <v>12.936</v>
      </c>
      <c r="Q24">
        <f t="shared" si="3"/>
        <v>7.303396226415094</v>
      </c>
      <c r="R24">
        <v>22.36</v>
      </c>
      <c r="S24">
        <v>3.0059999999999993</v>
      </c>
      <c r="T24">
        <v>0</v>
      </c>
      <c r="U24">
        <f t="shared" si="4"/>
        <v>3.0059999999999993</v>
      </c>
      <c r="V24">
        <f t="shared" si="5"/>
        <v>916.7546037735849</v>
      </c>
      <c r="W24">
        <f t="shared" si="6"/>
        <v>8.2059999999999994E-2</v>
      </c>
      <c r="X24">
        <v>296</v>
      </c>
      <c r="Y24">
        <f t="shared" si="7"/>
        <v>63.511947350425096</v>
      </c>
      <c r="Z24">
        <f t="shared" si="8"/>
        <v>0.75649682409238861</v>
      </c>
      <c r="AA24">
        <f t="shared" si="9"/>
        <v>64.268444174517484</v>
      </c>
      <c r="AB24">
        <f t="shared" si="10"/>
        <v>0.38415089165882821</v>
      </c>
      <c r="AC24">
        <f t="shared" si="11"/>
        <v>9.2196213998118779</v>
      </c>
      <c r="AD24">
        <v>10.888519666666667</v>
      </c>
      <c r="AE24">
        <f t="shared" si="12"/>
        <v>0.79523173444779871</v>
      </c>
      <c r="AF24">
        <f t="shared" si="13"/>
        <v>84.672863548533272</v>
      </c>
    </row>
    <row r="25" spans="1:32" x14ac:dyDescent="0.3">
      <c r="A25">
        <v>15</v>
      </c>
      <c r="B25" t="s">
        <v>52</v>
      </c>
      <c r="C25" t="s">
        <v>69</v>
      </c>
      <c r="D25" t="s">
        <v>70</v>
      </c>
      <c r="E25" s="8">
        <v>43652.456248784722</v>
      </c>
      <c r="F25" s="8">
        <v>43659.427082118054</v>
      </c>
      <c r="G25">
        <v>5988.3433085419401</v>
      </c>
      <c r="H25">
        <v>66.088316937935502</v>
      </c>
      <c r="I25" s="9">
        <f t="shared" si="0"/>
        <v>167.29999999998836</v>
      </c>
      <c r="J25">
        <v>473.66327212217755</v>
      </c>
      <c r="K25">
        <v>5.3098839302258076</v>
      </c>
      <c r="L25">
        <f t="shared" si="1"/>
        <v>5514.6800364197625</v>
      </c>
      <c r="M25">
        <f t="shared" si="1"/>
        <v>60.778433007709694</v>
      </c>
      <c r="N25">
        <f t="shared" si="2"/>
        <v>1.1021207505479908E-2</v>
      </c>
      <c r="O25">
        <f>940</f>
        <v>940</v>
      </c>
      <c r="P25">
        <v>12.936</v>
      </c>
      <c r="Q25">
        <f t="shared" si="3"/>
        <v>6.2328301886792454</v>
      </c>
      <c r="R25">
        <v>19.53</v>
      </c>
      <c r="S25">
        <v>3.0130000000000017</v>
      </c>
      <c r="T25">
        <v>0</v>
      </c>
      <c r="U25">
        <f t="shared" si="4"/>
        <v>3.0130000000000017</v>
      </c>
      <c r="V25">
        <f t="shared" si="5"/>
        <v>917.81816981132079</v>
      </c>
      <c r="W25">
        <f t="shared" si="6"/>
        <v>8.2059999999999994E-2</v>
      </c>
      <c r="X25">
        <v>296</v>
      </c>
      <c r="Y25">
        <f t="shared" si="7"/>
        <v>250.05468336229663</v>
      </c>
      <c r="Z25">
        <f t="shared" si="8"/>
        <v>2.9855632658073574</v>
      </c>
      <c r="AA25">
        <f t="shared" si="9"/>
        <v>253.040246628104</v>
      </c>
      <c r="AB25">
        <f t="shared" si="10"/>
        <v>1.5124940025590055</v>
      </c>
      <c r="AC25">
        <f t="shared" si="11"/>
        <v>36.299856061416129</v>
      </c>
      <c r="AD25">
        <v>24.173805000000002</v>
      </c>
      <c r="AE25">
        <f t="shared" si="12"/>
        <v>1.5067122157924528</v>
      </c>
      <c r="AF25">
        <f t="shared" si="13"/>
        <v>150.16194621167884</v>
      </c>
    </row>
    <row r="26" spans="1:32" x14ac:dyDescent="0.3">
      <c r="A26">
        <v>16</v>
      </c>
      <c r="B26" t="s">
        <v>57</v>
      </c>
      <c r="C26" t="s">
        <v>60</v>
      </c>
      <c r="D26" t="s">
        <v>70</v>
      </c>
      <c r="E26" s="8">
        <v>43652.457637615742</v>
      </c>
      <c r="F26" s="8">
        <v>43659.428470949075</v>
      </c>
      <c r="G26">
        <v>3468.10869705806</v>
      </c>
      <c r="H26">
        <v>38.258702432387103</v>
      </c>
      <c r="I26" s="9">
        <f t="shared" si="0"/>
        <v>167.29999999998836</v>
      </c>
      <c r="J26">
        <v>473.66327212217755</v>
      </c>
      <c r="K26">
        <v>5.3098839302258076</v>
      </c>
      <c r="L26">
        <f t="shared" si="1"/>
        <v>2994.4454249358823</v>
      </c>
      <c r="M26">
        <f t="shared" si="1"/>
        <v>32.948818502161295</v>
      </c>
      <c r="N26">
        <f t="shared" si="2"/>
        <v>1.1003312408963607E-2</v>
      </c>
      <c r="O26">
        <f>940</f>
        <v>940</v>
      </c>
      <c r="P26">
        <v>12.936</v>
      </c>
      <c r="Q26">
        <f t="shared" si="3"/>
        <v>6.4694339622641506</v>
      </c>
      <c r="R26">
        <v>24.57</v>
      </c>
      <c r="S26">
        <v>7.4260000000000002</v>
      </c>
      <c r="T26">
        <v>0</v>
      </c>
      <c r="U26">
        <f t="shared" si="4"/>
        <v>7.4260000000000002</v>
      </c>
      <c r="V26">
        <f t="shared" si="5"/>
        <v>913.1685660377359</v>
      </c>
      <c r="W26">
        <f t="shared" si="6"/>
        <v>8.2059999999999994E-2</v>
      </c>
      <c r="X26">
        <v>296</v>
      </c>
      <c r="Y26">
        <f t="shared" si="7"/>
        <v>135.09067696512236</v>
      </c>
      <c r="Z26">
        <f t="shared" si="8"/>
        <v>1.6103153323677604</v>
      </c>
      <c r="AA26">
        <f t="shared" si="9"/>
        <v>136.7009922974901</v>
      </c>
      <c r="AB26">
        <f t="shared" si="10"/>
        <v>0.81710097009862293</v>
      </c>
      <c r="AC26">
        <f t="shared" si="11"/>
        <v>19.610423282366952</v>
      </c>
      <c r="AD26">
        <v>13.017574999999999</v>
      </c>
      <c r="AE26">
        <f t="shared" si="12"/>
        <v>0.84216341811320738</v>
      </c>
      <c r="AF26">
        <f t="shared" si="13"/>
        <v>150.64574840065796</v>
      </c>
    </row>
    <row r="27" spans="1:32" x14ac:dyDescent="0.3">
      <c r="A27">
        <v>19</v>
      </c>
      <c r="B27" t="s">
        <v>57</v>
      </c>
      <c r="C27" t="s">
        <v>61</v>
      </c>
      <c r="D27" t="s">
        <v>70</v>
      </c>
      <c r="E27" s="8">
        <v>43652.459026446762</v>
      </c>
      <c r="F27" s="8">
        <v>43659.429859780095</v>
      </c>
      <c r="G27">
        <v>4098.4922564032304</v>
      </c>
      <c r="H27">
        <v>45.1943198867097</v>
      </c>
      <c r="I27" s="9">
        <f t="shared" si="0"/>
        <v>167.29999999998836</v>
      </c>
      <c r="J27">
        <v>473.66327212217755</v>
      </c>
      <c r="K27">
        <v>5.3098839302258076</v>
      </c>
      <c r="L27">
        <f t="shared" si="1"/>
        <v>3624.8289842810527</v>
      </c>
      <c r="M27">
        <f t="shared" si="1"/>
        <v>39.884435956483891</v>
      </c>
      <c r="N27">
        <f t="shared" si="2"/>
        <v>1.1003122114020106E-2</v>
      </c>
      <c r="O27">
        <f>940</f>
        <v>940</v>
      </c>
      <c r="P27">
        <v>12.936</v>
      </c>
      <c r="Q27">
        <f t="shared" si="3"/>
        <v>7.2852830188679247</v>
      </c>
      <c r="R27">
        <v>21.73</v>
      </c>
      <c r="S27">
        <v>2.4239999999999995</v>
      </c>
      <c r="T27">
        <v>0</v>
      </c>
      <c r="U27">
        <f t="shared" si="4"/>
        <v>2.4239999999999995</v>
      </c>
      <c r="V27">
        <f t="shared" si="5"/>
        <v>917.35471698113213</v>
      </c>
      <c r="W27">
        <f t="shared" si="6"/>
        <v>8.2059999999999994E-2</v>
      </c>
      <c r="X27">
        <v>296</v>
      </c>
      <c r="Y27">
        <f t="shared" si="7"/>
        <v>164.27929960510846</v>
      </c>
      <c r="Z27">
        <f t="shared" si="8"/>
        <v>1.9582172938907623</v>
      </c>
      <c r="AA27">
        <f t="shared" si="9"/>
        <v>166.23751689899922</v>
      </c>
      <c r="AB27">
        <f t="shared" si="10"/>
        <v>0.99364923430371066</v>
      </c>
      <c r="AC27">
        <f t="shared" si="11"/>
        <v>23.847581623289056</v>
      </c>
      <c r="AD27">
        <v>14.022479333333331</v>
      </c>
      <c r="AE27">
        <f t="shared" si="12"/>
        <v>1.0215773056955975</v>
      </c>
      <c r="AF27">
        <f t="shared" si="13"/>
        <v>170.0667981488846</v>
      </c>
    </row>
    <row r="28" spans="1:32" x14ac:dyDescent="0.3">
      <c r="A28">
        <v>20</v>
      </c>
      <c r="B28" t="s">
        <v>52</v>
      </c>
      <c r="C28" t="s">
        <v>64</v>
      </c>
      <c r="D28" t="s">
        <v>70</v>
      </c>
      <c r="E28" s="8">
        <v>43652.460415277776</v>
      </c>
      <c r="F28" s="8">
        <v>43659.431248611108</v>
      </c>
      <c r="G28">
        <v>2024.7239223838701</v>
      </c>
      <c r="H28">
        <v>22.392783898096798</v>
      </c>
      <c r="I28" s="9">
        <f t="shared" si="0"/>
        <v>167.29999999998836</v>
      </c>
      <c r="J28">
        <v>473.66327212217755</v>
      </c>
      <c r="K28">
        <v>5.3098839302258076</v>
      </c>
      <c r="L28">
        <f t="shared" si="1"/>
        <v>1551.0606502616924</v>
      </c>
      <c r="M28">
        <f t="shared" si="1"/>
        <v>17.08289996787099</v>
      </c>
      <c r="N28">
        <f t="shared" si="2"/>
        <v>1.1013689222912586E-2</v>
      </c>
      <c r="O28">
        <f>940</f>
        <v>940</v>
      </c>
      <c r="P28">
        <v>12.936</v>
      </c>
      <c r="Q28">
        <f t="shared" si="3"/>
        <v>7.6577358490566034</v>
      </c>
      <c r="R28">
        <v>22.09</v>
      </c>
      <c r="S28">
        <v>1.7970000000000006</v>
      </c>
      <c r="T28">
        <v>0</v>
      </c>
      <c r="U28">
        <f t="shared" si="4"/>
        <v>1.7970000000000006</v>
      </c>
      <c r="V28">
        <f t="shared" si="5"/>
        <v>917.60926415094343</v>
      </c>
      <c r="W28">
        <f t="shared" si="6"/>
        <v>8.2059999999999994E-2</v>
      </c>
      <c r="X28">
        <v>296</v>
      </c>
      <c r="Y28">
        <f t="shared" si="7"/>
        <v>70.314451288449888</v>
      </c>
      <c r="Z28">
        <f t="shared" si="8"/>
        <v>0.83895664056816366</v>
      </c>
      <c r="AA28">
        <f t="shared" si="9"/>
        <v>71.153407929018059</v>
      </c>
      <c r="AB28">
        <f t="shared" si="10"/>
        <v>0.42530429126732222</v>
      </c>
      <c r="AC28">
        <f t="shared" si="11"/>
        <v>10.207302990415734</v>
      </c>
      <c r="AD28">
        <v>7.2037573333333329</v>
      </c>
      <c r="AE28">
        <f t="shared" si="12"/>
        <v>0.55164470779371066</v>
      </c>
      <c r="AF28">
        <f t="shared" si="13"/>
        <v>141.69415373258551</v>
      </c>
    </row>
    <row r="29" spans="1:32" x14ac:dyDescent="0.3">
      <c r="A29">
        <v>22</v>
      </c>
      <c r="B29" t="s">
        <v>57</v>
      </c>
      <c r="C29" t="s">
        <v>63</v>
      </c>
      <c r="D29" t="s">
        <v>70</v>
      </c>
      <c r="E29" s="8">
        <v>43652.461804108796</v>
      </c>
      <c r="F29" s="8">
        <v>43659.432637442129</v>
      </c>
      <c r="G29">
        <v>1559.60263405161</v>
      </c>
      <c r="H29">
        <v>17.2542607625806</v>
      </c>
      <c r="I29" s="9">
        <f t="shared" si="0"/>
        <v>167.29999999998836</v>
      </c>
      <c r="J29">
        <v>473.66327212217755</v>
      </c>
      <c r="K29">
        <v>5.3098839302258076</v>
      </c>
      <c r="L29">
        <f t="shared" si="1"/>
        <v>1085.9393619294324</v>
      </c>
      <c r="M29">
        <f t="shared" si="1"/>
        <v>11.944376832354791</v>
      </c>
      <c r="N29">
        <f t="shared" si="2"/>
        <v>1.0999119519097949E-2</v>
      </c>
      <c r="O29">
        <f>940</f>
        <v>940</v>
      </c>
      <c r="P29">
        <v>12.936</v>
      </c>
      <c r="Q29">
        <f t="shared" si="3"/>
        <v>6.7581132075471713</v>
      </c>
      <c r="R29">
        <v>20.53</v>
      </c>
      <c r="S29">
        <v>2.6209999999999996</v>
      </c>
      <c r="T29">
        <v>0</v>
      </c>
      <c r="U29">
        <f t="shared" si="4"/>
        <v>2.6209999999999996</v>
      </c>
      <c r="V29">
        <f t="shared" si="5"/>
        <v>917.68488679245286</v>
      </c>
      <c r="W29">
        <f t="shared" si="6"/>
        <v>8.2059999999999994E-2</v>
      </c>
      <c r="X29">
        <v>296</v>
      </c>
      <c r="Y29">
        <f t="shared" si="7"/>
        <v>49.23309940068637</v>
      </c>
      <c r="Z29">
        <f t="shared" si="8"/>
        <v>0.5866474733207605</v>
      </c>
      <c r="AA29">
        <f t="shared" si="9"/>
        <v>49.81974687400713</v>
      </c>
      <c r="AB29">
        <f t="shared" si="10"/>
        <v>0.29778689105804301</v>
      </c>
      <c r="AC29">
        <f t="shared" si="11"/>
        <v>7.1468853853930323</v>
      </c>
      <c r="AD29">
        <v>13.902377999999999</v>
      </c>
      <c r="AE29">
        <f t="shared" si="12"/>
        <v>0.93953844378113216</v>
      </c>
      <c r="AF29">
        <f t="shared" si="13"/>
        <v>51.407646845690948</v>
      </c>
    </row>
    <row r="30" spans="1:32" x14ac:dyDescent="0.3">
      <c r="A30">
        <v>23</v>
      </c>
      <c r="B30" t="s">
        <v>57</v>
      </c>
      <c r="C30" t="s">
        <v>62</v>
      </c>
      <c r="D30" t="s">
        <v>70</v>
      </c>
      <c r="E30" s="8">
        <v>43652.463192939817</v>
      </c>
      <c r="F30" s="8">
        <v>43659.434026273149</v>
      </c>
      <c r="G30">
        <v>10207.812615129</v>
      </c>
      <c r="H30">
        <v>112.373252924516</v>
      </c>
      <c r="I30" s="9">
        <f t="shared" si="0"/>
        <v>167.29999999998836</v>
      </c>
      <c r="J30">
        <v>473.66327212217755</v>
      </c>
      <c r="K30">
        <v>5.3098839302258076</v>
      </c>
      <c r="L30">
        <f t="shared" si="1"/>
        <v>9734.1493430068222</v>
      </c>
      <c r="M30">
        <f t="shared" si="1"/>
        <v>107.06336899429019</v>
      </c>
      <c r="N30">
        <f t="shared" si="2"/>
        <v>1.0998739101039818E-2</v>
      </c>
      <c r="O30">
        <f>940</f>
        <v>940</v>
      </c>
      <c r="P30">
        <v>12.936</v>
      </c>
      <c r="Q30">
        <f t="shared" si="3"/>
        <v>2.9992452830188681</v>
      </c>
      <c r="R30">
        <v>10.050000000000001</v>
      </c>
      <c r="S30">
        <v>2.1020000000000008</v>
      </c>
      <c r="T30">
        <v>0</v>
      </c>
      <c r="U30">
        <f t="shared" si="4"/>
        <v>2.1020000000000008</v>
      </c>
      <c r="V30">
        <f t="shared" si="5"/>
        <v>921.96275471698118</v>
      </c>
      <c r="W30">
        <f t="shared" si="6"/>
        <v>8.2059999999999994E-2</v>
      </c>
      <c r="X30">
        <v>296</v>
      </c>
      <c r="Y30">
        <f t="shared" si="7"/>
        <v>443.37316514144544</v>
      </c>
      <c r="Z30">
        <f t="shared" si="8"/>
        <v>5.2829245817757506</v>
      </c>
      <c r="AA30">
        <f t="shared" si="9"/>
        <v>448.65608972322121</v>
      </c>
      <c r="AB30">
        <f t="shared" si="10"/>
        <v>2.6817459039046767</v>
      </c>
      <c r="AC30">
        <f t="shared" si="11"/>
        <v>64.361901693712241</v>
      </c>
      <c r="AD30">
        <v>34.201901666666664</v>
      </c>
      <c r="AE30">
        <f t="shared" si="12"/>
        <v>1.0257989224402515</v>
      </c>
      <c r="AF30">
        <f t="shared" si="13"/>
        <v>188.18223127177649</v>
      </c>
    </row>
    <row r="31" spans="1:32" x14ac:dyDescent="0.3">
      <c r="A31">
        <v>27</v>
      </c>
      <c r="B31" t="s">
        <v>57</v>
      </c>
      <c r="C31" t="s">
        <v>67</v>
      </c>
      <c r="D31" t="s">
        <v>70</v>
      </c>
      <c r="E31" s="8">
        <v>43652.464581770837</v>
      </c>
      <c r="F31" s="8">
        <v>43659.43541510417</v>
      </c>
      <c r="G31">
        <v>2793.9858857580598</v>
      </c>
      <c r="H31">
        <v>30.859058884419401</v>
      </c>
      <c r="I31" s="9">
        <f t="shared" si="0"/>
        <v>167.29999999998836</v>
      </c>
      <c r="J31">
        <v>473.66327212217755</v>
      </c>
      <c r="K31">
        <v>5.3098839302258076</v>
      </c>
      <c r="L31">
        <f t="shared" si="1"/>
        <v>2320.3226136358821</v>
      </c>
      <c r="M31">
        <f t="shared" si="1"/>
        <v>25.549174954193592</v>
      </c>
      <c r="N31">
        <f t="shared" si="2"/>
        <v>1.1011044241886146E-2</v>
      </c>
      <c r="O31">
        <f>940</f>
        <v>940</v>
      </c>
      <c r="P31">
        <v>12.936</v>
      </c>
      <c r="Q31">
        <f t="shared" si="3"/>
        <v>6.7139622641509442</v>
      </c>
      <c r="R31">
        <v>20.190000000000001</v>
      </c>
      <c r="S31">
        <v>2.3980000000000006</v>
      </c>
      <c r="T31">
        <v>0</v>
      </c>
      <c r="U31">
        <f t="shared" si="4"/>
        <v>2.3980000000000006</v>
      </c>
      <c r="V31">
        <f t="shared" si="5"/>
        <v>917.9520377358491</v>
      </c>
      <c r="W31">
        <f t="shared" si="6"/>
        <v>8.2059999999999994E-2</v>
      </c>
      <c r="X31">
        <v>296</v>
      </c>
      <c r="Y31">
        <f t="shared" si="7"/>
        <v>105.22680527390784</v>
      </c>
      <c r="Z31">
        <f t="shared" si="8"/>
        <v>1.2552117589952823</v>
      </c>
      <c r="AA31">
        <f t="shared" si="9"/>
        <v>106.48201703290313</v>
      </c>
      <c r="AB31">
        <f t="shared" si="10"/>
        <v>0.63647350288649451</v>
      </c>
      <c r="AC31">
        <f t="shared" si="11"/>
        <v>15.275364069275868</v>
      </c>
      <c r="AD31">
        <v>13.017574999999999</v>
      </c>
      <c r="AE31">
        <f t="shared" si="12"/>
        <v>0.8739950732075471</v>
      </c>
      <c r="AF31">
        <f t="shared" si="13"/>
        <v>117.34416025470081</v>
      </c>
    </row>
    <row r="32" spans="1:32" x14ac:dyDescent="0.3">
      <c r="A32">
        <v>28</v>
      </c>
      <c r="B32" t="s">
        <v>57</v>
      </c>
      <c r="C32" t="s">
        <v>59</v>
      </c>
      <c r="D32" t="s">
        <v>70</v>
      </c>
      <c r="E32" s="8">
        <v>43652.46597060185</v>
      </c>
      <c r="F32" s="8">
        <v>43659.436803935183</v>
      </c>
      <c r="G32">
        <v>1758.6587479483901</v>
      </c>
      <c r="H32">
        <v>19.446184923419398</v>
      </c>
      <c r="I32" s="9">
        <f t="shared" si="0"/>
        <v>167.29999999998836</v>
      </c>
      <c r="J32">
        <v>473.66327212217755</v>
      </c>
      <c r="K32">
        <v>5.3098839302258076</v>
      </c>
      <c r="L32">
        <f t="shared" si="1"/>
        <v>1284.9954758262124</v>
      </c>
      <c r="M32">
        <f t="shared" si="1"/>
        <v>14.13630099319359</v>
      </c>
      <c r="N32">
        <f t="shared" si="2"/>
        <v>1.1001051178101918E-2</v>
      </c>
      <c r="O32">
        <f>940</f>
        <v>940</v>
      </c>
      <c r="P32">
        <v>12.936</v>
      </c>
      <c r="Q32">
        <f t="shared" si="3"/>
        <v>8.7086792452830188</v>
      </c>
      <c r="R32">
        <v>23.29</v>
      </c>
      <c r="S32">
        <v>0.21199999999999886</v>
      </c>
      <c r="T32">
        <v>0</v>
      </c>
      <c r="U32">
        <f t="shared" si="4"/>
        <v>0.21199999999999886</v>
      </c>
      <c r="V32">
        <f t="shared" si="5"/>
        <v>918.14332075471702</v>
      </c>
      <c r="W32">
        <f t="shared" si="6"/>
        <v>8.2059999999999994E-2</v>
      </c>
      <c r="X32">
        <v>296</v>
      </c>
      <c r="Y32">
        <f t="shared" si="7"/>
        <v>58.286784883664545</v>
      </c>
      <c r="Z32">
        <f t="shared" si="8"/>
        <v>0.69465056213822851</v>
      </c>
      <c r="AA32">
        <f t="shared" si="9"/>
        <v>58.981435445802774</v>
      </c>
      <c r="AB32">
        <f t="shared" si="10"/>
        <v>0.35254892675317917</v>
      </c>
      <c r="AC32">
        <f t="shared" si="11"/>
        <v>8.4611742420763001</v>
      </c>
      <c r="AD32">
        <v>7.5114366666666674</v>
      </c>
      <c r="AE32">
        <f t="shared" si="12"/>
        <v>0.65414692601257862</v>
      </c>
      <c r="AF32">
        <f t="shared" si="13"/>
        <v>112.64388714910241</v>
      </c>
    </row>
    <row r="33" spans="1:32" x14ac:dyDescent="0.3">
      <c r="A33">
        <v>29</v>
      </c>
      <c r="B33" t="s">
        <v>57</v>
      </c>
      <c r="C33" t="s">
        <v>66</v>
      </c>
      <c r="D33" t="s">
        <v>70</v>
      </c>
      <c r="E33" s="8">
        <v>43652.467359432871</v>
      </c>
      <c r="F33" s="8">
        <v>43659.438192766203</v>
      </c>
      <c r="G33">
        <v>2608.7537231032302</v>
      </c>
      <c r="H33">
        <v>28.818440227290299</v>
      </c>
      <c r="I33" s="9">
        <f t="shared" si="0"/>
        <v>167.29999999998836</v>
      </c>
      <c r="J33">
        <v>473.66327212217755</v>
      </c>
      <c r="K33">
        <v>5.3098839302258076</v>
      </c>
      <c r="L33">
        <f t="shared" si="1"/>
        <v>2135.0904509810525</v>
      </c>
      <c r="M33">
        <f t="shared" si="1"/>
        <v>23.508556297064491</v>
      </c>
      <c r="N33">
        <f t="shared" si="2"/>
        <v>1.1010566922943497E-2</v>
      </c>
      <c r="O33">
        <f>940</f>
        <v>940</v>
      </c>
      <c r="P33">
        <v>12.936</v>
      </c>
      <c r="Q33">
        <f t="shared" si="3"/>
        <v>4.7249056603773578</v>
      </c>
      <c r="R33">
        <v>20.79</v>
      </c>
      <c r="S33">
        <v>8.2690000000000019</v>
      </c>
      <c r="T33">
        <v>0</v>
      </c>
      <c r="U33">
        <f t="shared" si="4"/>
        <v>8.2690000000000019</v>
      </c>
      <c r="V33">
        <f t="shared" si="5"/>
        <v>914.07009433962264</v>
      </c>
      <c r="W33">
        <f t="shared" si="6"/>
        <v>8.2059999999999994E-2</v>
      </c>
      <c r="X33">
        <v>296</v>
      </c>
      <c r="Y33">
        <f t="shared" si="7"/>
        <v>96.417041417546073</v>
      </c>
      <c r="Z33">
        <f t="shared" si="8"/>
        <v>1.1500734776267814</v>
      </c>
      <c r="AA33">
        <f t="shared" si="9"/>
        <v>97.56711489517285</v>
      </c>
      <c r="AB33">
        <f t="shared" si="10"/>
        <v>0.58318658036568827</v>
      </c>
      <c r="AC33">
        <f t="shared" si="11"/>
        <v>13.996477928776518</v>
      </c>
      <c r="AD33">
        <v>7.8933026666666661</v>
      </c>
      <c r="AE33">
        <f t="shared" si="12"/>
        <v>0.37295110448805019</v>
      </c>
      <c r="AF33">
        <f t="shared" si="13"/>
        <v>177.3209329458947</v>
      </c>
    </row>
    <row r="34" spans="1:32" x14ac:dyDescent="0.3">
      <c r="A34" s="11">
        <v>31</v>
      </c>
      <c r="B34" s="12"/>
      <c r="C34" s="12"/>
      <c r="E34" s="8"/>
      <c r="F34" s="8"/>
      <c r="I34" s="9"/>
    </row>
    <row r="35" spans="1:32" x14ac:dyDescent="0.3">
      <c r="A35" s="11">
        <v>32</v>
      </c>
      <c r="B35" s="12"/>
      <c r="C35" s="12"/>
      <c r="E35" s="8"/>
      <c r="F35" s="8"/>
      <c r="I35" s="9"/>
    </row>
    <row r="36" spans="1:32" x14ac:dyDescent="0.3">
      <c r="A36" s="11">
        <v>33</v>
      </c>
      <c r="B36" s="12"/>
      <c r="C36" s="12"/>
      <c r="E36" s="8"/>
      <c r="F36" s="8"/>
      <c r="I36" s="9"/>
    </row>
    <row r="37" spans="1:32" x14ac:dyDescent="0.3">
      <c r="A37" s="11">
        <v>34</v>
      </c>
      <c r="B37" s="12"/>
      <c r="C37" s="12"/>
      <c r="E37" s="8"/>
      <c r="F37" s="8"/>
      <c r="I37" s="9"/>
    </row>
    <row r="38" spans="1:32" x14ac:dyDescent="0.3">
      <c r="A38" s="11">
        <v>35</v>
      </c>
      <c r="B38" s="12"/>
      <c r="C38" s="12"/>
      <c r="E38" s="8"/>
      <c r="F38" s="8"/>
      <c r="I38" s="9"/>
    </row>
    <row r="39" spans="1:32" x14ac:dyDescent="0.3">
      <c r="A39" s="11">
        <v>36</v>
      </c>
      <c r="B39" s="12"/>
      <c r="C39" s="12"/>
      <c r="E39" s="8"/>
      <c r="F39" s="8"/>
      <c r="I39" s="9"/>
    </row>
    <row r="40" spans="1:32" x14ac:dyDescent="0.3">
      <c r="A40" s="11">
        <v>37</v>
      </c>
      <c r="B40" s="12"/>
      <c r="C40" s="12"/>
      <c r="E40" s="8"/>
      <c r="F40" s="8"/>
      <c r="I40" s="9"/>
    </row>
    <row r="41" spans="1:32" x14ac:dyDescent="0.3">
      <c r="A41" s="11">
        <v>38</v>
      </c>
      <c r="B41" s="12"/>
      <c r="C41" s="12"/>
      <c r="E41" s="8"/>
      <c r="F41" s="8"/>
      <c r="I41" s="9"/>
    </row>
    <row r="42" spans="1:32" x14ac:dyDescent="0.3">
      <c r="A42" s="11">
        <v>39</v>
      </c>
      <c r="B42" s="12"/>
      <c r="C42" s="12"/>
      <c r="E42" s="8"/>
      <c r="F42" s="8"/>
      <c r="I42" s="9"/>
    </row>
    <row r="43" spans="1:32" x14ac:dyDescent="0.3">
      <c r="A43" s="11">
        <v>40</v>
      </c>
      <c r="B43" s="12"/>
      <c r="C43" s="12"/>
      <c r="E43" s="8"/>
      <c r="F43" s="8"/>
      <c r="I43" s="9"/>
    </row>
    <row r="44" spans="1:32" x14ac:dyDescent="0.3">
      <c r="A44" s="11">
        <v>41</v>
      </c>
      <c r="B44" s="12"/>
      <c r="C44" s="12"/>
      <c r="E44" s="8"/>
      <c r="F44" s="8"/>
      <c r="I44" s="9"/>
    </row>
    <row r="45" spans="1:32" x14ac:dyDescent="0.3">
      <c r="A45" s="11">
        <v>42</v>
      </c>
      <c r="B45" s="12"/>
      <c r="C45" s="12"/>
      <c r="E45" s="8"/>
      <c r="F45" s="8"/>
      <c r="I45" s="9"/>
    </row>
    <row r="46" spans="1:32" x14ac:dyDescent="0.3">
      <c r="A46" s="11">
        <v>43</v>
      </c>
      <c r="B46" s="12"/>
      <c r="C46" s="12"/>
      <c r="E46" s="8"/>
      <c r="F46" s="8"/>
      <c r="I46" s="9"/>
    </row>
    <row r="47" spans="1:32" x14ac:dyDescent="0.3">
      <c r="A47" s="11">
        <v>44</v>
      </c>
      <c r="B47" s="12"/>
      <c r="C47" s="12"/>
      <c r="E47" s="8"/>
      <c r="F47" s="8"/>
      <c r="I47" s="9"/>
    </row>
    <row r="48" spans="1:32" x14ac:dyDescent="0.3">
      <c r="A48" s="11">
        <v>45</v>
      </c>
      <c r="B48" s="12"/>
      <c r="C48" s="12"/>
      <c r="E48" s="8"/>
      <c r="F48" s="8"/>
      <c r="I48" s="9"/>
    </row>
    <row r="49" spans="1:9" x14ac:dyDescent="0.3">
      <c r="A49" s="11">
        <v>46</v>
      </c>
      <c r="B49" s="12"/>
      <c r="C49" s="12"/>
      <c r="E49" s="8"/>
      <c r="F49" s="8"/>
      <c r="I49" s="9"/>
    </row>
    <row r="50" spans="1:9" x14ac:dyDescent="0.3">
      <c r="A50" s="11">
        <v>47</v>
      </c>
      <c r="B50" s="12"/>
      <c r="C50" s="12"/>
      <c r="E50" s="8"/>
      <c r="F50" s="8"/>
      <c r="I50" s="9"/>
    </row>
    <row r="51" spans="1:9" x14ac:dyDescent="0.3">
      <c r="A51" s="11">
        <v>48</v>
      </c>
      <c r="B51" s="12"/>
      <c r="C51" s="12"/>
      <c r="E51" s="8"/>
      <c r="F51" s="8"/>
      <c r="I51" s="9"/>
    </row>
    <row r="52" spans="1:9" x14ac:dyDescent="0.3">
      <c r="A52" s="11">
        <v>49</v>
      </c>
      <c r="B52" s="12"/>
      <c r="C52" s="12"/>
      <c r="E52" s="8"/>
      <c r="F52" s="8"/>
      <c r="I52" s="9"/>
    </row>
    <row r="53" spans="1:9" x14ac:dyDescent="0.3">
      <c r="A53" s="11">
        <v>50</v>
      </c>
      <c r="B53" s="12"/>
      <c r="C53" s="12"/>
      <c r="E53" s="8"/>
      <c r="F53" s="8"/>
      <c r="I53" s="9"/>
    </row>
    <row r="54" spans="1:9" x14ac:dyDescent="0.3">
      <c r="A54" s="11">
        <v>51</v>
      </c>
      <c r="B54" s="12"/>
      <c r="C54" s="12"/>
      <c r="E54" s="8"/>
      <c r="F54" s="8"/>
      <c r="I54" s="9"/>
    </row>
    <row r="55" spans="1:9" x14ac:dyDescent="0.3">
      <c r="A55" s="11">
        <v>52</v>
      </c>
      <c r="B55" s="12"/>
      <c r="C55" s="12"/>
      <c r="E55" s="8"/>
      <c r="F55" s="8"/>
      <c r="I55" s="9"/>
    </row>
    <row r="56" spans="1:9" x14ac:dyDescent="0.3">
      <c r="A56" s="11">
        <v>53</v>
      </c>
      <c r="B56" s="12"/>
      <c r="C56" s="12"/>
      <c r="E56" s="8"/>
      <c r="F56" s="8"/>
      <c r="I56" s="9"/>
    </row>
    <row r="57" spans="1:9" x14ac:dyDescent="0.3">
      <c r="A57" s="11">
        <v>54</v>
      </c>
      <c r="B57" s="12"/>
      <c r="C57" s="12"/>
      <c r="E57" s="8"/>
      <c r="F57" s="8"/>
      <c r="I57" s="9"/>
    </row>
    <row r="58" spans="1:9" x14ac:dyDescent="0.3">
      <c r="A58" s="11">
        <v>55</v>
      </c>
      <c r="B58" s="12"/>
      <c r="C58" s="12"/>
      <c r="E58" s="8"/>
      <c r="F58" s="8"/>
      <c r="I58" s="9"/>
    </row>
    <row r="59" spans="1:9" x14ac:dyDescent="0.3">
      <c r="A59" s="11">
        <v>56</v>
      </c>
      <c r="B59" s="12"/>
      <c r="C59" s="12"/>
      <c r="E59" s="8"/>
      <c r="F59" s="8"/>
      <c r="I59" s="9"/>
    </row>
    <row r="60" spans="1:9" x14ac:dyDescent="0.3">
      <c r="A60" s="11">
        <v>57</v>
      </c>
      <c r="B60" s="12"/>
      <c r="C60" s="12"/>
      <c r="E60" s="8"/>
      <c r="F60" s="8"/>
      <c r="I60" s="9"/>
    </row>
    <row r="61" spans="1:9" x14ac:dyDescent="0.3">
      <c r="A61" s="11">
        <v>58</v>
      </c>
      <c r="B61" s="12"/>
      <c r="C61" s="12"/>
      <c r="E61" s="8"/>
      <c r="F61" s="8"/>
      <c r="I61" s="9"/>
    </row>
    <row r="62" spans="1:9" x14ac:dyDescent="0.3">
      <c r="A62" s="11">
        <v>59</v>
      </c>
      <c r="B62" s="12"/>
      <c r="C62" s="12"/>
      <c r="E62" s="8"/>
      <c r="F62" s="8"/>
      <c r="I62" s="9"/>
    </row>
    <row r="63" spans="1:9" x14ac:dyDescent="0.3">
      <c r="A63" s="11">
        <v>60</v>
      </c>
      <c r="B63" s="12"/>
      <c r="C63" s="12"/>
      <c r="E63" s="8"/>
      <c r="F63" s="8"/>
      <c r="I63" s="9"/>
    </row>
    <row r="64" spans="1:9" x14ac:dyDescent="0.3">
      <c r="A64" s="11">
        <v>61</v>
      </c>
      <c r="B64" s="12"/>
      <c r="C64" s="12"/>
      <c r="E64" s="8"/>
      <c r="F64" s="8"/>
      <c r="I64" s="9"/>
    </row>
    <row r="65" spans="1:9" x14ac:dyDescent="0.3">
      <c r="A65" s="11">
        <v>62</v>
      </c>
      <c r="B65" s="12"/>
      <c r="C65" s="12"/>
      <c r="E65" s="8"/>
      <c r="F65" s="8"/>
      <c r="I65" s="9"/>
    </row>
    <row r="66" spans="1:9" x14ac:dyDescent="0.3">
      <c r="A66" s="11">
        <v>63</v>
      </c>
      <c r="B66" s="12"/>
      <c r="C66" s="12"/>
      <c r="E66" s="8"/>
      <c r="F66" s="8"/>
      <c r="I66" s="9"/>
    </row>
    <row r="67" spans="1:9" x14ac:dyDescent="0.3">
      <c r="A67" s="11">
        <v>64</v>
      </c>
      <c r="B67" s="12"/>
      <c r="C67" s="12"/>
      <c r="E67" s="8"/>
      <c r="F67" s="8"/>
      <c r="I67" s="9"/>
    </row>
    <row r="68" spans="1:9" x14ac:dyDescent="0.3">
      <c r="A68" s="11">
        <v>65</v>
      </c>
      <c r="B68" s="12"/>
      <c r="C68" s="12"/>
      <c r="E68" s="8"/>
      <c r="F68" s="8"/>
      <c r="I68" s="9"/>
    </row>
    <row r="69" spans="1:9" x14ac:dyDescent="0.3">
      <c r="A69" s="11">
        <v>66</v>
      </c>
      <c r="B69" s="12"/>
      <c r="C69" s="12"/>
      <c r="E69" s="8"/>
      <c r="F69" s="8"/>
      <c r="I69" s="9"/>
    </row>
    <row r="70" spans="1:9" x14ac:dyDescent="0.3">
      <c r="A70" s="11">
        <v>67</v>
      </c>
      <c r="B70" s="12"/>
      <c r="C70" s="12"/>
      <c r="E70" s="8"/>
      <c r="F70" s="8"/>
      <c r="I70" s="9"/>
    </row>
    <row r="71" spans="1:9" x14ac:dyDescent="0.3">
      <c r="A71" s="11">
        <v>68</v>
      </c>
      <c r="B71" s="12"/>
      <c r="C71" s="12"/>
      <c r="E71" s="8"/>
      <c r="F71" s="8"/>
      <c r="I71" s="9"/>
    </row>
    <row r="72" spans="1:9" x14ac:dyDescent="0.3">
      <c r="A72" s="11">
        <v>69</v>
      </c>
      <c r="B72" s="12"/>
      <c r="C72" s="12"/>
      <c r="E72" s="8"/>
      <c r="F72" s="8"/>
      <c r="I72" s="9"/>
    </row>
    <row r="73" spans="1:9" x14ac:dyDescent="0.3">
      <c r="A73" s="11">
        <v>70</v>
      </c>
      <c r="B73" s="12"/>
      <c r="C73" s="12"/>
      <c r="E73" s="8"/>
      <c r="F73" s="8"/>
      <c r="I73" s="9"/>
    </row>
    <row r="74" spans="1:9" x14ac:dyDescent="0.3">
      <c r="A74" s="11">
        <v>71</v>
      </c>
      <c r="B74" s="12"/>
      <c r="C74" s="12"/>
      <c r="E74" s="8"/>
      <c r="F74" s="8"/>
      <c r="I74" s="9"/>
    </row>
    <row r="75" spans="1:9" x14ac:dyDescent="0.3">
      <c r="A75" s="11">
        <v>72</v>
      </c>
      <c r="B75" s="12"/>
      <c r="C75" s="12"/>
      <c r="E75" s="8"/>
      <c r="F75" s="8"/>
      <c r="I75" s="9"/>
    </row>
    <row r="76" spans="1:9" x14ac:dyDescent="0.3">
      <c r="A76" s="11">
        <v>73</v>
      </c>
      <c r="B76" s="12"/>
      <c r="C76" s="12"/>
      <c r="E76" s="8"/>
      <c r="F76" s="8"/>
      <c r="I76" s="9"/>
    </row>
    <row r="77" spans="1:9" x14ac:dyDescent="0.3">
      <c r="A77" s="11">
        <v>74</v>
      </c>
      <c r="B77" s="12"/>
      <c r="C77" s="12"/>
      <c r="E77" s="8"/>
      <c r="F77" s="8"/>
      <c r="I77" s="9"/>
    </row>
    <row r="78" spans="1:9" x14ac:dyDescent="0.3">
      <c r="A78" s="11">
        <v>75</v>
      </c>
      <c r="B78" s="12"/>
      <c r="C78" s="12"/>
      <c r="E78" s="8"/>
      <c r="F78" s="8"/>
      <c r="I78" s="9"/>
    </row>
    <row r="79" spans="1:9" x14ac:dyDescent="0.3">
      <c r="A79" s="11">
        <v>76</v>
      </c>
      <c r="B79" s="12"/>
      <c r="C79" s="12"/>
      <c r="E79" s="8"/>
      <c r="F79" s="8"/>
      <c r="I79" s="9"/>
    </row>
    <row r="80" spans="1:9" x14ac:dyDescent="0.3">
      <c r="A80" s="11">
        <v>77</v>
      </c>
      <c r="B80" s="12"/>
      <c r="C80" s="12"/>
      <c r="E80" s="8"/>
      <c r="F80" s="8"/>
      <c r="I80" s="9"/>
    </row>
    <row r="81" spans="1:9" x14ac:dyDescent="0.3">
      <c r="A81" s="11">
        <v>78</v>
      </c>
      <c r="B81" s="12"/>
      <c r="C81" s="12"/>
      <c r="E81" s="8"/>
      <c r="F81" s="8"/>
      <c r="I81" s="9"/>
    </row>
    <row r="82" spans="1:9" x14ac:dyDescent="0.3">
      <c r="A82" s="11">
        <v>1</v>
      </c>
      <c r="B82" s="12"/>
      <c r="C82" s="12"/>
    </row>
    <row r="83" spans="1:9" x14ac:dyDescent="0.3">
      <c r="A83" s="11">
        <v>2</v>
      </c>
      <c r="B83" s="12"/>
      <c r="C83" s="12"/>
    </row>
    <row r="84" spans="1:9" x14ac:dyDescent="0.3">
      <c r="A84" s="11">
        <v>3</v>
      </c>
      <c r="B84" s="12"/>
      <c r="C84" s="12"/>
    </row>
    <row r="85" spans="1:9" x14ac:dyDescent="0.3">
      <c r="A85" s="11">
        <v>4</v>
      </c>
      <c r="B85" s="12"/>
      <c r="C85" s="12"/>
    </row>
    <row r="86" spans="1:9" x14ac:dyDescent="0.3">
      <c r="A86" s="11">
        <v>5</v>
      </c>
      <c r="B86" s="12"/>
      <c r="C86" s="12"/>
    </row>
    <row r="87" spans="1:9" x14ac:dyDescent="0.3">
      <c r="A87" s="11">
        <v>6</v>
      </c>
      <c r="B87" s="12"/>
      <c r="C87" s="12"/>
    </row>
    <row r="88" spans="1:9" x14ac:dyDescent="0.3">
      <c r="A88" s="11">
        <v>7</v>
      </c>
      <c r="B88" s="12"/>
      <c r="C88" s="12"/>
    </row>
    <row r="89" spans="1:9" x14ac:dyDescent="0.3">
      <c r="A89" s="11">
        <v>8</v>
      </c>
      <c r="B89" s="12"/>
      <c r="C89" s="12"/>
    </row>
    <row r="90" spans="1:9" x14ac:dyDescent="0.3">
      <c r="A90" s="11">
        <v>9</v>
      </c>
      <c r="B90" s="12"/>
      <c r="C90" s="12"/>
    </row>
    <row r="91" spans="1:9" x14ac:dyDescent="0.3">
      <c r="A91" s="11">
        <v>10</v>
      </c>
      <c r="B91" s="12"/>
      <c r="C91" s="12"/>
    </row>
    <row r="92" spans="1:9" x14ac:dyDescent="0.3">
      <c r="A92" s="11">
        <v>11</v>
      </c>
      <c r="B92" s="12"/>
      <c r="C92" s="12"/>
    </row>
    <row r="93" spans="1:9" x14ac:dyDescent="0.3">
      <c r="A93" s="11">
        <v>12</v>
      </c>
      <c r="B93" s="12"/>
      <c r="C93" s="12"/>
    </row>
    <row r="94" spans="1:9" x14ac:dyDescent="0.3">
      <c r="A94" s="11">
        <v>13</v>
      </c>
      <c r="B94" s="12"/>
      <c r="C94" s="12"/>
    </row>
    <row r="95" spans="1:9" x14ac:dyDescent="0.3">
      <c r="A95" s="11">
        <v>14</v>
      </c>
      <c r="B95" s="12"/>
      <c r="C95" s="12"/>
    </row>
    <row r="96" spans="1:9" x14ac:dyDescent="0.3">
      <c r="A96" s="11">
        <v>15</v>
      </c>
      <c r="B96" s="12"/>
      <c r="C96" s="12"/>
    </row>
    <row r="97" spans="1:3" x14ac:dyDescent="0.3">
      <c r="A97" s="11">
        <v>16</v>
      </c>
      <c r="B97" s="12"/>
      <c r="C97" s="12"/>
    </row>
    <row r="98" spans="1:3" x14ac:dyDescent="0.3">
      <c r="A98" s="11">
        <v>17</v>
      </c>
      <c r="B98" s="12"/>
      <c r="C98" s="12"/>
    </row>
    <row r="99" spans="1:3" x14ac:dyDescent="0.3">
      <c r="A99" s="11">
        <v>18</v>
      </c>
      <c r="B99" s="12"/>
      <c r="C99" s="12"/>
    </row>
    <row r="100" spans="1:3" x14ac:dyDescent="0.3">
      <c r="A100" s="11">
        <v>19</v>
      </c>
      <c r="B100" s="12"/>
      <c r="C100" s="12"/>
    </row>
    <row r="101" spans="1:3" x14ac:dyDescent="0.3">
      <c r="A101" s="11">
        <v>20</v>
      </c>
      <c r="B101" s="12"/>
      <c r="C101" s="12"/>
    </row>
    <row r="102" spans="1:3" x14ac:dyDescent="0.3">
      <c r="A102" s="11">
        <v>21</v>
      </c>
      <c r="B102" s="12"/>
      <c r="C102" s="12"/>
    </row>
    <row r="103" spans="1:3" x14ac:dyDescent="0.3">
      <c r="A103" s="11">
        <v>22</v>
      </c>
      <c r="B103" s="12"/>
      <c r="C103" s="12"/>
    </row>
    <row r="104" spans="1:3" x14ac:dyDescent="0.3">
      <c r="A104" s="11">
        <v>23</v>
      </c>
      <c r="B104" s="12"/>
      <c r="C104" s="12"/>
    </row>
    <row r="105" spans="1:3" x14ac:dyDescent="0.3">
      <c r="A105" s="11">
        <v>24</v>
      </c>
      <c r="B105" s="12"/>
      <c r="C105" s="12"/>
    </row>
    <row r="106" spans="1:3" x14ac:dyDescent="0.3">
      <c r="A106" s="11">
        <v>25</v>
      </c>
      <c r="B106" s="12"/>
      <c r="C106" s="12"/>
    </row>
    <row r="107" spans="1:3" x14ac:dyDescent="0.3">
      <c r="A107" s="11">
        <v>26</v>
      </c>
      <c r="B107" s="12"/>
      <c r="C107" s="12"/>
    </row>
    <row r="108" spans="1:3" x14ac:dyDescent="0.3">
      <c r="A108" s="11">
        <v>27</v>
      </c>
      <c r="B108" s="12"/>
      <c r="C108" s="12"/>
    </row>
    <row r="109" spans="1:3" x14ac:dyDescent="0.3">
      <c r="A109" s="11">
        <v>28</v>
      </c>
      <c r="B109" s="12"/>
      <c r="C109" s="12"/>
    </row>
    <row r="110" spans="1:3" x14ac:dyDescent="0.3">
      <c r="A110" s="11">
        <v>29</v>
      </c>
      <c r="B110" s="12"/>
      <c r="C110" s="12"/>
    </row>
    <row r="111" spans="1:3" x14ac:dyDescent="0.3">
      <c r="A111" s="11">
        <v>30</v>
      </c>
      <c r="B111" s="12"/>
      <c r="C111" s="12"/>
    </row>
    <row r="112" spans="1:3" x14ac:dyDescent="0.3">
      <c r="A112" s="11">
        <v>31</v>
      </c>
      <c r="B112" s="12"/>
      <c r="C112" s="12"/>
    </row>
    <row r="113" spans="1:3" x14ac:dyDescent="0.3">
      <c r="A113" s="11">
        <v>32</v>
      </c>
      <c r="B113" s="12"/>
      <c r="C113" s="12"/>
    </row>
    <row r="114" spans="1:3" x14ac:dyDescent="0.3">
      <c r="A114" s="11">
        <v>33</v>
      </c>
      <c r="B114" s="12"/>
      <c r="C114" s="12"/>
    </row>
    <row r="115" spans="1:3" x14ac:dyDescent="0.3">
      <c r="A115" s="11">
        <v>34</v>
      </c>
      <c r="B115" s="12"/>
      <c r="C115" s="12"/>
    </row>
    <row r="116" spans="1:3" x14ac:dyDescent="0.3">
      <c r="A116" s="11">
        <v>35</v>
      </c>
      <c r="B116" s="12"/>
      <c r="C116" s="12"/>
    </row>
    <row r="117" spans="1:3" x14ac:dyDescent="0.3">
      <c r="A117" s="11">
        <v>36</v>
      </c>
      <c r="B117" s="12"/>
      <c r="C11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ecroo</dc:creator>
  <cp:lastModifiedBy>ecroo</cp:lastModifiedBy>
  <dcterms:created xsi:type="dcterms:W3CDTF">2022-05-09T17:02:51Z</dcterms:created>
  <dcterms:modified xsi:type="dcterms:W3CDTF">2022-05-09T17:03:25Z</dcterms:modified>
</cp:coreProperties>
</file>