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957537bd189b1/Documents/R/R/R Datasets/FTC_transect/raw/"/>
    </mc:Choice>
  </mc:AlternateContent>
  <xr:revisionPtr revIDLastSave="0" documentId="8_{24D72672-489C-4BD9-B8F5-3E367B1824C6}" xr6:coauthVersionLast="47" xr6:coauthVersionMax="47" xr10:uidLastSave="{00000000-0000-0000-0000-000000000000}"/>
  <bookViews>
    <workbookView xWindow="-108" yWindow="-108" windowWidth="23256" windowHeight="12456" xr2:uid="{AAEBE4D5-6E52-4BB4-BF2F-6AD45823C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33" i="1" l="1"/>
  <c r="X33" i="1"/>
  <c r="V33" i="1"/>
  <c r="R33" i="1"/>
  <c r="P33" i="1"/>
  <c r="W33" i="1" s="1"/>
  <c r="N33" i="1"/>
  <c r="O33" i="1" s="1"/>
  <c r="M33" i="1"/>
  <c r="J33" i="1"/>
  <c r="X32" i="1"/>
  <c r="V32" i="1"/>
  <c r="R32" i="1"/>
  <c r="AF32" i="1" s="1"/>
  <c r="P32" i="1"/>
  <c r="W32" i="1" s="1"/>
  <c r="O32" i="1"/>
  <c r="N32" i="1"/>
  <c r="M32" i="1"/>
  <c r="J32" i="1"/>
  <c r="AF31" i="1"/>
  <c r="Z31" i="1"/>
  <c r="X31" i="1"/>
  <c r="W31" i="1"/>
  <c r="V31" i="1"/>
  <c r="R31" i="1"/>
  <c r="P31" i="1"/>
  <c r="N31" i="1"/>
  <c r="AA31" i="1" s="1"/>
  <c r="M31" i="1"/>
  <c r="J31" i="1"/>
  <c r="AF30" i="1"/>
  <c r="X30" i="1"/>
  <c r="V30" i="1"/>
  <c r="R30" i="1"/>
  <c r="P30" i="1"/>
  <c r="W30" i="1" s="1"/>
  <c r="N30" i="1"/>
  <c r="O30" i="1" s="1"/>
  <c r="M30" i="1"/>
  <c r="J30" i="1"/>
  <c r="X29" i="1"/>
  <c r="V29" i="1"/>
  <c r="R29" i="1"/>
  <c r="AF29" i="1" s="1"/>
  <c r="P29" i="1"/>
  <c r="W29" i="1" s="1"/>
  <c r="O29" i="1"/>
  <c r="N29" i="1"/>
  <c r="M29" i="1"/>
  <c r="J29" i="1"/>
  <c r="AF28" i="1"/>
  <c r="Z28" i="1"/>
  <c r="X28" i="1"/>
  <c r="W28" i="1"/>
  <c r="V28" i="1"/>
  <c r="R28" i="1"/>
  <c r="P28" i="1"/>
  <c r="N28" i="1"/>
  <c r="AA28" i="1" s="1"/>
  <c r="M28" i="1"/>
  <c r="J28" i="1"/>
  <c r="AF27" i="1"/>
  <c r="X27" i="1"/>
  <c r="V27" i="1"/>
  <c r="R27" i="1"/>
  <c r="P27" i="1"/>
  <c r="W27" i="1" s="1"/>
  <c r="N27" i="1"/>
  <c r="O27" i="1" s="1"/>
  <c r="M27" i="1"/>
  <c r="J27" i="1"/>
  <c r="X26" i="1"/>
  <c r="V26" i="1"/>
  <c r="R26" i="1"/>
  <c r="AF26" i="1" s="1"/>
  <c r="P26" i="1"/>
  <c r="W26" i="1" s="1"/>
  <c r="O26" i="1"/>
  <c r="N26" i="1"/>
  <c r="M26" i="1"/>
  <c r="J26" i="1"/>
  <c r="AF25" i="1"/>
  <c r="Z25" i="1"/>
  <c r="X25" i="1"/>
  <c r="W25" i="1"/>
  <c r="V25" i="1"/>
  <c r="R25" i="1"/>
  <c r="P25" i="1"/>
  <c r="N25" i="1"/>
  <c r="AA25" i="1" s="1"/>
  <c r="M25" i="1"/>
  <c r="J25" i="1"/>
  <c r="AF24" i="1"/>
  <c r="X24" i="1"/>
  <c r="V24" i="1"/>
  <c r="R24" i="1"/>
  <c r="P24" i="1"/>
  <c r="W24" i="1" s="1"/>
  <c r="N24" i="1"/>
  <c r="O24" i="1" s="1"/>
  <c r="M24" i="1"/>
  <c r="J24" i="1"/>
  <c r="X23" i="1"/>
  <c r="V23" i="1"/>
  <c r="R23" i="1"/>
  <c r="AF23" i="1" s="1"/>
  <c r="P23" i="1"/>
  <c r="W23" i="1" s="1"/>
  <c r="O23" i="1"/>
  <c r="N23" i="1"/>
  <c r="M23" i="1"/>
  <c r="J23" i="1"/>
  <c r="AF22" i="1"/>
  <c r="Z22" i="1"/>
  <c r="AB22" i="1" s="1"/>
  <c r="AC22" i="1" s="1"/>
  <c r="AD22" i="1" s="1"/>
  <c r="AG22" i="1" s="1"/>
  <c r="X22" i="1"/>
  <c r="W22" i="1"/>
  <c r="V22" i="1"/>
  <c r="R22" i="1"/>
  <c r="P22" i="1"/>
  <c r="N22" i="1"/>
  <c r="AA22" i="1" s="1"/>
  <c r="M22" i="1"/>
  <c r="J22" i="1"/>
  <c r="AF21" i="1"/>
  <c r="X21" i="1"/>
  <c r="V21" i="1"/>
  <c r="R21" i="1"/>
  <c r="P21" i="1"/>
  <c r="W21" i="1" s="1"/>
  <c r="N21" i="1"/>
  <c r="O21" i="1" s="1"/>
  <c r="M21" i="1"/>
  <c r="J21" i="1"/>
  <c r="X20" i="1"/>
  <c r="V20" i="1"/>
  <c r="R20" i="1"/>
  <c r="AF20" i="1" s="1"/>
  <c r="P20" i="1"/>
  <c r="W20" i="1" s="1"/>
  <c r="O20" i="1"/>
  <c r="N20" i="1"/>
  <c r="M20" i="1"/>
  <c r="J20" i="1"/>
  <c r="AF19" i="1"/>
  <c r="Z19" i="1"/>
  <c r="AB19" i="1" s="1"/>
  <c r="AC19" i="1" s="1"/>
  <c r="AD19" i="1" s="1"/>
  <c r="AG19" i="1" s="1"/>
  <c r="X19" i="1"/>
  <c r="W19" i="1"/>
  <c r="V19" i="1"/>
  <c r="R19" i="1"/>
  <c r="P19" i="1"/>
  <c r="N19" i="1"/>
  <c r="AA19" i="1" s="1"/>
  <c r="M19" i="1"/>
  <c r="J19" i="1"/>
  <c r="AF18" i="1"/>
  <c r="X18" i="1"/>
  <c r="V18" i="1"/>
  <c r="R18" i="1"/>
  <c r="P18" i="1"/>
  <c r="W18" i="1" s="1"/>
  <c r="N18" i="1"/>
  <c r="O18" i="1" s="1"/>
  <c r="M18" i="1"/>
  <c r="J18" i="1"/>
  <c r="X17" i="1"/>
  <c r="V17" i="1"/>
  <c r="R17" i="1"/>
  <c r="AF17" i="1" s="1"/>
  <c r="P17" i="1"/>
  <c r="W17" i="1" s="1"/>
  <c r="O17" i="1"/>
  <c r="N17" i="1"/>
  <c r="M17" i="1"/>
  <c r="J17" i="1"/>
  <c r="AF16" i="1"/>
  <c r="Z16" i="1"/>
  <c r="AB16" i="1" s="1"/>
  <c r="AC16" i="1" s="1"/>
  <c r="AD16" i="1" s="1"/>
  <c r="AG16" i="1" s="1"/>
  <c r="X16" i="1"/>
  <c r="W16" i="1"/>
  <c r="V16" i="1"/>
  <c r="R16" i="1"/>
  <c r="P16" i="1"/>
  <c r="N16" i="1"/>
  <c r="AA16" i="1" s="1"/>
  <c r="M16" i="1"/>
  <c r="J16" i="1"/>
  <c r="AF15" i="1"/>
  <c r="X15" i="1"/>
  <c r="V15" i="1"/>
  <c r="R15" i="1"/>
  <c r="P15" i="1"/>
  <c r="W15" i="1" s="1"/>
  <c r="N15" i="1"/>
  <c r="O15" i="1" s="1"/>
  <c r="M15" i="1"/>
  <c r="J15" i="1"/>
  <c r="X14" i="1"/>
  <c r="V14" i="1"/>
  <c r="R14" i="1"/>
  <c r="AF14" i="1" s="1"/>
  <c r="P14" i="1"/>
  <c r="W14" i="1" s="1"/>
  <c r="O14" i="1"/>
  <c r="N14" i="1"/>
  <c r="M14" i="1"/>
  <c r="J14" i="1"/>
  <c r="AF13" i="1"/>
  <c r="Z13" i="1"/>
  <c r="X13" i="1"/>
  <c r="W13" i="1"/>
  <c r="V13" i="1"/>
  <c r="R13" i="1"/>
  <c r="P13" i="1"/>
  <c r="N13" i="1"/>
  <c r="AA13" i="1" s="1"/>
  <c r="M13" i="1"/>
  <c r="J13" i="1"/>
  <c r="AF12" i="1"/>
  <c r="X12" i="1"/>
  <c r="V12" i="1"/>
  <c r="R12" i="1"/>
  <c r="P12" i="1"/>
  <c r="W12" i="1" s="1"/>
  <c r="N12" i="1"/>
  <c r="O12" i="1" s="1"/>
  <c r="M12" i="1"/>
  <c r="J12" i="1"/>
  <c r="X11" i="1"/>
  <c r="V11" i="1"/>
  <c r="R11" i="1"/>
  <c r="AF11" i="1" s="1"/>
  <c r="P11" i="1"/>
  <c r="W11" i="1" s="1"/>
  <c r="O11" i="1"/>
  <c r="N11" i="1"/>
  <c r="M11" i="1"/>
  <c r="J11" i="1"/>
  <c r="AF10" i="1"/>
  <c r="Z10" i="1"/>
  <c r="X10" i="1"/>
  <c r="W10" i="1"/>
  <c r="V10" i="1"/>
  <c r="R10" i="1"/>
  <c r="P10" i="1"/>
  <c r="N10" i="1"/>
  <c r="AA10" i="1" s="1"/>
  <c r="M10" i="1"/>
  <c r="J10" i="1"/>
  <c r="AF9" i="1"/>
  <c r="X9" i="1"/>
  <c r="V9" i="1"/>
  <c r="R9" i="1"/>
  <c r="P9" i="1"/>
  <c r="W9" i="1" s="1"/>
  <c r="N9" i="1"/>
  <c r="O9" i="1" s="1"/>
  <c r="M9" i="1"/>
  <c r="J9" i="1"/>
  <c r="X8" i="1"/>
  <c r="V8" i="1"/>
  <c r="R8" i="1"/>
  <c r="AF8" i="1" s="1"/>
  <c r="P8" i="1"/>
  <c r="W8" i="1" s="1"/>
  <c r="O8" i="1"/>
  <c r="N8" i="1"/>
  <c r="M8" i="1"/>
  <c r="J8" i="1"/>
  <c r="AF7" i="1"/>
  <c r="Z7" i="1"/>
  <c r="X7" i="1"/>
  <c r="W7" i="1"/>
  <c r="V7" i="1"/>
  <c r="R7" i="1"/>
  <c r="P7" i="1"/>
  <c r="N7" i="1"/>
  <c r="AA7" i="1" s="1"/>
  <c r="M7" i="1"/>
  <c r="J7" i="1"/>
  <c r="AF6" i="1"/>
  <c r="X6" i="1"/>
  <c r="V6" i="1"/>
  <c r="R6" i="1"/>
  <c r="P6" i="1"/>
  <c r="W6" i="1" s="1"/>
  <c r="N6" i="1"/>
  <c r="O6" i="1" s="1"/>
  <c r="M6" i="1"/>
  <c r="J6" i="1"/>
  <c r="X5" i="1"/>
  <c r="V5" i="1"/>
  <c r="R5" i="1"/>
  <c r="AF5" i="1" s="1"/>
  <c r="P5" i="1"/>
  <c r="W5" i="1" s="1"/>
  <c r="O5" i="1"/>
  <c r="N5" i="1"/>
  <c r="M5" i="1"/>
  <c r="J5" i="1"/>
  <c r="AF4" i="1"/>
  <c r="AA4" i="1"/>
  <c r="Z4" i="1"/>
  <c r="AB4" i="1" s="1"/>
  <c r="AC4" i="1" s="1"/>
  <c r="AD4" i="1" s="1"/>
  <c r="AG4" i="1" s="1"/>
  <c r="X4" i="1"/>
  <c r="W4" i="1"/>
  <c r="V4" i="1"/>
  <c r="R4" i="1"/>
  <c r="P4" i="1"/>
  <c r="N4" i="1"/>
  <c r="O4" i="1" s="1"/>
  <c r="M4" i="1"/>
  <c r="J4" i="1"/>
  <c r="AA11" i="1" l="1"/>
  <c r="Z11" i="1"/>
  <c r="AA29" i="1"/>
  <c r="Z29" i="1"/>
  <c r="AB29" i="1" s="1"/>
  <c r="AC29" i="1" s="1"/>
  <c r="AD29" i="1" s="1"/>
  <c r="AG29" i="1" s="1"/>
  <c r="AA14" i="1"/>
  <c r="Z14" i="1"/>
  <c r="AA32" i="1"/>
  <c r="Z32" i="1"/>
  <c r="AA6" i="1"/>
  <c r="Z6" i="1"/>
  <c r="AB6" i="1" s="1"/>
  <c r="AC6" i="1" s="1"/>
  <c r="AD6" i="1" s="1"/>
  <c r="AG6" i="1" s="1"/>
  <c r="AA24" i="1"/>
  <c r="Z24" i="1"/>
  <c r="AB24" i="1" s="1"/>
  <c r="AC24" i="1" s="1"/>
  <c r="AD24" i="1" s="1"/>
  <c r="AG24" i="1" s="1"/>
  <c r="AA15" i="1"/>
  <c r="Z15" i="1"/>
  <c r="AA8" i="1"/>
  <c r="Z8" i="1"/>
  <c r="AB8" i="1" s="1"/>
  <c r="AC8" i="1" s="1"/>
  <c r="AD8" i="1" s="1"/>
  <c r="AG8" i="1" s="1"/>
  <c r="AA26" i="1"/>
  <c r="Z26" i="1"/>
  <c r="AA18" i="1"/>
  <c r="Z18" i="1"/>
  <c r="AA21" i="1"/>
  <c r="Z21" i="1"/>
  <c r="AB21" i="1" s="1"/>
  <c r="AC21" i="1" s="1"/>
  <c r="AD21" i="1" s="1"/>
  <c r="AG21" i="1" s="1"/>
  <c r="AB7" i="1"/>
  <c r="AC7" i="1" s="1"/>
  <c r="AD7" i="1" s="1"/>
  <c r="AG7" i="1" s="1"/>
  <c r="AA17" i="1"/>
  <c r="Z17" i="1"/>
  <c r="AB17" i="1" s="1"/>
  <c r="AC17" i="1" s="1"/>
  <c r="AD17" i="1" s="1"/>
  <c r="AG17" i="1" s="1"/>
  <c r="AB25" i="1"/>
  <c r="AC25" i="1" s="1"/>
  <c r="AD25" i="1" s="1"/>
  <c r="AG25" i="1" s="1"/>
  <c r="AA9" i="1"/>
  <c r="Z9" i="1"/>
  <c r="AB9" i="1" s="1"/>
  <c r="AC9" i="1" s="1"/>
  <c r="AD9" i="1" s="1"/>
  <c r="AG9" i="1" s="1"/>
  <c r="AA27" i="1"/>
  <c r="Z27" i="1"/>
  <c r="AB10" i="1"/>
  <c r="AC10" i="1" s="1"/>
  <c r="AD10" i="1" s="1"/>
  <c r="AG10" i="1" s="1"/>
  <c r="AA20" i="1"/>
  <c r="Z20" i="1"/>
  <c r="AB20" i="1" s="1"/>
  <c r="AC20" i="1" s="1"/>
  <c r="AD20" i="1" s="1"/>
  <c r="AG20" i="1" s="1"/>
  <c r="AB28" i="1"/>
  <c r="AC28" i="1" s="1"/>
  <c r="AD28" i="1" s="1"/>
  <c r="AG28" i="1" s="1"/>
  <c r="AA12" i="1"/>
  <c r="Z12" i="1"/>
  <c r="AB12" i="1" s="1"/>
  <c r="AC12" i="1" s="1"/>
  <c r="AD12" i="1" s="1"/>
  <c r="AG12" i="1" s="1"/>
  <c r="AA30" i="1"/>
  <c r="Z30" i="1"/>
  <c r="AA5" i="1"/>
  <c r="Z5" i="1"/>
  <c r="AB5" i="1" s="1"/>
  <c r="AC5" i="1" s="1"/>
  <c r="AD5" i="1" s="1"/>
  <c r="AG5" i="1" s="1"/>
  <c r="AB13" i="1"/>
  <c r="AC13" i="1" s="1"/>
  <c r="AD13" i="1" s="1"/>
  <c r="AG13" i="1" s="1"/>
  <c r="AA23" i="1"/>
  <c r="Z23" i="1"/>
  <c r="AB23" i="1" s="1"/>
  <c r="AC23" i="1" s="1"/>
  <c r="AD23" i="1" s="1"/>
  <c r="AG23" i="1" s="1"/>
  <c r="AB31" i="1"/>
  <c r="AC31" i="1" s="1"/>
  <c r="AD31" i="1" s="1"/>
  <c r="AG31" i="1" s="1"/>
  <c r="AA33" i="1"/>
  <c r="Z33" i="1"/>
  <c r="AB33" i="1" s="1"/>
  <c r="AC33" i="1" s="1"/>
  <c r="AD33" i="1" s="1"/>
  <c r="AG33" i="1" s="1"/>
  <c r="O7" i="1"/>
  <c r="O10" i="1"/>
  <c r="O13" i="1"/>
  <c r="O16" i="1"/>
  <c r="O19" i="1"/>
  <c r="O22" i="1"/>
  <c r="O25" i="1"/>
  <c r="O28" i="1"/>
  <c r="O31" i="1"/>
  <c r="AB18" i="1" l="1"/>
  <c r="AC18" i="1" s="1"/>
  <c r="AD18" i="1" s="1"/>
  <c r="AG18" i="1" s="1"/>
  <c r="AB32" i="1"/>
  <c r="AC32" i="1" s="1"/>
  <c r="AD32" i="1" s="1"/>
  <c r="AG32" i="1" s="1"/>
  <c r="AB27" i="1"/>
  <c r="AC27" i="1" s="1"/>
  <c r="AD27" i="1" s="1"/>
  <c r="AG27" i="1" s="1"/>
  <c r="AB26" i="1"/>
  <c r="AC26" i="1" s="1"/>
  <c r="AD26" i="1" s="1"/>
  <c r="AG26" i="1" s="1"/>
  <c r="AB14" i="1"/>
  <c r="AC14" i="1" s="1"/>
  <c r="AD14" i="1" s="1"/>
  <c r="AG14" i="1" s="1"/>
  <c r="AB30" i="1"/>
  <c r="AC30" i="1" s="1"/>
  <c r="AD30" i="1" s="1"/>
  <c r="AG30" i="1" s="1"/>
  <c r="AB15" i="1"/>
  <c r="AC15" i="1" s="1"/>
  <c r="AD15" i="1" s="1"/>
  <c r="AG15" i="1" s="1"/>
  <c r="AB11" i="1"/>
  <c r="AC11" i="1" s="1"/>
  <c r="AD11" i="1" s="1"/>
  <c r="AG11" i="1" s="1"/>
</calcChain>
</file>

<file path=xl/sharedStrings.xml><?xml version="1.0" encoding="utf-8"?>
<sst xmlns="http://schemas.openxmlformats.org/spreadsheetml/2006/main" count="180" uniqueCount="74">
  <si>
    <t>day 1</t>
  </si>
  <si>
    <t>10 grams dry soil/2.65g/mL dry soil bulk density</t>
  </si>
  <si>
    <t>Fresh soil added - 10 grams</t>
  </si>
  <si>
    <t>Jar -(tube + dry soil + water)</t>
  </si>
  <si>
    <t>12 x Gas Volume x change in 12C/(Gas constant x T x 1000 x dry soil g)</t>
  </si>
  <si>
    <t>Divide ug C by incubation time in hours</t>
  </si>
  <si>
    <t>Multiply rate by 24 hours for day 1 gain</t>
  </si>
  <si>
    <t>m/d/yyyy, hh:mm</t>
  </si>
  <si>
    <t>(ppm)</t>
  </si>
  <si>
    <t>(h)</t>
  </si>
  <si>
    <t>ppm 12CO2</t>
  </si>
  <si>
    <t>ppm 13CO2</t>
  </si>
  <si>
    <t>%</t>
  </si>
  <si>
    <t>mL</t>
  </si>
  <si>
    <t>g</t>
  </si>
  <si>
    <t>L atm/molK</t>
  </si>
  <si>
    <t>K</t>
  </si>
  <si>
    <t>ug</t>
  </si>
  <si>
    <t>ug CO2/g dry soil/hour</t>
  </si>
  <si>
    <t>ug CO2/g dry soil/day</t>
  </si>
  <si>
    <t>JAR</t>
  </si>
  <si>
    <t>Site ID</t>
  </si>
  <si>
    <t>Depth</t>
  </si>
  <si>
    <t>TRT</t>
  </si>
  <si>
    <t>Last Measure Time [Day1]</t>
  </si>
  <si>
    <t>Day4_TIME</t>
  </si>
  <si>
    <t>Day4_12C</t>
  </si>
  <si>
    <t>Day4_13C</t>
  </si>
  <si>
    <t>Incubation Time Since Last Measure</t>
  </si>
  <si>
    <t>Last Measure of 12CO2</t>
  </si>
  <si>
    <t>Last Measure of 13CO2</t>
  </si>
  <si>
    <t>Gain 12CO2 Since Last Measure</t>
  </si>
  <si>
    <t>Gain 13CO2 Since Last Measure</t>
  </si>
  <si>
    <t>Ratio 13C/12C</t>
  </si>
  <si>
    <t>Jar Volume</t>
  </si>
  <si>
    <t>Falcon Tube Volume</t>
  </si>
  <si>
    <t>Dry Soil Volume</t>
  </si>
  <si>
    <t>Fresh Soil Weight</t>
  </si>
  <si>
    <t>Existing Soil Water Volume</t>
  </si>
  <si>
    <t>Added Water Volume</t>
  </si>
  <si>
    <t>Total Soil Water Volume</t>
  </si>
  <si>
    <t>Gas Volume</t>
  </si>
  <si>
    <t>Gas Constant</t>
  </si>
  <si>
    <t>T</t>
  </si>
  <si>
    <t>Gain in ug 12C per g soil</t>
  </si>
  <si>
    <t>Gain in ug 13C per g soil</t>
  </si>
  <si>
    <t>Total ug C per g soil gain</t>
  </si>
  <si>
    <t>Rate CO2 per hour</t>
  </si>
  <si>
    <t>Day1 - 24 hour Gain of CO2</t>
  </si>
  <si>
    <t>OC.g100g</t>
  </si>
  <si>
    <t>weight of OC in dry soil</t>
  </si>
  <si>
    <t>gain ug per g OC</t>
  </si>
  <si>
    <t>HEALY</t>
  </si>
  <si>
    <t>Organic</t>
  </si>
  <si>
    <t>16-30</t>
  </si>
  <si>
    <t>CON</t>
  </si>
  <si>
    <t>12-24</t>
  </si>
  <si>
    <t>Lower Mineral</t>
  </si>
  <si>
    <t>40-54</t>
  </si>
  <si>
    <t>TOOL</t>
  </si>
  <si>
    <t>Upper Mineral</t>
  </si>
  <si>
    <t>41-50</t>
  </si>
  <si>
    <t>28-38</t>
  </si>
  <si>
    <t>40-50</t>
  </si>
  <si>
    <t>50-58</t>
  </si>
  <si>
    <t>30-40</t>
  </si>
  <si>
    <t>38-44</t>
  </si>
  <si>
    <t>24-33</t>
  </si>
  <si>
    <t>28-34</t>
  </si>
  <si>
    <t>60-67</t>
  </si>
  <si>
    <t>50-60</t>
  </si>
  <si>
    <t>44-58</t>
  </si>
  <si>
    <t>30-38</t>
  </si>
  <si>
    <t>FTC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</si>
</sst>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22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5BB7-C5D1-407C-B5D5-70EDFAF08E89}">
  <dimension ref="A1:AG117"/>
  <sheetViews>
    <sheetView tabSelected="1" workbookViewId="0">
      <selection sqref="A1:XFD1048576"/>
    </sheetView>
  </sheetViews>
  <sheetFormatPr defaultRowHeight="14.4" x14ac:dyDescent="0.3"/>
  <cols>
    <col min="1" max="1" width="8.88671875" style="11"/>
    <col min="2" max="2" width="13.33203125" style="11" bestFit="1" customWidth="1"/>
    <col min="3" max="4" width="13.33203125" style="11" customWidth="1"/>
    <col min="5" max="5" width="8.88671875" style="11"/>
    <col min="6" max="6" width="24" customWidth="1"/>
    <col min="7" max="7" width="21.6640625" customWidth="1"/>
    <col min="8" max="8" width="17.33203125" customWidth="1"/>
    <col min="9" max="9" width="16.109375" customWidth="1"/>
    <col min="10" max="10" width="13.88671875" customWidth="1"/>
    <col min="13" max="13" width="12.88671875" customWidth="1"/>
    <col min="14" max="14" width="11.33203125" customWidth="1"/>
    <col min="18" max="19" width="13.5546875" customWidth="1"/>
    <col min="26" max="26" width="13.5546875" customWidth="1"/>
    <col min="29" max="29" width="10.88671875" customWidth="1"/>
  </cols>
  <sheetData>
    <row r="1" spans="1:33" ht="114.75" customHeight="1" x14ac:dyDescent="0.3">
      <c r="A1" s="1"/>
      <c r="B1" s="1"/>
      <c r="C1" s="1"/>
      <c r="D1" s="1"/>
      <c r="E1" s="1"/>
      <c r="K1" s="2" t="s">
        <v>0</v>
      </c>
      <c r="R1" s="2" t="s">
        <v>1</v>
      </c>
      <c r="S1" s="2"/>
      <c r="T1" s="2" t="s">
        <v>2</v>
      </c>
      <c r="W1" s="2" t="s">
        <v>3</v>
      </c>
      <c r="X1" s="2">
        <v>8.2059999999999994E-2</v>
      </c>
      <c r="Y1" s="2">
        <v>296</v>
      </c>
      <c r="Z1" s="2" t="s">
        <v>4</v>
      </c>
      <c r="AC1" s="2" t="s">
        <v>5</v>
      </c>
      <c r="AD1" s="2" t="s">
        <v>6</v>
      </c>
    </row>
    <row r="2" spans="1:33" ht="58.5" customHeight="1" x14ac:dyDescent="0.3">
      <c r="A2" s="3"/>
      <c r="B2" s="3"/>
      <c r="C2" s="3"/>
      <c r="D2" s="3"/>
      <c r="E2" s="3"/>
      <c r="F2" t="s">
        <v>7</v>
      </c>
      <c r="G2" t="s">
        <v>7</v>
      </c>
      <c r="H2" t="s">
        <v>8</v>
      </c>
      <c r="I2" t="s">
        <v>8</v>
      </c>
      <c r="J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13</v>
      </c>
      <c r="R2" t="s">
        <v>13</v>
      </c>
      <c r="S2" t="s">
        <v>14</v>
      </c>
      <c r="T2" t="s">
        <v>13</v>
      </c>
      <c r="U2" t="s">
        <v>13</v>
      </c>
      <c r="V2" t="s">
        <v>13</v>
      </c>
      <c r="W2" t="s">
        <v>13</v>
      </c>
      <c r="X2" s="2" t="s">
        <v>15</v>
      </c>
      <c r="Y2" t="s">
        <v>16</v>
      </c>
      <c r="AB2" t="s">
        <v>17</v>
      </c>
      <c r="AC2" s="2" t="s">
        <v>18</v>
      </c>
      <c r="AD2" s="2" t="s">
        <v>19</v>
      </c>
    </row>
    <row r="3" spans="1:33" ht="58.2" thickBot="1" x14ac:dyDescent="0.35">
      <c r="A3" s="4" t="s">
        <v>20</v>
      </c>
      <c r="B3" s="4" t="s">
        <v>21</v>
      </c>
      <c r="C3" s="4"/>
      <c r="D3" s="4" t="s">
        <v>22</v>
      </c>
      <c r="E3" s="4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  <c r="P3" s="7" t="s">
        <v>34</v>
      </c>
      <c r="Q3" s="7" t="s">
        <v>35</v>
      </c>
      <c r="R3" s="6" t="s">
        <v>36</v>
      </c>
      <c r="S3" s="6" t="s">
        <v>37</v>
      </c>
      <c r="T3" s="6" t="s">
        <v>38</v>
      </c>
      <c r="U3" s="6" t="s">
        <v>39</v>
      </c>
      <c r="V3" s="6" t="s">
        <v>40</v>
      </c>
      <c r="W3" s="6" t="s">
        <v>41</v>
      </c>
      <c r="X3" s="6" t="s">
        <v>42</v>
      </c>
      <c r="Y3" s="6" t="s">
        <v>43</v>
      </c>
      <c r="Z3" s="6" t="s">
        <v>44</v>
      </c>
      <c r="AA3" s="6" t="s">
        <v>45</v>
      </c>
      <c r="AB3" s="6" t="s">
        <v>46</v>
      </c>
      <c r="AC3" s="6" t="s">
        <v>47</v>
      </c>
      <c r="AD3" s="6" t="s">
        <v>48</v>
      </c>
      <c r="AE3" t="s">
        <v>49</v>
      </c>
      <c r="AF3" s="6" t="s">
        <v>50</v>
      </c>
      <c r="AG3" s="6" t="s">
        <v>51</v>
      </c>
    </row>
    <row r="4" spans="1:33" ht="15" thickTop="1" x14ac:dyDescent="0.3">
      <c r="A4">
        <v>1</v>
      </c>
      <c r="B4" t="s">
        <v>52</v>
      </c>
      <c r="C4" t="s">
        <v>53</v>
      </c>
      <c r="D4" t="s">
        <v>54</v>
      </c>
      <c r="E4" t="s">
        <v>55</v>
      </c>
      <c r="F4" s="8">
        <v>43645.416666666664</v>
      </c>
      <c r="G4" s="8">
        <v>43648.370833333334</v>
      </c>
      <c r="H4">
        <v>6548.0770210064502</v>
      </c>
      <c r="I4">
        <v>72.230079715677405</v>
      </c>
      <c r="J4" s="9">
        <f>(G4-F4)*24</f>
        <v>70.900000000081491</v>
      </c>
      <c r="K4">
        <v>0</v>
      </c>
      <c r="L4">
        <v>0</v>
      </c>
      <c r="M4">
        <f>(H4-K4)</f>
        <v>6548.0770210064502</v>
      </c>
      <c r="N4">
        <f>(I4-L4)</f>
        <v>72.230079715677405</v>
      </c>
      <c r="O4">
        <f>N4/M4</f>
        <v>1.1030731539039766E-2</v>
      </c>
      <c r="P4">
        <f>940</f>
        <v>940</v>
      </c>
      <c r="Q4">
        <v>12.936</v>
      </c>
      <c r="R4">
        <f>(S4-T4)/2.65</f>
        <v>11.646415094339623</v>
      </c>
      <c r="S4">
        <v>37.090000000000003</v>
      </c>
      <c r="T4">
        <v>6.2270000000000003</v>
      </c>
      <c r="U4">
        <v>0</v>
      </c>
      <c r="V4">
        <f>T4+U4</f>
        <v>6.2270000000000003</v>
      </c>
      <c r="W4">
        <f>P4-(Q4+R4+V4)</f>
        <v>909.19058490566033</v>
      </c>
      <c r="X4">
        <f>0.08206</f>
        <v>8.2059999999999994E-2</v>
      </c>
      <c r="Y4">
        <v>296</v>
      </c>
      <c r="Z4">
        <f>12*W4*M4/(X4*Y4*1000*10)</f>
        <v>294.12147226170214</v>
      </c>
      <c r="AA4">
        <f>13*W4*N4/(X4*Y4*1000*10)</f>
        <v>3.514739583751465</v>
      </c>
      <c r="AB4">
        <f>Z4+AA4</f>
        <v>297.6362118454536</v>
      </c>
      <c r="AC4">
        <f>AB4/J4</f>
        <v>4.1979719583231523</v>
      </c>
      <c r="AD4">
        <f>AC4*24</f>
        <v>100.75132699975566</v>
      </c>
      <c r="AE4">
        <v>22.383377666666664</v>
      </c>
      <c r="AF4">
        <f>(AE4/100)*R4</f>
        <v>2.6068610751937107</v>
      </c>
      <c r="AG4">
        <f>(AD4*100)/AE4</f>
        <v>450.11672724351416</v>
      </c>
    </row>
    <row r="5" spans="1:33" x14ac:dyDescent="0.3">
      <c r="A5">
        <v>2</v>
      </c>
      <c r="B5" t="s">
        <v>52</v>
      </c>
      <c r="C5" t="s">
        <v>53</v>
      </c>
      <c r="D5" s="10" t="s">
        <v>56</v>
      </c>
      <c r="E5" t="s">
        <v>55</v>
      </c>
      <c r="F5" s="8">
        <v>43645.418055555558</v>
      </c>
      <c r="G5" s="8">
        <v>43648.37222222222</v>
      </c>
      <c r="H5">
        <v>4492.4770030741902</v>
      </c>
      <c r="I5">
        <v>49.5621297448387</v>
      </c>
      <c r="J5" s="9">
        <f t="shared" ref="J5:J33" si="0">(G5-F5)*24</f>
        <v>70.899999999906868</v>
      </c>
      <c r="K5">
        <v>0</v>
      </c>
      <c r="L5">
        <v>0</v>
      </c>
      <c r="M5">
        <f t="shared" ref="M5:N33" si="1">(H5-K5)</f>
        <v>4492.4770030741902</v>
      </c>
      <c r="N5">
        <f t="shared" si="1"/>
        <v>49.5621297448387</v>
      </c>
      <c r="O5">
        <f t="shared" ref="O5:O33" si="2">N5/M5</f>
        <v>1.1032250072938262E-2</v>
      </c>
      <c r="P5">
        <f>940</f>
        <v>940</v>
      </c>
      <c r="Q5">
        <v>12.936</v>
      </c>
      <c r="R5">
        <f t="shared" ref="R5:R33" si="3">(S5-T5)/2.65</f>
        <v>8.6373584905660383</v>
      </c>
      <c r="S5">
        <v>27.88</v>
      </c>
      <c r="T5">
        <v>4.9910000000000005</v>
      </c>
      <c r="U5">
        <v>0</v>
      </c>
      <c r="V5">
        <f t="shared" ref="V5:V33" si="4">T5+U5</f>
        <v>4.9910000000000005</v>
      </c>
      <c r="W5">
        <f t="shared" ref="W5:W33" si="5">P5-(Q5+R5+V5)</f>
        <v>913.43564150943394</v>
      </c>
      <c r="X5">
        <f t="shared" ref="X5:X33" si="6">0.08206</f>
        <v>8.2059999999999994E-2</v>
      </c>
      <c r="Y5">
        <v>296</v>
      </c>
      <c r="Z5">
        <f t="shared" ref="Z5:Z33" si="7">12*W5*M5/(X5*Y5*1000*10)</f>
        <v>202.73178227876039</v>
      </c>
      <c r="AA5">
        <f t="shared" ref="AA5:AA33" si="8">13*W5*N5/(X5*Y5*1000*10)</f>
        <v>2.4229700298177379</v>
      </c>
      <c r="AB5">
        <f t="shared" ref="AB5:AB33" si="9">Z5+AA5</f>
        <v>205.15475230857814</v>
      </c>
      <c r="AC5">
        <f t="shared" ref="AC5:AC33" si="10">AB5/J5</f>
        <v>2.8935790170500368</v>
      </c>
      <c r="AD5">
        <f t="shared" ref="AD5:AD33" si="11">AC5*24</f>
        <v>69.445896409200884</v>
      </c>
      <c r="AE5">
        <v>38.127872333333329</v>
      </c>
      <c r="AF5">
        <f t="shared" ref="AF5:AF33" si="12">(AE5/100)*R5</f>
        <v>3.2932410182553458</v>
      </c>
      <c r="AG5">
        <f t="shared" ref="AG5:AG33" si="13">(AD5*100)/AE5</f>
        <v>182.13944854323211</v>
      </c>
    </row>
    <row r="6" spans="1:33" x14ac:dyDescent="0.3">
      <c r="A6">
        <v>3</v>
      </c>
      <c r="B6" t="s">
        <v>52</v>
      </c>
      <c r="C6" t="s">
        <v>57</v>
      </c>
      <c r="D6" t="s">
        <v>58</v>
      </c>
      <c r="E6" t="s">
        <v>55</v>
      </c>
      <c r="F6" s="8">
        <v>43645.419444502317</v>
      </c>
      <c r="G6" s="8">
        <v>43648.373611111114</v>
      </c>
      <c r="H6">
        <v>2867.9321536419402</v>
      </c>
      <c r="I6">
        <v>31.708320895032301</v>
      </c>
      <c r="J6" s="9">
        <f t="shared" si="0"/>
        <v>70.899998611130286</v>
      </c>
      <c r="K6">
        <v>0</v>
      </c>
      <c r="L6">
        <v>0</v>
      </c>
      <c r="M6">
        <f t="shared" si="1"/>
        <v>2867.9321536419402</v>
      </c>
      <c r="N6">
        <f t="shared" si="1"/>
        <v>31.708320895032301</v>
      </c>
      <c r="O6">
        <f t="shared" si="2"/>
        <v>1.1056161441882933E-2</v>
      </c>
      <c r="P6">
        <f>940</f>
        <v>940</v>
      </c>
      <c r="Q6">
        <v>12.936</v>
      </c>
      <c r="R6">
        <f t="shared" si="3"/>
        <v>8.0215094339622652</v>
      </c>
      <c r="S6">
        <v>25.3</v>
      </c>
      <c r="T6">
        <v>4.0430000000000001</v>
      </c>
      <c r="U6">
        <v>0</v>
      </c>
      <c r="V6">
        <f t="shared" si="4"/>
        <v>4.0430000000000001</v>
      </c>
      <c r="W6">
        <f t="shared" si="5"/>
        <v>914.99949056603771</v>
      </c>
      <c r="X6">
        <f t="shared" si="6"/>
        <v>8.2059999999999994E-2</v>
      </c>
      <c r="Y6">
        <v>296</v>
      </c>
      <c r="Z6">
        <f t="shared" si="7"/>
        <v>129.64260459849754</v>
      </c>
      <c r="AA6">
        <f t="shared" si="8"/>
        <v>1.5527953633694491</v>
      </c>
      <c r="AB6">
        <f t="shared" si="9"/>
        <v>131.195399961867</v>
      </c>
      <c r="AC6">
        <f t="shared" si="10"/>
        <v>1.8504288086300638</v>
      </c>
      <c r="AD6">
        <f t="shared" si="11"/>
        <v>44.410291407121534</v>
      </c>
      <c r="AE6">
        <v>10.950650000000001</v>
      </c>
      <c r="AF6">
        <f t="shared" si="12"/>
        <v>0.8784074228301888</v>
      </c>
      <c r="AG6">
        <f t="shared" si="13"/>
        <v>405.54936380143209</v>
      </c>
    </row>
    <row r="7" spans="1:33" x14ac:dyDescent="0.3">
      <c r="A7">
        <v>4</v>
      </c>
      <c r="B7" t="s">
        <v>59</v>
      </c>
      <c r="C7" t="s">
        <v>60</v>
      </c>
      <c r="D7" t="s">
        <v>61</v>
      </c>
      <c r="E7" t="s">
        <v>55</v>
      </c>
      <c r="F7" s="8">
        <v>43645.420833449076</v>
      </c>
      <c r="G7" s="8">
        <v>43648.374999826388</v>
      </c>
      <c r="H7">
        <v>1989.9300168258101</v>
      </c>
      <c r="I7">
        <v>21.988224891290301</v>
      </c>
      <c r="J7" s="9">
        <f t="shared" si="0"/>
        <v>70.89999305550009</v>
      </c>
      <c r="K7">
        <v>0</v>
      </c>
      <c r="L7">
        <v>0</v>
      </c>
      <c r="M7">
        <f t="shared" si="1"/>
        <v>1989.9300168258101</v>
      </c>
      <c r="N7">
        <f t="shared" si="1"/>
        <v>21.988224891290301</v>
      </c>
      <c r="O7">
        <f t="shared" si="2"/>
        <v>1.1049747833023947E-2</v>
      </c>
      <c r="P7">
        <f>940</f>
        <v>940</v>
      </c>
      <c r="Q7">
        <v>12.936</v>
      </c>
      <c r="R7">
        <f t="shared" si="3"/>
        <v>8.0777358490566034</v>
      </c>
      <c r="S7">
        <v>25.45</v>
      </c>
      <c r="T7">
        <v>4.0440000000000005</v>
      </c>
      <c r="U7">
        <v>0</v>
      </c>
      <c r="V7">
        <f t="shared" si="4"/>
        <v>4.0440000000000005</v>
      </c>
      <c r="W7">
        <f t="shared" si="5"/>
        <v>914.9422641509434</v>
      </c>
      <c r="X7">
        <f t="shared" si="6"/>
        <v>8.2059999999999994E-2</v>
      </c>
      <c r="Y7">
        <v>296</v>
      </c>
      <c r="Z7">
        <f t="shared" si="7"/>
        <v>89.947586559761731</v>
      </c>
      <c r="AA7">
        <f t="shared" si="8"/>
        <v>1.0767229954806661</v>
      </c>
      <c r="AB7">
        <f t="shared" si="9"/>
        <v>91.024309555242397</v>
      </c>
      <c r="AC7">
        <f t="shared" si="10"/>
        <v>1.2838408811124864</v>
      </c>
      <c r="AD7">
        <f t="shared" si="11"/>
        <v>30.812181146699672</v>
      </c>
      <c r="AE7">
        <v>10.888519666666667</v>
      </c>
      <c r="AF7">
        <f t="shared" si="12"/>
        <v>0.87954585654591189</v>
      </c>
      <c r="AG7">
        <f t="shared" si="13"/>
        <v>282.97860581568193</v>
      </c>
    </row>
    <row r="8" spans="1:33" x14ac:dyDescent="0.3">
      <c r="A8">
        <v>5</v>
      </c>
      <c r="B8" t="s">
        <v>59</v>
      </c>
      <c r="C8" t="s">
        <v>60</v>
      </c>
      <c r="D8" t="s">
        <v>62</v>
      </c>
      <c r="E8" t="s">
        <v>55</v>
      </c>
      <c r="F8" s="8">
        <v>43645.422222395835</v>
      </c>
      <c r="G8" s="8">
        <v>43648.376388657409</v>
      </c>
      <c r="H8">
        <v>1333.16868533871</v>
      </c>
      <c r="I8">
        <v>14.775629015</v>
      </c>
      <c r="J8" s="9">
        <f t="shared" si="0"/>
        <v>70.899990277772304</v>
      </c>
      <c r="K8">
        <v>0</v>
      </c>
      <c r="L8">
        <v>0</v>
      </c>
      <c r="M8">
        <f t="shared" si="1"/>
        <v>1333.16868533871</v>
      </c>
      <c r="N8">
        <f t="shared" si="1"/>
        <v>14.775629015</v>
      </c>
      <c r="O8">
        <f t="shared" si="2"/>
        <v>1.1083090367702454E-2</v>
      </c>
      <c r="P8">
        <f>940</f>
        <v>940</v>
      </c>
      <c r="Q8">
        <v>12.936</v>
      </c>
      <c r="R8">
        <f t="shared" si="3"/>
        <v>8.5558490566037744</v>
      </c>
      <c r="S8">
        <v>25.35</v>
      </c>
      <c r="T8">
        <v>2.6770000000000014</v>
      </c>
      <c r="U8">
        <v>0</v>
      </c>
      <c r="V8">
        <f t="shared" si="4"/>
        <v>2.6770000000000014</v>
      </c>
      <c r="W8">
        <f t="shared" si="5"/>
        <v>915.83115094339621</v>
      </c>
      <c r="X8">
        <f t="shared" si="6"/>
        <v>8.2059999999999994E-2</v>
      </c>
      <c r="Y8">
        <v>296</v>
      </c>
      <c r="Z8">
        <f t="shared" si="7"/>
        <v>60.319611795033566</v>
      </c>
      <c r="AA8">
        <f t="shared" si="8"/>
        <v>0.72423835084151167</v>
      </c>
      <c r="AB8">
        <f t="shared" si="9"/>
        <v>61.043850145875076</v>
      </c>
      <c r="AC8">
        <f t="shared" si="10"/>
        <v>0.86098531052990557</v>
      </c>
      <c r="AD8">
        <f t="shared" si="11"/>
        <v>20.663647452717733</v>
      </c>
      <c r="AE8">
        <v>7.5114366666666674</v>
      </c>
      <c r="AF8">
        <f t="shared" si="12"/>
        <v>0.64266718318239002</v>
      </c>
      <c r="AG8">
        <f t="shared" si="13"/>
        <v>275.0958088273091</v>
      </c>
    </row>
    <row r="9" spans="1:33" x14ac:dyDescent="0.3">
      <c r="A9">
        <v>6</v>
      </c>
      <c r="B9" t="s">
        <v>59</v>
      </c>
      <c r="C9" t="s">
        <v>60</v>
      </c>
      <c r="D9" t="s">
        <v>63</v>
      </c>
      <c r="E9" t="s">
        <v>55</v>
      </c>
      <c r="F9" s="8">
        <v>43645.423611342594</v>
      </c>
      <c r="G9" s="8">
        <v>43648.377777488429</v>
      </c>
      <c r="H9">
        <v>1567.80818712258</v>
      </c>
      <c r="I9">
        <v>17.348648069838699</v>
      </c>
      <c r="J9" s="9">
        <f t="shared" si="0"/>
        <v>70.899987500044517</v>
      </c>
      <c r="K9">
        <v>0</v>
      </c>
      <c r="L9">
        <v>0</v>
      </c>
      <c r="M9">
        <f t="shared" si="1"/>
        <v>1567.80818712258</v>
      </c>
      <c r="N9">
        <f t="shared" si="1"/>
        <v>17.348648069838699</v>
      </c>
      <c r="O9">
        <f t="shared" si="2"/>
        <v>1.1065542463889612E-2</v>
      </c>
      <c r="P9">
        <f>940</f>
        <v>940</v>
      </c>
      <c r="Q9">
        <v>12.936</v>
      </c>
      <c r="R9">
        <f t="shared" si="3"/>
        <v>6.3090566037735858</v>
      </c>
      <c r="S9">
        <v>21.82</v>
      </c>
      <c r="T9">
        <v>5.1010000000000009</v>
      </c>
      <c r="U9">
        <v>0</v>
      </c>
      <c r="V9">
        <f t="shared" si="4"/>
        <v>5.1010000000000009</v>
      </c>
      <c r="W9">
        <f t="shared" si="5"/>
        <v>915.6539433962264</v>
      </c>
      <c r="X9">
        <f t="shared" si="6"/>
        <v>8.2059999999999994E-2</v>
      </c>
      <c r="Y9">
        <v>296</v>
      </c>
      <c r="Z9">
        <f t="shared" si="7"/>
        <v>70.922219850390263</v>
      </c>
      <c r="AA9">
        <f t="shared" si="8"/>
        <v>0.85019223833679225</v>
      </c>
      <c r="AB9">
        <f t="shared" si="9"/>
        <v>71.772412088727052</v>
      </c>
      <c r="AC9">
        <f t="shared" si="10"/>
        <v>1.0123050034202332</v>
      </c>
      <c r="AD9">
        <f t="shared" si="11"/>
        <v>24.295320082085595</v>
      </c>
      <c r="AE9">
        <v>13.017574999999999</v>
      </c>
      <c r="AF9">
        <f t="shared" si="12"/>
        <v>0.82128617518867919</v>
      </c>
      <c r="AG9">
        <f t="shared" si="13"/>
        <v>186.63476171318848</v>
      </c>
    </row>
    <row r="10" spans="1:33" x14ac:dyDescent="0.3">
      <c r="A10">
        <v>7</v>
      </c>
      <c r="B10" t="s">
        <v>59</v>
      </c>
      <c r="C10" t="s">
        <v>57</v>
      </c>
      <c r="D10" t="s">
        <v>64</v>
      </c>
      <c r="E10" t="s">
        <v>55</v>
      </c>
      <c r="F10" s="8">
        <v>43645.425000289353</v>
      </c>
      <c r="G10" s="8">
        <v>43648.379166319442</v>
      </c>
      <c r="H10">
        <v>2270.8424376580601</v>
      </c>
      <c r="I10">
        <v>25.0852601464839</v>
      </c>
      <c r="J10" s="9">
        <f t="shared" si="0"/>
        <v>70.899984722142108</v>
      </c>
      <c r="K10">
        <v>0</v>
      </c>
      <c r="L10">
        <v>0</v>
      </c>
      <c r="M10">
        <f t="shared" si="1"/>
        <v>2270.8424376580601</v>
      </c>
      <c r="N10">
        <f t="shared" si="1"/>
        <v>25.0852601464839</v>
      </c>
      <c r="O10">
        <f t="shared" si="2"/>
        <v>1.1046675775689022E-2</v>
      </c>
      <c r="P10">
        <f>940</f>
        <v>940</v>
      </c>
      <c r="Q10">
        <v>12.936</v>
      </c>
      <c r="R10">
        <f t="shared" si="3"/>
        <v>8.9600000000000009</v>
      </c>
      <c r="S10">
        <v>26.55</v>
      </c>
      <c r="T10">
        <v>2.8060000000000009</v>
      </c>
      <c r="U10">
        <v>0</v>
      </c>
      <c r="V10">
        <f t="shared" si="4"/>
        <v>2.8060000000000009</v>
      </c>
      <c r="W10">
        <f t="shared" si="5"/>
        <v>915.298</v>
      </c>
      <c r="X10">
        <f t="shared" si="6"/>
        <v>8.2059999999999994E-2</v>
      </c>
      <c r="Y10">
        <v>296</v>
      </c>
      <c r="Z10">
        <f t="shared" si="7"/>
        <v>102.68512532870876</v>
      </c>
      <c r="AA10">
        <f t="shared" si="8"/>
        <v>1.228856727033258</v>
      </c>
      <c r="AB10">
        <f t="shared" si="9"/>
        <v>103.91398205574203</v>
      </c>
      <c r="AC10">
        <f t="shared" si="10"/>
        <v>1.4656418116729104</v>
      </c>
      <c r="AD10">
        <f t="shared" si="11"/>
        <v>35.175403480149853</v>
      </c>
      <c r="AE10">
        <v>14.022479333333331</v>
      </c>
      <c r="AF10">
        <f t="shared" si="12"/>
        <v>1.2564141482666666</v>
      </c>
      <c r="AG10">
        <f t="shared" si="13"/>
        <v>250.85010035659784</v>
      </c>
    </row>
    <row r="11" spans="1:33" x14ac:dyDescent="0.3">
      <c r="A11">
        <v>8</v>
      </c>
      <c r="B11" t="s">
        <v>59</v>
      </c>
      <c r="C11" t="s">
        <v>53</v>
      </c>
      <c r="D11" t="s">
        <v>65</v>
      </c>
      <c r="E11" t="s">
        <v>55</v>
      </c>
      <c r="F11" s="8">
        <v>43645.426389236112</v>
      </c>
      <c r="G11" s="8">
        <v>43648.380555150463</v>
      </c>
      <c r="H11">
        <v>4736.7024124</v>
      </c>
      <c r="I11">
        <v>52.2210320178065</v>
      </c>
      <c r="J11" s="9">
        <f t="shared" si="0"/>
        <v>70.899981944414321</v>
      </c>
      <c r="K11">
        <v>0</v>
      </c>
      <c r="L11">
        <v>0</v>
      </c>
      <c r="M11">
        <f t="shared" si="1"/>
        <v>4736.7024124</v>
      </c>
      <c r="N11">
        <f t="shared" si="1"/>
        <v>52.2210320178065</v>
      </c>
      <c r="O11">
        <f t="shared" si="2"/>
        <v>1.1024765220863235E-2</v>
      </c>
      <c r="P11">
        <f>940</f>
        <v>940</v>
      </c>
      <c r="Q11">
        <v>12.936</v>
      </c>
      <c r="R11">
        <f t="shared" si="3"/>
        <v>5.7709433962264152</v>
      </c>
      <c r="S11">
        <v>22.64</v>
      </c>
      <c r="T11">
        <v>7.3470000000000004</v>
      </c>
      <c r="U11">
        <v>0</v>
      </c>
      <c r="V11">
        <f t="shared" si="4"/>
        <v>7.3470000000000004</v>
      </c>
      <c r="W11">
        <f t="shared" si="5"/>
        <v>913.94605660377363</v>
      </c>
      <c r="X11">
        <f t="shared" si="6"/>
        <v>8.2059999999999994E-2</v>
      </c>
      <c r="Y11">
        <v>296</v>
      </c>
      <c r="Z11">
        <f t="shared" si="7"/>
        <v>213.87237211657398</v>
      </c>
      <c r="AA11">
        <f t="shared" si="8"/>
        <v>2.5543837472988518</v>
      </c>
      <c r="AB11">
        <f t="shared" si="9"/>
        <v>216.42675586387284</v>
      </c>
      <c r="AC11">
        <f t="shared" si="10"/>
        <v>3.0525643297561302</v>
      </c>
      <c r="AD11">
        <f t="shared" si="11"/>
        <v>73.261543914147126</v>
      </c>
      <c r="AE11">
        <v>34.201901666666664</v>
      </c>
      <c r="AF11">
        <f t="shared" si="12"/>
        <v>1.973772385616352</v>
      </c>
      <c r="AG11">
        <f t="shared" si="13"/>
        <v>214.2031300719988</v>
      </c>
    </row>
    <row r="12" spans="1:33" x14ac:dyDescent="0.3">
      <c r="A12">
        <v>17</v>
      </c>
      <c r="B12" t="s">
        <v>59</v>
      </c>
      <c r="C12" t="s">
        <v>60</v>
      </c>
      <c r="D12" t="s">
        <v>66</v>
      </c>
      <c r="E12" t="s">
        <v>55</v>
      </c>
      <c r="F12" s="8">
        <v>43645.427778182871</v>
      </c>
      <c r="G12" s="8">
        <v>43648.381943981483</v>
      </c>
      <c r="H12">
        <v>3252.80923298064</v>
      </c>
      <c r="I12">
        <v>35.944315386838703</v>
      </c>
      <c r="J12" s="9">
        <f t="shared" si="0"/>
        <v>70.899979166686535</v>
      </c>
      <c r="K12">
        <v>0</v>
      </c>
      <c r="L12">
        <v>0</v>
      </c>
      <c r="M12">
        <f t="shared" si="1"/>
        <v>3252.80923298064</v>
      </c>
      <c r="N12">
        <f t="shared" si="1"/>
        <v>35.944315386838703</v>
      </c>
      <c r="O12">
        <f t="shared" si="2"/>
        <v>1.1050237752154289E-2</v>
      </c>
      <c r="P12">
        <f>940</f>
        <v>940</v>
      </c>
      <c r="Q12">
        <v>12.936</v>
      </c>
      <c r="R12">
        <f t="shared" si="3"/>
        <v>11.937358490566039</v>
      </c>
      <c r="S12">
        <v>35.46</v>
      </c>
      <c r="T12">
        <v>3.8259999999999996</v>
      </c>
      <c r="U12">
        <v>0</v>
      </c>
      <c r="V12">
        <f t="shared" si="4"/>
        <v>3.8259999999999996</v>
      </c>
      <c r="W12">
        <f t="shared" si="5"/>
        <v>911.30064150943394</v>
      </c>
      <c r="X12">
        <f t="shared" si="6"/>
        <v>8.2059999999999994E-2</v>
      </c>
      <c r="Y12">
        <v>296</v>
      </c>
      <c r="Z12">
        <f t="shared" si="7"/>
        <v>146.44626249364674</v>
      </c>
      <c r="AA12">
        <f t="shared" si="8"/>
        <v>1.753121520008291</v>
      </c>
      <c r="AB12">
        <f t="shared" si="9"/>
        <v>148.19938401365502</v>
      </c>
      <c r="AC12">
        <f t="shared" si="10"/>
        <v>2.0902599091776435</v>
      </c>
      <c r="AD12">
        <f t="shared" si="11"/>
        <v>50.166237820263447</v>
      </c>
      <c r="AE12">
        <v>13.902377999999999</v>
      </c>
      <c r="AF12">
        <f t="shared" si="12"/>
        <v>1.6595767005735849</v>
      </c>
      <c r="AG12">
        <f t="shared" si="13"/>
        <v>360.84645245772668</v>
      </c>
    </row>
    <row r="13" spans="1:33" x14ac:dyDescent="0.3">
      <c r="A13">
        <v>18</v>
      </c>
      <c r="B13" t="s">
        <v>52</v>
      </c>
      <c r="C13" t="s">
        <v>60</v>
      </c>
      <c r="D13" t="s">
        <v>67</v>
      </c>
      <c r="E13" t="s">
        <v>55</v>
      </c>
      <c r="F13" s="8">
        <v>43645.429167129631</v>
      </c>
      <c r="G13" s="8">
        <v>43648.383332812497</v>
      </c>
      <c r="H13">
        <v>1902.0867445419401</v>
      </c>
      <c r="I13">
        <v>21.025640759935499</v>
      </c>
      <c r="J13" s="9">
        <f t="shared" si="0"/>
        <v>70.899976388784125</v>
      </c>
      <c r="K13">
        <v>0</v>
      </c>
      <c r="L13">
        <v>0</v>
      </c>
      <c r="M13">
        <f t="shared" si="1"/>
        <v>1902.0867445419401</v>
      </c>
      <c r="N13">
        <f t="shared" si="1"/>
        <v>21.025640759935499</v>
      </c>
      <c r="O13">
        <f t="shared" si="2"/>
        <v>1.1053986270746493E-2</v>
      </c>
      <c r="P13">
        <f>940</f>
        <v>940</v>
      </c>
      <c r="Q13">
        <v>12.936</v>
      </c>
      <c r="R13">
        <f t="shared" si="3"/>
        <v>6.9573584905660368</v>
      </c>
      <c r="S13">
        <v>22.4</v>
      </c>
      <c r="T13">
        <v>3.9629999999999992</v>
      </c>
      <c r="U13">
        <v>0</v>
      </c>
      <c r="V13">
        <f t="shared" si="4"/>
        <v>3.9629999999999992</v>
      </c>
      <c r="W13">
        <f t="shared" si="5"/>
        <v>916.14364150943402</v>
      </c>
      <c r="X13">
        <f t="shared" si="6"/>
        <v>8.2059999999999994E-2</v>
      </c>
      <c r="Y13">
        <v>296</v>
      </c>
      <c r="Z13">
        <f t="shared" si="7"/>
        <v>86.089842465869282</v>
      </c>
      <c r="AA13">
        <f t="shared" si="8"/>
        <v>1.0309389313908184</v>
      </c>
      <c r="AB13">
        <f t="shared" si="9"/>
        <v>87.120781397260103</v>
      </c>
      <c r="AC13">
        <f t="shared" si="10"/>
        <v>1.2287843499344522</v>
      </c>
      <c r="AD13">
        <f t="shared" si="11"/>
        <v>29.490824398426852</v>
      </c>
      <c r="AE13">
        <v>7.2037573333333329</v>
      </c>
      <c r="AF13">
        <f t="shared" si="12"/>
        <v>0.50119122247044012</v>
      </c>
      <c r="AG13">
        <f t="shared" si="13"/>
        <v>409.38114700180796</v>
      </c>
    </row>
    <row r="14" spans="1:33" x14ac:dyDescent="0.3">
      <c r="A14">
        <v>21</v>
      </c>
      <c r="B14" t="s">
        <v>52</v>
      </c>
      <c r="C14" t="s">
        <v>60</v>
      </c>
      <c r="D14" t="s">
        <v>68</v>
      </c>
      <c r="E14" t="s">
        <v>55</v>
      </c>
      <c r="F14" s="8">
        <v>43645.43055607639</v>
      </c>
      <c r="G14" s="8">
        <v>43648.384721643517</v>
      </c>
      <c r="H14">
        <v>4010.1965043741902</v>
      </c>
      <c r="I14">
        <v>44.270798329741901</v>
      </c>
      <c r="J14" s="9">
        <f t="shared" si="0"/>
        <v>70.899973611056339</v>
      </c>
      <c r="K14">
        <v>0</v>
      </c>
      <c r="L14">
        <v>0</v>
      </c>
      <c r="M14">
        <f t="shared" si="1"/>
        <v>4010.1965043741902</v>
      </c>
      <c r="N14">
        <f t="shared" si="1"/>
        <v>44.270798329741901</v>
      </c>
      <c r="O14">
        <f t="shared" si="2"/>
        <v>1.1039558356168525E-2</v>
      </c>
      <c r="P14">
        <f>940</f>
        <v>940</v>
      </c>
      <c r="Q14">
        <v>12.936</v>
      </c>
      <c r="R14">
        <f t="shared" si="3"/>
        <v>5.9305660377358489</v>
      </c>
      <c r="S14">
        <v>20.5</v>
      </c>
      <c r="T14">
        <v>4.7840000000000007</v>
      </c>
      <c r="U14">
        <v>0</v>
      </c>
      <c r="V14">
        <f t="shared" si="4"/>
        <v>4.7840000000000007</v>
      </c>
      <c r="W14">
        <f t="shared" si="5"/>
        <v>916.34943396226413</v>
      </c>
      <c r="X14">
        <f t="shared" si="6"/>
        <v>8.2059999999999994E-2</v>
      </c>
      <c r="Y14">
        <v>296</v>
      </c>
      <c r="Z14">
        <f t="shared" si="7"/>
        <v>181.54520901947521</v>
      </c>
      <c r="AA14">
        <f t="shared" si="8"/>
        <v>2.1711938400244177</v>
      </c>
      <c r="AB14">
        <f t="shared" si="9"/>
        <v>183.71640285949962</v>
      </c>
      <c r="AC14">
        <f t="shared" si="10"/>
        <v>2.591205518175967</v>
      </c>
      <c r="AD14">
        <f t="shared" si="11"/>
        <v>62.188932436223212</v>
      </c>
      <c r="AE14">
        <v>23.750997999999999</v>
      </c>
      <c r="AF14">
        <f t="shared" si="12"/>
        <v>1.4085686210113206</v>
      </c>
      <c r="AG14">
        <f t="shared" si="13"/>
        <v>261.83713390158687</v>
      </c>
    </row>
    <row r="15" spans="1:33" x14ac:dyDescent="0.3">
      <c r="A15">
        <v>24</v>
      </c>
      <c r="B15" t="s">
        <v>59</v>
      </c>
      <c r="C15" t="s">
        <v>57</v>
      </c>
      <c r="D15" t="s">
        <v>69</v>
      </c>
      <c r="E15" t="s">
        <v>55</v>
      </c>
      <c r="F15" s="8">
        <v>43645.431945023149</v>
      </c>
      <c r="G15" s="8">
        <v>43648.386110474537</v>
      </c>
      <c r="H15">
        <v>5570.2840571548404</v>
      </c>
      <c r="I15">
        <v>61.455170579935498</v>
      </c>
      <c r="J15" s="9">
        <f t="shared" si="0"/>
        <v>70.899970833328553</v>
      </c>
      <c r="K15">
        <v>0</v>
      </c>
      <c r="L15">
        <v>0</v>
      </c>
      <c r="M15">
        <f t="shared" si="1"/>
        <v>5570.2840571548404</v>
      </c>
      <c r="N15">
        <f t="shared" si="1"/>
        <v>61.455170579935498</v>
      </c>
      <c r="O15">
        <f t="shared" si="2"/>
        <v>1.1032681627968043E-2</v>
      </c>
      <c r="P15">
        <f>940</f>
        <v>940</v>
      </c>
      <c r="Q15">
        <v>12.936</v>
      </c>
      <c r="R15">
        <f t="shared" si="3"/>
        <v>4.0645283018867913</v>
      </c>
      <c r="S15">
        <v>23.22</v>
      </c>
      <c r="T15">
        <v>12.449000000000003</v>
      </c>
      <c r="U15">
        <v>0</v>
      </c>
      <c r="V15">
        <f t="shared" si="4"/>
        <v>12.449000000000003</v>
      </c>
      <c r="W15">
        <f t="shared" si="5"/>
        <v>910.55047169811326</v>
      </c>
      <c r="X15">
        <f t="shared" si="6"/>
        <v>8.2059999999999994E-2</v>
      </c>
      <c r="Y15">
        <v>296</v>
      </c>
      <c r="Z15">
        <f t="shared" si="7"/>
        <v>250.57595179539791</v>
      </c>
      <c r="AA15">
        <f t="shared" si="8"/>
        <v>2.9949017580990001</v>
      </c>
      <c r="AB15">
        <f t="shared" si="9"/>
        <v>253.5708535534969</v>
      </c>
      <c r="AC15">
        <f t="shared" si="10"/>
        <v>3.5764592082779632</v>
      </c>
      <c r="AD15">
        <f t="shared" si="11"/>
        <v>85.835020998671112</v>
      </c>
      <c r="AE15">
        <v>7.8933026666666661</v>
      </c>
      <c r="AF15">
        <f t="shared" si="12"/>
        <v>0.32082552084025145</v>
      </c>
      <c r="AG15">
        <f t="shared" si="13"/>
        <v>1087.4411462916721</v>
      </c>
    </row>
    <row r="16" spans="1:33" x14ac:dyDescent="0.3">
      <c r="A16">
        <v>25</v>
      </c>
      <c r="B16" t="s">
        <v>59</v>
      </c>
      <c r="C16" t="s">
        <v>57</v>
      </c>
      <c r="D16" t="s">
        <v>70</v>
      </c>
      <c r="E16" t="s">
        <v>55</v>
      </c>
      <c r="F16" s="8">
        <v>43645.433333969908</v>
      </c>
      <c r="G16" s="8">
        <v>43648.387499305558</v>
      </c>
      <c r="H16">
        <v>2277.7231596903198</v>
      </c>
      <c r="I16">
        <v>25.168203693225799</v>
      </c>
      <c r="J16" s="9">
        <f t="shared" si="0"/>
        <v>70.899968055600766</v>
      </c>
      <c r="K16">
        <v>0</v>
      </c>
      <c r="L16">
        <v>0</v>
      </c>
      <c r="M16">
        <f t="shared" si="1"/>
        <v>2277.7231596903198</v>
      </c>
      <c r="N16">
        <f t="shared" si="1"/>
        <v>25.168203693225799</v>
      </c>
      <c r="O16">
        <f t="shared" si="2"/>
        <v>1.1049720237576053E-2</v>
      </c>
      <c r="P16">
        <f>940</f>
        <v>940</v>
      </c>
      <c r="Q16">
        <v>12.936</v>
      </c>
      <c r="R16">
        <f t="shared" si="3"/>
        <v>6.7981132075471704</v>
      </c>
      <c r="S16">
        <v>20.67</v>
      </c>
      <c r="T16">
        <v>2.6550000000000002</v>
      </c>
      <c r="U16">
        <v>0</v>
      </c>
      <c r="V16">
        <f t="shared" si="4"/>
        <v>2.6550000000000002</v>
      </c>
      <c r="W16">
        <f t="shared" si="5"/>
        <v>917.61088679245279</v>
      </c>
      <c r="X16">
        <f t="shared" si="6"/>
        <v>8.2059999999999994E-2</v>
      </c>
      <c r="Y16">
        <v>296</v>
      </c>
      <c r="Z16">
        <f t="shared" si="7"/>
        <v>103.25652794088417</v>
      </c>
      <c r="AA16">
        <f t="shared" si="8"/>
        <v>1.2360353919877438</v>
      </c>
      <c r="AB16">
        <f t="shared" si="9"/>
        <v>104.49256333287191</v>
      </c>
      <c r="AC16">
        <f t="shared" si="10"/>
        <v>1.473802685650399</v>
      </c>
      <c r="AD16">
        <f t="shared" si="11"/>
        <v>35.371264455609577</v>
      </c>
      <c r="AE16">
        <v>13.017574999999999</v>
      </c>
      <c r="AF16">
        <f t="shared" si="12"/>
        <v>0.8849494853773584</v>
      </c>
      <c r="AG16">
        <f t="shared" si="13"/>
        <v>271.71930605822956</v>
      </c>
    </row>
    <row r="17" spans="1:33" x14ac:dyDescent="0.3">
      <c r="A17">
        <v>26</v>
      </c>
      <c r="B17" t="s">
        <v>59</v>
      </c>
      <c r="C17" t="s">
        <v>57</v>
      </c>
      <c r="D17" t="s">
        <v>71</v>
      </c>
      <c r="E17" t="s">
        <v>55</v>
      </c>
      <c r="F17" s="8">
        <v>43645.434722916667</v>
      </c>
      <c r="G17" s="8">
        <v>43648.388888136571</v>
      </c>
      <c r="H17">
        <v>1247.70456091613</v>
      </c>
      <c r="I17">
        <v>13.8293173806452</v>
      </c>
      <c r="J17" s="9">
        <f t="shared" si="0"/>
        <v>70.899965277698357</v>
      </c>
      <c r="K17">
        <v>0</v>
      </c>
      <c r="L17">
        <v>0</v>
      </c>
      <c r="M17">
        <f t="shared" si="1"/>
        <v>1247.70456091613</v>
      </c>
      <c r="N17">
        <f t="shared" si="1"/>
        <v>13.8293173806452</v>
      </c>
      <c r="O17">
        <f t="shared" si="2"/>
        <v>1.108380766877296E-2</v>
      </c>
      <c r="P17">
        <f>940</f>
        <v>940</v>
      </c>
      <c r="Q17">
        <v>12.936</v>
      </c>
      <c r="R17">
        <f t="shared" si="3"/>
        <v>6.34</v>
      </c>
      <c r="S17">
        <v>19.649999999999999</v>
      </c>
      <c r="T17">
        <v>2.8489999999999993</v>
      </c>
      <c r="U17">
        <v>0</v>
      </c>
      <c r="V17">
        <f t="shared" si="4"/>
        <v>2.8489999999999993</v>
      </c>
      <c r="W17">
        <f t="shared" si="5"/>
        <v>917.875</v>
      </c>
      <c r="X17">
        <f t="shared" si="6"/>
        <v>8.2059999999999994E-2</v>
      </c>
      <c r="Y17">
        <v>296</v>
      </c>
      <c r="Z17">
        <f t="shared" si="7"/>
        <v>56.578747118994649</v>
      </c>
      <c r="AA17">
        <f t="shared" si="8"/>
        <v>0.6793669471410021</v>
      </c>
      <c r="AB17">
        <f t="shared" si="9"/>
        <v>57.258114066135654</v>
      </c>
      <c r="AC17">
        <f t="shared" si="10"/>
        <v>0.80759015666466405</v>
      </c>
      <c r="AD17">
        <f t="shared" si="11"/>
        <v>19.382163759951936</v>
      </c>
      <c r="AE17">
        <v>13.331894</v>
      </c>
      <c r="AF17">
        <f t="shared" si="12"/>
        <v>0.84524207959999997</v>
      </c>
      <c r="AG17">
        <f t="shared" si="13"/>
        <v>145.38192217813864</v>
      </c>
    </row>
    <row r="18" spans="1:33" x14ac:dyDescent="0.3">
      <c r="A18">
        <v>30</v>
      </c>
      <c r="B18" t="s">
        <v>52</v>
      </c>
      <c r="C18" t="s">
        <v>60</v>
      </c>
      <c r="D18" t="s">
        <v>72</v>
      </c>
      <c r="E18" t="s">
        <v>55</v>
      </c>
      <c r="F18" s="8">
        <v>43645.436111863426</v>
      </c>
      <c r="G18" s="8">
        <v>43648.390276967591</v>
      </c>
      <c r="H18">
        <v>4221.5447438838701</v>
      </c>
      <c r="I18">
        <v>46.603399637741902</v>
      </c>
      <c r="J18" s="9">
        <f t="shared" si="0"/>
        <v>70.89996249997057</v>
      </c>
      <c r="K18">
        <v>0</v>
      </c>
      <c r="L18">
        <v>0</v>
      </c>
      <c r="M18">
        <f t="shared" si="1"/>
        <v>4221.5447438838701</v>
      </c>
      <c r="N18">
        <f t="shared" si="1"/>
        <v>46.603399637741902</v>
      </c>
      <c r="O18">
        <f t="shared" si="2"/>
        <v>1.1039418616908046E-2</v>
      </c>
      <c r="P18">
        <f>940</f>
        <v>940</v>
      </c>
      <c r="Q18">
        <v>12.936</v>
      </c>
      <c r="R18">
        <f t="shared" si="3"/>
        <v>7.3456603773584916</v>
      </c>
      <c r="S18">
        <v>23.71</v>
      </c>
      <c r="T18">
        <v>4.2439999999999998</v>
      </c>
      <c r="U18">
        <v>0</v>
      </c>
      <c r="V18">
        <f t="shared" si="4"/>
        <v>4.2439999999999998</v>
      </c>
      <c r="W18">
        <f t="shared" si="5"/>
        <v>915.47433962264154</v>
      </c>
      <c r="X18">
        <f t="shared" si="6"/>
        <v>8.2059999999999994E-2</v>
      </c>
      <c r="Y18">
        <v>296</v>
      </c>
      <c r="Z18">
        <f t="shared" si="7"/>
        <v>190.93062524757033</v>
      </c>
      <c r="AA18">
        <f t="shared" si="8"/>
        <v>2.2834100238039143</v>
      </c>
      <c r="AB18">
        <f t="shared" si="9"/>
        <v>193.21403527137426</v>
      </c>
      <c r="AC18">
        <f t="shared" si="10"/>
        <v>2.7251641391411803</v>
      </c>
      <c r="AD18">
        <f t="shared" si="11"/>
        <v>65.40393933938833</v>
      </c>
      <c r="AE18">
        <v>24.173805000000002</v>
      </c>
      <c r="AF18">
        <f t="shared" si="12"/>
        <v>1.7757256155849059</v>
      </c>
      <c r="AG18">
        <f t="shared" si="13"/>
        <v>270.55707340813052</v>
      </c>
    </row>
    <row r="19" spans="1:33" x14ac:dyDescent="0.3">
      <c r="A19">
        <v>9</v>
      </c>
      <c r="B19" t="s">
        <v>52</v>
      </c>
      <c r="C19" t="s">
        <v>57</v>
      </c>
      <c r="D19" t="s">
        <v>58</v>
      </c>
      <c r="E19" t="s">
        <v>73</v>
      </c>
      <c r="F19" s="8">
        <v>43645.437500810185</v>
      </c>
      <c r="G19" s="8">
        <v>43648.397222222222</v>
      </c>
      <c r="H19">
        <v>2399.7578485580598</v>
      </c>
      <c r="I19">
        <v>26.536221220903201</v>
      </c>
      <c r="J19" s="9">
        <f t="shared" si="0"/>
        <v>71.033313888881821</v>
      </c>
      <c r="K19">
        <v>0</v>
      </c>
      <c r="L19">
        <v>0</v>
      </c>
      <c r="M19">
        <f t="shared" si="1"/>
        <v>2399.7578485580598</v>
      </c>
      <c r="N19">
        <f t="shared" si="1"/>
        <v>26.536221220903201</v>
      </c>
      <c r="O19">
        <f t="shared" si="2"/>
        <v>1.1057874542153491E-2</v>
      </c>
      <c r="P19">
        <f>940</f>
        <v>940</v>
      </c>
      <c r="Q19">
        <v>12.936</v>
      </c>
      <c r="R19">
        <f t="shared" si="3"/>
        <v>7.616603773584905</v>
      </c>
      <c r="S19">
        <v>24.08</v>
      </c>
      <c r="T19">
        <v>3.8960000000000008</v>
      </c>
      <c r="U19">
        <v>0</v>
      </c>
      <c r="V19">
        <f t="shared" si="4"/>
        <v>3.8960000000000008</v>
      </c>
      <c r="W19">
        <f t="shared" si="5"/>
        <v>915.55139622641514</v>
      </c>
      <c r="X19">
        <f t="shared" si="6"/>
        <v>8.2059999999999994E-2</v>
      </c>
      <c r="Y19">
        <v>296</v>
      </c>
      <c r="Z19">
        <f t="shared" si="7"/>
        <v>108.54458745673716</v>
      </c>
      <c r="AA19">
        <f t="shared" si="8"/>
        <v>1.3002951328536076</v>
      </c>
      <c r="AB19">
        <f t="shared" si="9"/>
        <v>109.84488258959077</v>
      </c>
      <c r="AC19">
        <f t="shared" si="10"/>
        <v>1.5463854433346909</v>
      </c>
      <c r="AD19">
        <f t="shared" si="11"/>
        <v>37.113250640032582</v>
      </c>
      <c r="AE19">
        <v>10.950650000000001</v>
      </c>
      <c r="AF19">
        <f t="shared" si="12"/>
        <v>0.83406762113207544</v>
      </c>
      <c r="AG19">
        <f t="shared" si="13"/>
        <v>338.91367763587164</v>
      </c>
    </row>
    <row r="20" spans="1:33" x14ac:dyDescent="0.3">
      <c r="A20">
        <v>10</v>
      </c>
      <c r="B20" t="s">
        <v>59</v>
      </c>
      <c r="C20" t="s">
        <v>57</v>
      </c>
      <c r="D20" t="s">
        <v>71</v>
      </c>
      <c r="E20" t="s">
        <v>73</v>
      </c>
      <c r="F20" s="8">
        <v>43645.438889756944</v>
      </c>
      <c r="G20" s="8">
        <v>43648.398611111108</v>
      </c>
      <c r="H20">
        <v>1896.90071293548</v>
      </c>
      <c r="I20">
        <v>21.015829454774199</v>
      </c>
      <c r="J20" s="9">
        <f t="shared" si="0"/>
        <v>71.033312499930616</v>
      </c>
      <c r="K20">
        <v>0</v>
      </c>
      <c r="L20">
        <v>0</v>
      </c>
      <c r="M20">
        <f t="shared" si="1"/>
        <v>1896.90071293548</v>
      </c>
      <c r="N20">
        <f t="shared" si="1"/>
        <v>21.015829454774199</v>
      </c>
      <c r="O20">
        <f t="shared" si="2"/>
        <v>1.1079035034075091E-2</v>
      </c>
      <c r="P20">
        <f>940</f>
        <v>940</v>
      </c>
      <c r="Q20">
        <v>12.936</v>
      </c>
      <c r="R20">
        <f t="shared" si="3"/>
        <v>9.0939622641509441</v>
      </c>
      <c r="S20">
        <v>26.55</v>
      </c>
      <c r="T20">
        <v>2.4510000000000014</v>
      </c>
      <c r="U20">
        <v>0</v>
      </c>
      <c r="V20">
        <f t="shared" si="4"/>
        <v>2.4510000000000014</v>
      </c>
      <c r="W20">
        <f t="shared" si="5"/>
        <v>915.519037735849</v>
      </c>
      <c r="X20">
        <f t="shared" si="6"/>
        <v>8.2059999999999994E-2</v>
      </c>
      <c r="Y20">
        <v>296</v>
      </c>
      <c r="Z20">
        <f t="shared" si="7"/>
        <v>85.796584999792685</v>
      </c>
      <c r="AA20">
        <f t="shared" si="8"/>
        <v>1.0297553186014299</v>
      </c>
      <c r="AB20">
        <f t="shared" si="9"/>
        <v>86.826340318394116</v>
      </c>
      <c r="AC20">
        <f t="shared" si="10"/>
        <v>1.2223326952192879</v>
      </c>
      <c r="AD20">
        <f t="shared" si="11"/>
        <v>29.335984685262908</v>
      </c>
      <c r="AE20">
        <v>13.331894</v>
      </c>
      <c r="AF20">
        <f t="shared" si="12"/>
        <v>1.2123974094566039</v>
      </c>
      <c r="AG20">
        <f t="shared" si="13"/>
        <v>220.04363885028567</v>
      </c>
    </row>
    <row r="21" spans="1:33" x14ac:dyDescent="0.3">
      <c r="A21">
        <v>11</v>
      </c>
      <c r="B21" t="s">
        <v>52</v>
      </c>
      <c r="C21" t="s">
        <v>53</v>
      </c>
      <c r="D21" s="10" t="s">
        <v>56</v>
      </c>
      <c r="E21" t="s">
        <v>73</v>
      </c>
      <c r="F21" s="8">
        <v>43645.440278703703</v>
      </c>
      <c r="G21" s="8">
        <v>43648.399999942128</v>
      </c>
      <c r="H21">
        <v>1950.34983995161</v>
      </c>
      <c r="I21">
        <v>21.593571368967702</v>
      </c>
      <c r="J21" s="9">
        <f t="shared" si="0"/>
        <v>71.03330972220283</v>
      </c>
      <c r="K21">
        <v>0</v>
      </c>
      <c r="L21">
        <v>0</v>
      </c>
      <c r="M21">
        <f t="shared" si="1"/>
        <v>1950.34983995161</v>
      </c>
      <c r="N21">
        <f t="shared" si="1"/>
        <v>21.593571368967702</v>
      </c>
      <c r="O21">
        <f t="shared" si="2"/>
        <v>1.1071640034335306E-2</v>
      </c>
      <c r="P21">
        <f>940</f>
        <v>940</v>
      </c>
      <c r="Q21">
        <v>12.936</v>
      </c>
      <c r="R21">
        <f t="shared" si="3"/>
        <v>5.3611320754716969</v>
      </c>
      <c r="S21">
        <v>18.809999999999999</v>
      </c>
      <c r="T21">
        <v>4.6030000000000015</v>
      </c>
      <c r="U21">
        <v>0</v>
      </c>
      <c r="V21">
        <f t="shared" si="4"/>
        <v>4.6030000000000015</v>
      </c>
      <c r="W21">
        <f t="shared" si="5"/>
        <v>917.09986792452833</v>
      </c>
      <c r="X21">
        <f t="shared" si="6"/>
        <v>8.2059999999999994E-2</v>
      </c>
      <c r="Y21">
        <v>296</v>
      </c>
      <c r="Z21">
        <f t="shared" si="7"/>
        <v>88.36640200444532</v>
      </c>
      <c r="AA21">
        <f t="shared" si="8"/>
        <v>1.0598910769661332</v>
      </c>
      <c r="AB21">
        <f t="shared" si="9"/>
        <v>89.426293081411458</v>
      </c>
      <c r="AC21">
        <f t="shared" si="10"/>
        <v>1.2589346242085571</v>
      </c>
      <c r="AD21">
        <f t="shared" si="11"/>
        <v>30.214430981005371</v>
      </c>
      <c r="AE21">
        <v>38.127872333333329</v>
      </c>
      <c r="AF21">
        <f t="shared" si="12"/>
        <v>2.0440855933572322</v>
      </c>
      <c r="AG21">
        <f t="shared" si="13"/>
        <v>79.244996198202159</v>
      </c>
    </row>
    <row r="22" spans="1:33" x14ac:dyDescent="0.3">
      <c r="A22">
        <v>12</v>
      </c>
      <c r="B22" t="s">
        <v>52</v>
      </c>
      <c r="C22" t="s">
        <v>53</v>
      </c>
      <c r="D22" t="s">
        <v>54</v>
      </c>
      <c r="E22" t="s">
        <v>73</v>
      </c>
      <c r="F22" s="8">
        <v>43645.441667650462</v>
      </c>
      <c r="G22" s="8">
        <v>43648.401388831022</v>
      </c>
      <c r="H22">
        <v>2338.05603510323</v>
      </c>
      <c r="I22">
        <v>25.807313884741902</v>
      </c>
      <c r="J22" s="9">
        <f t="shared" si="0"/>
        <v>71.033308333426248</v>
      </c>
      <c r="K22">
        <v>0</v>
      </c>
      <c r="L22">
        <v>0</v>
      </c>
      <c r="M22">
        <f t="shared" si="1"/>
        <v>2338.05603510323</v>
      </c>
      <c r="N22">
        <f t="shared" si="1"/>
        <v>25.807313884741902</v>
      </c>
      <c r="O22">
        <f t="shared" si="2"/>
        <v>1.1037936429783837E-2</v>
      </c>
      <c r="P22">
        <f>940</f>
        <v>940</v>
      </c>
      <c r="Q22">
        <v>12.936</v>
      </c>
      <c r="R22">
        <f t="shared" si="3"/>
        <v>6.5588679245283021</v>
      </c>
      <c r="S22">
        <v>20.34</v>
      </c>
      <c r="T22">
        <v>2.9590000000000014</v>
      </c>
      <c r="U22">
        <v>0</v>
      </c>
      <c r="V22">
        <f t="shared" si="4"/>
        <v>2.9590000000000014</v>
      </c>
      <c r="W22">
        <f t="shared" si="5"/>
        <v>917.54613207547175</v>
      </c>
      <c r="X22">
        <f t="shared" si="6"/>
        <v>8.2059999999999994E-2</v>
      </c>
      <c r="Y22">
        <v>296</v>
      </c>
      <c r="Z22">
        <f t="shared" si="7"/>
        <v>105.98413182763514</v>
      </c>
      <c r="AA22">
        <f t="shared" si="8"/>
        <v>1.2673332854858721</v>
      </c>
      <c r="AB22">
        <f t="shared" si="9"/>
        <v>107.25146511312101</v>
      </c>
      <c r="AC22">
        <f t="shared" si="10"/>
        <v>1.5098756854979756</v>
      </c>
      <c r="AD22">
        <f t="shared" si="11"/>
        <v>36.237016451951412</v>
      </c>
      <c r="AE22">
        <v>22.383377666666664</v>
      </c>
      <c r="AF22">
        <f t="shared" si="12"/>
        <v>1.4680961782050315</v>
      </c>
      <c r="AG22">
        <f t="shared" si="13"/>
        <v>161.89253021413114</v>
      </c>
    </row>
    <row r="23" spans="1:33" x14ac:dyDescent="0.3">
      <c r="A23">
        <v>13</v>
      </c>
      <c r="B23" t="s">
        <v>52</v>
      </c>
      <c r="C23" t="s">
        <v>60</v>
      </c>
      <c r="D23" t="s">
        <v>68</v>
      </c>
      <c r="E23" t="s">
        <v>73</v>
      </c>
      <c r="F23" s="8">
        <v>43645.443056597222</v>
      </c>
      <c r="G23" s="8">
        <v>43648.402777719908</v>
      </c>
      <c r="H23">
        <v>1724.7219536</v>
      </c>
      <c r="I23">
        <v>19.0932312815806</v>
      </c>
      <c r="J23" s="9">
        <f t="shared" si="0"/>
        <v>71.033306944475044</v>
      </c>
      <c r="K23">
        <v>0</v>
      </c>
      <c r="L23">
        <v>0</v>
      </c>
      <c r="M23">
        <f t="shared" si="1"/>
        <v>1724.7219536</v>
      </c>
      <c r="N23">
        <f t="shared" si="1"/>
        <v>19.0932312815806</v>
      </c>
      <c r="O23">
        <f t="shared" si="2"/>
        <v>1.1070324258195608E-2</v>
      </c>
      <c r="P23">
        <f>940</f>
        <v>940</v>
      </c>
      <c r="Q23">
        <v>12.936</v>
      </c>
      <c r="R23">
        <f t="shared" si="3"/>
        <v>6.1901886792452832</v>
      </c>
      <c r="S23">
        <v>20.27</v>
      </c>
      <c r="T23">
        <v>3.8659999999999997</v>
      </c>
      <c r="U23">
        <v>0</v>
      </c>
      <c r="V23">
        <f t="shared" si="4"/>
        <v>3.8659999999999997</v>
      </c>
      <c r="W23">
        <f t="shared" si="5"/>
        <v>917.00781132075474</v>
      </c>
      <c r="X23">
        <f t="shared" si="6"/>
        <v>8.2059999999999994E-2</v>
      </c>
      <c r="Y23">
        <v>296</v>
      </c>
      <c r="Z23">
        <f t="shared" si="7"/>
        <v>78.135815445237469</v>
      </c>
      <c r="AA23">
        <f t="shared" si="8"/>
        <v>0.93707121425374962</v>
      </c>
      <c r="AB23">
        <f t="shared" si="9"/>
        <v>79.072886659491218</v>
      </c>
      <c r="AC23">
        <f t="shared" si="10"/>
        <v>1.1131804228303845</v>
      </c>
      <c r="AD23">
        <f t="shared" si="11"/>
        <v>26.716330147929227</v>
      </c>
      <c r="AE23">
        <v>23.750997999999999</v>
      </c>
      <c r="AF23">
        <f t="shared" si="12"/>
        <v>1.4702315894037734</v>
      </c>
      <c r="AG23">
        <f t="shared" si="13"/>
        <v>112.48508440752354</v>
      </c>
    </row>
    <row r="24" spans="1:33" x14ac:dyDescent="0.3">
      <c r="A24">
        <v>14</v>
      </c>
      <c r="B24" t="s">
        <v>59</v>
      </c>
      <c r="C24" t="s">
        <v>60</v>
      </c>
      <c r="D24" t="s">
        <v>61</v>
      </c>
      <c r="E24" t="s">
        <v>73</v>
      </c>
      <c r="F24" s="8">
        <v>43645.444445543981</v>
      </c>
      <c r="G24" s="8">
        <v>43648.404166608794</v>
      </c>
      <c r="H24">
        <v>2506.41106486129</v>
      </c>
      <c r="I24">
        <v>27.691720146129001</v>
      </c>
      <c r="J24" s="9">
        <f t="shared" si="0"/>
        <v>71.033305555523839</v>
      </c>
      <c r="K24">
        <v>0</v>
      </c>
      <c r="L24">
        <v>0</v>
      </c>
      <c r="M24">
        <f t="shared" si="1"/>
        <v>2506.41106486129</v>
      </c>
      <c r="N24">
        <f t="shared" si="1"/>
        <v>27.691720146129001</v>
      </c>
      <c r="O24">
        <f t="shared" si="2"/>
        <v>1.1048355369298339E-2</v>
      </c>
      <c r="P24">
        <f>940</f>
        <v>940</v>
      </c>
      <c r="Q24">
        <v>12.936</v>
      </c>
      <c r="R24">
        <f t="shared" si="3"/>
        <v>7.303396226415094</v>
      </c>
      <c r="S24">
        <v>22.36</v>
      </c>
      <c r="T24">
        <v>3.0059999999999993</v>
      </c>
      <c r="U24">
        <v>0</v>
      </c>
      <c r="V24">
        <f t="shared" si="4"/>
        <v>3.0059999999999993</v>
      </c>
      <c r="W24">
        <f t="shared" si="5"/>
        <v>916.7546037735849</v>
      </c>
      <c r="X24">
        <f t="shared" si="6"/>
        <v>8.2059999999999994E-2</v>
      </c>
      <c r="Y24">
        <v>296</v>
      </c>
      <c r="Z24">
        <f t="shared" si="7"/>
        <v>113.51765761344572</v>
      </c>
      <c r="AA24">
        <f t="shared" si="8"/>
        <v>1.3586987071706573</v>
      </c>
      <c r="AB24">
        <f t="shared" si="9"/>
        <v>114.87635632061638</v>
      </c>
      <c r="AC24">
        <f t="shared" si="10"/>
        <v>1.6172182249187632</v>
      </c>
      <c r="AD24">
        <f t="shared" si="11"/>
        <v>38.813237398050319</v>
      </c>
      <c r="AE24">
        <v>10.888519666666667</v>
      </c>
      <c r="AF24">
        <f t="shared" si="12"/>
        <v>0.79523173444779871</v>
      </c>
      <c r="AG24">
        <f t="shared" si="13"/>
        <v>356.46018546368958</v>
      </c>
    </row>
    <row r="25" spans="1:33" x14ac:dyDescent="0.3">
      <c r="A25">
        <v>15</v>
      </c>
      <c r="B25" t="s">
        <v>52</v>
      </c>
      <c r="C25" t="s">
        <v>60</v>
      </c>
      <c r="D25" t="s">
        <v>72</v>
      </c>
      <c r="E25" t="s">
        <v>73</v>
      </c>
      <c r="F25" s="8">
        <v>43645.44583449074</v>
      </c>
      <c r="G25" s="8">
        <v>43648.405555497688</v>
      </c>
      <c r="H25">
        <v>1040.6417333096799</v>
      </c>
      <c r="I25">
        <v>11.550507448677401</v>
      </c>
      <c r="J25" s="9">
        <f t="shared" si="0"/>
        <v>71.033304166747257</v>
      </c>
      <c r="K25">
        <v>0</v>
      </c>
      <c r="L25">
        <v>0</v>
      </c>
      <c r="M25">
        <f t="shared" si="1"/>
        <v>1040.6417333096799</v>
      </c>
      <c r="N25">
        <f t="shared" si="1"/>
        <v>11.550507448677401</v>
      </c>
      <c r="O25">
        <f t="shared" si="2"/>
        <v>1.1099408258346426E-2</v>
      </c>
      <c r="P25">
        <f>940</f>
        <v>940</v>
      </c>
      <c r="Q25">
        <v>12.936</v>
      </c>
      <c r="R25">
        <f t="shared" si="3"/>
        <v>6.2328301886792454</v>
      </c>
      <c r="S25">
        <v>19.53</v>
      </c>
      <c r="T25">
        <v>3.0130000000000017</v>
      </c>
      <c r="U25">
        <v>0</v>
      </c>
      <c r="V25">
        <f t="shared" si="4"/>
        <v>3.0130000000000017</v>
      </c>
      <c r="W25">
        <f t="shared" si="5"/>
        <v>917.81816981132079</v>
      </c>
      <c r="X25">
        <f t="shared" si="6"/>
        <v>8.2059999999999994E-2</v>
      </c>
      <c r="Y25">
        <v>296</v>
      </c>
      <c r="Z25">
        <f t="shared" si="7"/>
        <v>47.186298642501427</v>
      </c>
      <c r="AA25">
        <f t="shared" si="8"/>
        <v>0.56738499223616279</v>
      </c>
      <c r="AB25">
        <f t="shared" si="9"/>
        <v>47.753683634737591</v>
      </c>
      <c r="AC25">
        <f t="shared" si="10"/>
        <v>0.67227174907474552</v>
      </c>
      <c r="AD25">
        <f t="shared" si="11"/>
        <v>16.134521977793892</v>
      </c>
      <c r="AE25">
        <v>24.173805000000002</v>
      </c>
      <c r="AF25">
        <f t="shared" si="12"/>
        <v>1.5067122157924528</v>
      </c>
      <c r="AG25">
        <f t="shared" si="13"/>
        <v>66.74382447361468</v>
      </c>
    </row>
    <row r="26" spans="1:33" x14ac:dyDescent="0.3">
      <c r="A26">
        <v>16</v>
      </c>
      <c r="B26" t="s">
        <v>59</v>
      </c>
      <c r="C26" t="s">
        <v>60</v>
      </c>
      <c r="D26" t="s">
        <v>63</v>
      </c>
      <c r="E26" t="s">
        <v>73</v>
      </c>
      <c r="F26" s="8">
        <v>43645.447223437499</v>
      </c>
      <c r="G26" s="8">
        <v>43648.406944386574</v>
      </c>
      <c r="H26">
        <v>5377.5525306612899</v>
      </c>
      <c r="I26">
        <v>59.245971365516098</v>
      </c>
      <c r="J26" s="9">
        <f t="shared" si="0"/>
        <v>71.033302777796052</v>
      </c>
      <c r="K26">
        <v>0</v>
      </c>
      <c r="L26">
        <v>0</v>
      </c>
      <c r="M26">
        <f t="shared" si="1"/>
        <v>5377.5525306612899</v>
      </c>
      <c r="N26">
        <f t="shared" si="1"/>
        <v>59.245971365516098</v>
      </c>
      <c r="O26">
        <f t="shared" si="2"/>
        <v>1.1017274313493407E-2</v>
      </c>
      <c r="P26">
        <f>940</f>
        <v>940</v>
      </c>
      <c r="Q26">
        <v>12.936</v>
      </c>
      <c r="R26">
        <f t="shared" si="3"/>
        <v>6.4694339622641506</v>
      </c>
      <c r="S26">
        <v>24.57</v>
      </c>
      <c r="T26">
        <v>7.4260000000000002</v>
      </c>
      <c r="U26">
        <v>0</v>
      </c>
      <c r="V26">
        <f t="shared" si="4"/>
        <v>7.4260000000000002</v>
      </c>
      <c r="W26">
        <f t="shared" si="5"/>
        <v>913.1685660377359</v>
      </c>
      <c r="X26">
        <f t="shared" si="6"/>
        <v>8.2059999999999994E-2</v>
      </c>
      <c r="Y26">
        <v>296</v>
      </c>
      <c r="Z26">
        <f t="shared" si="7"/>
        <v>242.60158683576461</v>
      </c>
      <c r="AA26">
        <f t="shared" si="8"/>
        <v>2.8955422503132775</v>
      </c>
      <c r="AB26">
        <f t="shared" si="9"/>
        <v>245.49712908607788</v>
      </c>
      <c r="AC26">
        <f t="shared" si="10"/>
        <v>3.4560849557289148</v>
      </c>
      <c r="AD26">
        <f t="shared" si="11"/>
        <v>82.946038937493952</v>
      </c>
      <c r="AE26">
        <v>13.017574999999999</v>
      </c>
      <c r="AF26">
        <f t="shared" si="12"/>
        <v>0.84216341811320738</v>
      </c>
      <c r="AG26">
        <f t="shared" si="13"/>
        <v>637.18502822141579</v>
      </c>
    </row>
    <row r="27" spans="1:33" x14ac:dyDescent="0.3">
      <c r="A27">
        <v>19</v>
      </c>
      <c r="B27" t="s">
        <v>59</v>
      </c>
      <c r="C27" t="s">
        <v>57</v>
      </c>
      <c r="D27" t="s">
        <v>64</v>
      </c>
      <c r="E27" t="s">
        <v>73</v>
      </c>
      <c r="F27" s="8">
        <v>43645.448612384258</v>
      </c>
      <c r="G27" s="8">
        <v>43648.40833327546</v>
      </c>
      <c r="H27">
        <v>1653.8763931419401</v>
      </c>
      <c r="I27">
        <v>18.362925755999999</v>
      </c>
      <c r="J27" s="9">
        <f t="shared" si="0"/>
        <v>71.033301388844848</v>
      </c>
      <c r="K27">
        <v>0</v>
      </c>
      <c r="L27">
        <v>0</v>
      </c>
      <c r="M27">
        <f t="shared" si="1"/>
        <v>1653.8763931419401</v>
      </c>
      <c r="N27">
        <f t="shared" si="1"/>
        <v>18.362925755999999</v>
      </c>
      <c r="O27">
        <f t="shared" si="2"/>
        <v>1.1102961401556231E-2</v>
      </c>
      <c r="P27">
        <f>940</f>
        <v>940</v>
      </c>
      <c r="Q27">
        <v>12.936</v>
      </c>
      <c r="R27">
        <f t="shared" si="3"/>
        <v>7.2852830188679247</v>
      </c>
      <c r="S27">
        <v>21.73</v>
      </c>
      <c r="T27">
        <v>2.4239999999999995</v>
      </c>
      <c r="U27">
        <v>0</v>
      </c>
      <c r="V27">
        <f t="shared" si="4"/>
        <v>2.4239999999999995</v>
      </c>
      <c r="W27">
        <f t="shared" si="5"/>
        <v>917.35471698113213</v>
      </c>
      <c r="X27">
        <f t="shared" si="6"/>
        <v>8.2059999999999994E-2</v>
      </c>
      <c r="Y27">
        <v>296</v>
      </c>
      <c r="Z27">
        <f t="shared" si="7"/>
        <v>74.954613494040288</v>
      </c>
      <c r="AA27">
        <f t="shared" si="8"/>
        <v>0.90156969553396982</v>
      </c>
      <c r="AB27">
        <f t="shared" si="9"/>
        <v>75.856183189574253</v>
      </c>
      <c r="AC27">
        <f t="shared" si="10"/>
        <v>1.067896067146427</v>
      </c>
      <c r="AD27">
        <f t="shared" si="11"/>
        <v>25.629505611514247</v>
      </c>
      <c r="AE27">
        <v>14.022479333333331</v>
      </c>
      <c r="AF27">
        <f t="shared" si="12"/>
        <v>1.0215773056955975</v>
      </c>
      <c r="AG27">
        <f t="shared" si="13"/>
        <v>182.77442242749072</v>
      </c>
    </row>
    <row r="28" spans="1:33" x14ac:dyDescent="0.3">
      <c r="A28">
        <v>20</v>
      </c>
      <c r="B28" t="s">
        <v>52</v>
      </c>
      <c r="C28" t="s">
        <v>60</v>
      </c>
      <c r="D28" t="s">
        <v>67</v>
      </c>
      <c r="E28" t="s">
        <v>73</v>
      </c>
      <c r="F28" s="8">
        <v>43645.450001331017</v>
      </c>
      <c r="G28" s="8">
        <v>43648.409722164353</v>
      </c>
      <c r="H28">
        <v>1437.80354717097</v>
      </c>
      <c r="I28">
        <v>15.9220416835806</v>
      </c>
      <c r="J28" s="9">
        <f t="shared" si="0"/>
        <v>71.033300000068266</v>
      </c>
      <c r="K28">
        <v>0</v>
      </c>
      <c r="L28">
        <v>0</v>
      </c>
      <c r="M28">
        <f t="shared" si="1"/>
        <v>1437.80354717097</v>
      </c>
      <c r="N28">
        <f t="shared" si="1"/>
        <v>15.9220416835806</v>
      </c>
      <c r="O28">
        <f t="shared" si="2"/>
        <v>1.1073864517102421E-2</v>
      </c>
      <c r="P28">
        <f>940</f>
        <v>940</v>
      </c>
      <c r="Q28">
        <v>12.936</v>
      </c>
      <c r="R28">
        <f t="shared" si="3"/>
        <v>7.6577358490566034</v>
      </c>
      <c r="S28">
        <v>22.09</v>
      </c>
      <c r="T28">
        <v>1.7970000000000006</v>
      </c>
      <c r="U28">
        <v>0</v>
      </c>
      <c r="V28">
        <f t="shared" si="4"/>
        <v>1.7970000000000006</v>
      </c>
      <c r="W28">
        <f t="shared" si="5"/>
        <v>917.60926415094343</v>
      </c>
      <c r="X28">
        <f t="shared" si="6"/>
        <v>8.2059999999999994E-2</v>
      </c>
      <c r="Y28">
        <v>296</v>
      </c>
      <c r="Z28">
        <f t="shared" si="7"/>
        <v>65.180151055251443</v>
      </c>
      <c r="AA28">
        <f t="shared" si="8"/>
        <v>0.78194584215596852</v>
      </c>
      <c r="AB28">
        <f t="shared" si="9"/>
        <v>65.962096897407406</v>
      </c>
      <c r="AC28">
        <f t="shared" si="10"/>
        <v>0.92860808800019168</v>
      </c>
      <c r="AD28">
        <f t="shared" si="11"/>
        <v>22.2865941120046</v>
      </c>
      <c r="AE28">
        <v>7.2037573333333329</v>
      </c>
      <c r="AF28">
        <f t="shared" si="12"/>
        <v>0.55164470779371066</v>
      </c>
      <c r="AG28">
        <f t="shared" si="13"/>
        <v>309.37458163505511</v>
      </c>
    </row>
    <row r="29" spans="1:33" x14ac:dyDescent="0.3">
      <c r="A29">
        <v>22</v>
      </c>
      <c r="B29" t="s">
        <v>59</v>
      </c>
      <c r="C29" t="s">
        <v>60</v>
      </c>
      <c r="D29" t="s">
        <v>66</v>
      </c>
      <c r="E29" t="s">
        <v>73</v>
      </c>
      <c r="F29" s="8">
        <v>43645.451390277776</v>
      </c>
      <c r="G29" s="8">
        <v>43648.411111053239</v>
      </c>
      <c r="H29">
        <v>1234.70498163548</v>
      </c>
      <c r="I29">
        <v>13.686720778645199</v>
      </c>
      <c r="J29" s="9">
        <f t="shared" si="0"/>
        <v>71.033298611117061</v>
      </c>
      <c r="K29">
        <v>0</v>
      </c>
      <c r="L29">
        <v>0</v>
      </c>
      <c r="M29">
        <f t="shared" si="1"/>
        <v>1234.70498163548</v>
      </c>
      <c r="N29">
        <f t="shared" si="1"/>
        <v>13.686720778645199</v>
      </c>
      <c r="O29">
        <f t="shared" si="2"/>
        <v>1.1085013004900881E-2</v>
      </c>
      <c r="P29">
        <f>940</f>
        <v>940</v>
      </c>
      <c r="Q29">
        <v>12.936</v>
      </c>
      <c r="R29">
        <f t="shared" si="3"/>
        <v>6.7581132075471713</v>
      </c>
      <c r="S29">
        <v>20.53</v>
      </c>
      <c r="T29">
        <v>2.6209999999999996</v>
      </c>
      <c r="U29">
        <v>0</v>
      </c>
      <c r="V29">
        <f t="shared" si="4"/>
        <v>2.6209999999999996</v>
      </c>
      <c r="W29">
        <f t="shared" si="5"/>
        <v>917.68488679245286</v>
      </c>
      <c r="X29">
        <f t="shared" si="6"/>
        <v>8.2059999999999994E-2</v>
      </c>
      <c r="Y29">
        <v>296</v>
      </c>
      <c r="Z29">
        <f t="shared" si="7"/>
        <v>55.977668019489684</v>
      </c>
      <c r="AA29">
        <f t="shared" si="8"/>
        <v>0.67222260947840629</v>
      </c>
      <c r="AB29">
        <f t="shared" si="9"/>
        <v>56.649890628968087</v>
      </c>
      <c r="AC29">
        <f t="shared" si="10"/>
        <v>0.79751175486171355</v>
      </c>
      <c r="AD29">
        <f t="shared" si="11"/>
        <v>19.140282116681124</v>
      </c>
      <c r="AE29">
        <v>13.902377999999999</v>
      </c>
      <c r="AF29">
        <f t="shared" si="12"/>
        <v>0.93953844378113216</v>
      </c>
      <c r="AG29">
        <f t="shared" si="13"/>
        <v>137.67631779743814</v>
      </c>
    </row>
    <row r="30" spans="1:33" x14ac:dyDescent="0.3">
      <c r="A30">
        <v>23</v>
      </c>
      <c r="B30" t="s">
        <v>59</v>
      </c>
      <c r="C30" t="s">
        <v>53</v>
      </c>
      <c r="D30" t="s">
        <v>65</v>
      </c>
      <c r="E30" t="s">
        <v>73</v>
      </c>
      <c r="F30" s="8">
        <v>43645.452779224535</v>
      </c>
      <c r="G30" s="8">
        <v>43648.412499942133</v>
      </c>
      <c r="H30">
        <v>1396.31189886129</v>
      </c>
      <c r="I30">
        <v>15.4655294855484</v>
      </c>
      <c r="J30" s="9">
        <f t="shared" si="0"/>
        <v>71.033297222340479</v>
      </c>
      <c r="K30">
        <v>0</v>
      </c>
      <c r="L30">
        <v>0</v>
      </c>
      <c r="M30">
        <f t="shared" si="1"/>
        <v>1396.31189886129</v>
      </c>
      <c r="N30">
        <f t="shared" si="1"/>
        <v>15.4655294855484</v>
      </c>
      <c r="O30">
        <f t="shared" si="2"/>
        <v>1.1075984884294643E-2</v>
      </c>
      <c r="P30">
        <f>940</f>
        <v>940</v>
      </c>
      <c r="Q30">
        <v>12.936</v>
      </c>
      <c r="R30">
        <f t="shared" si="3"/>
        <v>2.9992452830188681</v>
      </c>
      <c r="S30">
        <v>10.050000000000001</v>
      </c>
      <c r="T30">
        <v>2.1020000000000008</v>
      </c>
      <c r="U30">
        <v>0</v>
      </c>
      <c r="V30">
        <f t="shared" si="4"/>
        <v>2.1020000000000008</v>
      </c>
      <c r="W30">
        <f t="shared" si="5"/>
        <v>921.96275471698118</v>
      </c>
      <c r="X30">
        <f t="shared" si="6"/>
        <v>8.2059999999999994E-2</v>
      </c>
      <c r="Y30">
        <v>296</v>
      </c>
      <c r="Z30">
        <f t="shared" si="7"/>
        <v>63.599520030741544</v>
      </c>
      <c r="AA30">
        <f t="shared" si="8"/>
        <v>0.76312959938462832</v>
      </c>
      <c r="AB30">
        <f t="shared" si="9"/>
        <v>64.362649630126171</v>
      </c>
      <c r="AC30">
        <f t="shared" si="10"/>
        <v>0.90609125785989364</v>
      </c>
      <c r="AD30">
        <f t="shared" si="11"/>
        <v>21.746190188637449</v>
      </c>
      <c r="AE30">
        <v>34.201901666666664</v>
      </c>
      <c r="AF30">
        <f t="shared" si="12"/>
        <v>1.0257989224402515</v>
      </c>
      <c r="AG30">
        <f t="shared" si="13"/>
        <v>63.581816007123919</v>
      </c>
    </row>
    <row r="31" spans="1:33" x14ac:dyDescent="0.3">
      <c r="A31">
        <v>27</v>
      </c>
      <c r="B31" t="s">
        <v>59</v>
      </c>
      <c r="C31" t="s">
        <v>57</v>
      </c>
      <c r="D31" t="s">
        <v>70</v>
      </c>
      <c r="E31" t="s">
        <v>73</v>
      </c>
      <c r="F31" s="8">
        <v>43645.454168171294</v>
      </c>
      <c r="G31" s="8">
        <v>43648.413888831019</v>
      </c>
      <c r="H31">
        <v>1028.5745207064499</v>
      </c>
      <c r="I31">
        <v>11.4075277195484</v>
      </c>
      <c r="J31" s="9">
        <f t="shared" si="0"/>
        <v>71.033295833389275</v>
      </c>
      <c r="K31">
        <v>0</v>
      </c>
      <c r="L31">
        <v>0</v>
      </c>
      <c r="M31">
        <f t="shared" si="1"/>
        <v>1028.5745207064499</v>
      </c>
      <c r="N31">
        <f t="shared" si="1"/>
        <v>11.4075277195484</v>
      </c>
      <c r="O31">
        <f t="shared" si="2"/>
        <v>1.1090618608473242E-2</v>
      </c>
      <c r="P31">
        <f>940</f>
        <v>940</v>
      </c>
      <c r="Q31">
        <v>12.936</v>
      </c>
      <c r="R31">
        <f t="shared" si="3"/>
        <v>6.7139622641509442</v>
      </c>
      <c r="S31">
        <v>20.190000000000001</v>
      </c>
      <c r="T31">
        <v>2.3980000000000006</v>
      </c>
      <c r="U31">
        <v>0</v>
      </c>
      <c r="V31">
        <f t="shared" si="4"/>
        <v>2.3980000000000006</v>
      </c>
      <c r="W31">
        <f t="shared" si="5"/>
        <v>917.9520377358491</v>
      </c>
      <c r="X31">
        <f t="shared" si="6"/>
        <v>8.2059999999999994E-2</v>
      </c>
      <c r="Y31">
        <v>296</v>
      </c>
      <c r="Z31">
        <f t="shared" si="7"/>
        <v>46.64593197688211</v>
      </c>
      <c r="AA31">
        <f t="shared" si="8"/>
        <v>0.56044326129175137</v>
      </c>
      <c r="AB31">
        <f t="shared" si="9"/>
        <v>47.206375238173862</v>
      </c>
      <c r="AC31">
        <f t="shared" si="10"/>
        <v>0.66456687225801592</v>
      </c>
      <c r="AD31">
        <f t="shared" si="11"/>
        <v>15.949604934192383</v>
      </c>
      <c r="AE31">
        <v>13.017574999999999</v>
      </c>
      <c r="AF31">
        <f t="shared" si="12"/>
        <v>0.8739950732075471</v>
      </c>
      <c r="AG31">
        <f t="shared" si="13"/>
        <v>122.5236262068195</v>
      </c>
    </row>
    <row r="32" spans="1:33" x14ac:dyDescent="0.3">
      <c r="A32">
        <v>28</v>
      </c>
      <c r="B32" t="s">
        <v>59</v>
      </c>
      <c r="C32" t="s">
        <v>60</v>
      </c>
      <c r="D32" t="s">
        <v>62</v>
      </c>
      <c r="E32" t="s">
        <v>73</v>
      </c>
      <c r="F32" s="8">
        <v>43645.455557118054</v>
      </c>
      <c r="G32" s="8">
        <v>43648.415277719905</v>
      </c>
      <c r="H32">
        <v>1095.45454455806</v>
      </c>
      <c r="I32">
        <v>12.1533931113871</v>
      </c>
      <c r="J32" s="9">
        <f t="shared" si="0"/>
        <v>71.03329444443807</v>
      </c>
      <c r="K32">
        <v>0</v>
      </c>
      <c r="L32">
        <v>0</v>
      </c>
      <c r="M32">
        <f t="shared" si="1"/>
        <v>1095.45454455806</v>
      </c>
      <c r="N32">
        <f t="shared" si="1"/>
        <v>12.1533931113871</v>
      </c>
      <c r="O32">
        <f t="shared" si="2"/>
        <v>1.1094383762212745E-2</v>
      </c>
      <c r="P32">
        <f>940</f>
        <v>940</v>
      </c>
      <c r="Q32">
        <v>12.936</v>
      </c>
      <c r="R32">
        <f t="shared" si="3"/>
        <v>8.7086792452830188</v>
      </c>
      <c r="S32">
        <v>23.29</v>
      </c>
      <c r="T32">
        <v>0.21199999999999886</v>
      </c>
      <c r="U32">
        <v>0</v>
      </c>
      <c r="V32">
        <f t="shared" si="4"/>
        <v>0.21199999999999886</v>
      </c>
      <c r="W32">
        <f t="shared" si="5"/>
        <v>918.14332075471702</v>
      </c>
      <c r="X32">
        <f t="shared" si="6"/>
        <v>8.2059999999999994E-2</v>
      </c>
      <c r="Y32">
        <v>296</v>
      </c>
      <c r="Z32">
        <f t="shared" si="7"/>
        <v>49.689298203508812</v>
      </c>
      <c r="AA32">
        <f t="shared" si="8"/>
        <v>0.59721148840681793</v>
      </c>
      <c r="AB32">
        <f t="shared" si="9"/>
        <v>50.286509691915633</v>
      </c>
      <c r="AC32">
        <f t="shared" si="10"/>
        <v>0.70792872673601703</v>
      </c>
      <c r="AD32">
        <f t="shared" si="11"/>
        <v>16.990289441664409</v>
      </c>
      <c r="AE32">
        <v>7.5114366666666674</v>
      </c>
      <c r="AF32">
        <f t="shared" si="12"/>
        <v>0.65414692601257862</v>
      </c>
      <c r="AG32">
        <f t="shared" si="13"/>
        <v>226.19227446943447</v>
      </c>
    </row>
    <row r="33" spans="1:33" x14ac:dyDescent="0.3">
      <c r="A33">
        <v>29</v>
      </c>
      <c r="B33" t="s">
        <v>59</v>
      </c>
      <c r="C33" t="s">
        <v>57</v>
      </c>
      <c r="D33" t="s">
        <v>69</v>
      </c>
      <c r="E33" t="s">
        <v>73</v>
      </c>
      <c r="F33" s="8">
        <v>43645.456946064813</v>
      </c>
      <c r="G33" s="8">
        <v>43648.416666608799</v>
      </c>
      <c r="H33">
        <v>3851.7877425258098</v>
      </c>
      <c r="I33">
        <v>42.512037056967699</v>
      </c>
      <c r="J33" s="9">
        <f t="shared" si="0"/>
        <v>71.033293055661488</v>
      </c>
      <c r="K33">
        <v>0</v>
      </c>
      <c r="L33">
        <v>0</v>
      </c>
      <c r="M33">
        <f t="shared" si="1"/>
        <v>3851.7877425258098</v>
      </c>
      <c r="N33">
        <f t="shared" si="1"/>
        <v>42.512037056967699</v>
      </c>
      <c r="O33">
        <f t="shared" si="2"/>
        <v>1.1036962547964917E-2</v>
      </c>
      <c r="P33">
        <f>940</f>
        <v>940</v>
      </c>
      <c r="Q33">
        <v>12.936</v>
      </c>
      <c r="R33">
        <f t="shared" si="3"/>
        <v>4.7249056603773578</v>
      </c>
      <c r="S33">
        <v>20.79</v>
      </c>
      <c r="T33">
        <v>8.2690000000000019</v>
      </c>
      <c r="U33">
        <v>0</v>
      </c>
      <c r="V33">
        <f t="shared" si="4"/>
        <v>8.2690000000000019</v>
      </c>
      <c r="W33">
        <f t="shared" si="5"/>
        <v>914.07009433962264</v>
      </c>
      <c r="X33">
        <f t="shared" si="6"/>
        <v>8.2059999999999994E-2</v>
      </c>
      <c r="Y33">
        <v>296</v>
      </c>
      <c r="Z33">
        <f t="shared" si="7"/>
        <v>173.94016170699598</v>
      </c>
      <c r="AA33">
        <f t="shared" si="8"/>
        <v>2.0797519712093329</v>
      </c>
      <c r="AB33">
        <f t="shared" si="9"/>
        <v>176.01991367820531</v>
      </c>
      <c r="AC33">
        <f t="shared" si="10"/>
        <v>2.4779917431151137</v>
      </c>
      <c r="AD33">
        <f t="shared" si="11"/>
        <v>59.471801834762729</v>
      </c>
      <c r="AE33">
        <v>7.8933026666666661</v>
      </c>
      <c r="AF33">
        <f t="shared" si="12"/>
        <v>0.37295110448805019</v>
      </c>
      <c r="AG33">
        <f t="shared" si="13"/>
        <v>753.44636264755843</v>
      </c>
    </row>
    <row r="34" spans="1:33" x14ac:dyDescent="0.3">
      <c r="A34" s="11">
        <v>31</v>
      </c>
      <c r="B34" s="12"/>
      <c r="C34" s="12"/>
      <c r="D34" s="12"/>
      <c r="F34" s="8"/>
      <c r="G34" s="8"/>
      <c r="J34" s="9"/>
    </row>
    <row r="35" spans="1:33" x14ac:dyDescent="0.3">
      <c r="A35" s="11">
        <v>32</v>
      </c>
      <c r="B35" s="12"/>
      <c r="C35" s="12"/>
      <c r="D35" s="12"/>
      <c r="F35" s="8"/>
      <c r="G35" s="8"/>
      <c r="J35" s="9"/>
    </row>
    <row r="36" spans="1:33" x14ac:dyDescent="0.3">
      <c r="A36" s="11">
        <v>33</v>
      </c>
      <c r="B36" s="12"/>
      <c r="C36" s="12"/>
      <c r="D36" s="12"/>
      <c r="F36" s="8"/>
      <c r="G36" s="8"/>
      <c r="J36" s="9"/>
    </row>
    <row r="37" spans="1:33" x14ac:dyDescent="0.3">
      <c r="A37" s="11">
        <v>34</v>
      </c>
      <c r="B37" s="12"/>
      <c r="C37" s="12"/>
      <c r="D37" s="12"/>
      <c r="F37" s="8"/>
      <c r="G37" s="8"/>
      <c r="J37" s="9"/>
    </row>
    <row r="38" spans="1:33" x14ac:dyDescent="0.3">
      <c r="A38" s="11">
        <v>35</v>
      </c>
      <c r="B38" s="12"/>
      <c r="C38" s="12"/>
      <c r="D38" s="12"/>
      <c r="F38" s="8"/>
      <c r="G38" s="8"/>
      <c r="J38" s="9"/>
    </row>
    <row r="39" spans="1:33" x14ac:dyDescent="0.3">
      <c r="A39" s="11">
        <v>36</v>
      </c>
      <c r="B39" s="12"/>
      <c r="C39" s="12"/>
      <c r="D39" s="12"/>
      <c r="F39" s="8"/>
      <c r="G39" s="8"/>
      <c r="J39" s="9"/>
    </row>
    <row r="40" spans="1:33" x14ac:dyDescent="0.3">
      <c r="A40" s="11">
        <v>37</v>
      </c>
      <c r="B40" s="12"/>
      <c r="C40" s="12"/>
      <c r="D40" s="12"/>
      <c r="F40" s="8"/>
      <c r="G40" s="8"/>
      <c r="J40" s="9"/>
    </row>
    <row r="41" spans="1:33" x14ac:dyDescent="0.3">
      <c r="A41" s="11">
        <v>38</v>
      </c>
      <c r="B41" s="12"/>
      <c r="C41" s="12"/>
      <c r="D41" s="12"/>
      <c r="F41" s="8"/>
      <c r="G41" s="8"/>
      <c r="J41" s="9"/>
    </row>
    <row r="42" spans="1:33" x14ac:dyDescent="0.3">
      <c r="A42" s="11">
        <v>39</v>
      </c>
      <c r="B42" s="12"/>
      <c r="C42" s="12"/>
      <c r="D42" s="12"/>
      <c r="F42" s="8"/>
      <c r="G42" s="8"/>
      <c r="J42" s="9"/>
    </row>
    <row r="43" spans="1:33" x14ac:dyDescent="0.3">
      <c r="A43" s="11">
        <v>40</v>
      </c>
      <c r="B43" s="12"/>
      <c r="C43" s="12"/>
      <c r="D43" s="12"/>
      <c r="F43" s="8"/>
      <c r="G43" s="8"/>
      <c r="J43" s="9"/>
    </row>
    <row r="44" spans="1:33" x14ac:dyDescent="0.3">
      <c r="A44" s="11">
        <v>41</v>
      </c>
      <c r="B44" s="12"/>
      <c r="C44" s="12"/>
      <c r="D44" s="12"/>
      <c r="F44" s="8"/>
      <c r="G44" s="8"/>
      <c r="J44" s="9"/>
    </row>
    <row r="45" spans="1:33" x14ac:dyDescent="0.3">
      <c r="A45" s="11">
        <v>42</v>
      </c>
      <c r="B45" s="12"/>
      <c r="C45" s="12"/>
      <c r="D45" s="12"/>
      <c r="F45" s="8"/>
      <c r="G45" s="8"/>
      <c r="J45" s="9"/>
    </row>
    <row r="46" spans="1:33" x14ac:dyDescent="0.3">
      <c r="A46" s="11">
        <v>43</v>
      </c>
      <c r="B46" s="12"/>
      <c r="C46" s="12"/>
      <c r="D46" s="12"/>
      <c r="F46" s="8"/>
      <c r="G46" s="8"/>
      <c r="J46" s="9"/>
    </row>
    <row r="47" spans="1:33" x14ac:dyDescent="0.3">
      <c r="A47" s="11">
        <v>44</v>
      </c>
      <c r="B47" s="12"/>
      <c r="C47" s="12"/>
      <c r="D47" s="12"/>
      <c r="F47" s="8"/>
      <c r="G47" s="8"/>
      <c r="J47" s="9"/>
    </row>
    <row r="48" spans="1:33" x14ac:dyDescent="0.3">
      <c r="A48" s="11">
        <v>45</v>
      </c>
      <c r="B48" s="12"/>
      <c r="C48" s="12"/>
      <c r="D48" s="12"/>
      <c r="F48" s="8"/>
      <c r="G48" s="8"/>
      <c r="J48" s="9"/>
    </row>
    <row r="49" spans="1:10" x14ac:dyDescent="0.3">
      <c r="A49" s="11">
        <v>46</v>
      </c>
      <c r="B49" s="12"/>
      <c r="C49" s="12"/>
      <c r="D49" s="12"/>
      <c r="F49" s="8"/>
      <c r="G49" s="8"/>
      <c r="J49" s="9"/>
    </row>
    <row r="50" spans="1:10" x14ac:dyDescent="0.3">
      <c r="A50" s="11">
        <v>47</v>
      </c>
      <c r="B50" s="12"/>
      <c r="C50" s="12"/>
      <c r="D50" s="12"/>
      <c r="F50" s="8"/>
      <c r="G50" s="8"/>
      <c r="J50" s="9"/>
    </row>
    <row r="51" spans="1:10" x14ac:dyDescent="0.3">
      <c r="A51" s="11">
        <v>48</v>
      </c>
      <c r="B51" s="12"/>
      <c r="C51" s="12"/>
      <c r="D51" s="12"/>
      <c r="F51" s="8"/>
      <c r="G51" s="8"/>
      <c r="J51" s="9"/>
    </row>
    <row r="52" spans="1:10" x14ac:dyDescent="0.3">
      <c r="A52" s="11">
        <v>49</v>
      </c>
      <c r="B52" s="12"/>
      <c r="C52" s="12"/>
      <c r="D52" s="12"/>
      <c r="F52" s="8"/>
      <c r="G52" s="8"/>
      <c r="J52" s="9"/>
    </row>
    <row r="53" spans="1:10" x14ac:dyDescent="0.3">
      <c r="A53" s="11">
        <v>50</v>
      </c>
      <c r="B53" s="12"/>
      <c r="C53" s="12"/>
      <c r="D53" s="12"/>
      <c r="F53" s="8"/>
      <c r="G53" s="8"/>
      <c r="J53" s="9"/>
    </row>
    <row r="54" spans="1:10" x14ac:dyDescent="0.3">
      <c r="A54" s="11">
        <v>51</v>
      </c>
      <c r="B54" s="12"/>
      <c r="C54" s="12"/>
      <c r="D54" s="12"/>
      <c r="F54" s="8"/>
      <c r="G54" s="8"/>
      <c r="J54" s="9"/>
    </row>
    <row r="55" spans="1:10" x14ac:dyDescent="0.3">
      <c r="A55" s="11">
        <v>52</v>
      </c>
      <c r="B55" s="12"/>
      <c r="C55" s="12"/>
      <c r="D55" s="12"/>
      <c r="F55" s="8"/>
      <c r="G55" s="8"/>
      <c r="J55" s="9"/>
    </row>
    <row r="56" spans="1:10" x14ac:dyDescent="0.3">
      <c r="A56" s="11">
        <v>53</v>
      </c>
      <c r="B56" s="12"/>
      <c r="C56" s="12"/>
      <c r="D56" s="12"/>
      <c r="F56" s="8"/>
      <c r="G56" s="8"/>
      <c r="J56" s="9"/>
    </row>
    <row r="57" spans="1:10" x14ac:dyDescent="0.3">
      <c r="A57" s="11">
        <v>54</v>
      </c>
      <c r="B57" s="12"/>
      <c r="C57" s="12"/>
      <c r="D57" s="12"/>
      <c r="F57" s="8"/>
      <c r="G57" s="8"/>
      <c r="J57" s="9"/>
    </row>
    <row r="58" spans="1:10" x14ac:dyDescent="0.3">
      <c r="A58" s="11">
        <v>55</v>
      </c>
      <c r="B58" s="12"/>
      <c r="C58" s="12"/>
      <c r="D58" s="12"/>
      <c r="F58" s="8"/>
      <c r="G58" s="8"/>
      <c r="J58" s="9"/>
    </row>
    <row r="59" spans="1:10" x14ac:dyDescent="0.3">
      <c r="A59" s="11">
        <v>56</v>
      </c>
      <c r="B59" s="12"/>
      <c r="C59" s="12"/>
      <c r="D59" s="12"/>
      <c r="F59" s="8"/>
      <c r="G59" s="8"/>
      <c r="J59" s="9"/>
    </row>
    <row r="60" spans="1:10" x14ac:dyDescent="0.3">
      <c r="A60" s="11">
        <v>57</v>
      </c>
      <c r="B60" s="12"/>
      <c r="C60" s="12"/>
      <c r="D60" s="12"/>
      <c r="F60" s="8"/>
      <c r="G60" s="8"/>
      <c r="J60" s="9"/>
    </row>
    <row r="61" spans="1:10" x14ac:dyDescent="0.3">
      <c r="A61" s="11">
        <v>58</v>
      </c>
      <c r="B61" s="12"/>
      <c r="C61" s="12"/>
      <c r="D61" s="12"/>
      <c r="F61" s="8"/>
      <c r="G61" s="8"/>
      <c r="J61" s="9"/>
    </row>
    <row r="62" spans="1:10" x14ac:dyDescent="0.3">
      <c r="A62" s="11">
        <v>59</v>
      </c>
      <c r="B62" s="12"/>
      <c r="C62" s="12"/>
      <c r="D62" s="12"/>
      <c r="F62" s="8"/>
      <c r="G62" s="8"/>
      <c r="J62" s="9"/>
    </row>
    <row r="63" spans="1:10" x14ac:dyDescent="0.3">
      <c r="A63" s="11">
        <v>60</v>
      </c>
      <c r="B63" s="12"/>
      <c r="C63" s="12"/>
      <c r="D63" s="12"/>
      <c r="F63" s="8"/>
      <c r="G63" s="8"/>
      <c r="J63" s="9"/>
    </row>
    <row r="64" spans="1:10" x14ac:dyDescent="0.3">
      <c r="A64" s="11">
        <v>61</v>
      </c>
      <c r="B64" s="12"/>
      <c r="C64" s="12"/>
      <c r="D64" s="12"/>
      <c r="F64" s="8"/>
      <c r="G64" s="8"/>
      <c r="J64" s="9"/>
    </row>
    <row r="65" spans="1:10" x14ac:dyDescent="0.3">
      <c r="A65" s="11">
        <v>62</v>
      </c>
      <c r="B65" s="12"/>
      <c r="C65" s="12"/>
      <c r="D65" s="12"/>
      <c r="F65" s="8"/>
      <c r="G65" s="8"/>
      <c r="J65" s="9"/>
    </row>
    <row r="66" spans="1:10" x14ac:dyDescent="0.3">
      <c r="A66" s="11">
        <v>63</v>
      </c>
      <c r="B66" s="12"/>
      <c r="C66" s="12"/>
      <c r="D66" s="12"/>
      <c r="F66" s="8"/>
      <c r="G66" s="8"/>
      <c r="J66" s="9"/>
    </row>
    <row r="67" spans="1:10" x14ac:dyDescent="0.3">
      <c r="A67" s="11">
        <v>64</v>
      </c>
      <c r="B67" s="12"/>
      <c r="C67" s="12"/>
      <c r="D67" s="12"/>
      <c r="F67" s="8"/>
      <c r="G67" s="8"/>
      <c r="J67" s="9"/>
    </row>
    <row r="68" spans="1:10" x14ac:dyDescent="0.3">
      <c r="A68" s="11">
        <v>65</v>
      </c>
      <c r="B68" s="12"/>
      <c r="C68" s="12"/>
      <c r="D68" s="12"/>
      <c r="F68" s="8"/>
      <c r="G68" s="8"/>
      <c r="J68" s="9"/>
    </row>
    <row r="69" spans="1:10" x14ac:dyDescent="0.3">
      <c r="A69" s="11">
        <v>66</v>
      </c>
      <c r="B69" s="12"/>
      <c r="C69" s="12"/>
      <c r="D69" s="12"/>
      <c r="F69" s="8"/>
      <c r="G69" s="8"/>
      <c r="J69" s="9"/>
    </row>
    <row r="70" spans="1:10" x14ac:dyDescent="0.3">
      <c r="A70" s="11">
        <v>67</v>
      </c>
      <c r="B70" s="12"/>
      <c r="C70" s="12"/>
      <c r="D70" s="12"/>
      <c r="F70" s="8"/>
      <c r="G70" s="8"/>
      <c r="J70" s="9"/>
    </row>
    <row r="71" spans="1:10" x14ac:dyDescent="0.3">
      <c r="A71" s="11">
        <v>68</v>
      </c>
      <c r="B71" s="12"/>
      <c r="C71" s="12"/>
      <c r="D71" s="12"/>
      <c r="F71" s="8"/>
      <c r="G71" s="8"/>
      <c r="J71" s="9"/>
    </row>
    <row r="72" spans="1:10" x14ac:dyDescent="0.3">
      <c r="A72" s="11">
        <v>69</v>
      </c>
      <c r="B72" s="12"/>
      <c r="C72" s="12"/>
      <c r="D72" s="12"/>
      <c r="F72" s="8"/>
      <c r="G72" s="8"/>
      <c r="J72" s="9"/>
    </row>
    <row r="73" spans="1:10" x14ac:dyDescent="0.3">
      <c r="A73" s="11">
        <v>70</v>
      </c>
      <c r="B73" s="12"/>
      <c r="C73" s="12"/>
      <c r="D73" s="12"/>
      <c r="F73" s="8"/>
      <c r="G73" s="8"/>
      <c r="J73" s="9"/>
    </row>
    <row r="74" spans="1:10" x14ac:dyDescent="0.3">
      <c r="A74" s="11">
        <v>71</v>
      </c>
      <c r="B74" s="12"/>
      <c r="C74" s="12"/>
      <c r="D74" s="12"/>
      <c r="F74" s="8"/>
      <c r="G74" s="8"/>
      <c r="J74" s="9"/>
    </row>
    <row r="75" spans="1:10" x14ac:dyDescent="0.3">
      <c r="A75" s="11">
        <v>72</v>
      </c>
      <c r="B75" s="12"/>
      <c r="C75" s="12"/>
      <c r="D75" s="12"/>
      <c r="F75" s="8"/>
      <c r="G75" s="8"/>
      <c r="J75" s="9"/>
    </row>
    <row r="76" spans="1:10" x14ac:dyDescent="0.3">
      <c r="A76" s="11">
        <v>73</v>
      </c>
      <c r="B76" s="12"/>
      <c r="C76" s="12"/>
      <c r="D76" s="12"/>
      <c r="F76" s="8"/>
      <c r="G76" s="8"/>
      <c r="J76" s="9"/>
    </row>
    <row r="77" spans="1:10" x14ac:dyDescent="0.3">
      <c r="A77" s="11">
        <v>74</v>
      </c>
      <c r="B77" s="12"/>
      <c r="C77" s="12"/>
      <c r="D77" s="12"/>
      <c r="F77" s="8"/>
      <c r="G77" s="8"/>
      <c r="J77" s="9"/>
    </row>
    <row r="78" spans="1:10" x14ac:dyDescent="0.3">
      <c r="A78" s="11">
        <v>75</v>
      </c>
      <c r="B78" s="12"/>
      <c r="C78" s="12"/>
      <c r="D78" s="12"/>
      <c r="F78" s="8"/>
      <c r="G78" s="8"/>
      <c r="J78" s="9"/>
    </row>
    <row r="79" spans="1:10" x14ac:dyDescent="0.3">
      <c r="A79" s="11">
        <v>76</v>
      </c>
      <c r="B79" s="12"/>
      <c r="C79" s="12"/>
      <c r="D79" s="12"/>
      <c r="F79" s="8"/>
      <c r="G79" s="8"/>
      <c r="J79" s="9"/>
    </row>
    <row r="80" spans="1:10" x14ac:dyDescent="0.3">
      <c r="A80" s="11">
        <v>77</v>
      </c>
      <c r="B80" s="12"/>
      <c r="C80" s="12"/>
      <c r="D80" s="12"/>
      <c r="F80" s="8"/>
      <c r="G80" s="8"/>
      <c r="J80" s="9"/>
    </row>
    <row r="81" spans="1:10" x14ac:dyDescent="0.3">
      <c r="A81" s="11">
        <v>78</v>
      </c>
      <c r="B81" s="12"/>
      <c r="C81" s="12"/>
      <c r="D81" s="12"/>
      <c r="F81" s="8"/>
      <c r="G81" s="8"/>
      <c r="J81" s="9"/>
    </row>
    <row r="82" spans="1:10" x14ac:dyDescent="0.3">
      <c r="A82" s="11">
        <v>1</v>
      </c>
      <c r="B82" s="12"/>
      <c r="C82" s="12"/>
      <c r="D82" s="12"/>
    </row>
    <row r="83" spans="1:10" x14ac:dyDescent="0.3">
      <c r="A83" s="11">
        <v>2</v>
      </c>
      <c r="B83" s="12"/>
      <c r="C83" s="12"/>
      <c r="D83" s="12"/>
    </row>
    <row r="84" spans="1:10" x14ac:dyDescent="0.3">
      <c r="A84" s="11">
        <v>3</v>
      </c>
      <c r="B84" s="12"/>
      <c r="C84" s="12"/>
      <c r="D84" s="12"/>
    </row>
    <row r="85" spans="1:10" x14ac:dyDescent="0.3">
      <c r="A85" s="11">
        <v>4</v>
      </c>
      <c r="B85" s="12"/>
      <c r="C85" s="12"/>
      <c r="D85" s="12"/>
    </row>
    <row r="86" spans="1:10" x14ac:dyDescent="0.3">
      <c r="A86" s="11">
        <v>5</v>
      </c>
      <c r="B86" s="12"/>
      <c r="C86" s="12"/>
      <c r="D86" s="12"/>
    </row>
    <row r="87" spans="1:10" x14ac:dyDescent="0.3">
      <c r="A87" s="11">
        <v>6</v>
      </c>
      <c r="B87" s="12"/>
      <c r="C87" s="12"/>
      <c r="D87" s="12"/>
    </row>
    <row r="88" spans="1:10" x14ac:dyDescent="0.3">
      <c r="A88" s="11">
        <v>7</v>
      </c>
      <c r="B88" s="12"/>
      <c r="C88" s="12"/>
      <c r="D88" s="12"/>
    </row>
    <row r="89" spans="1:10" x14ac:dyDescent="0.3">
      <c r="A89" s="11">
        <v>8</v>
      </c>
      <c r="B89" s="12"/>
      <c r="C89" s="12"/>
      <c r="D89" s="12"/>
    </row>
    <row r="90" spans="1:10" x14ac:dyDescent="0.3">
      <c r="A90" s="11">
        <v>9</v>
      </c>
      <c r="B90" s="12"/>
      <c r="C90" s="12"/>
      <c r="D90" s="12"/>
    </row>
    <row r="91" spans="1:10" x14ac:dyDescent="0.3">
      <c r="A91" s="11">
        <v>10</v>
      </c>
      <c r="B91" s="12"/>
      <c r="C91" s="12"/>
      <c r="D91" s="12"/>
    </row>
    <row r="92" spans="1:10" x14ac:dyDescent="0.3">
      <c r="A92" s="11">
        <v>11</v>
      </c>
      <c r="B92" s="12"/>
      <c r="C92" s="12"/>
      <c r="D92" s="12"/>
    </row>
    <row r="93" spans="1:10" x14ac:dyDescent="0.3">
      <c r="A93" s="11">
        <v>12</v>
      </c>
      <c r="B93" s="12"/>
      <c r="C93" s="12"/>
      <c r="D93" s="12"/>
    </row>
    <row r="94" spans="1:10" x14ac:dyDescent="0.3">
      <c r="A94" s="11">
        <v>13</v>
      </c>
      <c r="B94" s="12"/>
      <c r="C94" s="12"/>
      <c r="D94" s="12"/>
    </row>
    <row r="95" spans="1:10" x14ac:dyDescent="0.3">
      <c r="A95" s="11">
        <v>14</v>
      </c>
      <c r="B95" s="12"/>
      <c r="C95" s="12"/>
      <c r="D95" s="12"/>
    </row>
    <row r="96" spans="1:10" x14ac:dyDescent="0.3">
      <c r="A96" s="11">
        <v>15</v>
      </c>
      <c r="B96" s="12"/>
      <c r="C96" s="12"/>
      <c r="D96" s="12"/>
    </row>
    <row r="97" spans="1:4" x14ac:dyDescent="0.3">
      <c r="A97" s="11">
        <v>16</v>
      </c>
      <c r="B97" s="12"/>
      <c r="C97" s="12"/>
      <c r="D97" s="12"/>
    </row>
    <row r="98" spans="1:4" x14ac:dyDescent="0.3">
      <c r="A98" s="11">
        <v>17</v>
      </c>
      <c r="B98" s="12"/>
      <c r="C98" s="12"/>
      <c r="D98" s="12"/>
    </row>
    <row r="99" spans="1:4" x14ac:dyDescent="0.3">
      <c r="A99" s="11">
        <v>18</v>
      </c>
      <c r="B99" s="12"/>
      <c r="C99" s="12"/>
      <c r="D99" s="12"/>
    </row>
    <row r="100" spans="1:4" x14ac:dyDescent="0.3">
      <c r="A100" s="11">
        <v>19</v>
      </c>
      <c r="B100" s="12"/>
      <c r="C100" s="12"/>
      <c r="D100" s="12"/>
    </row>
    <row r="101" spans="1:4" x14ac:dyDescent="0.3">
      <c r="A101" s="11">
        <v>20</v>
      </c>
      <c r="B101" s="12"/>
      <c r="C101" s="12"/>
      <c r="D101" s="12"/>
    </row>
    <row r="102" spans="1:4" x14ac:dyDescent="0.3">
      <c r="A102" s="11">
        <v>21</v>
      </c>
      <c r="B102" s="12"/>
      <c r="C102" s="12"/>
      <c r="D102" s="12"/>
    </row>
    <row r="103" spans="1:4" x14ac:dyDescent="0.3">
      <c r="A103" s="11">
        <v>22</v>
      </c>
      <c r="B103" s="12"/>
      <c r="C103" s="12"/>
      <c r="D103" s="12"/>
    </row>
    <row r="104" spans="1:4" x14ac:dyDescent="0.3">
      <c r="A104" s="11">
        <v>23</v>
      </c>
      <c r="B104" s="12"/>
      <c r="C104" s="12"/>
      <c r="D104" s="12"/>
    </row>
    <row r="105" spans="1:4" x14ac:dyDescent="0.3">
      <c r="A105" s="11">
        <v>24</v>
      </c>
      <c r="B105" s="12"/>
      <c r="C105" s="12"/>
      <c r="D105" s="12"/>
    </row>
    <row r="106" spans="1:4" x14ac:dyDescent="0.3">
      <c r="A106" s="11">
        <v>25</v>
      </c>
      <c r="B106" s="12"/>
      <c r="C106" s="12"/>
      <c r="D106" s="12"/>
    </row>
    <row r="107" spans="1:4" x14ac:dyDescent="0.3">
      <c r="A107" s="11">
        <v>26</v>
      </c>
      <c r="B107" s="12"/>
      <c r="C107" s="12"/>
      <c r="D107" s="12"/>
    </row>
    <row r="108" spans="1:4" x14ac:dyDescent="0.3">
      <c r="A108" s="11">
        <v>27</v>
      </c>
      <c r="B108" s="12"/>
      <c r="C108" s="12"/>
      <c r="D108" s="12"/>
    </row>
    <row r="109" spans="1:4" x14ac:dyDescent="0.3">
      <c r="A109" s="11">
        <v>28</v>
      </c>
      <c r="B109" s="12"/>
      <c r="C109" s="12"/>
      <c r="D109" s="12"/>
    </row>
    <row r="110" spans="1:4" x14ac:dyDescent="0.3">
      <c r="A110" s="11">
        <v>29</v>
      </c>
      <c r="B110" s="12"/>
      <c r="C110" s="12"/>
      <c r="D110" s="12"/>
    </row>
    <row r="111" spans="1:4" x14ac:dyDescent="0.3">
      <c r="A111" s="11">
        <v>30</v>
      </c>
      <c r="B111" s="12"/>
      <c r="C111" s="12"/>
      <c r="D111" s="12"/>
    </row>
    <row r="112" spans="1:4" x14ac:dyDescent="0.3">
      <c r="A112" s="11">
        <v>31</v>
      </c>
      <c r="B112" s="12"/>
      <c r="C112" s="12"/>
      <c r="D112" s="12"/>
    </row>
    <row r="113" spans="1:4" x14ac:dyDescent="0.3">
      <c r="A113" s="11">
        <v>32</v>
      </c>
      <c r="B113" s="12"/>
      <c r="C113" s="12"/>
      <c r="D113" s="12"/>
    </row>
    <row r="114" spans="1:4" x14ac:dyDescent="0.3">
      <c r="A114" s="11">
        <v>33</v>
      </c>
      <c r="B114" s="12"/>
      <c r="C114" s="12"/>
      <c r="D114" s="12"/>
    </row>
    <row r="115" spans="1:4" x14ac:dyDescent="0.3">
      <c r="A115" s="11">
        <v>34</v>
      </c>
      <c r="B115" s="12"/>
      <c r="C115" s="12"/>
      <c r="D115" s="12"/>
    </row>
    <row r="116" spans="1:4" x14ac:dyDescent="0.3">
      <c r="A116" s="11">
        <v>35</v>
      </c>
      <c r="B116" s="12"/>
      <c r="C116" s="12"/>
      <c r="D116" s="12"/>
    </row>
    <row r="117" spans="1:4" x14ac:dyDescent="0.3">
      <c r="A117" s="11">
        <v>36</v>
      </c>
      <c r="B117" s="12"/>
      <c r="C117" s="12"/>
      <c r="D1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ecroo</dc:creator>
  <cp:lastModifiedBy>ecroo</cp:lastModifiedBy>
  <dcterms:created xsi:type="dcterms:W3CDTF">2022-05-09T17:01:49Z</dcterms:created>
  <dcterms:modified xsi:type="dcterms:W3CDTF">2022-05-09T17:02:17Z</dcterms:modified>
</cp:coreProperties>
</file>