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FTC_transect/raw/"/>
    </mc:Choice>
  </mc:AlternateContent>
  <xr:revisionPtr revIDLastSave="0" documentId="8_{084602F2-01A4-4691-A4EE-D2AC83D3178D}" xr6:coauthVersionLast="47" xr6:coauthVersionMax="47" xr10:uidLastSave="{00000000-0000-0000-0000-000000000000}"/>
  <bookViews>
    <workbookView xWindow="-108" yWindow="-108" windowWidth="23256" windowHeight="12456" xr2:uid="{B4D6A175-C961-4A02-B3A3-502E81C33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3" i="1" l="1"/>
  <c r="U33" i="1"/>
  <c r="Q33" i="1"/>
  <c r="AE33" i="1" s="1"/>
  <c r="O33" i="1"/>
  <c r="V33" i="1" s="1"/>
  <c r="N33" i="1"/>
  <c r="I33" i="1"/>
  <c r="W32" i="1"/>
  <c r="U32" i="1"/>
  <c r="V32" i="1" s="1"/>
  <c r="Q32" i="1"/>
  <c r="AE32" i="1" s="1"/>
  <c r="O32" i="1"/>
  <c r="N32" i="1"/>
  <c r="I32" i="1"/>
  <c r="W31" i="1"/>
  <c r="U31" i="1"/>
  <c r="Q31" i="1"/>
  <c r="AE31" i="1" s="1"/>
  <c r="O31" i="1"/>
  <c r="V31" i="1" s="1"/>
  <c r="N31" i="1"/>
  <c r="I31" i="1"/>
  <c r="W30" i="1"/>
  <c r="U30" i="1"/>
  <c r="Q30" i="1"/>
  <c r="AE30" i="1" s="1"/>
  <c r="O30" i="1"/>
  <c r="V30" i="1" s="1"/>
  <c r="N30" i="1"/>
  <c r="I30" i="1"/>
  <c r="AE29" i="1"/>
  <c r="W29" i="1"/>
  <c r="U29" i="1"/>
  <c r="Q29" i="1"/>
  <c r="O29" i="1"/>
  <c r="V29" i="1" s="1"/>
  <c r="N29" i="1"/>
  <c r="I29" i="1"/>
  <c r="AE28" i="1"/>
  <c r="W28" i="1"/>
  <c r="U28" i="1"/>
  <c r="Q28" i="1"/>
  <c r="O28" i="1"/>
  <c r="V28" i="1" s="1"/>
  <c r="N28" i="1"/>
  <c r="I28" i="1"/>
  <c r="W27" i="1"/>
  <c r="U27" i="1"/>
  <c r="Q27" i="1"/>
  <c r="AE27" i="1" s="1"/>
  <c r="O27" i="1"/>
  <c r="V27" i="1" s="1"/>
  <c r="N27" i="1"/>
  <c r="I27" i="1"/>
  <c r="W26" i="1"/>
  <c r="U26" i="1"/>
  <c r="V26" i="1" s="1"/>
  <c r="Q26" i="1"/>
  <c r="AE26" i="1" s="1"/>
  <c r="O26" i="1"/>
  <c r="N26" i="1"/>
  <c r="I26" i="1"/>
  <c r="W25" i="1"/>
  <c r="U25" i="1"/>
  <c r="Q25" i="1"/>
  <c r="AE25" i="1" s="1"/>
  <c r="O25" i="1"/>
  <c r="V25" i="1" s="1"/>
  <c r="N25" i="1"/>
  <c r="I25" i="1"/>
  <c r="W24" i="1"/>
  <c r="U24" i="1"/>
  <c r="Q24" i="1"/>
  <c r="AE24" i="1" s="1"/>
  <c r="O24" i="1"/>
  <c r="V24" i="1" s="1"/>
  <c r="N24" i="1"/>
  <c r="I24" i="1"/>
  <c r="AE23" i="1"/>
  <c r="W23" i="1"/>
  <c r="U23" i="1"/>
  <c r="Q23" i="1"/>
  <c r="O23" i="1"/>
  <c r="V23" i="1" s="1"/>
  <c r="N23" i="1"/>
  <c r="I23" i="1"/>
  <c r="AE22" i="1"/>
  <c r="W22" i="1"/>
  <c r="U22" i="1"/>
  <c r="Q22" i="1"/>
  <c r="O22" i="1"/>
  <c r="V22" i="1" s="1"/>
  <c r="N22" i="1"/>
  <c r="I22" i="1"/>
  <c r="W21" i="1"/>
  <c r="U21" i="1"/>
  <c r="Q21" i="1"/>
  <c r="AE21" i="1" s="1"/>
  <c r="O21" i="1"/>
  <c r="V21" i="1" s="1"/>
  <c r="N21" i="1"/>
  <c r="I21" i="1"/>
  <c r="W20" i="1"/>
  <c r="U20" i="1"/>
  <c r="V20" i="1" s="1"/>
  <c r="Q20" i="1"/>
  <c r="AE20" i="1" s="1"/>
  <c r="O20" i="1"/>
  <c r="N20" i="1"/>
  <c r="I20" i="1"/>
  <c r="AE19" i="1"/>
  <c r="W19" i="1"/>
  <c r="U19" i="1"/>
  <c r="Q19" i="1"/>
  <c r="O19" i="1"/>
  <c r="V19" i="1" s="1"/>
  <c r="N19" i="1"/>
  <c r="I19" i="1"/>
  <c r="W18" i="1"/>
  <c r="U18" i="1"/>
  <c r="Q18" i="1"/>
  <c r="AE18" i="1" s="1"/>
  <c r="O18" i="1"/>
  <c r="V18" i="1" s="1"/>
  <c r="N18" i="1"/>
  <c r="I18" i="1"/>
  <c r="AE17" i="1"/>
  <c r="W17" i="1"/>
  <c r="U17" i="1"/>
  <c r="Q17" i="1"/>
  <c r="O17" i="1"/>
  <c r="V17" i="1" s="1"/>
  <c r="N17" i="1"/>
  <c r="I17" i="1"/>
  <c r="AE16" i="1"/>
  <c r="W16" i="1"/>
  <c r="U16" i="1"/>
  <c r="Q16" i="1"/>
  <c r="O16" i="1"/>
  <c r="V16" i="1" s="1"/>
  <c r="N16" i="1"/>
  <c r="I16" i="1"/>
  <c r="W15" i="1"/>
  <c r="U15" i="1"/>
  <c r="Q15" i="1"/>
  <c r="AE15" i="1" s="1"/>
  <c r="O15" i="1"/>
  <c r="V15" i="1" s="1"/>
  <c r="N15" i="1"/>
  <c r="I15" i="1"/>
  <c r="W14" i="1"/>
  <c r="U14" i="1"/>
  <c r="V14" i="1" s="1"/>
  <c r="Q14" i="1"/>
  <c r="AE14" i="1" s="1"/>
  <c r="O14" i="1"/>
  <c r="N14" i="1"/>
  <c r="I14" i="1"/>
  <c r="W13" i="1"/>
  <c r="U13" i="1"/>
  <c r="Q13" i="1"/>
  <c r="AE13" i="1" s="1"/>
  <c r="O13" i="1"/>
  <c r="V13" i="1" s="1"/>
  <c r="N13" i="1"/>
  <c r="I13" i="1"/>
  <c r="W12" i="1"/>
  <c r="U12" i="1"/>
  <c r="Q12" i="1"/>
  <c r="AE12" i="1" s="1"/>
  <c r="O12" i="1"/>
  <c r="V12" i="1" s="1"/>
  <c r="N12" i="1"/>
  <c r="I12" i="1"/>
  <c r="AE11" i="1"/>
  <c r="W11" i="1"/>
  <c r="U11" i="1"/>
  <c r="Q11" i="1"/>
  <c r="O11" i="1"/>
  <c r="V11" i="1" s="1"/>
  <c r="N11" i="1"/>
  <c r="I11" i="1"/>
  <c r="AE10" i="1"/>
  <c r="W10" i="1"/>
  <c r="U10" i="1"/>
  <c r="Q10" i="1"/>
  <c r="O10" i="1"/>
  <c r="V10" i="1" s="1"/>
  <c r="N10" i="1"/>
  <c r="I10" i="1"/>
  <c r="W9" i="1"/>
  <c r="U9" i="1"/>
  <c r="Q9" i="1"/>
  <c r="AE9" i="1" s="1"/>
  <c r="O9" i="1"/>
  <c r="V9" i="1" s="1"/>
  <c r="N9" i="1"/>
  <c r="I9" i="1"/>
  <c r="W8" i="1"/>
  <c r="U8" i="1"/>
  <c r="V8" i="1" s="1"/>
  <c r="Q8" i="1"/>
  <c r="AE8" i="1" s="1"/>
  <c r="O8" i="1"/>
  <c r="N8" i="1"/>
  <c r="I8" i="1"/>
  <c r="W7" i="1"/>
  <c r="U7" i="1"/>
  <c r="Q7" i="1"/>
  <c r="AE7" i="1" s="1"/>
  <c r="O7" i="1"/>
  <c r="V7" i="1" s="1"/>
  <c r="N7" i="1"/>
  <c r="I7" i="1"/>
  <c r="W6" i="1"/>
  <c r="U6" i="1"/>
  <c r="Q6" i="1"/>
  <c r="AE6" i="1" s="1"/>
  <c r="O6" i="1"/>
  <c r="V6" i="1" s="1"/>
  <c r="N6" i="1"/>
  <c r="I6" i="1"/>
  <c r="AE5" i="1"/>
  <c r="W5" i="1"/>
  <c r="U5" i="1"/>
  <c r="Q5" i="1"/>
  <c r="O5" i="1"/>
  <c r="V5" i="1" s="1"/>
  <c r="N5" i="1"/>
  <c r="I5" i="1"/>
  <c r="AE4" i="1"/>
  <c r="W4" i="1"/>
  <c r="U4" i="1"/>
  <c r="Q4" i="1"/>
  <c r="O4" i="1"/>
  <c r="V4" i="1" s="1"/>
  <c r="N4" i="1"/>
  <c r="I4" i="1"/>
  <c r="Z17" i="1" l="1"/>
  <c r="Y17" i="1"/>
  <c r="AA17" i="1" s="1"/>
  <c r="AB17" i="1" s="1"/>
  <c r="AC17" i="1" s="1"/>
  <c r="AF17" i="1" s="1"/>
  <c r="Z26" i="1"/>
  <c r="Y26" i="1"/>
  <c r="AA26" i="1" s="1"/>
  <c r="AB26" i="1" s="1"/>
  <c r="AC26" i="1" s="1"/>
  <c r="AF26" i="1" s="1"/>
  <c r="Y30" i="1"/>
  <c r="Z30" i="1"/>
  <c r="Y24" i="1"/>
  <c r="Z24" i="1"/>
  <c r="Y19" i="1"/>
  <c r="AA19" i="1" s="1"/>
  <c r="AB19" i="1" s="1"/>
  <c r="AC19" i="1" s="1"/>
  <c r="AF19" i="1" s="1"/>
  <c r="Z19" i="1"/>
  <c r="Z11" i="1"/>
  <c r="Y11" i="1"/>
  <c r="AA11" i="1" s="1"/>
  <c r="AB11" i="1" s="1"/>
  <c r="AC11" i="1" s="1"/>
  <c r="AF11" i="1" s="1"/>
  <c r="Z15" i="1"/>
  <c r="Y15" i="1"/>
  <c r="AA15" i="1" s="1"/>
  <c r="AB15" i="1" s="1"/>
  <c r="AC15" i="1" s="1"/>
  <c r="AF15" i="1" s="1"/>
  <c r="Z4" i="1"/>
  <c r="Y4" i="1"/>
  <c r="AA4" i="1" s="1"/>
  <c r="AB4" i="1" s="1"/>
  <c r="AC4" i="1" s="1"/>
  <c r="AF4" i="1" s="1"/>
  <c r="Z32" i="1"/>
  <c r="Y32" i="1"/>
  <c r="AA32" i="1" s="1"/>
  <c r="AB32" i="1" s="1"/>
  <c r="AC32" i="1" s="1"/>
  <c r="AF32" i="1" s="1"/>
  <c r="Z10" i="1"/>
  <c r="Y10" i="1"/>
  <c r="AA10" i="1" s="1"/>
  <c r="AB10" i="1" s="1"/>
  <c r="AC10" i="1" s="1"/>
  <c r="AF10" i="1" s="1"/>
  <c r="Z23" i="1"/>
  <c r="Y23" i="1"/>
  <c r="Z20" i="1"/>
  <c r="Y20" i="1"/>
  <c r="AA20" i="1" s="1"/>
  <c r="AB20" i="1" s="1"/>
  <c r="AC20" i="1" s="1"/>
  <c r="AF20" i="1" s="1"/>
  <c r="Y13" i="1"/>
  <c r="Z13" i="1"/>
  <c r="Z21" i="1"/>
  <c r="Y21" i="1"/>
  <c r="AA21" i="1" s="1"/>
  <c r="AB21" i="1" s="1"/>
  <c r="AC21" i="1" s="1"/>
  <c r="AF21" i="1" s="1"/>
  <c r="Y6" i="1"/>
  <c r="Z6" i="1"/>
  <c r="Y25" i="1"/>
  <c r="Z25" i="1"/>
  <c r="Z27" i="1"/>
  <c r="Y27" i="1"/>
  <c r="Z28" i="1"/>
  <c r="Y28" i="1"/>
  <c r="AA28" i="1" s="1"/>
  <c r="AB28" i="1" s="1"/>
  <c r="AC28" i="1" s="1"/>
  <c r="AF28" i="1" s="1"/>
  <c r="Z8" i="1"/>
  <c r="Y8" i="1"/>
  <c r="AA8" i="1" s="1"/>
  <c r="AB8" i="1" s="1"/>
  <c r="AC8" i="1" s="1"/>
  <c r="AF8" i="1" s="1"/>
  <c r="Y12" i="1"/>
  <c r="Z12" i="1"/>
  <c r="Z16" i="1"/>
  <c r="Y16" i="1"/>
  <c r="AA16" i="1" s="1"/>
  <c r="AB16" i="1" s="1"/>
  <c r="AC16" i="1" s="1"/>
  <c r="AF16" i="1" s="1"/>
  <c r="Z29" i="1"/>
  <c r="Y29" i="1"/>
  <c r="AA29" i="1" s="1"/>
  <c r="AB29" i="1" s="1"/>
  <c r="AC29" i="1" s="1"/>
  <c r="AF29" i="1" s="1"/>
  <c r="Y31" i="1"/>
  <c r="AA31" i="1" s="1"/>
  <c r="AB31" i="1" s="1"/>
  <c r="AC31" i="1" s="1"/>
  <c r="AF31" i="1" s="1"/>
  <c r="Z31" i="1"/>
  <c r="Z33" i="1"/>
  <c r="Y33" i="1"/>
  <c r="AA33" i="1" s="1"/>
  <c r="AB33" i="1" s="1"/>
  <c r="AC33" i="1" s="1"/>
  <c r="AF33" i="1" s="1"/>
  <c r="Y18" i="1"/>
  <c r="Z18" i="1"/>
  <c r="Z14" i="1"/>
  <c r="Y14" i="1"/>
  <c r="AA14" i="1" s="1"/>
  <c r="AB14" i="1" s="1"/>
  <c r="AC14" i="1" s="1"/>
  <c r="AF14" i="1" s="1"/>
  <c r="Z5" i="1"/>
  <c r="Y5" i="1"/>
  <c r="AA5" i="1" s="1"/>
  <c r="AB5" i="1" s="1"/>
  <c r="AC5" i="1" s="1"/>
  <c r="AF5" i="1" s="1"/>
  <c r="Z22" i="1"/>
  <c r="Y22" i="1"/>
  <c r="AA22" i="1" s="1"/>
  <c r="AB22" i="1" s="1"/>
  <c r="AC22" i="1" s="1"/>
  <c r="AF22" i="1" s="1"/>
  <c r="Y7" i="1"/>
  <c r="AA7" i="1" s="1"/>
  <c r="AB7" i="1" s="1"/>
  <c r="AC7" i="1" s="1"/>
  <c r="AF7" i="1" s="1"/>
  <c r="Z7" i="1"/>
  <c r="Z9" i="1"/>
  <c r="Y9" i="1"/>
  <c r="AA9" i="1" s="1"/>
  <c r="AB9" i="1" s="1"/>
  <c r="AC9" i="1" s="1"/>
  <c r="AF9" i="1" s="1"/>
  <c r="AA18" i="1" l="1"/>
  <c r="AB18" i="1" s="1"/>
  <c r="AC18" i="1" s="1"/>
  <c r="AF18" i="1" s="1"/>
  <c r="AA27" i="1"/>
  <c r="AB27" i="1" s="1"/>
  <c r="AC27" i="1" s="1"/>
  <c r="AF27" i="1" s="1"/>
  <c r="AA23" i="1"/>
  <c r="AB23" i="1" s="1"/>
  <c r="AC23" i="1" s="1"/>
  <c r="AF23" i="1" s="1"/>
  <c r="AA12" i="1"/>
  <c r="AB12" i="1" s="1"/>
  <c r="AC12" i="1" s="1"/>
  <c r="AF12" i="1" s="1"/>
  <c r="AA24" i="1"/>
  <c r="AB24" i="1" s="1"/>
  <c r="AC24" i="1" s="1"/>
  <c r="AF24" i="1" s="1"/>
  <c r="AA25" i="1"/>
  <c r="AB25" i="1" s="1"/>
  <c r="AC25" i="1" s="1"/>
  <c r="AF25" i="1" s="1"/>
  <c r="AA6" i="1"/>
  <c r="AB6" i="1" s="1"/>
  <c r="AC6" i="1" s="1"/>
  <c r="AF6" i="1" s="1"/>
  <c r="AA30" i="1"/>
  <c r="AB30" i="1" s="1"/>
  <c r="AC30" i="1" s="1"/>
  <c r="AF30" i="1" s="1"/>
  <c r="AA13" i="1"/>
  <c r="AB13" i="1" s="1"/>
  <c r="AC13" i="1" s="1"/>
  <c r="AF13" i="1" s="1"/>
</calcChain>
</file>

<file path=xl/sharedStrings.xml><?xml version="1.0" encoding="utf-8"?>
<sst xmlns="http://schemas.openxmlformats.org/spreadsheetml/2006/main" count="151" uniqueCount="72">
  <si>
    <t>Day4</t>
  </si>
  <si>
    <t>10 grams dry soil/2.65g/mL dry soil bulk density</t>
  </si>
  <si>
    <t>Fresh soil added - 10 grams</t>
  </si>
  <si>
    <t>Jar -(tube + dry soil + water)</t>
  </si>
  <si>
    <t>12 x Gas Volume x change in 12C/(Gas constant x T x 1000 x dry soil g)</t>
  </si>
  <si>
    <t>Divide ug C by incubation time in hours</t>
  </si>
  <si>
    <t>Multiply rate by 24 hours for day 1 gain</t>
  </si>
  <si>
    <t>m/d/yyyy, hh:mm</t>
  </si>
  <si>
    <t>(ppm)</t>
  </si>
  <si>
    <t>(h)</t>
  </si>
  <si>
    <t>ppm 12CO2</t>
  </si>
  <si>
    <t>ppm 13CO2</t>
  </si>
  <si>
    <t>%</t>
  </si>
  <si>
    <t>mL</t>
  </si>
  <si>
    <t>g</t>
  </si>
  <si>
    <t>L atm/molK</t>
  </si>
  <si>
    <t>K</t>
  </si>
  <si>
    <t>ug</t>
  </si>
  <si>
    <t>ug CO2/g dry soil/hour</t>
  </si>
  <si>
    <t>ug CO2/g dry soil/day</t>
  </si>
  <si>
    <t>JAR</t>
  </si>
  <si>
    <t>Site ID</t>
  </si>
  <si>
    <t>Depth</t>
  </si>
  <si>
    <t>TRT</t>
  </si>
  <si>
    <t>Last Measure Time [Day4]</t>
  </si>
  <si>
    <t>Day7_TIME</t>
  </si>
  <si>
    <t>Day7_12C</t>
  </si>
  <si>
    <t>Day7_13C</t>
  </si>
  <si>
    <t>Incubation Time Since Last Measure</t>
  </si>
  <si>
    <t>Last Measure of 12CO2</t>
  </si>
  <si>
    <t>Last Measure of 13CO2</t>
  </si>
  <si>
    <t>Gain 12CO2 Since Last Measure</t>
  </si>
  <si>
    <t>Gain 13CO2 Since Last Measure</t>
  </si>
  <si>
    <t>Ratio 13C/12C</t>
  </si>
  <si>
    <t>Jar Volume</t>
  </si>
  <si>
    <t>Falcon Tube Volume</t>
  </si>
  <si>
    <t>Dry Soil Volume</t>
  </si>
  <si>
    <t>Fresh Soil Weight</t>
  </si>
  <si>
    <t>Existing Soil Water Volume</t>
  </si>
  <si>
    <t>Added Water Volume</t>
  </si>
  <si>
    <t>Total Soil Water Volume</t>
  </si>
  <si>
    <t>Gas Volume</t>
  </si>
  <si>
    <t>Gas Constant</t>
  </si>
  <si>
    <t>T</t>
  </si>
  <si>
    <t>Gain in ug 12C per g soil</t>
  </si>
  <si>
    <t>Gain in ug 13C per g soil</t>
  </si>
  <si>
    <t>Total ug C per g soil gain</t>
  </si>
  <si>
    <t>Rate CO2 per hour</t>
  </si>
  <si>
    <t>Day1 - 24 hour Gain of CO2</t>
  </si>
  <si>
    <t>OC.g100g</t>
  </si>
  <si>
    <t>weight of OC in dry soil</t>
  </si>
  <si>
    <t>gain ug per g OC</t>
  </si>
  <si>
    <t>HEALY</t>
  </si>
  <si>
    <t>16-30</t>
  </si>
  <si>
    <t>CON</t>
  </si>
  <si>
    <t>12-24</t>
  </si>
  <si>
    <t>40-54</t>
  </si>
  <si>
    <t>TOOL</t>
  </si>
  <si>
    <t>41-50</t>
  </si>
  <si>
    <t>28-38</t>
  </si>
  <si>
    <t>40-50</t>
  </si>
  <si>
    <t>50-58</t>
  </si>
  <si>
    <t>30-40</t>
  </si>
  <si>
    <t>38-44</t>
  </si>
  <si>
    <t>24-33</t>
  </si>
  <si>
    <t>28-34</t>
  </si>
  <si>
    <t>60-67</t>
  </si>
  <si>
    <t>50-60</t>
  </si>
  <si>
    <t>44-58</t>
  </si>
  <si>
    <t>30-38</t>
  </si>
  <si>
    <t>FTC</t>
  </si>
  <si>
    <t>All times need to be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</si>
</sst>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22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FFA-0A27-497E-A2A8-4AFB51DCFCF4}">
  <dimension ref="A1:AF117"/>
  <sheetViews>
    <sheetView tabSelected="1" workbookViewId="0">
      <selection sqref="A1:XFD1048576"/>
    </sheetView>
  </sheetViews>
  <sheetFormatPr defaultRowHeight="14.4" x14ac:dyDescent="0.3"/>
  <cols>
    <col min="1" max="1" width="8.88671875" style="11"/>
    <col min="2" max="2" width="13.33203125" style="11" bestFit="1" customWidth="1"/>
    <col min="3" max="3" width="13.33203125" style="11" customWidth="1"/>
    <col min="4" max="4" width="8.88671875" style="11"/>
    <col min="5" max="5" width="24" customWidth="1"/>
    <col min="6" max="6" width="21.6640625" customWidth="1"/>
    <col min="7" max="7" width="17.33203125" customWidth="1"/>
    <col min="8" max="8" width="16.109375" customWidth="1"/>
    <col min="9" max="9" width="13.88671875" customWidth="1"/>
    <col min="12" max="12" width="12.88671875" customWidth="1"/>
    <col min="13" max="13" width="11.33203125" customWidth="1"/>
    <col min="17" max="18" width="13.5546875" customWidth="1"/>
    <col min="25" max="25" width="13.5546875" customWidth="1"/>
    <col min="28" max="28" width="10.88671875" customWidth="1"/>
  </cols>
  <sheetData>
    <row r="1" spans="1:32" ht="114.75" customHeight="1" x14ac:dyDescent="0.3">
      <c r="A1" s="1"/>
      <c r="B1" s="1"/>
      <c r="C1" s="1"/>
      <c r="D1" s="1"/>
      <c r="J1" s="2" t="s">
        <v>0</v>
      </c>
      <c r="Q1" s="2" t="s">
        <v>1</v>
      </c>
      <c r="R1" s="2"/>
      <c r="S1" s="2" t="s">
        <v>2</v>
      </c>
      <c r="V1" s="2" t="s">
        <v>3</v>
      </c>
      <c r="W1" s="2">
        <v>8.2059999999999994E-2</v>
      </c>
      <c r="X1" s="2">
        <v>296</v>
      </c>
      <c r="Y1" s="2" t="s">
        <v>4</v>
      </c>
      <c r="AB1" s="2" t="s">
        <v>5</v>
      </c>
      <c r="AC1" s="2" t="s">
        <v>6</v>
      </c>
    </row>
    <row r="2" spans="1:32" ht="58.5" customHeight="1" x14ac:dyDescent="0.3">
      <c r="A2" s="3"/>
      <c r="B2" s="3"/>
      <c r="C2" s="3"/>
      <c r="D2" s="3"/>
      <c r="E2" t="s">
        <v>7</v>
      </c>
      <c r="F2" t="s">
        <v>7</v>
      </c>
      <c r="G2" t="s">
        <v>8</v>
      </c>
      <c r="H2" t="s">
        <v>8</v>
      </c>
      <c r="I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13</v>
      </c>
      <c r="Q2" t="s">
        <v>13</v>
      </c>
      <c r="R2" t="s">
        <v>14</v>
      </c>
      <c r="S2" t="s">
        <v>13</v>
      </c>
      <c r="T2" t="s">
        <v>13</v>
      </c>
      <c r="U2" t="s">
        <v>13</v>
      </c>
      <c r="V2" t="s">
        <v>13</v>
      </c>
      <c r="W2" s="2" t="s">
        <v>15</v>
      </c>
      <c r="X2" t="s">
        <v>16</v>
      </c>
      <c r="AA2" t="s">
        <v>17</v>
      </c>
      <c r="AB2" s="2" t="s">
        <v>18</v>
      </c>
      <c r="AC2" s="2" t="s">
        <v>19</v>
      </c>
    </row>
    <row r="3" spans="1:32" ht="58.2" thickBot="1" x14ac:dyDescent="0.35">
      <c r="A3" s="4" t="s">
        <v>20</v>
      </c>
      <c r="B3" s="4" t="s">
        <v>21</v>
      </c>
      <c r="C3" s="4" t="s">
        <v>22</v>
      </c>
      <c r="D3" s="4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7" t="s">
        <v>34</v>
      </c>
      <c r="P3" s="7" t="s">
        <v>35</v>
      </c>
      <c r="Q3" s="6" t="s">
        <v>36</v>
      </c>
      <c r="R3" s="6" t="s">
        <v>37</v>
      </c>
      <c r="S3" s="6" t="s">
        <v>38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6" t="s">
        <v>44</v>
      </c>
      <c r="Z3" s="6" t="s">
        <v>45</v>
      </c>
      <c r="AA3" s="6" t="s">
        <v>46</v>
      </c>
      <c r="AB3" s="6" t="s">
        <v>47</v>
      </c>
      <c r="AC3" s="6" t="s">
        <v>48</v>
      </c>
      <c r="AD3" t="s">
        <v>49</v>
      </c>
      <c r="AE3" s="6" t="s">
        <v>50</v>
      </c>
      <c r="AF3" s="6" t="s">
        <v>51</v>
      </c>
    </row>
    <row r="4" spans="1:32" ht="15" thickTop="1" x14ac:dyDescent="0.3">
      <c r="A4">
        <v>1</v>
      </c>
      <c r="B4" t="s">
        <v>52</v>
      </c>
      <c r="C4" t="s">
        <v>53</v>
      </c>
      <c r="D4" t="s">
        <v>54</v>
      </c>
      <c r="E4" s="8">
        <v>43648.370833333334</v>
      </c>
      <c r="F4" s="8">
        <v>43652.427083333336</v>
      </c>
      <c r="G4">
        <v>663</v>
      </c>
      <c r="H4">
        <v>7</v>
      </c>
      <c r="I4" s="9">
        <f>(F4-E4)*24</f>
        <v>97.350000000034925</v>
      </c>
      <c r="J4">
        <v>0</v>
      </c>
      <c r="K4">
        <v>0</v>
      </c>
      <c r="L4" s="9">
        <v>6426.3751270000002</v>
      </c>
      <c r="M4" s="9">
        <v>70.933966650000002</v>
      </c>
      <c r="N4">
        <f>M4/L4</f>
        <v>1.1037943669359654E-2</v>
      </c>
      <c r="O4">
        <f>940</f>
        <v>940</v>
      </c>
      <c r="P4">
        <v>12.936</v>
      </c>
      <c r="Q4">
        <f>(R4-S4)/2.65</f>
        <v>11.646415094339623</v>
      </c>
      <c r="R4">
        <v>37.090000000000003</v>
      </c>
      <c r="S4">
        <v>6.2270000000000003</v>
      </c>
      <c r="T4">
        <v>0</v>
      </c>
      <c r="U4">
        <f>S4+T4</f>
        <v>6.2270000000000003</v>
      </c>
      <c r="V4">
        <f>O4-(P4+Q4+U4)</f>
        <v>909.19058490566033</v>
      </c>
      <c r="W4">
        <f>0.08206</f>
        <v>8.2059999999999994E-2</v>
      </c>
      <c r="X4">
        <v>296</v>
      </c>
      <c r="Y4">
        <f>12*V4*L4/(W4*X4*1000*10)</f>
        <v>288.65496047093023</v>
      </c>
      <c r="Z4">
        <f>13*V4*M4/(W4*X4*1000*10)</f>
        <v>3.4516702930226457</v>
      </c>
      <c r="AA4">
        <f>Y4+Z4</f>
        <v>292.10663076395286</v>
      </c>
      <c r="AB4">
        <f>AA4/I4</f>
        <v>3.0005817233060923</v>
      </c>
      <c r="AC4">
        <f>AB4*24</f>
        <v>72.013961359346212</v>
      </c>
      <c r="AD4">
        <v>22.383377666666664</v>
      </c>
      <c r="AE4">
        <f>(AD4/100)*Q4</f>
        <v>2.6068610751937107</v>
      </c>
      <c r="AF4">
        <f>(AC4*100)/AD4</f>
        <v>321.72964434491689</v>
      </c>
    </row>
    <row r="5" spans="1:32" x14ac:dyDescent="0.3">
      <c r="A5">
        <v>2</v>
      </c>
      <c r="B5" t="s">
        <v>52</v>
      </c>
      <c r="C5" s="10" t="s">
        <v>55</v>
      </c>
      <c r="D5" t="s">
        <v>54</v>
      </c>
      <c r="E5" s="8">
        <v>43648.37222222222</v>
      </c>
      <c r="F5" s="8">
        <v>43652.428472222222</v>
      </c>
      <c r="G5">
        <v>5868</v>
      </c>
      <c r="H5">
        <v>65</v>
      </c>
      <c r="I5" s="9">
        <f t="shared" ref="I5:I33" si="0">(F5-E5)*24</f>
        <v>97.350000000034925</v>
      </c>
      <c r="J5">
        <v>0</v>
      </c>
      <c r="K5">
        <v>0</v>
      </c>
      <c r="L5" s="9">
        <v>4842.9880009999997</v>
      </c>
      <c r="M5" s="9">
        <v>53.441747159999998</v>
      </c>
      <c r="N5">
        <f t="shared" ref="N5:N33" si="1">M5/L5</f>
        <v>1.1034870858438042E-2</v>
      </c>
      <c r="O5">
        <f>940</f>
        <v>940</v>
      </c>
      <c r="P5">
        <v>12.936</v>
      </c>
      <c r="Q5">
        <f t="shared" ref="Q5:Q33" si="2">(R5-S5)/2.65</f>
        <v>8.6373584905660383</v>
      </c>
      <c r="R5">
        <v>27.88</v>
      </c>
      <c r="S5">
        <v>4.9910000000000005</v>
      </c>
      <c r="T5">
        <v>0</v>
      </c>
      <c r="U5">
        <f t="shared" ref="U5:U33" si="3">S5+T5</f>
        <v>4.9910000000000005</v>
      </c>
      <c r="V5">
        <f t="shared" ref="V5:V33" si="4">O5-(P5+Q5+U5)</f>
        <v>913.43564150943394</v>
      </c>
      <c r="W5">
        <f t="shared" ref="W5:W33" si="5">0.08206</f>
        <v>8.2059999999999994E-2</v>
      </c>
      <c r="X5">
        <v>296</v>
      </c>
      <c r="Y5">
        <f t="shared" ref="Y5:Y33" si="6">12*V5*L5/(W5*X5*1000*10)</f>
        <v>218.54927433696798</v>
      </c>
      <c r="Z5">
        <f t="shared" ref="Z5:Z33" si="7">13*V5*M5/(W5*X5*1000*10)</f>
        <v>2.6126349367232709</v>
      </c>
      <c r="AA5">
        <f t="shared" ref="AA5:AA33" si="8">Y5+Z5</f>
        <v>221.16190927369126</v>
      </c>
      <c r="AB5">
        <f t="shared" ref="AB5:AB33" si="9">AA5/I5</f>
        <v>2.2718223859641697</v>
      </c>
      <c r="AC5">
        <f t="shared" ref="AC5:AC33" si="10">AB5*24</f>
        <v>54.523737263140077</v>
      </c>
      <c r="AD5">
        <v>38.127872333333329</v>
      </c>
      <c r="AE5">
        <f t="shared" ref="AE5:AE33" si="11">(AD5/100)*Q5</f>
        <v>3.2932410182553458</v>
      </c>
      <c r="AF5">
        <f t="shared" ref="AF5:AF33" si="12">(AC5*100)/AD5</f>
        <v>143.00230756771771</v>
      </c>
    </row>
    <row r="6" spans="1:32" x14ac:dyDescent="0.3">
      <c r="A6">
        <v>3</v>
      </c>
      <c r="B6" t="s">
        <v>52</v>
      </c>
      <c r="C6" t="s">
        <v>56</v>
      </c>
      <c r="D6" t="s">
        <v>54</v>
      </c>
      <c r="E6" s="8">
        <v>43648.373611111114</v>
      </c>
      <c r="F6" s="8">
        <v>43652.429860995369</v>
      </c>
      <c r="G6">
        <v>3216</v>
      </c>
      <c r="H6">
        <v>36</v>
      </c>
      <c r="I6" s="9">
        <f t="shared" si="0"/>
        <v>97.349997222132515</v>
      </c>
      <c r="J6">
        <v>0</v>
      </c>
      <c r="K6">
        <v>0</v>
      </c>
      <c r="L6" s="9">
        <v>2788.1259230000001</v>
      </c>
      <c r="M6" s="9">
        <v>30.825288220000001</v>
      </c>
      <c r="N6">
        <f t="shared" si="1"/>
        <v>1.1055916795476815E-2</v>
      </c>
      <c r="O6">
        <f>940</f>
        <v>940</v>
      </c>
      <c r="P6">
        <v>12.936</v>
      </c>
      <c r="Q6">
        <f t="shared" si="2"/>
        <v>8.0215094339622652</v>
      </c>
      <c r="R6">
        <v>25.3</v>
      </c>
      <c r="S6">
        <v>4.0430000000000001</v>
      </c>
      <c r="T6">
        <v>0</v>
      </c>
      <c r="U6">
        <f t="shared" si="3"/>
        <v>4.0430000000000001</v>
      </c>
      <c r="V6">
        <f t="shared" si="4"/>
        <v>914.99949056603771</v>
      </c>
      <c r="W6">
        <f t="shared" si="5"/>
        <v>8.2059999999999994E-2</v>
      </c>
      <c r="X6">
        <v>296</v>
      </c>
      <c r="Y6">
        <f t="shared" si="6"/>
        <v>126.03502706551059</v>
      </c>
      <c r="Z6">
        <f t="shared" si="7"/>
        <v>1.5095521702646166</v>
      </c>
      <c r="AA6">
        <f t="shared" si="8"/>
        <v>127.5445792357752</v>
      </c>
      <c r="AB6">
        <f t="shared" si="9"/>
        <v>1.3101652067307707</v>
      </c>
      <c r="AC6">
        <f t="shared" si="10"/>
        <v>31.443964961538498</v>
      </c>
      <c r="AD6">
        <v>10.950650000000001</v>
      </c>
      <c r="AE6">
        <f t="shared" si="11"/>
        <v>0.8784074228301888</v>
      </c>
      <c r="AF6">
        <f t="shared" si="12"/>
        <v>287.14245237989064</v>
      </c>
    </row>
    <row r="7" spans="1:32" x14ac:dyDescent="0.3">
      <c r="A7">
        <v>4</v>
      </c>
      <c r="B7" t="s">
        <v>57</v>
      </c>
      <c r="C7" t="s">
        <v>58</v>
      </c>
      <c r="D7" t="s">
        <v>54</v>
      </c>
      <c r="E7" s="8">
        <v>43648.374999826388</v>
      </c>
      <c r="F7" s="8">
        <v>43652.43124982639</v>
      </c>
      <c r="G7">
        <v>5649</v>
      </c>
      <c r="H7">
        <v>62</v>
      </c>
      <c r="I7" s="9">
        <f t="shared" si="0"/>
        <v>97.350000000034925</v>
      </c>
      <c r="J7">
        <v>0</v>
      </c>
      <c r="K7">
        <v>0</v>
      </c>
      <c r="L7" s="9">
        <v>2514.3948930000001</v>
      </c>
      <c r="M7" s="9">
        <v>27.789737420000002</v>
      </c>
      <c r="N7">
        <f t="shared" si="1"/>
        <v>1.1052256547834151E-2</v>
      </c>
      <c r="O7">
        <f>940</f>
        <v>940</v>
      </c>
      <c r="P7">
        <v>12.936</v>
      </c>
      <c r="Q7">
        <f t="shared" si="2"/>
        <v>8.0777358490566034</v>
      </c>
      <c r="R7">
        <v>25.45</v>
      </c>
      <c r="S7">
        <v>4.0440000000000005</v>
      </c>
      <c r="T7">
        <v>0</v>
      </c>
      <c r="U7">
        <f t="shared" si="3"/>
        <v>4.0440000000000005</v>
      </c>
      <c r="V7">
        <f t="shared" si="4"/>
        <v>914.9422641509434</v>
      </c>
      <c r="W7">
        <f t="shared" si="5"/>
        <v>8.2059999999999994E-2</v>
      </c>
      <c r="X7">
        <v>296</v>
      </c>
      <c r="Y7">
        <f t="shared" si="6"/>
        <v>113.65412369843041</v>
      </c>
      <c r="Z7">
        <f t="shared" si="7"/>
        <v>1.3608124105705246</v>
      </c>
      <c r="AA7">
        <f t="shared" si="8"/>
        <v>115.01493610900094</v>
      </c>
      <c r="AB7">
        <f t="shared" si="9"/>
        <v>1.181457998037593</v>
      </c>
      <c r="AC7">
        <f t="shared" si="10"/>
        <v>28.354991952902232</v>
      </c>
      <c r="AD7">
        <v>10.888519666666667</v>
      </c>
      <c r="AE7">
        <f t="shared" si="11"/>
        <v>0.87954585654591189</v>
      </c>
      <c r="AF7">
        <f t="shared" si="12"/>
        <v>260.41181740899242</v>
      </c>
    </row>
    <row r="8" spans="1:32" x14ac:dyDescent="0.3">
      <c r="A8">
        <v>5</v>
      </c>
      <c r="B8" t="s">
        <v>57</v>
      </c>
      <c r="C8" t="s">
        <v>59</v>
      </c>
      <c r="D8" t="s">
        <v>54</v>
      </c>
      <c r="E8" s="8">
        <v>43648.376388657409</v>
      </c>
      <c r="F8" s="8">
        <v>43652.43263865741</v>
      </c>
      <c r="G8">
        <v>4415</v>
      </c>
      <c r="H8">
        <v>49</v>
      </c>
      <c r="I8" s="9">
        <f t="shared" si="0"/>
        <v>97.350000000034925</v>
      </c>
      <c r="J8">
        <v>0</v>
      </c>
      <c r="K8">
        <v>0</v>
      </c>
      <c r="L8" s="9">
        <v>1471.8503800000001</v>
      </c>
      <c r="M8" s="9">
        <v>16.30516124</v>
      </c>
      <c r="N8">
        <f t="shared" si="1"/>
        <v>1.1078001855052685E-2</v>
      </c>
      <c r="O8">
        <f>940</f>
        <v>940</v>
      </c>
      <c r="P8">
        <v>12.936</v>
      </c>
      <c r="Q8">
        <f t="shared" si="2"/>
        <v>8.5558490566037744</v>
      </c>
      <c r="R8">
        <v>25.35</v>
      </c>
      <c r="S8">
        <v>2.6770000000000014</v>
      </c>
      <c r="T8">
        <v>0</v>
      </c>
      <c r="U8">
        <f t="shared" si="3"/>
        <v>2.6770000000000014</v>
      </c>
      <c r="V8">
        <f t="shared" si="4"/>
        <v>915.83115094339621</v>
      </c>
      <c r="W8">
        <f t="shared" si="5"/>
        <v>8.2059999999999994E-2</v>
      </c>
      <c r="X8">
        <v>296</v>
      </c>
      <c r="Y8">
        <f t="shared" si="6"/>
        <v>66.594306120696558</v>
      </c>
      <c r="Z8">
        <f t="shared" si="7"/>
        <v>0.79920950063610796</v>
      </c>
      <c r="AA8">
        <f t="shared" si="8"/>
        <v>67.393515621332668</v>
      </c>
      <c r="AB8">
        <f t="shared" si="9"/>
        <v>0.69228059189839231</v>
      </c>
      <c r="AC8">
        <f t="shared" si="10"/>
        <v>16.614734205561415</v>
      </c>
      <c r="AD8">
        <v>7.5114366666666674</v>
      </c>
      <c r="AE8">
        <f t="shared" si="11"/>
        <v>0.64266718318239002</v>
      </c>
      <c r="AF8">
        <f t="shared" si="12"/>
        <v>221.19249542890037</v>
      </c>
    </row>
    <row r="9" spans="1:32" x14ac:dyDescent="0.3">
      <c r="A9">
        <v>6</v>
      </c>
      <c r="B9" t="s">
        <v>57</v>
      </c>
      <c r="C9" t="s">
        <v>60</v>
      </c>
      <c r="D9" t="s">
        <v>54</v>
      </c>
      <c r="E9" s="8">
        <v>43648.377777488429</v>
      </c>
      <c r="F9" s="8">
        <v>43652.434027488423</v>
      </c>
      <c r="G9">
        <v>4214</v>
      </c>
      <c r="H9">
        <v>47</v>
      </c>
      <c r="I9" s="9">
        <f t="shared" si="0"/>
        <v>97.349999999860302</v>
      </c>
      <c r="J9">
        <v>0</v>
      </c>
      <c r="K9">
        <v>0</v>
      </c>
      <c r="L9" s="9">
        <v>1805.7544989999999</v>
      </c>
      <c r="M9" s="9">
        <v>19.974253399999998</v>
      </c>
      <c r="N9">
        <f t="shared" si="1"/>
        <v>1.1061444626643015E-2</v>
      </c>
      <c r="O9">
        <f>940</f>
        <v>940</v>
      </c>
      <c r="P9">
        <v>12.936</v>
      </c>
      <c r="Q9">
        <f t="shared" si="2"/>
        <v>6.3090566037735858</v>
      </c>
      <c r="R9">
        <v>21.82</v>
      </c>
      <c r="S9">
        <v>5.1010000000000009</v>
      </c>
      <c r="T9">
        <v>0</v>
      </c>
      <c r="U9">
        <f t="shared" si="3"/>
        <v>5.1010000000000009</v>
      </c>
      <c r="V9">
        <f t="shared" si="4"/>
        <v>915.6539433962264</v>
      </c>
      <c r="W9">
        <f t="shared" si="5"/>
        <v>8.2059999999999994E-2</v>
      </c>
      <c r="X9">
        <v>296</v>
      </c>
      <c r="Y9">
        <f t="shared" si="6"/>
        <v>81.686088021363432</v>
      </c>
      <c r="Z9">
        <f t="shared" si="7"/>
        <v>0.97886331770001556</v>
      </c>
      <c r="AA9">
        <f t="shared" si="8"/>
        <v>82.66495133906345</v>
      </c>
      <c r="AB9">
        <f t="shared" si="9"/>
        <v>0.84915204251856269</v>
      </c>
      <c r="AC9">
        <f t="shared" si="10"/>
        <v>20.379649020445505</v>
      </c>
      <c r="AD9">
        <v>13.017574999999999</v>
      </c>
      <c r="AE9">
        <f t="shared" si="11"/>
        <v>0.82128617518867919</v>
      </c>
      <c r="AF9">
        <f t="shared" si="12"/>
        <v>156.55488077038549</v>
      </c>
    </row>
    <row r="10" spans="1:32" x14ac:dyDescent="0.3">
      <c r="A10">
        <v>7</v>
      </c>
      <c r="B10" t="s">
        <v>57</v>
      </c>
      <c r="C10" t="s">
        <v>61</v>
      </c>
      <c r="D10" t="s">
        <v>54</v>
      </c>
      <c r="E10" s="8">
        <v>43648.379166319442</v>
      </c>
      <c r="F10" s="8">
        <v>43652.435416319444</v>
      </c>
      <c r="G10">
        <v>2806</v>
      </c>
      <c r="H10">
        <v>31</v>
      </c>
      <c r="I10" s="9">
        <f t="shared" si="0"/>
        <v>97.350000000034925</v>
      </c>
      <c r="J10">
        <v>0</v>
      </c>
      <c r="K10">
        <v>0</v>
      </c>
      <c r="L10" s="9">
        <v>2379.0351970000002</v>
      </c>
      <c r="M10" s="9">
        <v>26.28494358</v>
      </c>
      <c r="N10">
        <f t="shared" si="1"/>
        <v>1.1048572805121049E-2</v>
      </c>
      <c r="O10">
        <f>940</f>
        <v>940</v>
      </c>
      <c r="P10">
        <v>12.936</v>
      </c>
      <c r="Q10">
        <f t="shared" si="2"/>
        <v>8.9600000000000009</v>
      </c>
      <c r="R10">
        <v>26.55</v>
      </c>
      <c r="S10">
        <v>2.8060000000000009</v>
      </c>
      <c r="T10">
        <v>0</v>
      </c>
      <c r="U10">
        <f t="shared" si="3"/>
        <v>2.8060000000000009</v>
      </c>
      <c r="V10">
        <f t="shared" si="4"/>
        <v>915.298</v>
      </c>
      <c r="W10">
        <f t="shared" si="5"/>
        <v>8.2059999999999994E-2</v>
      </c>
      <c r="X10">
        <v>296</v>
      </c>
      <c r="Y10">
        <f t="shared" si="6"/>
        <v>107.57748900328566</v>
      </c>
      <c r="Z10">
        <f t="shared" si="7"/>
        <v>1.2876258627319863</v>
      </c>
      <c r="AA10">
        <f t="shared" si="8"/>
        <v>108.86511486601765</v>
      </c>
      <c r="AB10">
        <f t="shared" si="9"/>
        <v>1.1182857202463132</v>
      </c>
      <c r="AC10">
        <f t="shared" si="10"/>
        <v>26.838857285911516</v>
      </c>
      <c r="AD10">
        <v>14.022479333333331</v>
      </c>
      <c r="AE10">
        <f t="shared" si="11"/>
        <v>1.2564141482666666</v>
      </c>
      <c r="AF10">
        <f t="shared" si="12"/>
        <v>191.39880079631797</v>
      </c>
    </row>
    <row r="11" spans="1:32" x14ac:dyDescent="0.3">
      <c r="A11">
        <v>8</v>
      </c>
      <c r="B11" t="s">
        <v>57</v>
      </c>
      <c r="C11" t="s">
        <v>62</v>
      </c>
      <c r="D11" t="s">
        <v>54</v>
      </c>
      <c r="E11" s="8">
        <v>43648.380555150463</v>
      </c>
      <c r="F11" s="8">
        <v>43652.436805150464</v>
      </c>
      <c r="G11">
        <v>3038</v>
      </c>
      <c r="H11">
        <v>34</v>
      </c>
      <c r="I11" s="9">
        <f t="shared" si="0"/>
        <v>97.350000000034925</v>
      </c>
      <c r="J11">
        <v>0</v>
      </c>
      <c r="K11">
        <v>0</v>
      </c>
      <c r="L11" s="9">
        <v>5162.6699609999996</v>
      </c>
      <c r="M11" s="9">
        <v>56.879935889999999</v>
      </c>
      <c r="N11">
        <f t="shared" si="1"/>
        <v>1.1017542535099893E-2</v>
      </c>
      <c r="O11">
        <f>940</f>
        <v>940</v>
      </c>
      <c r="P11">
        <v>12.936</v>
      </c>
      <c r="Q11">
        <f t="shared" si="2"/>
        <v>5.7709433962264152</v>
      </c>
      <c r="R11">
        <v>22.64</v>
      </c>
      <c r="S11">
        <v>7.3470000000000004</v>
      </c>
      <c r="T11">
        <v>0</v>
      </c>
      <c r="U11">
        <f t="shared" si="3"/>
        <v>7.3470000000000004</v>
      </c>
      <c r="V11">
        <f t="shared" si="4"/>
        <v>913.94605660377363</v>
      </c>
      <c r="W11">
        <f t="shared" si="5"/>
        <v>8.2059999999999994E-2</v>
      </c>
      <c r="X11">
        <v>296</v>
      </c>
      <c r="Y11">
        <f t="shared" si="6"/>
        <v>233.10572944661655</v>
      </c>
      <c r="Z11">
        <f t="shared" si="7"/>
        <v>2.7822733134663844</v>
      </c>
      <c r="AA11">
        <f t="shared" si="8"/>
        <v>235.88800276008294</v>
      </c>
      <c r="AB11">
        <f t="shared" si="9"/>
        <v>2.4230919646635676</v>
      </c>
      <c r="AC11">
        <f t="shared" si="10"/>
        <v>58.154207151925618</v>
      </c>
      <c r="AD11">
        <v>34.201901666666664</v>
      </c>
      <c r="AE11">
        <f t="shared" si="11"/>
        <v>1.973772385616352</v>
      </c>
      <c r="AF11">
        <f t="shared" si="12"/>
        <v>170.03208686668725</v>
      </c>
    </row>
    <row r="12" spans="1:32" x14ac:dyDescent="0.3">
      <c r="A12">
        <v>17</v>
      </c>
      <c r="B12" t="s">
        <v>57</v>
      </c>
      <c r="C12" t="s">
        <v>63</v>
      </c>
      <c r="D12" t="s">
        <v>54</v>
      </c>
      <c r="E12" s="8">
        <v>43648.381943981483</v>
      </c>
      <c r="F12" s="8">
        <v>43652.438193981485</v>
      </c>
      <c r="G12">
        <v>3809</v>
      </c>
      <c r="H12">
        <v>42</v>
      </c>
      <c r="I12" s="9">
        <f t="shared" si="0"/>
        <v>97.350000000034925</v>
      </c>
      <c r="J12">
        <v>0</v>
      </c>
      <c r="K12">
        <v>0</v>
      </c>
      <c r="L12" s="9">
        <v>1338.175745</v>
      </c>
      <c r="M12" s="9">
        <v>14.832677970000001</v>
      </c>
      <c r="N12">
        <f t="shared" si="1"/>
        <v>1.1084252591949348E-2</v>
      </c>
      <c r="O12">
        <f>940</f>
        <v>940</v>
      </c>
      <c r="P12">
        <v>12.936</v>
      </c>
      <c r="Q12">
        <f t="shared" si="2"/>
        <v>11.937358490566039</v>
      </c>
      <c r="R12">
        <v>35.46</v>
      </c>
      <c r="S12">
        <v>3.8259999999999996</v>
      </c>
      <c r="T12">
        <v>0</v>
      </c>
      <c r="U12">
        <f t="shared" si="3"/>
        <v>3.8259999999999996</v>
      </c>
      <c r="V12">
        <f t="shared" si="4"/>
        <v>911.30064150943394</v>
      </c>
      <c r="W12">
        <f t="shared" si="5"/>
        <v>8.2059999999999994E-2</v>
      </c>
      <c r="X12">
        <v>296</v>
      </c>
      <c r="Y12">
        <f t="shared" si="6"/>
        <v>60.246642941101008</v>
      </c>
      <c r="Z12">
        <f t="shared" si="7"/>
        <v>0.72343809219082467</v>
      </c>
      <c r="AA12">
        <f t="shared" si="8"/>
        <v>60.970081033291834</v>
      </c>
      <c r="AB12">
        <f t="shared" si="9"/>
        <v>0.62629769936589585</v>
      </c>
      <c r="AC12">
        <f t="shared" si="10"/>
        <v>15.0311447847815</v>
      </c>
      <c r="AD12">
        <v>13.902377999999999</v>
      </c>
      <c r="AE12">
        <f t="shared" si="11"/>
        <v>1.6595767005735849</v>
      </c>
      <c r="AF12">
        <f t="shared" si="12"/>
        <v>108.11923531917705</v>
      </c>
    </row>
    <row r="13" spans="1:32" x14ac:dyDescent="0.3">
      <c r="A13">
        <v>18</v>
      </c>
      <c r="B13" t="s">
        <v>52</v>
      </c>
      <c r="C13" t="s">
        <v>64</v>
      </c>
      <c r="D13" t="s">
        <v>54</v>
      </c>
      <c r="E13" s="8">
        <v>43648.383332812497</v>
      </c>
      <c r="F13" s="8">
        <v>43652.439582812498</v>
      </c>
      <c r="G13">
        <v>3099</v>
      </c>
      <c r="H13">
        <v>34</v>
      </c>
      <c r="I13" s="9">
        <f t="shared" si="0"/>
        <v>97.350000000034925</v>
      </c>
      <c r="J13">
        <v>0</v>
      </c>
      <c r="K13">
        <v>0</v>
      </c>
      <c r="L13" s="9">
        <v>1725.3995870000001</v>
      </c>
      <c r="M13" s="9">
        <v>19.103495550000002</v>
      </c>
      <c r="N13">
        <f t="shared" si="1"/>
        <v>1.1071925421760288E-2</v>
      </c>
      <c r="O13">
        <f>940</f>
        <v>940</v>
      </c>
      <c r="P13">
        <v>12.936</v>
      </c>
      <c r="Q13">
        <f t="shared" si="2"/>
        <v>6.9573584905660368</v>
      </c>
      <c r="R13">
        <v>22.4</v>
      </c>
      <c r="S13">
        <v>3.9629999999999992</v>
      </c>
      <c r="T13">
        <v>0</v>
      </c>
      <c r="U13">
        <f t="shared" si="3"/>
        <v>3.9629999999999992</v>
      </c>
      <c r="V13">
        <f t="shared" si="4"/>
        <v>916.14364150943402</v>
      </c>
      <c r="W13">
        <f t="shared" si="5"/>
        <v>8.2059999999999994E-2</v>
      </c>
      <c r="X13">
        <v>296</v>
      </c>
      <c r="Y13">
        <f t="shared" si="6"/>
        <v>78.092852001488055</v>
      </c>
      <c r="Z13">
        <f t="shared" si="7"/>
        <v>0.93669141944412593</v>
      </c>
      <c r="AA13">
        <f t="shared" si="8"/>
        <v>79.029543420932185</v>
      </c>
      <c r="AB13">
        <f t="shared" si="9"/>
        <v>0.81180835563332132</v>
      </c>
      <c r="AC13">
        <f t="shared" si="10"/>
        <v>19.483400535199713</v>
      </c>
      <c r="AD13">
        <v>7.2037573333333329</v>
      </c>
      <c r="AE13">
        <f t="shared" si="11"/>
        <v>0.50119122247044012</v>
      </c>
      <c r="AF13">
        <f t="shared" si="12"/>
        <v>270.46164430117369</v>
      </c>
    </row>
    <row r="14" spans="1:32" x14ac:dyDescent="0.3">
      <c r="A14">
        <v>21</v>
      </c>
      <c r="B14" t="s">
        <v>52</v>
      </c>
      <c r="C14" t="s">
        <v>65</v>
      </c>
      <c r="D14" t="s">
        <v>54</v>
      </c>
      <c r="E14" s="8">
        <v>43648.384721643517</v>
      </c>
      <c r="F14" s="8">
        <v>43652.440971643518</v>
      </c>
      <c r="G14">
        <v>3134</v>
      </c>
      <c r="H14">
        <v>35</v>
      </c>
      <c r="I14" s="9">
        <f t="shared" si="0"/>
        <v>97.350000000034925</v>
      </c>
      <c r="J14">
        <v>0</v>
      </c>
      <c r="K14">
        <v>0</v>
      </c>
      <c r="L14" s="9">
        <v>2408.737599</v>
      </c>
      <c r="M14" s="9">
        <v>26.610689270000002</v>
      </c>
      <c r="N14">
        <f t="shared" si="1"/>
        <v>1.1047566692630848E-2</v>
      </c>
      <c r="O14">
        <f>940</f>
        <v>940</v>
      </c>
      <c r="P14">
        <v>12.936</v>
      </c>
      <c r="Q14">
        <f t="shared" si="2"/>
        <v>5.9305660377358489</v>
      </c>
      <c r="R14">
        <v>20.5</v>
      </c>
      <c r="S14">
        <v>4.7840000000000007</v>
      </c>
      <c r="T14">
        <v>0</v>
      </c>
      <c r="U14">
        <f t="shared" si="3"/>
        <v>4.7840000000000007</v>
      </c>
      <c r="V14">
        <f t="shared" si="4"/>
        <v>916.34943396226413</v>
      </c>
      <c r="W14">
        <f t="shared" si="5"/>
        <v>8.2059999999999994E-2</v>
      </c>
      <c r="X14">
        <v>296</v>
      </c>
      <c r="Y14">
        <f t="shared" si="6"/>
        <v>109.04572142700168</v>
      </c>
      <c r="Z14">
        <f t="shared" si="7"/>
        <v>1.3050807033450829</v>
      </c>
      <c r="AA14">
        <f t="shared" si="8"/>
        <v>110.35080213034676</v>
      </c>
      <c r="AB14">
        <f t="shared" si="9"/>
        <v>1.1335470172604742</v>
      </c>
      <c r="AC14">
        <f t="shared" si="10"/>
        <v>27.205128414251384</v>
      </c>
      <c r="AD14">
        <v>23.750997999999999</v>
      </c>
      <c r="AE14">
        <f t="shared" si="11"/>
        <v>1.4085686210113206</v>
      </c>
      <c r="AF14">
        <f t="shared" si="12"/>
        <v>114.54309589117639</v>
      </c>
    </row>
    <row r="15" spans="1:32" x14ac:dyDescent="0.3">
      <c r="A15">
        <v>24</v>
      </c>
      <c r="B15" t="s">
        <v>57</v>
      </c>
      <c r="C15" t="s">
        <v>66</v>
      </c>
      <c r="D15" t="s">
        <v>54</v>
      </c>
      <c r="E15" s="8">
        <v>43648.386110474537</v>
      </c>
      <c r="F15" s="8">
        <v>43652.442360474539</v>
      </c>
      <c r="G15">
        <v>1213</v>
      </c>
      <c r="H15">
        <v>13</v>
      </c>
      <c r="I15" s="9">
        <f t="shared" si="0"/>
        <v>97.350000000034925</v>
      </c>
      <c r="J15">
        <v>0</v>
      </c>
      <c r="K15">
        <v>0</v>
      </c>
      <c r="L15" s="9">
        <v>1575.2023710000001</v>
      </c>
      <c r="M15" s="9">
        <v>17.446660359999999</v>
      </c>
      <c r="N15">
        <f t="shared" si="1"/>
        <v>1.1075821545979629E-2</v>
      </c>
      <c r="O15">
        <f>940</f>
        <v>940</v>
      </c>
      <c r="P15">
        <v>12.936</v>
      </c>
      <c r="Q15">
        <f t="shared" si="2"/>
        <v>4.0645283018867913</v>
      </c>
      <c r="R15">
        <v>23.22</v>
      </c>
      <c r="S15">
        <v>12.449000000000003</v>
      </c>
      <c r="T15">
        <v>0</v>
      </c>
      <c r="U15">
        <f t="shared" si="3"/>
        <v>12.449000000000003</v>
      </c>
      <c r="V15">
        <f t="shared" si="4"/>
        <v>910.55047169811326</v>
      </c>
      <c r="W15">
        <f t="shared" si="5"/>
        <v>8.2059999999999994E-2</v>
      </c>
      <c r="X15">
        <v>296</v>
      </c>
      <c r="Y15">
        <f t="shared" si="6"/>
        <v>70.859552104295958</v>
      </c>
      <c r="Z15">
        <f t="shared" si="7"/>
        <v>0.85023006676316304</v>
      </c>
      <c r="AA15">
        <f t="shared" si="8"/>
        <v>71.709782171059118</v>
      </c>
      <c r="AB15">
        <f t="shared" si="9"/>
        <v>0.73661820411950063</v>
      </c>
      <c r="AC15">
        <f t="shared" si="10"/>
        <v>17.678836898868013</v>
      </c>
      <c r="AD15">
        <v>7.8933026666666661</v>
      </c>
      <c r="AE15">
        <f t="shared" si="11"/>
        <v>0.32082552084025145</v>
      </c>
      <c r="AF15">
        <f t="shared" si="12"/>
        <v>223.97262141645163</v>
      </c>
    </row>
    <row r="16" spans="1:32" x14ac:dyDescent="0.3">
      <c r="A16">
        <v>25</v>
      </c>
      <c r="B16" t="s">
        <v>57</v>
      </c>
      <c r="C16" t="s">
        <v>67</v>
      </c>
      <c r="D16" t="s">
        <v>54</v>
      </c>
      <c r="E16" s="8">
        <v>43648.387499305558</v>
      </c>
      <c r="F16" s="8">
        <v>43652.443749305552</v>
      </c>
      <c r="G16">
        <v>3428</v>
      </c>
      <c r="H16">
        <v>38</v>
      </c>
      <c r="I16" s="9">
        <f t="shared" si="0"/>
        <v>97.349999999860302</v>
      </c>
      <c r="J16">
        <v>0</v>
      </c>
      <c r="K16">
        <v>0</v>
      </c>
      <c r="L16" s="9">
        <v>1773.661435</v>
      </c>
      <c r="M16" s="9">
        <v>19.618223610000001</v>
      </c>
      <c r="N16">
        <f t="shared" si="1"/>
        <v>1.1060861573054387E-2</v>
      </c>
      <c r="O16">
        <f>940</f>
        <v>940</v>
      </c>
      <c r="P16">
        <v>12.936</v>
      </c>
      <c r="Q16">
        <f t="shared" si="2"/>
        <v>6.7981132075471704</v>
      </c>
      <c r="R16">
        <v>20.67</v>
      </c>
      <c r="S16">
        <v>2.6550000000000002</v>
      </c>
      <c r="T16">
        <v>0</v>
      </c>
      <c r="U16">
        <f t="shared" si="3"/>
        <v>2.6550000000000002</v>
      </c>
      <c r="V16">
        <f t="shared" si="4"/>
        <v>917.61088679245279</v>
      </c>
      <c r="W16">
        <f t="shared" si="5"/>
        <v>8.2059999999999994E-2</v>
      </c>
      <c r="X16">
        <v>296</v>
      </c>
      <c r="Y16">
        <f t="shared" si="6"/>
        <v>80.405786252639359</v>
      </c>
      <c r="Z16">
        <f t="shared" si="7"/>
        <v>0.96347037736413033</v>
      </c>
      <c r="AA16">
        <f t="shared" si="8"/>
        <v>81.369256630003491</v>
      </c>
      <c r="AB16">
        <f t="shared" si="9"/>
        <v>0.83584238962629953</v>
      </c>
      <c r="AC16">
        <f t="shared" si="10"/>
        <v>20.060217351031188</v>
      </c>
      <c r="AD16">
        <v>13.017574999999999</v>
      </c>
      <c r="AE16">
        <f t="shared" si="11"/>
        <v>0.8849494853773584</v>
      </c>
      <c r="AF16">
        <f t="shared" si="12"/>
        <v>154.10103149804161</v>
      </c>
    </row>
    <row r="17" spans="1:32" x14ac:dyDescent="0.3">
      <c r="A17">
        <v>26</v>
      </c>
      <c r="B17" t="s">
        <v>57</v>
      </c>
      <c r="C17" t="s">
        <v>68</v>
      </c>
      <c r="D17" t="s">
        <v>54</v>
      </c>
      <c r="E17" s="8">
        <v>43648.388888136571</v>
      </c>
      <c r="F17" s="8">
        <v>43652.445138136572</v>
      </c>
      <c r="G17">
        <v>2554</v>
      </c>
      <c r="H17">
        <v>28</v>
      </c>
      <c r="I17" s="9">
        <f t="shared" si="0"/>
        <v>97.350000000034925</v>
      </c>
      <c r="J17">
        <v>0</v>
      </c>
      <c r="K17">
        <v>0</v>
      </c>
      <c r="L17" s="9">
        <v>1615.734678</v>
      </c>
      <c r="M17" s="9">
        <v>17.875595310000001</v>
      </c>
      <c r="N17">
        <f t="shared" si="1"/>
        <v>1.1063447206645892E-2</v>
      </c>
      <c r="O17">
        <f>940</f>
        <v>940</v>
      </c>
      <c r="P17">
        <v>12.936</v>
      </c>
      <c r="Q17">
        <f t="shared" si="2"/>
        <v>6.34</v>
      </c>
      <c r="R17">
        <v>19.649999999999999</v>
      </c>
      <c r="S17">
        <v>2.8489999999999993</v>
      </c>
      <c r="T17">
        <v>0</v>
      </c>
      <c r="U17">
        <f t="shared" si="3"/>
        <v>2.8489999999999993</v>
      </c>
      <c r="V17">
        <f t="shared" si="4"/>
        <v>917.875</v>
      </c>
      <c r="W17">
        <f t="shared" si="5"/>
        <v>8.2059999999999994E-2</v>
      </c>
      <c r="X17">
        <v>296</v>
      </c>
      <c r="Y17">
        <f t="shared" si="6"/>
        <v>73.267539946178971</v>
      </c>
      <c r="Z17">
        <f t="shared" si="7"/>
        <v>0.87814085683498433</v>
      </c>
      <c r="AA17">
        <f t="shared" si="8"/>
        <v>74.14568080301396</v>
      </c>
      <c r="AB17">
        <f t="shared" si="9"/>
        <v>0.76164027532601297</v>
      </c>
      <c r="AC17">
        <f t="shared" si="10"/>
        <v>18.279366607824311</v>
      </c>
      <c r="AD17">
        <v>13.331894</v>
      </c>
      <c r="AE17">
        <f t="shared" si="11"/>
        <v>0.84524207959999997</v>
      </c>
      <c r="AF17">
        <f t="shared" si="12"/>
        <v>137.11005058864336</v>
      </c>
    </row>
    <row r="18" spans="1:32" x14ac:dyDescent="0.3">
      <c r="A18">
        <v>30</v>
      </c>
      <c r="B18" t="s">
        <v>52</v>
      </c>
      <c r="C18" t="s">
        <v>69</v>
      </c>
      <c r="D18" t="s">
        <v>54</v>
      </c>
      <c r="E18" s="8">
        <v>43648.390276967591</v>
      </c>
      <c r="F18" s="8">
        <v>43652.446526967593</v>
      </c>
      <c r="G18">
        <v>7991</v>
      </c>
      <c r="H18">
        <v>88</v>
      </c>
      <c r="I18" s="9">
        <f t="shared" si="0"/>
        <v>97.350000000034925</v>
      </c>
      <c r="J18">
        <v>0</v>
      </c>
      <c r="K18">
        <v>0</v>
      </c>
      <c r="L18" s="9">
        <v>4388.8271379999996</v>
      </c>
      <c r="M18" s="9">
        <v>48.446580079999997</v>
      </c>
      <c r="N18">
        <f t="shared" si="1"/>
        <v>1.103861659542992E-2</v>
      </c>
      <c r="O18">
        <f>940</f>
        <v>940</v>
      </c>
      <c r="P18">
        <v>12.936</v>
      </c>
      <c r="Q18">
        <f t="shared" si="2"/>
        <v>7.3456603773584916</v>
      </c>
      <c r="R18">
        <v>23.71</v>
      </c>
      <c r="S18">
        <v>4.2439999999999998</v>
      </c>
      <c r="T18">
        <v>0</v>
      </c>
      <c r="U18">
        <f t="shared" si="3"/>
        <v>4.2439999999999998</v>
      </c>
      <c r="V18">
        <f t="shared" si="4"/>
        <v>915.47433962264154</v>
      </c>
      <c r="W18">
        <f t="shared" si="5"/>
        <v>8.2059999999999994E-2</v>
      </c>
      <c r="X18">
        <v>296</v>
      </c>
      <c r="Y18">
        <f t="shared" si="6"/>
        <v>198.4964178754411</v>
      </c>
      <c r="Z18">
        <f t="shared" si="7"/>
        <v>2.3737196735343393</v>
      </c>
      <c r="AA18">
        <f t="shared" si="8"/>
        <v>200.87013754897544</v>
      </c>
      <c r="AB18">
        <f t="shared" si="9"/>
        <v>2.063380971226537</v>
      </c>
      <c r="AC18">
        <f t="shared" si="10"/>
        <v>49.521143309436887</v>
      </c>
      <c r="AD18">
        <v>24.173805000000002</v>
      </c>
      <c r="AE18">
        <f t="shared" si="11"/>
        <v>1.7757256155849059</v>
      </c>
      <c r="AF18">
        <f t="shared" si="12"/>
        <v>204.85456596277203</v>
      </c>
    </row>
    <row r="19" spans="1:32" x14ac:dyDescent="0.3">
      <c r="A19">
        <v>9</v>
      </c>
      <c r="B19" t="s">
        <v>52</v>
      </c>
      <c r="C19" t="s">
        <v>56</v>
      </c>
      <c r="D19" t="s">
        <v>70</v>
      </c>
      <c r="E19" s="8">
        <v>43648.397222222222</v>
      </c>
      <c r="F19" s="8">
        <v>43652.447915798613</v>
      </c>
      <c r="G19">
        <v>4668</v>
      </c>
      <c r="H19">
        <v>52</v>
      </c>
      <c r="I19" s="9">
        <f t="shared" si="0"/>
        <v>97.216645833395887</v>
      </c>
      <c r="J19">
        <v>0</v>
      </c>
      <c r="K19">
        <v>0</v>
      </c>
      <c r="L19" s="9">
        <v>3238.0641609999998</v>
      </c>
      <c r="M19" s="9">
        <v>35.789534310000001</v>
      </c>
      <c r="N19">
        <f t="shared" si="1"/>
        <v>1.1052756378659045E-2</v>
      </c>
      <c r="O19">
        <f>940</f>
        <v>940</v>
      </c>
      <c r="P19">
        <v>12.936</v>
      </c>
      <c r="Q19">
        <f t="shared" si="2"/>
        <v>7.616603773584905</v>
      </c>
      <c r="R19">
        <v>24.08</v>
      </c>
      <c r="S19">
        <v>3.8960000000000008</v>
      </c>
      <c r="T19">
        <v>0</v>
      </c>
      <c r="U19">
        <f t="shared" si="3"/>
        <v>3.8960000000000008</v>
      </c>
      <c r="V19">
        <f t="shared" si="4"/>
        <v>915.55139622641514</v>
      </c>
      <c r="W19">
        <f t="shared" si="5"/>
        <v>8.2059999999999994E-2</v>
      </c>
      <c r="X19">
        <v>296</v>
      </c>
      <c r="Y19">
        <f t="shared" si="6"/>
        <v>146.46241858335031</v>
      </c>
      <c r="Z19">
        <f t="shared" si="7"/>
        <v>1.7537145505002025</v>
      </c>
      <c r="AA19">
        <f t="shared" si="8"/>
        <v>148.21613313385052</v>
      </c>
      <c r="AB19">
        <f t="shared" si="9"/>
        <v>1.5245962444317871</v>
      </c>
      <c r="AC19">
        <f t="shared" si="10"/>
        <v>36.590309866362887</v>
      </c>
      <c r="AD19">
        <v>10.950650000000001</v>
      </c>
      <c r="AE19">
        <f t="shared" si="11"/>
        <v>0.83406762113207544</v>
      </c>
      <c r="AF19">
        <f t="shared" si="12"/>
        <v>334.13824628093204</v>
      </c>
    </row>
    <row r="20" spans="1:32" x14ac:dyDescent="0.3">
      <c r="A20">
        <v>10</v>
      </c>
      <c r="B20" t="s">
        <v>57</v>
      </c>
      <c r="C20" t="s">
        <v>68</v>
      </c>
      <c r="D20" t="s">
        <v>70</v>
      </c>
      <c r="E20" s="8">
        <v>43648.398611111108</v>
      </c>
      <c r="F20" s="8">
        <v>43652.449304629627</v>
      </c>
      <c r="G20">
        <v>5049</v>
      </c>
      <c r="H20">
        <v>56</v>
      </c>
      <c r="I20" s="9">
        <f t="shared" si="0"/>
        <v>97.216644444444682</v>
      </c>
      <c r="J20">
        <v>0</v>
      </c>
      <c r="K20">
        <v>0</v>
      </c>
      <c r="L20" s="9">
        <v>2124.2599559999999</v>
      </c>
      <c r="M20" s="9">
        <v>23.468943580000001</v>
      </c>
      <c r="N20">
        <f t="shared" si="1"/>
        <v>1.1048056295422631E-2</v>
      </c>
      <c r="O20">
        <f>940</f>
        <v>940</v>
      </c>
      <c r="P20">
        <v>12.936</v>
      </c>
      <c r="Q20">
        <f t="shared" si="2"/>
        <v>9.0939622641509441</v>
      </c>
      <c r="R20">
        <v>26.55</v>
      </c>
      <c r="S20">
        <v>2.4510000000000014</v>
      </c>
      <c r="T20">
        <v>0</v>
      </c>
      <c r="U20">
        <f t="shared" si="3"/>
        <v>2.4510000000000014</v>
      </c>
      <c r="V20">
        <f t="shared" si="4"/>
        <v>915.519037735849</v>
      </c>
      <c r="W20">
        <f t="shared" si="5"/>
        <v>8.2059999999999994E-2</v>
      </c>
      <c r="X20">
        <v>296</v>
      </c>
      <c r="Y20">
        <f t="shared" si="6"/>
        <v>96.080015487246484</v>
      </c>
      <c r="Z20">
        <f t="shared" si="7"/>
        <v>1.1499555382988591</v>
      </c>
      <c r="AA20">
        <f t="shared" si="8"/>
        <v>97.229971025545339</v>
      </c>
      <c r="AB20">
        <f t="shared" si="9"/>
        <v>1.0001370812701551</v>
      </c>
      <c r="AC20">
        <f t="shared" si="10"/>
        <v>24.003289950483722</v>
      </c>
      <c r="AD20">
        <v>13.331894</v>
      </c>
      <c r="AE20">
        <f t="shared" si="11"/>
        <v>1.2123974094566039</v>
      </c>
      <c r="AF20">
        <f t="shared" si="12"/>
        <v>180.04411039034454</v>
      </c>
    </row>
    <row r="21" spans="1:32" x14ac:dyDescent="0.3">
      <c r="A21">
        <v>11</v>
      </c>
      <c r="B21" t="s">
        <v>52</v>
      </c>
      <c r="C21" s="10" t="s">
        <v>55</v>
      </c>
      <c r="D21" t="s">
        <v>70</v>
      </c>
      <c r="E21" s="8">
        <v>43648.399999942128</v>
      </c>
      <c r="F21" s="8">
        <v>43652.450693460647</v>
      </c>
      <c r="G21">
        <v>2016</v>
      </c>
      <c r="H21">
        <v>22</v>
      </c>
      <c r="I21" s="9">
        <f t="shared" si="0"/>
        <v>97.216644444444682</v>
      </c>
      <c r="J21">
        <v>0</v>
      </c>
      <c r="K21">
        <v>0</v>
      </c>
      <c r="L21" s="9">
        <v>4486.6967690000001</v>
      </c>
      <c r="M21" s="9">
        <v>49.52908601</v>
      </c>
      <c r="N21">
        <f t="shared" si="1"/>
        <v>1.1039098151720892E-2</v>
      </c>
      <c r="O21">
        <f>940</f>
        <v>940</v>
      </c>
      <c r="P21">
        <v>12.936</v>
      </c>
      <c r="Q21">
        <f t="shared" si="2"/>
        <v>5.3611320754716969</v>
      </c>
      <c r="R21">
        <v>18.809999999999999</v>
      </c>
      <c r="S21">
        <v>4.6030000000000015</v>
      </c>
      <c r="T21">
        <v>0</v>
      </c>
      <c r="U21">
        <f t="shared" si="3"/>
        <v>4.6030000000000015</v>
      </c>
      <c r="V21">
        <f t="shared" si="4"/>
        <v>917.09986792452833</v>
      </c>
      <c r="W21">
        <f t="shared" si="5"/>
        <v>8.2059999999999994E-2</v>
      </c>
      <c r="X21">
        <v>296</v>
      </c>
      <c r="Y21">
        <f t="shared" si="6"/>
        <v>203.28314553625768</v>
      </c>
      <c r="Z21">
        <f t="shared" si="7"/>
        <v>2.4310678125124205</v>
      </c>
      <c r="AA21">
        <f t="shared" si="8"/>
        <v>205.7142133487701</v>
      </c>
      <c r="AB21">
        <f t="shared" si="9"/>
        <v>2.1160390231975894</v>
      </c>
      <c r="AC21">
        <f t="shared" si="10"/>
        <v>50.784936556742146</v>
      </c>
      <c r="AD21">
        <v>38.127872333333329</v>
      </c>
      <c r="AE21">
        <f t="shared" si="11"/>
        <v>2.0440855933572322</v>
      </c>
      <c r="AF21">
        <f t="shared" si="12"/>
        <v>133.19635596960225</v>
      </c>
    </row>
    <row r="22" spans="1:32" x14ac:dyDescent="0.3">
      <c r="A22">
        <v>12</v>
      </c>
      <c r="B22" t="s">
        <v>52</v>
      </c>
      <c r="C22" t="s">
        <v>53</v>
      </c>
      <c r="D22" t="s">
        <v>70</v>
      </c>
      <c r="E22" s="8">
        <v>43648.401388831022</v>
      </c>
      <c r="F22" s="8">
        <v>43652.452082291667</v>
      </c>
      <c r="G22">
        <v>8871</v>
      </c>
      <c r="H22">
        <v>98</v>
      </c>
      <c r="I22" s="9">
        <f t="shared" si="0"/>
        <v>97.216643055493478</v>
      </c>
      <c r="J22">
        <v>0</v>
      </c>
      <c r="K22">
        <v>0</v>
      </c>
      <c r="L22" s="9">
        <v>5574.0874210000002</v>
      </c>
      <c r="M22" s="9">
        <v>61.527135299999998</v>
      </c>
      <c r="N22">
        <f t="shared" si="1"/>
        <v>1.1038064288012536E-2</v>
      </c>
      <c r="O22">
        <f>940</f>
        <v>940</v>
      </c>
      <c r="P22">
        <v>12.936</v>
      </c>
      <c r="Q22">
        <f t="shared" si="2"/>
        <v>6.5588679245283021</v>
      </c>
      <c r="R22">
        <v>20.34</v>
      </c>
      <c r="S22">
        <v>2.9590000000000014</v>
      </c>
      <c r="T22">
        <v>0</v>
      </c>
      <c r="U22">
        <f t="shared" si="3"/>
        <v>2.9590000000000014</v>
      </c>
      <c r="V22">
        <f t="shared" si="4"/>
        <v>917.54613207547175</v>
      </c>
      <c r="W22">
        <f t="shared" si="5"/>
        <v>8.2059999999999994E-2</v>
      </c>
      <c r="X22">
        <v>296</v>
      </c>
      <c r="Y22">
        <f t="shared" si="6"/>
        <v>252.67350618478366</v>
      </c>
      <c r="Z22">
        <f t="shared" si="7"/>
        <v>3.0214452722406064</v>
      </c>
      <c r="AA22">
        <f t="shared" si="8"/>
        <v>255.69495145702427</v>
      </c>
      <c r="AB22">
        <f t="shared" si="9"/>
        <v>2.6301561483774725</v>
      </c>
      <c r="AC22">
        <f t="shared" si="10"/>
        <v>63.123747561059339</v>
      </c>
      <c r="AD22">
        <v>22.383377666666664</v>
      </c>
      <c r="AE22">
        <f t="shared" si="11"/>
        <v>1.4680961782050315</v>
      </c>
      <c r="AF22">
        <f t="shared" si="12"/>
        <v>282.01171646700686</v>
      </c>
    </row>
    <row r="23" spans="1:32" x14ac:dyDescent="0.3">
      <c r="A23">
        <v>13</v>
      </c>
      <c r="B23" t="s">
        <v>52</v>
      </c>
      <c r="C23" t="s">
        <v>65</v>
      </c>
      <c r="D23" t="s">
        <v>70</v>
      </c>
      <c r="E23" s="8">
        <v>43648.402777719908</v>
      </c>
      <c r="F23" s="8">
        <v>43652.453471122688</v>
      </c>
      <c r="G23">
        <v>4174</v>
      </c>
      <c r="H23">
        <v>46</v>
      </c>
      <c r="I23" s="9">
        <f t="shared" si="0"/>
        <v>97.216641666716896</v>
      </c>
      <c r="J23">
        <v>0</v>
      </c>
      <c r="K23">
        <v>0</v>
      </c>
      <c r="L23" s="9">
        <v>2452.3444989999998</v>
      </c>
      <c r="M23" s="9">
        <v>27.0997086</v>
      </c>
      <c r="N23">
        <f t="shared" si="1"/>
        <v>1.1050530874047481E-2</v>
      </c>
      <c r="O23">
        <f>940</f>
        <v>940</v>
      </c>
      <c r="P23">
        <v>12.936</v>
      </c>
      <c r="Q23">
        <f t="shared" si="2"/>
        <v>6.1901886792452832</v>
      </c>
      <c r="R23">
        <v>20.27</v>
      </c>
      <c r="S23">
        <v>3.8659999999999997</v>
      </c>
      <c r="T23">
        <v>0</v>
      </c>
      <c r="U23">
        <f t="shared" si="3"/>
        <v>3.8659999999999997</v>
      </c>
      <c r="V23">
        <f t="shared" si="4"/>
        <v>917.00781132075474</v>
      </c>
      <c r="W23">
        <f t="shared" si="5"/>
        <v>8.2059999999999994E-2</v>
      </c>
      <c r="X23">
        <v>296</v>
      </c>
      <c r="Y23">
        <f t="shared" si="6"/>
        <v>111.09961045144041</v>
      </c>
      <c r="Z23">
        <f t="shared" si="7"/>
        <v>1.3300188150039816</v>
      </c>
      <c r="AA23">
        <f t="shared" si="8"/>
        <v>112.42962926644439</v>
      </c>
      <c r="AB23">
        <f t="shared" si="9"/>
        <v>1.1564854261462914</v>
      </c>
      <c r="AC23">
        <f t="shared" si="10"/>
        <v>27.755650227510991</v>
      </c>
      <c r="AD23">
        <v>23.750997999999999</v>
      </c>
      <c r="AE23">
        <f t="shared" si="11"/>
        <v>1.4702315894037734</v>
      </c>
      <c r="AF23">
        <f t="shared" si="12"/>
        <v>116.86098507317878</v>
      </c>
    </row>
    <row r="24" spans="1:32" x14ac:dyDescent="0.3">
      <c r="A24">
        <v>14</v>
      </c>
      <c r="B24" t="s">
        <v>57</v>
      </c>
      <c r="C24" t="s">
        <v>58</v>
      </c>
      <c r="D24" t="s">
        <v>70</v>
      </c>
      <c r="E24" s="8">
        <v>43648.404166608794</v>
      </c>
      <c r="F24" s="8">
        <v>43652.454859953701</v>
      </c>
      <c r="G24">
        <v>3318</v>
      </c>
      <c r="H24">
        <v>37</v>
      </c>
      <c r="I24" s="9">
        <f t="shared" si="0"/>
        <v>97.216640277765691</v>
      </c>
      <c r="J24">
        <v>0</v>
      </c>
      <c r="K24">
        <v>0</v>
      </c>
      <c r="L24" s="9">
        <v>1417.125556</v>
      </c>
      <c r="M24" s="9">
        <v>15.697863140000001</v>
      </c>
      <c r="N24">
        <f t="shared" si="1"/>
        <v>1.1077256403666184E-2</v>
      </c>
      <c r="O24">
        <f>940</f>
        <v>940</v>
      </c>
      <c r="P24">
        <v>12.936</v>
      </c>
      <c r="Q24">
        <f t="shared" si="2"/>
        <v>7.303396226415094</v>
      </c>
      <c r="R24">
        <v>22.36</v>
      </c>
      <c r="S24">
        <v>3.0059999999999993</v>
      </c>
      <c r="T24">
        <v>0</v>
      </c>
      <c r="U24">
        <f t="shared" si="3"/>
        <v>3.0059999999999993</v>
      </c>
      <c r="V24">
        <f t="shared" si="4"/>
        <v>916.7546037735849</v>
      </c>
      <c r="W24">
        <f t="shared" si="5"/>
        <v>8.2059999999999994E-2</v>
      </c>
      <c r="X24">
        <v>296</v>
      </c>
      <c r="Y24">
        <f t="shared" si="6"/>
        <v>64.182917126634507</v>
      </c>
      <c r="Z24">
        <f t="shared" si="7"/>
        <v>0.77021818222590366</v>
      </c>
      <c r="AA24">
        <f t="shared" si="8"/>
        <v>64.953135308860411</v>
      </c>
      <c r="AB24">
        <f t="shared" si="9"/>
        <v>0.66812775182599859</v>
      </c>
      <c r="AC24">
        <f t="shared" si="10"/>
        <v>16.035066043823967</v>
      </c>
      <c r="AD24">
        <v>10.888519666666667</v>
      </c>
      <c r="AE24">
        <f t="shared" si="11"/>
        <v>0.79523173444779871</v>
      </c>
      <c r="AF24">
        <f t="shared" si="12"/>
        <v>147.26580411947612</v>
      </c>
    </row>
    <row r="25" spans="1:32" x14ac:dyDescent="0.3">
      <c r="A25">
        <v>15</v>
      </c>
      <c r="B25" t="s">
        <v>52</v>
      </c>
      <c r="C25" t="s">
        <v>69</v>
      </c>
      <c r="D25" t="s">
        <v>70</v>
      </c>
      <c r="E25" s="8">
        <v>43648.405555497688</v>
      </c>
      <c r="F25" s="8">
        <v>43652.456248784722</v>
      </c>
      <c r="G25">
        <v>4162</v>
      </c>
      <c r="H25">
        <v>46</v>
      </c>
      <c r="I25" s="9">
        <f t="shared" si="0"/>
        <v>97.216638888814487</v>
      </c>
      <c r="J25">
        <v>0</v>
      </c>
      <c r="K25">
        <v>0</v>
      </c>
      <c r="L25" s="9">
        <v>4385.1182529999996</v>
      </c>
      <c r="M25" s="9">
        <v>48.417895780000002</v>
      </c>
      <c r="N25">
        <f t="shared" si="1"/>
        <v>1.1041411653351827E-2</v>
      </c>
      <c r="O25">
        <f>940</f>
        <v>940</v>
      </c>
      <c r="P25">
        <v>12.936</v>
      </c>
      <c r="Q25">
        <f t="shared" si="2"/>
        <v>6.2328301886792454</v>
      </c>
      <c r="R25">
        <v>19.53</v>
      </c>
      <c r="S25">
        <v>3.0130000000000017</v>
      </c>
      <c r="T25">
        <v>0</v>
      </c>
      <c r="U25">
        <f t="shared" si="3"/>
        <v>3.0130000000000017</v>
      </c>
      <c r="V25">
        <f t="shared" si="4"/>
        <v>917.81816981132079</v>
      </c>
      <c r="W25">
        <f t="shared" si="5"/>
        <v>8.2059999999999994E-2</v>
      </c>
      <c r="X25">
        <v>296</v>
      </c>
      <c r="Y25">
        <f t="shared" si="6"/>
        <v>198.83644182773367</v>
      </c>
      <c r="Z25">
        <f t="shared" si="7"/>
        <v>2.3783879230667302</v>
      </c>
      <c r="AA25">
        <f t="shared" si="8"/>
        <v>201.21482975080039</v>
      </c>
      <c r="AB25">
        <f t="shared" si="9"/>
        <v>2.0697571120611093</v>
      </c>
      <c r="AC25">
        <f t="shared" si="10"/>
        <v>49.674170689466621</v>
      </c>
      <c r="AD25">
        <v>24.173805000000002</v>
      </c>
      <c r="AE25">
        <f t="shared" si="11"/>
        <v>1.5067122157924528</v>
      </c>
      <c r="AF25">
        <f t="shared" si="12"/>
        <v>205.48759572382841</v>
      </c>
    </row>
    <row r="26" spans="1:32" x14ac:dyDescent="0.3">
      <c r="A26">
        <v>16</v>
      </c>
      <c r="B26" t="s">
        <v>57</v>
      </c>
      <c r="C26" t="s">
        <v>60</v>
      </c>
      <c r="D26" t="s">
        <v>70</v>
      </c>
      <c r="E26" s="8">
        <v>43648.406944386574</v>
      </c>
      <c r="F26" s="8">
        <v>43652.457637615742</v>
      </c>
      <c r="G26">
        <v>13895</v>
      </c>
      <c r="H26">
        <v>153</v>
      </c>
      <c r="I26" s="9">
        <f t="shared" si="0"/>
        <v>97.216637500037905</v>
      </c>
      <c r="J26">
        <v>0</v>
      </c>
      <c r="K26">
        <v>0</v>
      </c>
      <c r="L26" s="9">
        <v>2565.4219859999998</v>
      </c>
      <c r="M26" s="9">
        <v>28.36792402</v>
      </c>
      <c r="N26">
        <f t="shared" si="1"/>
        <v>1.1057800305294492E-2</v>
      </c>
      <c r="O26">
        <f>940</f>
        <v>940</v>
      </c>
      <c r="P26">
        <v>12.936</v>
      </c>
      <c r="Q26">
        <f t="shared" si="2"/>
        <v>6.4694339622641506</v>
      </c>
      <c r="R26">
        <v>24.57</v>
      </c>
      <c r="S26">
        <v>7.4260000000000002</v>
      </c>
      <c r="T26">
        <v>0</v>
      </c>
      <c r="U26">
        <f t="shared" si="3"/>
        <v>7.4260000000000002</v>
      </c>
      <c r="V26">
        <f t="shared" si="4"/>
        <v>913.1685660377359</v>
      </c>
      <c r="W26">
        <f t="shared" si="5"/>
        <v>8.2059999999999994E-2</v>
      </c>
      <c r="X26">
        <v>296</v>
      </c>
      <c r="Y26">
        <f t="shared" si="6"/>
        <v>115.73581869416415</v>
      </c>
      <c r="Z26">
        <f t="shared" si="7"/>
        <v>1.3864322022306561</v>
      </c>
      <c r="AA26">
        <f t="shared" si="8"/>
        <v>117.1222508963948</v>
      </c>
      <c r="AB26">
        <f t="shared" si="9"/>
        <v>1.2047552138012296</v>
      </c>
      <c r="AC26">
        <f t="shared" si="10"/>
        <v>28.914125131229511</v>
      </c>
      <c r="AD26">
        <v>13.017574999999999</v>
      </c>
      <c r="AE26">
        <f t="shared" si="11"/>
        <v>0.84216341811320738</v>
      </c>
      <c r="AF26">
        <f t="shared" si="12"/>
        <v>222.11606333153074</v>
      </c>
    </row>
    <row r="27" spans="1:32" x14ac:dyDescent="0.3">
      <c r="A27">
        <v>19</v>
      </c>
      <c r="B27" t="s">
        <v>57</v>
      </c>
      <c r="C27" t="s">
        <v>61</v>
      </c>
      <c r="D27" t="s">
        <v>70</v>
      </c>
      <c r="E27" s="8">
        <v>43648.40833327546</v>
      </c>
      <c r="F27" s="8">
        <v>43652.459026446762</v>
      </c>
      <c r="G27">
        <v>6350</v>
      </c>
      <c r="H27">
        <v>70</v>
      </c>
      <c r="I27" s="9">
        <f t="shared" si="0"/>
        <v>97.216636111261323</v>
      </c>
      <c r="J27">
        <v>0</v>
      </c>
      <c r="K27">
        <v>0</v>
      </c>
      <c r="L27" s="9">
        <v>2520.1865200000002</v>
      </c>
      <c r="M27" s="9">
        <v>27.82284902</v>
      </c>
      <c r="N27">
        <f t="shared" si="1"/>
        <v>1.1039995968234921E-2</v>
      </c>
      <c r="O27">
        <f>940</f>
        <v>940</v>
      </c>
      <c r="P27">
        <v>12.936</v>
      </c>
      <c r="Q27">
        <f t="shared" si="2"/>
        <v>7.2852830188679247</v>
      </c>
      <c r="R27">
        <v>21.73</v>
      </c>
      <c r="S27">
        <v>2.4239999999999995</v>
      </c>
      <c r="T27">
        <v>0</v>
      </c>
      <c r="U27">
        <f t="shared" si="3"/>
        <v>2.4239999999999995</v>
      </c>
      <c r="V27">
        <f t="shared" si="4"/>
        <v>917.35471698113213</v>
      </c>
      <c r="W27">
        <f t="shared" si="5"/>
        <v>8.2059999999999994E-2</v>
      </c>
      <c r="X27">
        <v>296</v>
      </c>
      <c r="Y27">
        <f t="shared" si="6"/>
        <v>114.21627838863445</v>
      </c>
      <c r="Z27">
        <f t="shared" si="7"/>
        <v>1.3660261906604318</v>
      </c>
      <c r="AA27">
        <f t="shared" si="8"/>
        <v>115.58230457929488</v>
      </c>
      <c r="AB27">
        <f t="shared" si="9"/>
        <v>1.1889148730369012</v>
      </c>
      <c r="AC27">
        <f t="shared" si="10"/>
        <v>28.533956952885632</v>
      </c>
      <c r="AD27">
        <v>14.022479333333331</v>
      </c>
      <c r="AE27">
        <f t="shared" si="11"/>
        <v>1.0215773056955975</v>
      </c>
      <c r="AF27">
        <f t="shared" si="12"/>
        <v>203.48724554762975</v>
      </c>
    </row>
    <row r="28" spans="1:32" x14ac:dyDescent="0.3">
      <c r="A28">
        <v>20</v>
      </c>
      <c r="B28" t="s">
        <v>52</v>
      </c>
      <c r="C28" t="s">
        <v>64</v>
      </c>
      <c r="D28" t="s">
        <v>70</v>
      </c>
      <c r="E28" s="8">
        <v>43648.409722164353</v>
      </c>
      <c r="F28" s="8">
        <v>43652.460415277776</v>
      </c>
      <c r="G28">
        <v>3402</v>
      </c>
      <c r="H28">
        <v>38</v>
      </c>
      <c r="I28" s="9">
        <f t="shared" si="0"/>
        <v>97.216634722135495</v>
      </c>
      <c r="J28">
        <v>0</v>
      </c>
      <c r="K28">
        <v>0</v>
      </c>
      <c r="L28" s="9">
        <v>1433.66417</v>
      </c>
      <c r="M28" s="9">
        <v>15.87672115</v>
      </c>
      <c r="N28">
        <f t="shared" si="1"/>
        <v>1.1074226086015666E-2</v>
      </c>
      <c r="O28">
        <f>940</f>
        <v>940</v>
      </c>
      <c r="P28">
        <v>12.936</v>
      </c>
      <c r="Q28">
        <f t="shared" si="2"/>
        <v>7.6577358490566034</v>
      </c>
      <c r="R28">
        <v>22.09</v>
      </c>
      <c r="S28">
        <v>1.7970000000000006</v>
      </c>
      <c r="T28">
        <v>0</v>
      </c>
      <c r="U28">
        <f t="shared" si="3"/>
        <v>1.7970000000000006</v>
      </c>
      <c r="V28">
        <f t="shared" si="4"/>
        <v>917.60926415094343</v>
      </c>
      <c r="W28">
        <f t="shared" si="5"/>
        <v>8.2059999999999994E-2</v>
      </c>
      <c r="X28">
        <v>296</v>
      </c>
      <c r="Y28">
        <f t="shared" si="6"/>
        <v>64.992500085959179</v>
      </c>
      <c r="Z28">
        <f t="shared" si="7"/>
        <v>0.77972010983457996</v>
      </c>
      <c r="AA28">
        <f t="shared" si="8"/>
        <v>65.772220195793764</v>
      </c>
      <c r="AB28">
        <f t="shared" si="9"/>
        <v>0.6765531473475076</v>
      </c>
      <c r="AC28">
        <f t="shared" si="10"/>
        <v>16.237275536340182</v>
      </c>
      <c r="AD28">
        <v>7.2037573333333329</v>
      </c>
      <c r="AE28">
        <f t="shared" si="11"/>
        <v>0.55164470779371066</v>
      </c>
      <c r="AF28">
        <f t="shared" si="12"/>
        <v>225.40009032795732</v>
      </c>
    </row>
    <row r="29" spans="1:32" x14ac:dyDescent="0.3">
      <c r="A29">
        <v>22</v>
      </c>
      <c r="B29" t="s">
        <v>57</v>
      </c>
      <c r="C29" t="s">
        <v>63</v>
      </c>
      <c r="D29" t="s">
        <v>70</v>
      </c>
      <c r="E29" s="8">
        <v>43648.411111053239</v>
      </c>
      <c r="F29" s="8">
        <v>43652.461804108796</v>
      </c>
      <c r="G29">
        <v>2576</v>
      </c>
      <c r="H29">
        <v>28</v>
      </c>
      <c r="I29" s="9">
        <f t="shared" si="0"/>
        <v>97.216633333358914</v>
      </c>
      <c r="J29">
        <v>0</v>
      </c>
      <c r="K29">
        <v>0</v>
      </c>
      <c r="L29" s="9">
        <v>2349.4070689999999</v>
      </c>
      <c r="M29" s="9">
        <v>25.97589164</v>
      </c>
      <c r="N29">
        <f t="shared" si="1"/>
        <v>1.1056360552731443E-2</v>
      </c>
      <c r="O29">
        <f>940</f>
        <v>940</v>
      </c>
      <c r="P29">
        <v>12.936</v>
      </c>
      <c r="Q29">
        <f t="shared" si="2"/>
        <v>6.7581132075471713</v>
      </c>
      <c r="R29">
        <v>20.53</v>
      </c>
      <c r="S29">
        <v>2.6209999999999996</v>
      </c>
      <c r="T29">
        <v>0</v>
      </c>
      <c r="U29">
        <f t="shared" si="3"/>
        <v>2.6209999999999996</v>
      </c>
      <c r="V29">
        <f t="shared" si="4"/>
        <v>917.68488679245286</v>
      </c>
      <c r="W29">
        <f t="shared" si="5"/>
        <v>8.2059999999999994E-2</v>
      </c>
      <c r="X29">
        <v>296</v>
      </c>
      <c r="Y29">
        <f t="shared" si="6"/>
        <v>106.51477956857475</v>
      </c>
      <c r="Z29">
        <f t="shared" si="7"/>
        <v>1.2758046243636147</v>
      </c>
      <c r="AA29">
        <f t="shared" si="8"/>
        <v>107.79058419293837</v>
      </c>
      <c r="AB29">
        <f t="shared" si="9"/>
        <v>1.1087668899551484</v>
      </c>
      <c r="AC29">
        <f t="shared" si="10"/>
        <v>26.610405358923561</v>
      </c>
      <c r="AD29">
        <v>13.902377999999999</v>
      </c>
      <c r="AE29">
        <f t="shared" si="11"/>
        <v>0.93953844378113216</v>
      </c>
      <c r="AF29">
        <f t="shared" si="12"/>
        <v>191.40901908237257</v>
      </c>
    </row>
    <row r="30" spans="1:32" x14ac:dyDescent="0.3">
      <c r="A30">
        <v>23</v>
      </c>
      <c r="B30" t="s">
        <v>57</v>
      </c>
      <c r="C30" t="s">
        <v>62</v>
      </c>
      <c r="D30" t="s">
        <v>70</v>
      </c>
      <c r="E30" s="8">
        <v>43648.412499942133</v>
      </c>
      <c r="F30" s="8">
        <v>43652.463192939817</v>
      </c>
      <c r="G30">
        <v>10439</v>
      </c>
      <c r="H30">
        <v>114</v>
      </c>
      <c r="I30" s="9">
        <f t="shared" si="0"/>
        <v>97.216631944407709</v>
      </c>
      <c r="J30">
        <v>0</v>
      </c>
      <c r="K30">
        <v>0</v>
      </c>
      <c r="L30" s="9">
        <v>6030.8660140000002</v>
      </c>
      <c r="M30" s="9">
        <v>66.398673520000003</v>
      </c>
      <c r="N30">
        <f t="shared" si="1"/>
        <v>1.1009807441561908E-2</v>
      </c>
      <c r="O30">
        <f>940</f>
        <v>940</v>
      </c>
      <c r="P30">
        <v>12.936</v>
      </c>
      <c r="Q30">
        <f t="shared" si="2"/>
        <v>2.9992452830188681</v>
      </c>
      <c r="R30">
        <v>10.050000000000001</v>
      </c>
      <c r="S30">
        <v>2.1020000000000008</v>
      </c>
      <c r="T30">
        <v>0</v>
      </c>
      <c r="U30">
        <f t="shared" si="3"/>
        <v>2.1020000000000008</v>
      </c>
      <c r="V30">
        <f t="shared" si="4"/>
        <v>921.96275471698118</v>
      </c>
      <c r="W30">
        <f t="shared" si="5"/>
        <v>8.2059999999999994E-2</v>
      </c>
      <c r="X30">
        <v>296</v>
      </c>
      <c r="Y30">
        <f t="shared" si="6"/>
        <v>274.69520539996086</v>
      </c>
      <c r="Z30">
        <f t="shared" si="7"/>
        <v>3.2763697596216872</v>
      </c>
      <c r="AA30">
        <f t="shared" si="8"/>
        <v>277.97157515958253</v>
      </c>
      <c r="AB30">
        <f t="shared" si="9"/>
        <v>2.8593006114276576</v>
      </c>
      <c r="AC30">
        <f t="shared" si="10"/>
        <v>68.623214674263778</v>
      </c>
      <c r="AD30">
        <v>34.201901666666664</v>
      </c>
      <c r="AE30">
        <f t="shared" si="11"/>
        <v>1.0257989224402515</v>
      </c>
      <c r="AF30">
        <f t="shared" si="12"/>
        <v>200.64151795730203</v>
      </c>
    </row>
    <row r="31" spans="1:32" x14ac:dyDescent="0.3">
      <c r="A31">
        <v>27</v>
      </c>
      <c r="B31" t="s">
        <v>57</v>
      </c>
      <c r="C31" t="s">
        <v>67</v>
      </c>
      <c r="D31" t="s">
        <v>70</v>
      </c>
      <c r="E31" s="8">
        <v>43648.413888831019</v>
      </c>
      <c r="F31" s="8">
        <v>43652.464581770837</v>
      </c>
      <c r="G31">
        <v>3840</v>
      </c>
      <c r="H31">
        <v>42</v>
      </c>
      <c r="I31" s="9">
        <f t="shared" si="0"/>
        <v>97.216630555631127</v>
      </c>
      <c r="J31">
        <v>0</v>
      </c>
      <c r="K31">
        <v>0</v>
      </c>
      <c r="L31" s="9">
        <v>1673.572762</v>
      </c>
      <c r="M31" s="9">
        <v>18.50987044</v>
      </c>
      <c r="N31">
        <f t="shared" si="1"/>
        <v>1.1060093029884052E-2</v>
      </c>
      <c r="O31">
        <f>940</f>
        <v>940</v>
      </c>
      <c r="P31">
        <v>12.936</v>
      </c>
      <c r="Q31">
        <f t="shared" si="2"/>
        <v>6.7139622641509442</v>
      </c>
      <c r="R31">
        <v>20.190000000000001</v>
      </c>
      <c r="S31">
        <v>2.3980000000000006</v>
      </c>
      <c r="T31">
        <v>0</v>
      </c>
      <c r="U31">
        <f t="shared" si="3"/>
        <v>2.3980000000000006</v>
      </c>
      <c r="V31">
        <f t="shared" si="4"/>
        <v>917.9520377358491</v>
      </c>
      <c r="W31">
        <f t="shared" si="5"/>
        <v>8.2059999999999994E-2</v>
      </c>
      <c r="X31">
        <v>296</v>
      </c>
      <c r="Y31">
        <f t="shared" si="6"/>
        <v>75.896650794924952</v>
      </c>
      <c r="Z31">
        <f t="shared" si="7"/>
        <v>0.9093760199858677</v>
      </c>
      <c r="AA31">
        <f t="shared" si="8"/>
        <v>76.806026814910823</v>
      </c>
      <c r="AB31">
        <f t="shared" si="9"/>
        <v>0.79005028641637021</v>
      </c>
      <c r="AC31">
        <f t="shared" si="10"/>
        <v>18.961206873992886</v>
      </c>
      <c r="AD31">
        <v>13.017574999999999</v>
      </c>
      <c r="AE31">
        <f t="shared" si="11"/>
        <v>0.8739950732075471</v>
      </c>
      <c r="AF31">
        <f t="shared" si="12"/>
        <v>145.65851837990476</v>
      </c>
    </row>
    <row r="32" spans="1:32" x14ac:dyDescent="0.3">
      <c r="A32">
        <v>28</v>
      </c>
      <c r="B32" t="s">
        <v>57</v>
      </c>
      <c r="C32" t="s">
        <v>59</v>
      </c>
      <c r="D32" t="s">
        <v>70</v>
      </c>
      <c r="E32" s="8">
        <v>43648.415277719905</v>
      </c>
      <c r="F32" s="8">
        <v>43652.46597060185</v>
      </c>
      <c r="G32">
        <v>4418</v>
      </c>
      <c r="H32">
        <v>49</v>
      </c>
      <c r="I32" s="9">
        <f t="shared" si="0"/>
        <v>97.216629166679922</v>
      </c>
      <c r="J32">
        <v>0</v>
      </c>
      <c r="K32">
        <v>0</v>
      </c>
      <c r="L32" s="9">
        <v>1132.8577310000001</v>
      </c>
      <c r="M32" s="9">
        <v>12.55290467</v>
      </c>
      <c r="N32">
        <f t="shared" si="1"/>
        <v>1.1080742379644844E-2</v>
      </c>
      <c r="O32">
        <f>940</f>
        <v>940</v>
      </c>
      <c r="P32">
        <v>12.936</v>
      </c>
      <c r="Q32">
        <f t="shared" si="2"/>
        <v>8.7086792452830188</v>
      </c>
      <c r="R32">
        <v>23.29</v>
      </c>
      <c r="S32">
        <v>0.21199999999999886</v>
      </c>
      <c r="T32">
        <v>0</v>
      </c>
      <c r="U32">
        <f t="shared" si="3"/>
        <v>0.21199999999999886</v>
      </c>
      <c r="V32">
        <f t="shared" si="4"/>
        <v>918.14332075471702</v>
      </c>
      <c r="W32">
        <f t="shared" si="5"/>
        <v>8.2059999999999994E-2</v>
      </c>
      <c r="X32">
        <v>296</v>
      </c>
      <c r="Y32">
        <f t="shared" si="6"/>
        <v>51.385888987770684</v>
      </c>
      <c r="Z32">
        <f t="shared" si="7"/>
        <v>0.61684328097439223</v>
      </c>
      <c r="AA32">
        <f t="shared" si="8"/>
        <v>52.002732268745078</v>
      </c>
      <c r="AB32">
        <f t="shared" si="9"/>
        <v>0.53491601914714937</v>
      </c>
      <c r="AC32">
        <f t="shared" si="10"/>
        <v>12.837984459531585</v>
      </c>
      <c r="AD32">
        <v>7.5114366666666674</v>
      </c>
      <c r="AE32">
        <f t="shared" si="11"/>
        <v>0.65414692601257862</v>
      </c>
      <c r="AF32">
        <f t="shared" si="12"/>
        <v>170.91250354945305</v>
      </c>
    </row>
    <row r="33" spans="1:32" x14ac:dyDescent="0.3">
      <c r="A33">
        <v>29</v>
      </c>
      <c r="B33" t="s">
        <v>57</v>
      </c>
      <c r="C33" t="s">
        <v>66</v>
      </c>
      <c r="D33" t="s">
        <v>70</v>
      </c>
      <c r="E33" s="8">
        <v>43648.416666608799</v>
      </c>
      <c r="F33" s="8">
        <v>43652.467359432871</v>
      </c>
      <c r="G33">
        <v>4402</v>
      </c>
      <c r="H33">
        <v>49</v>
      </c>
      <c r="I33" s="9">
        <f t="shared" si="0"/>
        <v>97.216627777728718</v>
      </c>
      <c r="J33">
        <v>0</v>
      </c>
      <c r="K33">
        <v>0</v>
      </c>
      <c r="L33" s="9">
        <v>1337.6963900000001</v>
      </c>
      <c r="M33" s="9">
        <v>14.81880919</v>
      </c>
      <c r="N33">
        <f t="shared" si="1"/>
        <v>1.1077856904435541E-2</v>
      </c>
      <c r="O33">
        <f>940</f>
        <v>940</v>
      </c>
      <c r="P33">
        <v>12.936</v>
      </c>
      <c r="Q33">
        <f t="shared" si="2"/>
        <v>4.7249056603773578</v>
      </c>
      <c r="R33">
        <v>20.79</v>
      </c>
      <c r="S33">
        <v>8.2690000000000019</v>
      </c>
      <c r="T33">
        <v>0</v>
      </c>
      <c r="U33">
        <f t="shared" si="3"/>
        <v>8.2690000000000019</v>
      </c>
      <c r="V33">
        <f t="shared" si="4"/>
        <v>914.07009433962264</v>
      </c>
      <c r="W33">
        <f t="shared" si="5"/>
        <v>8.2059999999999994E-2</v>
      </c>
      <c r="X33">
        <v>296</v>
      </c>
      <c r="Y33">
        <f t="shared" si="6"/>
        <v>60.408086308225663</v>
      </c>
      <c r="Z33">
        <f t="shared" si="7"/>
        <v>0.72495814732609209</v>
      </c>
      <c r="AA33">
        <f t="shared" si="8"/>
        <v>61.133044455551754</v>
      </c>
      <c r="AB33">
        <f t="shared" si="9"/>
        <v>0.62883321354576627</v>
      </c>
      <c r="AC33">
        <f t="shared" si="10"/>
        <v>15.091997125098391</v>
      </c>
      <c r="AD33">
        <v>7.8933026666666661</v>
      </c>
      <c r="AE33">
        <f t="shared" si="11"/>
        <v>0.37295110448805019</v>
      </c>
      <c r="AF33">
        <f t="shared" si="12"/>
        <v>191.20003074038624</v>
      </c>
    </row>
    <row r="34" spans="1:32" x14ac:dyDescent="0.3">
      <c r="A34" s="11">
        <v>31</v>
      </c>
      <c r="B34" s="12"/>
      <c r="C34" s="12"/>
      <c r="E34" s="8"/>
      <c r="F34" s="8"/>
      <c r="I34" s="9"/>
    </row>
    <row r="35" spans="1:32" x14ac:dyDescent="0.3">
      <c r="A35" s="11">
        <v>32</v>
      </c>
      <c r="B35" s="12"/>
      <c r="C35" s="12"/>
      <c r="E35" s="8"/>
      <c r="F35" s="8"/>
      <c r="I35" s="9"/>
    </row>
    <row r="36" spans="1:32" x14ac:dyDescent="0.3">
      <c r="A36" s="11">
        <v>33</v>
      </c>
      <c r="B36" s="12"/>
      <c r="C36" s="12"/>
      <c r="E36" s="8" t="s">
        <v>71</v>
      </c>
      <c r="F36" s="8"/>
      <c r="I36" s="9"/>
    </row>
    <row r="37" spans="1:32" x14ac:dyDescent="0.3">
      <c r="A37" s="11">
        <v>34</v>
      </c>
      <c r="B37" s="12"/>
      <c r="C37" s="12"/>
      <c r="E37" s="8"/>
      <c r="F37" s="8"/>
      <c r="I37" s="9"/>
    </row>
    <row r="38" spans="1:32" x14ac:dyDescent="0.3">
      <c r="A38" s="11">
        <v>35</v>
      </c>
      <c r="B38" s="12"/>
      <c r="C38" s="12"/>
      <c r="E38" s="8"/>
      <c r="F38" s="8"/>
      <c r="I38" s="9"/>
    </row>
    <row r="39" spans="1:32" x14ac:dyDescent="0.3">
      <c r="A39" s="11">
        <v>36</v>
      </c>
      <c r="B39" s="12"/>
      <c r="C39" s="12"/>
      <c r="E39" s="8"/>
      <c r="F39" s="8"/>
      <c r="I39" s="9"/>
    </row>
    <row r="40" spans="1:32" x14ac:dyDescent="0.3">
      <c r="A40" s="11">
        <v>37</v>
      </c>
      <c r="B40" s="12"/>
      <c r="C40" s="12"/>
      <c r="E40" s="8"/>
      <c r="F40" s="8"/>
      <c r="I40" s="9"/>
    </row>
    <row r="41" spans="1:32" x14ac:dyDescent="0.3">
      <c r="A41" s="11">
        <v>38</v>
      </c>
      <c r="B41" s="12"/>
      <c r="C41" s="12"/>
      <c r="E41" s="8"/>
      <c r="F41" s="8"/>
      <c r="I41" s="9"/>
    </row>
    <row r="42" spans="1:32" x14ac:dyDescent="0.3">
      <c r="A42" s="11">
        <v>39</v>
      </c>
      <c r="B42" s="12"/>
      <c r="C42" s="12"/>
      <c r="E42" s="8"/>
      <c r="F42" s="8"/>
      <c r="I42" s="9"/>
    </row>
    <row r="43" spans="1:32" x14ac:dyDescent="0.3">
      <c r="A43" s="11">
        <v>40</v>
      </c>
      <c r="B43" s="12"/>
      <c r="C43" s="12"/>
      <c r="E43" s="8"/>
      <c r="F43" s="8"/>
      <c r="I43" s="9"/>
    </row>
    <row r="44" spans="1:32" x14ac:dyDescent="0.3">
      <c r="A44" s="11">
        <v>41</v>
      </c>
      <c r="B44" s="12"/>
      <c r="C44" s="12"/>
      <c r="E44" s="8"/>
      <c r="F44" s="8"/>
      <c r="I44" s="9"/>
    </row>
    <row r="45" spans="1:32" x14ac:dyDescent="0.3">
      <c r="A45" s="11">
        <v>42</v>
      </c>
      <c r="B45" s="12"/>
      <c r="C45" s="12"/>
      <c r="E45" s="8"/>
      <c r="F45" s="8"/>
      <c r="I45" s="9"/>
    </row>
    <row r="46" spans="1:32" x14ac:dyDescent="0.3">
      <c r="A46" s="11">
        <v>43</v>
      </c>
      <c r="B46" s="12"/>
      <c r="C46" s="12"/>
      <c r="E46" s="8"/>
      <c r="F46" s="8"/>
      <c r="I46" s="9"/>
    </row>
    <row r="47" spans="1:32" x14ac:dyDescent="0.3">
      <c r="A47" s="11">
        <v>44</v>
      </c>
      <c r="B47" s="12"/>
      <c r="C47" s="12"/>
      <c r="E47" s="8"/>
      <c r="F47" s="8"/>
      <c r="I47" s="9"/>
    </row>
    <row r="48" spans="1:32" x14ac:dyDescent="0.3">
      <c r="A48" s="11">
        <v>45</v>
      </c>
      <c r="B48" s="12"/>
      <c r="C48" s="12"/>
      <c r="E48" s="8"/>
      <c r="F48" s="8"/>
      <c r="I48" s="9"/>
    </row>
    <row r="49" spans="1:9" x14ac:dyDescent="0.3">
      <c r="A49" s="11">
        <v>46</v>
      </c>
      <c r="B49" s="12"/>
      <c r="C49" s="12"/>
      <c r="E49" s="8"/>
      <c r="F49" s="8"/>
      <c r="I49" s="9"/>
    </row>
    <row r="50" spans="1:9" x14ac:dyDescent="0.3">
      <c r="A50" s="11">
        <v>47</v>
      </c>
      <c r="B50" s="12"/>
      <c r="C50" s="12"/>
      <c r="E50" s="8"/>
      <c r="F50" s="8"/>
      <c r="I50" s="9"/>
    </row>
    <row r="51" spans="1:9" x14ac:dyDescent="0.3">
      <c r="A51" s="11">
        <v>48</v>
      </c>
      <c r="B51" s="12"/>
      <c r="C51" s="12"/>
      <c r="E51" s="8"/>
      <c r="F51" s="8"/>
      <c r="I51" s="9"/>
    </row>
    <row r="52" spans="1:9" x14ac:dyDescent="0.3">
      <c r="A52" s="11">
        <v>49</v>
      </c>
      <c r="B52" s="12"/>
      <c r="C52" s="12"/>
      <c r="E52" s="8"/>
      <c r="F52" s="8"/>
      <c r="I52" s="9"/>
    </row>
    <row r="53" spans="1:9" x14ac:dyDescent="0.3">
      <c r="A53" s="11">
        <v>50</v>
      </c>
      <c r="B53" s="12"/>
      <c r="C53" s="12"/>
      <c r="E53" s="8"/>
      <c r="F53" s="8"/>
      <c r="I53" s="9"/>
    </row>
    <row r="54" spans="1:9" x14ac:dyDescent="0.3">
      <c r="A54" s="11">
        <v>51</v>
      </c>
      <c r="B54" s="12"/>
      <c r="C54" s="12"/>
      <c r="E54" s="8"/>
      <c r="F54" s="8"/>
      <c r="I54" s="9"/>
    </row>
    <row r="55" spans="1:9" x14ac:dyDescent="0.3">
      <c r="A55" s="11">
        <v>52</v>
      </c>
      <c r="B55" s="12"/>
      <c r="C55" s="12"/>
      <c r="E55" s="8"/>
      <c r="F55" s="8"/>
      <c r="I55" s="9"/>
    </row>
    <row r="56" spans="1:9" x14ac:dyDescent="0.3">
      <c r="A56" s="11">
        <v>53</v>
      </c>
      <c r="B56" s="12"/>
      <c r="C56" s="12"/>
      <c r="E56" s="8"/>
      <c r="F56" s="8"/>
      <c r="I56" s="9"/>
    </row>
    <row r="57" spans="1:9" x14ac:dyDescent="0.3">
      <c r="A57" s="11">
        <v>54</v>
      </c>
      <c r="B57" s="12"/>
      <c r="C57" s="12"/>
      <c r="E57" s="8"/>
      <c r="F57" s="8"/>
      <c r="I57" s="9"/>
    </row>
    <row r="58" spans="1:9" x14ac:dyDescent="0.3">
      <c r="A58" s="11">
        <v>55</v>
      </c>
      <c r="B58" s="12"/>
      <c r="C58" s="12"/>
      <c r="E58" s="8"/>
      <c r="F58" s="8"/>
      <c r="I58" s="9"/>
    </row>
    <row r="59" spans="1:9" x14ac:dyDescent="0.3">
      <c r="A59" s="11">
        <v>56</v>
      </c>
      <c r="B59" s="12"/>
      <c r="C59" s="12"/>
      <c r="E59" s="8"/>
      <c r="F59" s="8"/>
      <c r="I59" s="9"/>
    </row>
    <row r="60" spans="1:9" x14ac:dyDescent="0.3">
      <c r="A60" s="11">
        <v>57</v>
      </c>
      <c r="B60" s="12"/>
      <c r="C60" s="12"/>
      <c r="E60" s="8"/>
      <c r="F60" s="8"/>
      <c r="I60" s="9"/>
    </row>
    <row r="61" spans="1:9" x14ac:dyDescent="0.3">
      <c r="A61" s="11">
        <v>58</v>
      </c>
      <c r="B61" s="12"/>
      <c r="C61" s="12"/>
      <c r="E61" s="8"/>
      <c r="F61" s="8"/>
      <c r="I61" s="9"/>
    </row>
    <row r="62" spans="1:9" x14ac:dyDescent="0.3">
      <c r="A62" s="11">
        <v>59</v>
      </c>
      <c r="B62" s="12"/>
      <c r="C62" s="12"/>
      <c r="E62" s="8"/>
      <c r="F62" s="8"/>
      <c r="I62" s="9"/>
    </row>
    <row r="63" spans="1:9" x14ac:dyDescent="0.3">
      <c r="A63" s="11">
        <v>60</v>
      </c>
      <c r="B63" s="12"/>
      <c r="C63" s="12"/>
      <c r="E63" s="8"/>
      <c r="F63" s="8"/>
      <c r="I63" s="9"/>
    </row>
    <row r="64" spans="1:9" x14ac:dyDescent="0.3">
      <c r="A64" s="11">
        <v>61</v>
      </c>
      <c r="B64" s="12"/>
      <c r="C64" s="12"/>
      <c r="E64" s="8"/>
      <c r="F64" s="8"/>
      <c r="I64" s="9"/>
    </row>
    <row r="65" spans="1:9" x14ac:dyDescent="0.3">
      <c r="A65" s="11">
        <v>62</v>
      </c>
      <c r="B65" s="12"/>
      <c r="C65" s="12"/>
      <c r="E65" s="8"/>
      <c r="F65" s="8"/>
      <c r="I65" s="9"/>
    </row>
    <row r="66" spans="1:9" x14ac:dyDescent="0.3">
      <c r="A66" s="11">
        <v>63</v>
      </c>
      <c r="B66" s="12"/>
      <c r="C66" s="12"/>
      <c r="E66" s="8"/>
      <c r="F66" s="8"/>
      <c r="I66" s="9"/>
    </row>
    <row r="67" spans="1:9" x14ac:dyDescent="0.3">
      <c r="A67" s="11">
        <v>64</v>
      </c>
      <c r="B67" s="12"/>
      <c r="C67" s="12"/>
      <c r="E67" s="8"/>
      <c r="F67" s="8"/>
      <c r="I67" s="9"/>
    </row>
    <row r="68" spans="1:9" x14ac:dyDescent="0.3">
      <c r="A68" s="11">
        <v>65</v>
      </c>
      <c r="B68" s="12"/>
      <c r="C68" s="12"/>
      <c r="E68" s="8"/>
      <c r="F68" s="8"/>
      <c r="I68" s="9"/>
    </row>
    <row r="69" spans="1:9" x14ac:dyDescent="0.3">
      <c r="A69" s="11">
        <v>66</v>
      </c>
      <c r="B69" s="12"/>
      <c r="C69" s="12"/>
      <c r="E69" s="8"/>
      <c r="F69" s="8"/>
      <c r="I69" s="9"/>
    </row>
    <row r="70" spans="1:9" x14ac:dyDescent="0.3">
      <c r="A70" s="11">
        <v>67</v>
      </c>
      <c r="B70" s="12"/>
      <c r="C70" s="12"/>
      <c r="E70" s="8"/>
      <c r="F70" s="8"/>
      <c r="I70" s="9"/>
    </row>
    <row r="71" spans="1:9" x14ac:dyDescent="0.3">
      <c r="A71" s="11">
        <v>68</v>
      </c>
      <c r="B71" s="12"/>
      <c r="C71" s="12"/>
      <c r="E71" s="8"/>
      <c r="F71" s="8"/>
      <c r="I71" s="9"/>
    </row>
    <row r="72" spans="1:9" x14ac:dyDescent="0.3">
      <c r="A72" s="11">
        <v>69</v>
      </c>
      <c r="B72" s="12"/>
      <c r="C72" s="12"/>
      <c r="E72" s="8"/>
      <c r="F72" s="8"/>
      <c r="I72" s="9"/>
    </row>
    <row r="73" spans="1:9" x14ac:dyDescent="0.3">
      <c r="A73" s="11">
        <v>70</v>
      </c>
      <c r="B73" s="12"/>
      <c r="C73" s="12"/>
      <c r="E73" s="8"/>
      <c r="F73" s="8"/>
      <c r="I73" s="9"/>
    </row>
    <row r="74" spans="1:9" x14ac:dyDescent="0.3">
      <c r="A74" s="11">
        <v>71</v>
      </c>
      <c r="B74" s="12"/>
      <c r="C74" s="12"/>
      <c r="E74" s="8"/>
      <c r="F74" s="8"/>
      <c r="I74" s="9"/>
    </row>
    <row r="75" spans="1:9" x14ac:dyDescent="0.3">
      <c r="A75" s="11">
        <v>72</v>
      </c>
      <c r="B75" s="12"/>
      <c r="C75" s="12"/>
      <c r="E75" s="8"/>
      <c r="F75" s="8"/>
      <c r="I75" s="9"/>
    </row>
    <row r="76" spans="1:9" x14ac:dyDescent="0.3">
      <c r="A76" s="11">
        <v>73</v>
      </c>
      <c r="B76" s="12"/>
      <c r="C76" s="12"/>
      <c r="E76" s="8"/>
      <c r="F76" s="8"/>
      <c r="I76" s="9"/>
    </row>
    <row r="77" spans="1:9" x14ac:dyDescent="0.3">
      <c r="A77" s="11">
        <v>74</v>
      </c>
      <c r="B77" s="12"/>
      <c r="C77" s="12"/>
      <c r="E77" s="8"/>
      <c r="F77" s="8"/>
      <c r="I77" s="9"/>
    </row>
    <row r="78" spans="1:9" x14ac:dyDescent="0.3">
      <c r="A78" s="11">
        <v>75</v>
      </c>
      <c r="B78" s="12"/>
      <c r="C78" s="12"/>
      <c r="E78" s="8"/>
      <c r="F78" s="8"/>
      <c r="I78" s="9"/>
    </row>
    <row r="79" spans="1:9" x14ac:dyDescent="0.3">
      <c r="A79" s="11">
        <v>76</v>
      </c>
      <c r="B79" s="12"/>
      <c r="C79" s="12"/>
      <c r="E79" s="8"/>
      <c r="F79" s="8"/>
      <c r="I79" s="9"/>
    </row>
    <row r="80" spans="1:9" x14ac:dyDescent="0.3">
      <c r="A80" s="11">
        <v>77</v>
      </c>
      <c r="B80" s="12"/>
      <c r="C80" s="12"/>
      <c r="E80" s="8"/>
      <c r="F80" s="8"/>
      <c r="I80" s="9"/>
    </row>
    <row r="81" spans="1:9" x14ac:dyDescent="0.3">
      <c r="A81" s="11">
        <v>78</v>
      </c>
      <c r="B81" s="12"/>
      <c r="C81" s="12"/>
      <c r="E81" s="8"/>
      <c r="F81" s="8"/>
      <c r="I81" s="9"/>
    </row>
    <row r="82" spans="1:9" x14ac:dyDescent="0.3">
      <c r="A82" s="11">
        <v>1</v>
      </c>
      <c r="B82" s="12"/>
      <c r="C82" s="12"/>
    </row>
    <row r="83" spans="1:9" x14ac:dyDescent="0.3">
      <c r="A83" s="11">
        <v>2</v>
      </c>
      <c r="B83" s="12"/>
      <c r="C83" s="12"/>
    </row>
    <row r="84" spans="1:9" x14ac:dyDescent="0.3">
      <c r="A84" s="11">
        <v>3</v>
      </c>
      <c r="B84" s="12"/>
      <c r="C84" s="12"/>
    </row>
    <row r="85" spans="1:9" x14ac:dyDescent="0.3">
      <c r="A85" s="11">
        <v>4</v>
      </c>
      <c r="B85" s="12"/>
      <c r="C85" s="12"/>
    </row>
    <row r="86" spans="1:9" x14ac:dyDescent="0.3">
      <c r="A86" s="11">
        <v>5</v>
      </c>
      <c r="B86" s="12"/>
      <c r="C86" s="12"/>
    </row>
    <row r="87" spans="1:9" x14ac:dyDescent="0.3">
      <c r="A87" s="11">
        <v>6</v>
      </c>
      <c r="B87" s="12"/>
      <c r="C87" s="12"/>
    </row>
    <row r="88" spans="1:9" x14ac:dyDescent="0.3">
      <c r="A88" s="11">
        <v>7</v>
      </c>
      <c r="B88" s="12"/>
      <c r="C88" s="12"/>
    </row>
    <row r="89" spans="1:9" x14ac:dyDescent="0.3">
      <c r="A89" s="11">
        <v>8</v>
      </c>
      <c r="B89" s="12"/>
      <c r="C89" s="12"/>
    </row>
    <row r="90" spans="1:9" x14ac:dyDescent="0.3">
      <c r="A90" s="11">
        <v>9</v>
      </c>
      <c r="B90" s="12"/>
      <c r="C90" s="12"/>
    </row>
    <row r="91" spans="1:9" x14ac:dyDescent="0.3">
      <c r="A91" s="11">
        <v>10</v>
      </c>
      <c r="B91" s="12"/>
      <c r="C91" s="12"/>
    </row>
    <row r="92" spans="1:9" x14ac:dyDescent="0.3">
      <c r="A92" s="11">
        <v>11</v>
      </c>
      <c r="B92" s="12"/>
      <c r="C92" s="12"/>
    </row>
    <row r="93" spans="1:9" x14ac:dyDescent="0.3">
      <c r="A93" s="11">
        <v>12</v>
      </c>
      <c r="B93" s="12"/>
      <c r="C93" s="12"/>
    </row>
    <row r="94" spans="1:9" x14ac:dyDescent="0.3">
      <c r="A94" s="11">
        <v>13</v>
      </c>
      <c r="B94" s="12"/>
      <c r="C94" s="12"/>
    </row>
    <row r="95" spans="1:9" x14ac:dyDescent="0.3">
      <c r="A95" s="11">
        <v>14</v>
      </c>
      <c r="B95" s="12"/>
      <c r="C95" s="12"/>
    </row>
    <row r="96" spans="1:9" x14ac:dyDescent="0.3">
      <c r="A96" s="11">
        <v>15</v>
      </c>
      <c r="B96" s="12"/>
      <c r="C96" s="12"/>
    </row>
    <row r="97" spans="1:3" x14ac:dyDescent="0.3">
      <c r="A97" s="11">
        <v>16</v>
      </c>
      <c r="B97" s="12"/>
      <c r="C97" s="12"/>
    </row>
    <row r="98" spans="1:3" x14ac:dyDescent="0.3">
      <c r="A98" s="11">
        <v>17</v>
      </c>
      <c r="B98" s="12"/>
      <c r="C98" s="12"/>
    </row>
    <row r="99" spans="1:3" x14ac:dyDescent="0.3">
      <c r="A99" s="11">
        <v>18</v>
      </c>
      <c r="B99" s="12"/>
      <c r="C99" s="12"/>
    </row>
    <row r="100" spans="1:3" x14ac:dyDescent="0.3">
      <c r="A100" s="11">
        <v>19</v>
      </c>
      <c r="B100" s="12"/>
      <c r="C100" s="12"/>
    </row>
    <row r="101" spans="1:3" x14ac:dyDescent="0.3">
      <c r="A101" s="11">
        <v>20</v>
      </c>
      <c r="B101" s="12"/>
      <c r="C101" s="12"/>
    </row>
    <row r="102" spans="1:3" x14ac:dyDescent="0.3">
      <c r="A102" s="11">
        <v>21</v>
      </c>
      <c r="B102" s="12"/>
      <c r="C102" s="12"/>
    </row>
    <row r="103" spans="1:3" x14ac:dyDescent="0.3">
      <c r="A103" s="11">
        <v>22</v>
      </c>
      <c r="B103" s="12"/>
      <c r="C103" s="12"/>
    </row>
    <row r="104" spans="1:3" x14ac:dyDescent="0.3">
      <c r="A104" s="11">
        <v>23</v>
      </c>
      <c r="B104" s="12"/>
      <c r="C104" s="12"/>
    </row>
    <row r="105" spans="1:3" x14ac:dyDescent="0.3">
      <c r="A105" s="11">
        <v>24</v>
      </c>
      <c r="B105" s="12"/>
      <c r="C105" s="12"/>
    </row>
    <row r="106" spans="1:3" x14ac:dyDescent="0.3">
      <c r="A106" s="11">
        <v>25</v>
      </c>
      <c r="B106" s="12"/>
      <c r="C106" s="12"/>
    </row>
    <row r="107" spans="1:3" x14ac:dyDescent="0.3">
      <c r="A107" s="11">
        <v>26</v>
      </c>
      <c r="B107" s="12"/>
      <c r="C107" s="12"/>
    </row>
    <row r="108" spans="1:3" x14ac:dyDescent="0.3">
      <c r="A108" s="11">
        <v>27</v>
      </c>
      <c r="B108" s="12"/>
      <c r="C108" s="12"/>
    </row>
    <row r="109" spans="1:3" x14ac:dyDescent="0.3">
      <c r="A109" s="11">
        <v>28</v>
      </c>
      <c r="B109" s="12"/>
      <c r="C109" s="12"/>
    </row>
    <row r="110" spans="1:3" x14ac:dyDescent="0.3">
      <c r="A110" s="11">
        <v>29</v>
      </c>
      <c r="B110" s="12"/>
      <c r="C110" s="12"/>
    </row>
    <row r="111" spans="1:3" x14ac:dyDescent="0.3">
      <c r="A111" s="11">
        <v>30</v>
      </c>
      <c r="B111" s="12"/>
      <c r="C111" s="12"/>
    </row>
    <row r="112" spans="1:3" x14ac:dyDescent="0.3">
      <c r="A112" s="11">
        <v>31</v>
      </c>
      <c r="B112" s="12"/>
      <c r="C112" s="12"/>
    </row>
    <row r="113" spans="1:3" x14ac:dyDescent="0.3">
      <c r="A113" s="11">
        <v>32</v>
      </c>
      <c r="B113" s="12"/>
      <c r="C113" s="12"/>
    </row>
    <row r="114" spans="1:3" x14ac:dyDescent="0.3">
      <c r="A114" s="11">
        <v>33</v>
      </c>
      <c r="B114" s="12"/>
      <c r="C114" s="12"/>
    </row>
    <row r="115" spans="1:3" x14ac:dyDescent="0.3">
      <c r="A115" s="11">
        <v>34</v>
      </c>
      <c r="B115" s="12"/>
      <c r="C115" s="12"/>
    </row>
    <row r="116" spans="1:3" x14ac:dyDescent="0.3">
      <c r="A116" s="11">
        <v>35</v>
      </c>
      <c r="B116" s="12"/>
      <c r="C116" s="12"/>
    </row>
    <row r="117" spans="1:3" x14ac:dyDescent="0.3">
      <c r="A117" s="11">
        <v>36</v>
      </c>
      <c r="B117" s="12"/>
      <c r="C1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ecroo</cp:lastModifiedBy>
  <dcterms:created xsi:type="dcterms:W3CDTF">2022-05-09T17:02:20Z</dcterms:created>
  <dcterms:modified xsi:type="dcterms:W3CDTF">2022-05-09T17:02:48Z</dcterms:modified>
</cp:coreProperties>
</file>