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895" windowHeight="10620"/>
  </bookViews>
  <sheets>
    <sheet name="MokeInstream" sheetId="1" r:id="rId1"/>
    <sheet name="CS Fry instream" sheetId="3" r:id="rId2"/>
    <sheet name="CS Juvenile instream" sheetId="6" r:id="rId3"/>
  </sheets>
  <calcPr calcId="145621"/>
</workbook>
</file>

<file path=xl/calcChain.xml><?xml version="1.0" encoding="utf-8"?>
<calcChain xmlns="http://schemas.openxmlformats.org/spreadsheetml/2006/main">
  <c r="H6" i="1" l="1"/>
  <c r="F6" i="1"/>
  <c r="F5" i="1"/>
  <c r="H5" i="1"/>
  <c r="B19" i="1"/>
  <c r="B20" i="1"/>
  <c r="B21" i="1"/>
  <c r="B22" i="1"/>
  <c r="B23" i="1"/>
  <c r="B24" i="1"/>
  <c r="B25" i="1"/>
  <c r="B26" i="1"/>
  <c r="B27" i="1"/>
  <c r="B18" i="1"/>
  <c r="B13" i="1"/>
  <c r="B14" i="1"/>
  <c r="B12" i="1"/>
  <c r="C19" i="1"/>
  <c r="C20" i="1"/>
  <c r="C21" i="1"/>
  <c r="C22" i="1"/>
  <c r="C23" i="1"/>
  <c r="C24" i="1"/>
  <c r="C25" i="1"/>
  <c r="C26" i="1"/>
  <c r="C27" i="1"/>
  <c r="C18" i="1"/>
  <c r="C13" i="1"/>
  <c r="C14" i="1"/>
  <c r="C12" i="1"/>
  <c r="P27" i="1" l="1"/>
  <c r="P26" i="1"/>
  <c r="P25" i="1"/>
  <c r="P24" i="1"/>
  <c r="P23" i="1"/>
  <c r="P22" i="1"/>
  <c r="P21" i="1"/>
  <c r="P20" i="1"/>
  <c r="P19" i="1"/>
  <c r="P18" i="1"/>
  <c r="J19" i="1"/>
  <c r="J20" i="1"/>
  <c r="J21" i="1"/>
  <c r="J22" i="1"/>
  <c r="J23" i="1"/>
  <c r="J24" i="1"/>
  <c r="J25" i="1"/>
  <c r="J26" i="1"/>
  <c r="J27" i="1"/>
  <c r="J18" i="1"/>
  <c r="E36" i="6" l="1"/>
  <c r="C36" i="6"/>
  <c r="E32" i="6"/>
  <c r="C32" i="6"/>
  <c r="E30" i="6"/>
  <c r="C30" i="6"/>
  <c r="C29" i="6"/>
  <c r="C28" i="6"/>
  <c r="C27" i="6"/>
  <c r="E32" i="3"/>
  <c r="E36" i="3"/>
  <c r="E30" i="3"/>
  <c r="C28" i="3"/>
  <c r="C29" i="3"/>
  <c r="C30" i="3"/>
  <c r="C32" i="3"/>
  <c r="C36" i="3"/>
  <c r="C27" i="3"/>
</calcChain>
</file>

<file path=xl/sharedStrings.xml><?xml version="1.0" encoding="utf-8"?>
<sst xmlns="http://schemas.openxmlformats.org/spreadsheetml/2006/main" count="68" uniqueCount="32">
  <si>
    <t>Flow</t>
  </si>
  <si>
    <t>Fish Screen (ft^2/1000 ft)</t>
  </si>
  <si>
    <t>Post-project SHIRA (ft^2/1000 ft)</t>
  </si>
  <si>
    <t>Spillway (ft^2/1000 ft)</t>
  </si>
  <si>
    <t>Pre-project SHIRA (ft^2/1000 ft)</t>
  </si>
  <si>
    <t>1986-1987</t>
  </si>
  <si>
    <t>SHIRA 2017</t>
  </si>
  <si>
    <t>SHIRA 1999</t>
  </si>
  <si>
    <t>FS 86/87</t>
  </si>
  <si>
    <t>Spillway 86/87</t>
  </si>
  <si>
    <t>Upper 1.33 km</t>
  </si>
  <si>
    <t>Post-project SHIRA all (1.33km)</t>
  </si>
  <si>
    <t>Pre-project SHIRA all (1.33km)</t>
  </si>
  <si>
    <t>SHIRA</t>
  </si>
  <si>
    <t>1.1 RM</t>
  </si>
  <si>
    <t>Below SHIRA to Elliot Rd.</t>
  </si>
  <si>
    <r>
      <t>Fall-run fry (ft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</si>
  <si>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r>
      <t>Fall-run juvenile (ft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</si>
  <si>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t>RM 64 to 62.9</t>
  </si>
  <si>
    <t>Pasture</t>
  </si>
  <si>
    <t>Bruella</t>
  </si>
  <si>
    <t>Juv Average (ft^2/1000ft)</t>
  </si>
  <si>
    <t>Fry Average (ft^2/1000ft)</t>
  </si>
  <si>
    <t>1999 SHIRA juvenile (ft^2/1000 ft)</t>
  </si>
  <si>
    <t>1999 SHIRA fry (ft^2/1000 ft)</t>
  </si>
  <si>
    <t>RM 62.9-53.5</t>
  </si>
  <si>
    <t>9.4 RM</t>
  </si>
  <si>
    <t>RM 53.5 to 28.8</t>
  </si>
  <si>
    <t>24.7 RM</t>
  </si>
  <si>
    <t>Below Elliot Rd to approx. tidal influence</t>
  </si>
  <si>
    <t>fry WUA (~300cfs) total (acres)</t>
  </si>
  <si>
    <t>Juv WUA (~300cfs) total (acres)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</si>
</sst>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4"/>
      <color rgb="FF000000"/>
      <name val="Arial"/>
    </font>
    <font>
      <sz val="12"/>
      <color rgb="FF000000"/>
      <name val="Arial"/>
    </font>
    <font>
      <sz val="13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3" fontId="1" fillId="0" borderId="0" xfId="0" applyNumberFormat="1" applyFont="1"/>
    <xf numFmtId="0" fontId="2" fillId="0" borderId="0" xfId="0" applyFont="1"/>
    <xf numFmtId="1" fontId="3" fillId="0" borderId="0" xfId="0" applyNumberFormat="1" applyFont="1" applyAlignment="1">
      <alignment horizontal="left" vertical="top"/>
    </xf>
    <xf numFmtId="1" fontId="1" fillId="0" borderId="0" xfId="0" applyNumberFormat="1" applyFont="1"/>
    <xf numFmtId="1" fontId="3" fillId="0" borderId="0" xfId="0" applyNumberFormat="1" applyFont="1" applyAlignment="1">
      <alignment horizontal="right" vertical="top" wrapText="1"/>
    </xf>
    <xf numFmtId="1" fontId="3" fillId="0" borderId="0" xfId="0" applyNumberFormat="1" applyFont="1" applyAlignment="1">
      <alignment horizontal="left" vertical="top" wrapText="1"/>
    </xf>
    <xf numFmtId="1" fontId="4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3" fontId="0" fillId="0" borderId="0" xfId="0" applyNumberFormat="1" applyFont="1" applyAlignment="1"/>
    <xf numFmtId="0" fontId="6" fillId="0" borderId="0" xfId="0" applyFont="1" applyAlignment="1"/>
    <xf numFmtId="0" fontId="0" fillId="0" borderId="1" xfId="0" applyFont="1" applyBorder="1" applyAlignment="1"/>
    <xf numFmtId="3" fontId="0" fillId="2" borderId="0" xfId="0" applyNumberFormat="1" applyFont="1" applyFill="1" applyAlignment="1"/>
    <xf numFmtId="0" fontId="0" fillId="0" borderId="0" xfId="0"/>
    <xf numFmtId="3" fontId="0" fillId="0" borderId="0" xfId="0" applyNumberFormat="1" applyFont="1" applyFill="1" applyAlignment="1"/>
    <xf numFmtId="3" fontId="0" fillId="2" borderId="0" xfId="0" applyNumberFormat="1" applyFill="1"/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3" fontId="0" fillId="0" borderId="0" xfId="0" applyNumberFormat="1"/>
    <xf numFmtId="0" fontId="0" fillId="0" borderId="0" xfId="0" applyFont="1" applyFill="1" applyAlignment="1"/>
    <xf numFmtId="0" fontId="6" fillId="0" borderId="0" xfId="0" applyFont="1" applyFill="1" applyAlignment="1"/>
    <xf numFmtId="0" fontId="8" fillId="0" borderId="0" xfId="0" applyFont="1" applyAlignment="1"/>
    <xf numFmtId="0" fontId="8" fillId="0" borderId="0" xfId="0" applyFont="1" applyFill="1" applyAlignmen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2" xfId="0" applyFont="1" applyBorder="1" applyAlignment="1"/>
    <xf numFmtId="0" fontId="6" fillId="0" borderId="2" xfId="0" applyFont="1" applyBorder="1"/>
    <xf numFmtId="3" fontId="6" fillId="0" borderId="0" xfId="0" applyNumberFormat="1" applyFont="1"/>
    <xf numFmtId="3" fontId="6" fillId="0" borderId="0" xfId="0" applyNumberFormat="1" applyFont="1" applyAlignment="1"/>
    <xf numFmtId="1" fontId="6" fillId="0" borderId="0" xfId="0" applyNumberFormat="1" applyFont="1" applyAlignment="1">
      <alignment horizontal="right" vertical="top"/>
    </xf>
    <xf numFmtId="0" fontId="8" fillId="0" borderId="1" xfId="0" applyFont="1" applyBorder="1" applyAlignment="1"/>
    <xf numFmtId="0" fontId="10" fillId="3" borderId="0" xfId="0" applyFont="1" applyFill="1" applyAlignment="1"/>
    <xf numFmtId="0" fontId="11" fillId="0" borderId="0" xfId="0" applyFont="1" applyFill="1" applyAlignment="1"/>
    <xf numFmtId="3" fontId="11" fillId="0" borderId="0" xfId="0" applyNumberFormat="1" applyFont="1" applyFill="1" applyAlignment="1"/>
    <xf numFmtId="0" fontId="11" fillId="0" borderId="0" xfId="0" applyFont="1" applyAlignment="1"/>
    <xf numFmtId="0" fontId="12" fillId="0" borderId="0" xfId="0" applyFont="1" applyAlignment="1"/>
    <xf numFmtId="3" fontId="13" fillId="0" borderId="0" xfId="0" applyNumberFormat="1" applyFont="1" applyFill="1" applyAlignment="1"/>
    <xf numFmtId="0" fontId="13" fillId="0" borderId="0" xfId="0" applyFont="1" applyFill="1" applyAlignment="1"/>
    <xf numFmtId="0" fontId="13" fillId="0" borderId="0" xfId="0" applyFont="1" applyAlignment="1"/>
    <xf numFmtId="0" fontId="10" fillId="3" borderId="0" xfId="0" applyFont="1" applyFill="1" applyAlignment="1">
      <alignment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38017982572877"/>
          <c:y val="6.0202879083985264E-2"/>
          <c:w val="0.7609048611339827"/>
          <c:h val="0.777356709672084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'CS Fry instream'!$K$2</c:f>
              <c:strCache>
                <c:ptCount val="1"/>
                <c:pt idx="0">
                  <c:v>SHIRA 2017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diamond"/>
            <c:size val="4"/>
          </c:marker>
          <c:xVal>
            <c:numRef>
              <c:f>'CS Fry instream'!$J$3:$J$8</c:f>
              <c:numCache>
                <c:formatCode>General</c:formatCode>
                <c:ptCount val="6"/>
                <c:pt idx="0">
                  <c:v>105</c:v>
                </c:pt>
                <c:pt idx="1">
                  <c:v>140</c:v>
                </c:pt>
                <c:pt idx="2">
                  <c:v>180</c:v>
                </c:pt>
                <c:pt idx="3">
                  <c:v>272</c:v>
                </c:pt>
                <c:pt idx="4">
                  <c:v>459</c:v>
                </c:pt>
                <c:pt idx="5">
                  <c:v>899</c:v>
                </c:pt>
              </c:numCache>
            </c:numRef>
          </c:xVal>
          <c:yVal>
            <c:numRef>
              <c:f>'CS Fry instream'!$K$3:$K$8</c:f>
              <c:numCache>
                <c:formatCode>#,##0</c:formatCode>
                <c:ptCount val="6"/>
                <c:pt idx="0">
                  <c:v>43596.254436090225</c:v>
                </c:pt>
                <c:pt idx="1">
                  <c:v>45358.823458646613</c:v>
                </c:pt>
                <c:pt idx="2">
                  <c:v>46705.443609022557</c:v>
                </c:pt>
                <c:pt idx="3">
                  <c:v>46889.011127819547</c:v>
                </c:pt>
                <c:pt idx="4">
                  <c:v>45697.541052631583</c:v>
                </c:pt>
                <c:pt idx="5">
                  <c:v>40608.526917293231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'CS Fry instream'!$K$11</c:f>
              <c:strCache>
                <c:ptCount val="1"/>
                <c:pt idx="0">
                  <c:v>SHIRA 1999</c:v>
                </c:pt>
              </c:strCache>
            </c:strRef>
          </c:tx>
          <c:spPr>
            <a:ln w="19050"/>
          </c:spPr>
          <c:marker>
            <c:symbol val="diamond"/>
            <c:size val="4"/>
          </c:marker>
          <c:xVal>
            <c:numRef>
              <c:f>'CS Fry instream'!$J$12:$J$14</c:f>
              <c:numCache>
                <c:formatCode>General</c:formatCode>
                <c:ptCount val="3"/>
                <c:pt idx="0">
                  <c:v>272</c:v>
                </c:pt>
                <c:pt idx="1">
                  <c:v>459</c:v>
                </c:pt>
                <c:pt idx="2">
                  <c:v>899</c:v>
                </c:pt>
              </c:numCache>
            </c:numRef>
          </c:xVal>
          <c:yVal>
            <c:numRef>
              <c:f>'CS Fry instream'!$K$12:$K$14</c:f>
              <c:numCache>
                <c:formatCode>#,##0</c:formatCode>
                <c:ptCount val="3"/>
                <c:pt idx="0">
                  <c:v>35173.745339636502</c:v>
                </c:pt>
                <c:pt idx="1">
                  <c:v>31512.653233082707</c:v>
                </c:pt>
                <c:pt idx="2">
                  <c:v>23805.567518796994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'CS Fry instream'!$N$2</c:f>
              <c:strCache>
                <c:ptCount val="1"/>
                <c:pt idx="0">
                  <c:v>FS 86/87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diamond"/>
            <c:size val="4"/>
          </c:marker>
          <c:xVal>
            <c:numRef>
              <c:f>'CS Fry instream'!$M$3:$M$12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'CS Fry instream'!$N$3:$N$12</c:f>
              <c:numCache>
                <c:formatCode>#,##0</c:formatCode>
                <c:ptCount val="10"/>
                <c:pt idx="0">
                  <c:v>13363</c:v>
                </c:pt>
                <c:pt idx="1">
                  <c:v>14070</c:v>
                </c:pt>
                <c:pt idx="2">
                  <c:v>11182</c:v>
                </c:pt>
                <c:pt idx="3">
                  <c:v>9397</c:v>
                </c:pt>
                <c:pt idx="4">
                  <c:v>8192</c:v>
                </c:pt>
                <c:pt idx="5">
                  <c:v>7690</c:v>
                </c:pt>
                <c:pt idx="6">
                  <c:v>7494</c:v>
                </c:pt>
                <c:pt idx="7">
                  <c:v>7225</c:v>
                </c:pt>
                <c:pt idx="8">
                  <c:v>6928</c:v>
                </c:pt>
                <c:pt idx="9">
                  <c:v>6710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'CS Fry instream'!$N$14</c:f>
              <c:strCache>
                <c:ptCount val="1"/>
                <c:pt idx="0">
                  <c:v>Spillway 86/87</c:v>
                </c:pt>
              </c:strCache>
            </c:strRef>
          </c:tx>
          <c:spPr>
            <a:ln w="19050"/>
          </c:spPr>
          <c:marker>
            <c:symbol val="diamond"/>
            <c:size val="4"/>
          </c:marker>
          <c:xVal>
            <c:numRef>
              <c:f>'CS Fry instream'!$M$15:$M$24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'CS Fry instream'!$N$15:$N$24</c:f>
              <c:numCache>
                <c:formatCode>#,##0</c:formatCode>
                <c:ptCount val="10"/>
                <c:pt idx="0">
                  <c:v>31834</c:v>
                </c:pt>
                <c:pt idx="1">
                  <c:v>24344</c:v>
                </c:pt>
                <c:pt idx="2">
                  <c:v>17834</c:v>
                </c:pt>
                <c:pt idx="3">
                  <c:v>13889</c:v>
                </c:pt>
                <c:pt idx="4">
                  <c:v>8607</c:v>
                </c:pt>
                <c:pt idx="5">
                  <c:v>7337</c:v>
                </c:pt>
                <c:pt idx="6">
                  <c:v>6388</c:v>
                </c:pt>
                <c:pt idx="7">
                  <c:v>5797</c:v>
                </c:pt>
                <c:pt idx="8">
                  <c:v>5700</c:v>
                </c:pt>
                <c:pt idx="9">
                  <c:v>5692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3248"/>
        <c:axId val="117255168"/>
      </c:scatterChart>
      <c:valAx>
        <c:axId val="1172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55168"/>
        <c:crosses val="autoZero"/>
        <c:crossBetween val="midCat"/>
      </c:valAx>
      <c:valAx>
        <c:axId val="117255168"/>
        <c:scaling>
          <c:orientation val="minMax"/>
          <c:max val="6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WUA (ft^2/1,000 ft)</a:t>
                </a:r>
              </a:p>
            </c:rich>
          </c:tx>
          <c:layout>
            <c:manualLayout>
              <c:xMode val="edge"/>
              <c:yMode val="edge"/>
              <c:x val="1.9300867617749715E-2"/>
              <c:y val="0.216221440979174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17253248"/>
        <c:crosses val="autoZero"/>
        <c:crossBetween val="midCat"/>
        <c:majorUnit val="100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774009031342657"/>
          <c:y val="4.274053754185618E-2"/>
          <c:w val="0.23616146573724364"/>
          <c:h val="0.19069074217119208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38017982572877"/>
          <c:y val="6.0202879083985264E-2"/>
          <c:w val="0.7609048611339827"/>
          <c:h val="0.777356709672084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'CS Juvenile instream'!$K$2</c:f>
              <c:strCache>
                <c:ptCount val="1"/>
                <c:pt idx="0">
                  <c:v>SHIRA 2017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diamond"/>
            <c:size val="4"/>
          </c:marker>
          <c:xVal>
            <c:numRef>
              <c:f>'CS Juvenile instream'!$J$3:$J$8</c:f>
              <c:numCache>
                <c:formatCode>General</c:formatCode>
                <c:ptCount val="6"/>
                <c:pt idx="0">
                  <c:v>105</c:v>
                </c:pt>
                <c:pt idx="1">
                  <c:v>140</c:v>
                </c:pt>
                <c:pt idx="2">
                  <c:v>180</c:v>
                </c:pt>
                <c:pt idx="3">
                  <c:v>272</c:v>
                </c:pt>
                <c:pt idx="4">
                  <c:v>459</c:v>
                </c:pt>
                <c:pt idx="5">
                  <c:v>899</c:v>
                </c:pt>
              </c:numCache>
            </c:numRef>
          </c:xVal>
          <c:yVal>
            <c:numRef>
              <c:f>'CS Juvenile instream'!$K$3:$K$8</c:f>
              <c:numCache>
                <c:formatCode>#,##0</c:formatCode>
                <c:ptCount val="6"/>
                <c:pt idx="0">
                  <c:v>40325.997802307138</c:v>
                </c:pt>
                <c:pt idx="1">
                  <c:v>43170.378511328789</c:v>
                </c:pt>
                <c:pt idx="2">
                  <c:v>44570.821197156758</c:v>
                </c:pt>
                <c:pt idx="3">
                  <c:v>43944.248521552159</c:v>
                </c:pt>
                <c:pt idx="4">
                  <c:v>40729.718063534317</c:v>
                </c:pt>
                <c:pt idx="5">
                  <c:v>38262.158265630482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'CS Juvenile instream'!$K$11</c:f>
              <c:strCache>
                <c:ptCount val="1"/>
                <c:pt idx="0">
                  <c:v>SHIRA 1999</c:v>
                </c:pt>
              </c:strCache>
            </c:strRef>
          </c:tx>
          <c:spPr>
            <a:ln w="19050"/>
          </c:spPr>
          <c:marker>
            <c:symbol val="diamond"/>
            <c:size val="4"/>
          </c:marker>
          <c:xVal>
            <c:numRef>
              <c:f>'CS Juvenile instream'!$J$12:$J$14</c:f>
              <c:numCache>
                <c:formatCode>General</c:formatCode>
                <c:ptCount val="3"/>
                <c:pt idx="0">
                  <c:v>272</c:v>
                </c:pt>
                <c:pt idx="1">
                  <c:v>459</c:v>
                </c:pt>
                <c:pt idx="2">
                  <c:v>899</c:v>
                </c:pt>
              </c:numCache>
            </c:numRef>
          </c:xVal>
          <c:yVal>
            <c:numRef>
              <c:f>'CS Juvenile instream'!$K$12:$K$14</c:f>
              <c:numCache>
                <c:formatCode>#,##0</c:formatCode>
                <c:ptCount val="3"/>
                <c:pt idx="0">
                  <c:v>47814.58663626117</c:v>
                </c:pt>
                <c:pt idx="1">
                  <c:v>41740.060512542914</c:v>
                </c:pt>
                <c:pt idx="2">
                  <c:v>32304.612553464751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'CS Juvenile instream'!$N$2</c:f>
              <c:strCache>
                <c:ptCount val="1"/>
                <c:pt idx="0">
                  <c:v>FS 86/87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diamond"/>
            <c:size val="4"/>
          </c:marker>
          <c:xVal>
            <c:numRef>
              <c:f>'CS Juvenile instream'!$M$3:$M$12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'CS Juvenile instream'!$N$3:$N$12</c:f>
              <c:numCache>
                <c:formatCode>#,##0</c:formatCode>
                <c:ptCount val="10"/>
                <c:pt idx="0">
                  <c:v>13364</c:v>
                </c:pt>
                <c:pt idx="1">
                  <c:v>14817</c:v>
                </c:pt>
                <c:pt idx="2">
                  <c:v>13780</c:v>
                </c:pt>
                <c:pt idx="3">
                  <c:v>11900</c:v>
                </c:pt>
                <c:pt idx="4">
                  <c:v>11138</c:v>
                </c:pt>
                <c:pt idx="5">
                  <c:v>9554</c:v>
                </c:pt>
                <c:pt idx="6">
                  <c:v>8484</c:v>
                </c:pt>
                <c:pt idx="7">
                  <c:v>7900</c:v>
                </c:pt>
                <c:pt idx="8">
                  <c:v>7327</c:v>
                </c:pt>
                <c:pt idx="9">
                  <c:v>6595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'CS Juvenile instream'!$N$14</c:f>
              <c:strCache>
                <c:ptCount val="1"/>
                <c:pt idx="0">
                  <c:v>Spillway 86/87</c:v>
                </c:pt>
              </c:strCache>
            </c:strRef>
          </c:tx>
          <c:spPr>
            <a:ln w="19050"/>
          </c:spPr>
          <c:marker>
            <c:symbol val="diamond"/>
            <c:size val="4"/>
          </c:marker>
          <c:xVal>
            <c:numRef>
              <c:f>'CS Juvenile instream'!$M$15:$M$24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'CS Juvenile instream'!$N$15:$N$24</c:f>
              <c:numCache>
                <c:formatCode>#,##0</c:formatCode>
                <c:ptCount val="10"/>
                <c:pt idx="0">
                  <c:v>42641</c:v>
                </c:pt>
                <c:pt idx="1">
                  <c:v>29454</c:v>
                </c:pt>
                <c:pt idx="2">
                  <c:v>26712</c:v>
                </c:pt>
                <c:pt idx="3">
                  <c:v>21280</c:v>
                </c:pt>
                <c:pt idx="4">
                  <c:v>14319</c:v>
                </c:pt>
                <c:pt idx="5">
                  <c:v>11274</c:v>
                </c:pt>
                <c:pt idx="6">
                  <c:v>9219</c:v>
                </c:pt>
                <c:pt idx="7">
                  <c:v>7690</c:v>
                </c:pt>
                <c:pt idx="8">
                  <c:v>6615</c:v>
                </c:pt>
                <c:pt idx="9">
                  <c:v>5630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4976"/>
        <c:axId val="117579776"/>
      </c:scatterChart>
      <c:valAx>
        <c:axId val="1172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79776"/>
        <c:crosses val="autoZero"/>
        <c:crossBetween val="midCat"/>
      </c:valAx>
      <c:valAx>
        <c:axId val="117579776"/>
        <c:scaling>
          <c:orientation val="minMax"/>
          <c:max val="6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WUA (ft^2/1,000 ft)</a:t>
                </a:r>
              </a:p>
            </c:rich>
          </c:tx>
          <c:layout>
            <c:manualLayout>
              <c:xMode val="edge"/>
              <c:yMode val="edge"/>
              <c:x val="1.9300867617749715E-2"/>
              <c:y val="0.216221440979174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17294976"/>
        <c:crosses val="autoZero"/>
        <c:crossBetween val="midCat"/>
        <c:majorUnit val="100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774009031342657"/>
          <c:y val="4.274053754185618E-2"/>
          <c:w val="0.23616146573724364"/>
          <c:h val="0.19069074217119208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638176</xdr:colOff>
      <xdr:row>21</xdr:row>
      <xdr:rowOff>147310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905500" cy="3547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487891</xdr:colOff>
      <xdr:row>21</xdr:row>
      <xdr:rowOff>152399</xdr:rowOff>
    </xdr:from>
    <xdr:to>
      <xdr:col>16</xdr:col>
      <xdr:colOff>19050</xdr:colOff>
      <xdr:row>34</xdr:row>
      <xdr:rowOff>124881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638176</xdr:colOff>
      <xdr:row>21</xdr:row>
      <xdr:rowOff>147310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905500" cy="3547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403225</xdr:colOff>
      <xdr:row>24</xdr:row>
      <xdr:rowOff>227541</xdr:rowOff>
    </xdr:from>
    <xdr:to>
      <xdr:col>15</xdr:col>
      <xdr:colOff>543984</xdr:colOff>
      <xdr:row>39</xdr:row>
      <xdr:rowOff>46564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zoomScale="80" zoomScaleNormal="80" workbookViewId="0">
      <selection activeCell="S7" sqref="S7"/>
    </sheetView>
  </sheetViews>
  <sheetFormatPr defaultColWidth="14.42578125" defaultRowHeight="15.75" customHeight="1" x14ac:dyDescent="0.2"/>
  <cols>
    <col min="1" max="2" width="16.85546875" customWidth="1"/>
    <col min="3" max="3" width="16.140625" customWidth="1"/>
    <col min="4" max="5" width="5" customWidth="1"/>
    <col min="6" max="6" width="11.5703125" customWidth="1"/>
    <col min="7" max="7" width="10.85546875" customWidth="1"/>
    <col min="8" max="8" width="11.5703125" customWidth="1"/>
    <col min="9" max="26" width="8.7109375" customWidth="1"/>
  </cols>
  <sheetData>
    <row r="1" spans="1:17" ht="44.25" customHeight="1" x14ac:dyDescent="0.25">
      <c r="A1" s="25" t="s">
        <v>13</v>
      </c>
      <c r="B1" s="25" t="s">
        <v>18</v>
      </c>
      <c r="C1" s="25" t="s">
        <v>14</v>
      </c>
      <c r="D1" s="23"/>
      <c r="E1" s="23"/>
      <c r="F1" s="41" t="s">
        <v>30</v>
      </c>
      <c r="H1" s="41" t="s">
        <v>31</v>
      </c>
    </row>
    <row r="2" spans="1:17" ht="15" customHeight="1" x14ac:dyDescent="0.25">
      <c r="A2" s="27" t="s">
        <v>0</v>
      </c>
      <c r="B2" s="28" t="s">
        <v>16</v>
      </c>
      <c r="C2" s="28" t="s">
        <v>17</v>
      </c>
      <c r="D2" s="23"/>
      <c r="E2" s="23"/>
      <c r="F2" s="23">
        <v>204601</v>
      </c>
      <c r="H2">
        <v>191751.4781288201</v>
      </c>
    </row>
    <row r="3" spans="1:17" ht="15" customHeight="1" x14ac:dyDescent="0.25">
      <c r="A3" s="12">
        <v>105</v>
      </c>
      <c r="B3" s="30">
        <v>190233</v>
      </c>
      <c r="C3" s="30">
        <v>175963.17938670766</v>
      </c>
      <c r="D3" s="23"/>
      <c r="E3" s="23"/>
      <c r="F3" s="23">
        <v>1745743.328696839</v>
      </c>
      <c r="H3">
        <v>2373133.5639309147</v>
      </c>
    </row>
    <row r="4" spans="1:17" ht="15" customHeight="1" x14ac:dyDescent="0.25">
      <c r="A4" s="12">
        <v>140</v>
      </c>
      <c r="B4" s="29">
        <v>197924</v>
      </c>
      <c r="C4" s="29">
        <v>188374.68313670368</v>
      </c>
      <c r="D4" s="23"/>
      <c r="E4" s="23"/>
      <c r="F4" s="32">
        <v>1697396.844</v>
      </c>
      <c r="H4" s="13">
        <v>2264347.7999999998</v>
      </c>
    </row>
    <row r="5" spans="1:17" ht="15" customHeight="1" x14ac:dyDescent="0.25">
      <c r="A5" s="12">
        <v>180</v>
      </c>
      <c r="B5" s="30">
        <v>203800</v>
      </c>
      <c r="C5" s="30">
        <v>194485.53868838088</v>
      </c>
      <c r="D5" s="24"/>
      <c r="E5" s="24"/>
      <c r="F5" s="24">
        <f>SUM(F2:F4)</f>
        <v>3647741.1726968391</v>
      </c>
      <c r="G5" s="21"/>
      <c r="H5" s="21">
        <f>SUM(H2:H4)</f>
        <v>4829232.8420597352</v>
      </c>
      <c r="I5" s="21"/>
      <c r="J5" s="21"/>
      <c r="K5" s="21"/>
    </row>
    <row r="6" spans="1:17" ht="15" customHeight="1" x14ac:dyDescent="0.25">
      <c r="A6" s="12">
        <v>272</v>
      </c>
      <c r="B6" s="30">
        <v>204601</v>
      </c>
      <c r="C6" s="30">
        <v>191751.4781288201</v>
      </c>
      <c r="D6" s="24"/>
      <c r="E6" s="24"/>
      <c r="F6" s="33">
        <f>F5*0.0000229568</f>
        <v>83.740464553366792</v>
      </c>
      <c r="G6" s="22"/>
      <c r="H6" s="33">
        <f>H5*0.0000229568</f>
        <v>110.86373250859693</v>
      </c>
      <c r="I6" s="21"/>
      <c r="J6" s="22"/>
      <c r="K6" s="21"/>
    </row>
    <row r="7" spans="1:17" ht="15" customHeight="1" x14ac:dyDescent="0.25">
      <c r="A7" s="12">
        <v>459</v>
      </c>
      <c r="B7" s="29">
        <v>199402</v>
      </c>
      <c r="C7" s="29">
        <v>177724.81963418849</v>
      </c>
      <c r="D7" s="23"/>
      <c r="E7" s="23"/>
      <c r="F7" s="23"/>
    </row>
    <row r="8" spans="1:17" ht="15" customHeight="1" x14ac:dyDescent="0.25">
      <c r="A8" s="12">
        <v>899</v>
      </c>
      <c r="B8" s="29">
        <v>177196</v>
      </c>
      <c r="C8" s="29">
        <v>166957.58035855822</v>
      </c>
      <c r="D8" s="23"/>
      <c r="E8" s="23"/>
    </row>
    <row r="9" spans="1:17" ht="15" customHeight="1" x14ac:dyDescent="0.2">
      <c r="D9" s="21"/>
      <c r="E9" s="21"/>
      <c r="G9" s="21"/>
      <c r="H9" s="21"/>
      <c r="I9" s="21"/>
      <c r="J9" s="22"/>
      <c r="K9" s="21"/>
    </row>
    <row r="10" spans="1:17" ht="27.75" customHeight="1" x14ac:dyDescent="0.2">
      <c r="A10" s="26" t="s">
        <v>15</v>
      </c>
      <c r="B10" s="25" t="s">
        <v>25</v>
      </c>
      <c r="C10" s="25" t="s">
        <v>26</v>
      </c>
      <c r="D10" s="21"/>
      <c r="E10" s="21"/>
      <c r="G10" s="21"/>
      <c r="H10" s="21"/>
      <c r="I10" s="21"/>
      <c r="J10" s="21"/>
      <c r="K10" s="21"/>
    </row>
    <row r="11" spans="1:17" ht="15" customHeight="1" x14ac:dyDescent="0.25">
      <c r="A11" s="27" t="s">
        <v>0</v>
      </c>
      <c r="B11" s="28" t="s">
        <v>16</v>
      </c>
      <c r="C11" s="28" t="s">
        <v>17</v>
      </c>
      <c r="D11" s="21"/>
      <c r="E11" s="16"/>
      <c r="F11" s="34" t="s">
        <v>24</v>
      </c>
      <c r="G11" s="34"/>
      <c r="H11" s="35" t="s">
        <v>23</v>
      </c>
      <c r="I11" s="35"/>
      <c r="J11" s="34"/>
      <c r="K11" s="34"/>
      <c r="L11" s="36"/>
      <c r="M11" s="36"/>
      <c r="N11" s="36"/>
      <c r="O11" s="36"/>
      <c r="P11" s="36"/>
      <c r="Q11" s="36"/>
    </row>
    <row r="12" spans="1:17" ht="15" customHeight="1" x14ac:dyDescent="0.25">
      <c r="A12">
        <v>272</v>
      </c>
      <c r="B12" s="11">
        <f>F12*5.28*9.4</f>
        <v>1745743.328696839</v>
      </c>
      <c r="C12" s="11">
        <f>H12*5.28*9.4</f>
        <v>2373133.5639309147</v>
      </c>
      <c r="D12" s="21"/>
      <c r="E12" s="16"/>
      <c r="F12" s="37">
        <v>35173.745339636502</v>
      </c>
      <c r="G12" s="34"/>
      <c r="H12" s="36">
        <v>47814.58663626117</v>
      </c>
      <c r="I12" s="35"/>
      <c r="J12" s="34"/>
      <c r="K12" s="34"/>
      <c r="L12" s="36"/>
      <c r="M12" s="36"/>
      <c r="N12" s="36"/>
      <c r="O12" s="36"/>
      <c r="P12" s="36"/>
      <c r="Q12" s="36"/>
    </row>
    <row r="13" spans="1:17" ht="15" customHeight="1" x14ac:dyDescent="0.2">
      <c r="A13" s="2">
        <v>459</v>
      </c>
      <c r="B13" s="11">
        <f t="shared" ref="B13:B14" si="0">F13*5.28*9.4</f>
        <v>1564036.0052643612</v>
      </c>
      <c r="C13" s="11">
        <f t="shared" ref="C13:C14" si="1">H13*5.28*9.4</f>
        <v>2071642.68335853</v>
      </c>
      <c r="D13" s="21"/>
      <c r="E13" s="16"/>
      <c r="F13" s="34">
        <v>31512.653233082707</v>
      </c>
      <c r="G13" s="34"/>
      <c r="H13" s="36">
        <v>41740.060512542914</v>
      </c>
      <c r="I13" s="35"/>
      <c r="J13" s="34"/>
      <c r="K13" s="34"/>
      <c r="L13" s="36"/>
      <c r="M13" s="36"/>
      <c r="N13" s="36"/>
      <c r="O13" s="36"/>
      <c r="P13" s="36"/>
      <c r="Q13" s="36"/>
    </row>
    <row r="14" spans="1:17" ht="15" customHeight="1" x14ac:dyDescent="0.2">
      <c r="A14">
        <v>899</v>
      </c>
      <c r="B14" s="11">
        <f t="shared" si="0"/>
        <v>1181517.9270929324</v>
      </c>
      <c r="C14" s="11">
        <f t="shared" si="1"/>
        <v>1603342.5302535628</v>
      </c>
      <c r="D14" s="21"/>
      <c r="E14" s="16"/>
      <c r="F14" s="35">
        <v>23805.567518796994</v>
      </c>
      <c r="G14" s="34"/>
      <c r="H14" s="36">
        <v>32304.612553464751</v>
      </c>
      <c r="I14" s="35"/>
      <c r="J14" s="34"/>
      <c r="K14" s="34"/>
      <c r="L14" s="36"/>
      <c r="M14" s="36"/>
      <c r="N14" s="36"/>
      <c r="O14" s="36"/>
      <c r="P14" s="36"/>
      <c r="Q14" s="36"/>
    </row>
    <row r="15" spans="1:17" ht="15" customHeight="1" x14ac:dyDescent="0.25">
      <c r="B15" s="1"/>
      <c r="D15" s="21"/>
      <c r="E15" s="16"/>
      <c r="F15" s="35"/>
      <c r="G15" s="34"/>
      <c r="H15" s="35"/>
      <c r="I15" s="35"/>
      <c r="J15" s="34"/>
      <c r="K15" s="34"/>
      <c r="L15" s="36"/>
      <c r="M15" s="36"/>
      <c r="N15" s="36"/>
      <c r="O15" s="36"/>
      <c r="P15" s="36"/>
      <c r="Q15" s="36"/>
    </row>
    <row r="16" spans="1:17" ht="38.25" customHeight="1" x14ac:dyDescent="0.2">
      <c r="A16" s="26" t="s">
        <v>29</v>
      </c>
      <c r="B16" s="25" t="s">
        <v>27</v>
      </c>
      <c r="C16" s="25" t="s">
        <v>28</v>
      </c>
      <c r="D16" s="21"/>
      <c r="E16" s="16"/>
      <c r="F16" s="36"/>
      <c r="G16" s="36"/>
      <c r="H16" s="36"/>
      <c r="I16" s="36"/>
      <c r="J16" s="36"/>
      <c r="K16" s="34"/>
      <c r="L16" s="36"/>
      <c r="M16" s="36"/>
      <c r="N16" s="36"/>
      <c r="O16" s="36"/>
      <c r="P16" s="36"/>
      <c r="Q16" s="36"/>
    </row>
    <row r="17" spans="1:17" ht="15" customHeight="1" x14ac:dyDescent="0.25">
      <c r="A17" s="27" t="s">
        <v>0</v>
      </c>
      <c r="B17" s="28" t="s">
        <v>16</v>
      </c>
      <c r="C17" s="28" t="s">
        <v>17</v>
      </c>
      <c r="D17" s="22"/>
      <c r="E17" s="16"/>
      <c r="F17" s="38" t="s">
        <v>1</v>
      </c>
      <c r="G17" s="39" t="s">
        <v>3</v>
      </c>
      <c r="H17" s="38" t="s">
        <v>19</v>
      </c>
      <c r="I17" s="38" t="s">
        <v>20</v>
      </c>
      <c r="J17" s="39" t="s">
        <v>21</v>
      </c>
      <c r="K17" s="39"/>
      <c r="L17" s="38" t="s">
        <v>1</v>
      </c>
      <c r="M17" s="39" t="s">
        <v>3</v>
      </c>
      <c r="N17" s="38" t="s">
        <v>19</v>
      </c>
      <c r="O17" s="38" t="s">
        <v>20</v>
      </c>
      <c r="P17" s="39" t="s">
        <v>22</v>
      </c>
      <c r="Q17" s="40"/>
    </row>
    <row r="18" spans="1:17" ht="15" customHeight="1" x14ac:dyDescent="0.2">
      <c r="A18" s="31">
        <v>100</v>
      </c>
      <c r="B18" s="11">
        <f>P18*5.28*24.7</f>
        <v>3041855.3880000003</v>
      </c>
      <c r="C18" s="11">
        <f>J18*5.28*24.7</f>
        <v>2953465.9440000001</v>
      </c>
      <c r="D18" s="21"/>
      <c r="E18" s="21"/>
      <c r="F18" s="39">
        <v>13364</v>
      </c>
      <c r="G18" s="39">
        <v>42641</v>
      </c>
      <c r="H18" s="39">
        <v>32275</v>
      </c>
      <c r="I18" s="39">
        <v>2306</v>
      </c>
      <c r="J18" s="38">
        <f>AVERAGE(F18:I18)</f>
        <v>22646.5</v>
      </c>
      <c r="K18" s="39"/>
      <c r="L18" s="39">
        <v>13363</v>
      </c>
      <c r="M18" s="39">
        <v>31834</v>
      </c>
      <c r="N18" s="39">
        <v>35717</v>
      </c>
      <c r="O18" s="39">
        <v>12383</v>
      </c>
      <c r="P18" s="38">
        <f>AVERAGE(L18:O18)</f>
        <v>23324.25</v>
      </c>
      <c r="Q18" s="40"/>
    </row>
    <row r="19" spans="1:17" ht="15" customHeight="1" x14ac:dyDescent="0.2">
      <c r="A19" s="31">
        <v>200</v>
      </c>
      <c r="B19" s="11">
        <f t="shared" ref="B19:B27" si="2">P19*5.28*24.7</f>
        <v>2302787.9159999997</v>
      </c>
      <c r="C19" s="11">
        <f t="shared" ref="C19:C27" si="3">J19*5.28*24.7</f>
        <v>2427433.0079999999</v>
      </c>
      <c r="D19" s="21"/>
      <c r="E19" s="21"/>
      <c r="F19" s="40">
        <v>14817</v>
      </c>
      <c r="G19" s="40">
        <v>29454</v>
      </c>
      <c r="H19" s="39">
        <v>27926</v>
      </c>
      <c r="I19" s="39">
        <v>2255</v>
      </c>
      <c r="J19" s="38">
        <f t="shared" ref="J19:J27" si="4">AVERAGE(F19:I19)</f>
        <v>18613</v>
      </c>
      <c r="K19" s="39"/>
      <c r="L19" s="40">
        <v>14070</v>
      </c>
      <c r="M19" s="40">
        <v>24344</v>
      </c>
      <c r="N19" s="39">
        <v>24344</v>
      </c>
      <c r="O19" s="39">
        <v>7871</v>
      </c>
      <c r="P19" s="38">
        <f t="shared" ref="P19:P27" si="5">AVERAGE(L19:O19)</f>
        <v>17657.25</v>
      </c>
      <c r="Q19" s="40"/>
    </row>
    <row r="20" spans="1:17" ht="15" customHeight="1" x14ac:dyDescent="0.2">
      <c r="A20" s="31">
        <v>300</v>
      </c>
      <c r="B20" s="11">
        <f t="shared" si="2"/>
        <v>1697396.844</v>
      </c>
      <c r="C20" s="11">
        <f t="shared" si="3"/>
        <v>2264347.7999999998</v>
      </c>
      <c r="F20" s="40">
        <v>13780</v>
      </c>
      <c r="G20" s="40">
        <v>26712</v>
      </c>
      <c r="H20" s="40">
        <v>27018</v>
      </c>
      <c r="I20" s="40">
        <v>1940</v>
      </c>
      <c r="J20" s="38">
        <f t="shared" si="4"/>
        <v>17362.5</v>
      </c>
      <c r="K20" s="40"/>
      <c r="L20" s="40">
        <v>11182</v>
      </c>
      <c r="M20" s="40">
        <v>17834</v>
      </c>
      <c r="N20" s="40">
        <v>17563</v>
      </c>
      <c r="O20" s="40">
        <v>5482</v>
      </c>
      <c r="P20" s="38">
        <f t="shared" si="5"/>
        <v>13015.25</v>
      </c>
      <c r="Q20" s="40"/>
    </row>
    <row r="21" spans="1:17" ht="15" customHeight="1" x14ac:dyDescent="0.2">
      <c r="A21" s="31">
        <v>400</v>
      </c>
      <c r="B21" s="11">
        <f t="shared" si="2"/>
        <v>1304290.4160000002</v>
      </c>
      <c r="C21" s="11">
        <f t="shared" si="3"/>
        <v>1845386.4</v>
      </c>
      <c r="F21" s="40">
        <v>11900</v>
      </c>
      <c r="G21" s="40">
        <v>21280</v>
      </c>
      <c r="H21" s="40">
        <v>21678</v>
      </c>
      <c r="I21" s="40">
        <v>1742</v>
      </c>
      <c r="J21" s="38">
        <f t="shared" si="4"/>
        <v>14150</v>
      </c>
      <c r="K21" s="40"/>
      <c r="L21" s="40">
        <v>9397</v>
      </c>
      <c r="M21" s="40">
        <v>13889</v>
      </c>
      <c r="N21" s="40">
        <v>12543</v>
      </c>
      <c r="O21" s="40">
        <v>4175</v>
      </c>
      <c r="P21" s="38">
        <f t="shared" si="5"/>
        <v>10001</v>
      </c>
      <c r="Q21" s="40"/>
    </row>
    <row r="22" spans="1:17" ht="15" customHeight="1" x14ac:dyDescent="0.2">
      <c r="A22" s="31">
        <v>500</v>
      </c>
      <c r="B22" s="11">
        <f t="shared" si="2"/>
        <v>924192.98400000005</v>
      </c>
      <c r="C22" s="11">
        <f t="shared" si="3"/>
        <v>1359391.176</v>
      </c>
      <c r="F22" s="40">
        <v>11138</v>
      </c>
      <c r="G22" s="40">
        <v>14319</v>
      </c>
      <c r="H22" s="40">
        <v>14639</v>
      </c>
      <c r="I22" s="40">
        <v>1598</v>
      </c>
      <c r="J22" s="38">
        <f t="shared" si="4"/>
        <v>10423.5</v>
      </c>
      <c r="K22" s="40"/>
      <c r="L22" s="40">
        <v>8192</v>
      </c>
      <c r="M22" s="40">
        <v>8607</v>
      </c>
      <c r="N22" s="40">
        <v>8148</v>
      </c>
      <c r="O22" s="40">
        <v>3399</v>
      </c>
      <c r="P22" s="38">
        <f t="shared" si="5"/>
        <v>7086.5</v>
      </c>
      <c r="Q22" s="40"/>
    </row>
    <row r="23" spans="1:17" ht="15" customHeight="1" x14ac:dyDescent="0.2">
      <c r="A23" s="31">
        <v>600</v>
      </c>
      <c r="B23" s="11">
        <f t="shared" si="2"/>
        <v>795961.45199999993</v>
      </c>
      <c r="C23" s="11">
        <f t="shared" si="3"/>
        <v>1111405.152</v>
      </c>
      <c r="F23" s="39">
        <v>9554</v>
      </c>
      <c r="G23" s="39">
        <v>11274</v>
      </c>
      <c r="H23" s="40">
        <v>11646</v>
      </c>
      <c r="I23" s="40">
        <v>1614</v>
      </c>
      <c r="J23" s="38">
        <f t="shared" si="4"/>
        <v>8522</v>
      </c>
      <c r="K23" s="40"/>
      <c r="L23" s="39">
        <v>7690</v>
      </c>
      <c r="M23" s="39">
        <v>7337</v>
      </c>
      <c r="N23" s="39">
        <v>6482</v>
      </c>
      <c r="O23" s="39">
        <v>2904</v>
      </c>
      <c r="P23" s="38">
        <f t="shared" si="5"/>
        <v>6103.25</v>
      </c>
      <c r="Q23" s="40"/>
    </row>
    <row r="24" spans="1:17" ht="15" customHeight="1" x14ac:dyDescent="0.2">
      <c r="A24" s="31">
        <v>700</v>
      </c>
      <c r="B24" s="11">
        <f t="shared" si="2"/>
        <v>735937.48800000001</v>
      </c>
      <c r="C24" s="11">
        <f t="shared" si="3"/>
        <v>853344.49199999997</v>
      </c>
      <c r="D24" s="21"/>
      <c r="E24" s="21"/>
      <c r="F24" s="40">
        <v>8484</v>
      </c>
      <c r="G24" s="40">
        <v>9219</v>
      </c>
      <c r="H24" s="39">
        <v>6510</v>
      </c>
      <c r="I24" s="39">
        <v>1960</v>
      </c>
      <c r="J24" s="38">
        <f t="shared" si="4"/>
        <v>6543.25</v>
      </c>
      <c r="K24" s="39"/>
      <c r="L24" s="40">
        <v>7494</v>
      </c>
      <c r="M24" s="40">
        <v>6388</v>
      </c>
      <c r="N24" s="39">
        <v>5330</v>
      </c>
      <c r="O24" s="39">
        <v>3360</v>
      </c>
      <c r="P24" s="38">
        <f t="shared" si="5"/>
        <v>5643</v>
      </c>
      <c r="Q24" s="40"/>
    </row>
    <row r="25" spans="1:17" ht="15" customHeight="1" x14ac:dyDescent="0.2">
      <c r="A25" s="31">
        <v>800</v>
      </c>
      <c r="B25" s="11">
        <f t="shared" si="2"/>
        <v>691009.17599999998</v>
      </c>
      <c r="C25" s="11">
        <f t="shared" si="3"/>
        <v>821686.00799999991</v>
      </c>
      <c r="F25" s="40">
        <v>7900</v>
      </c>
      <c r="G25" s="40">
        <v>7690</v>
      </c>
      <c r="H25" s="39">
        <v>7749</v>
      </c>
      <c r="I25" s="39">
        <v>1863</v>
      </c>
      <c r="J25" s="38">
        <f t="shared" si="4"/>
        <v>6300.5</v>
      </c>
      <c r="K25" s="40"/>
      <c r="L25" s="40">
        <v>7225</v>
      </c>
      <c r="M25" s="40">
        <v>5797</v>
      </c>
      <c r="N25" s="39">
        <v>4666</v>
      </c>
      <c r="O25" s="39">
        <v>3506</v>
      </c>
      <c r="P25" s="38">
        <f t="shared" si="5"/>
        <v>5298.5</v>
      </c>
      <c r="Q25" s="40"/>
    </row>
    <row r="26" spans="1:17" ht="15" customHeight="1" x14ac:dyDescent="0.2">
      <c r="A26" s="31">
        <v>900</v>
      </c>
      <c r="B26" s="11">
        <f t="shared" si="2"/>
        <v>658829.02800000005</v>
      </c>
      <c r="C26" s="11">
        <f t="shared" si="3"/>
        <v>723580.57200000004</v>
      </c>
      <c r="F26" s="40">
        <v>7327</v>
      </c>
      <c r="G26" s="40">
        <v>6615</v>
      </c>
      <c r="H26" s="39">
        <v>6438</v>
      </c>
      <c r="I26" s="39">
        <v>1813</v>
      </c>
      <c r="J26" s="38">
        <f t="shared" si="4"/>
        <v>5548.25</v>
      </c>
      <c r="K26" s="40"/>
      <c r="L26" s="40">
        <v>6928</v>
      </c>
      <c r="M26" s="40">
        <v>5700</v>
      </c>
      <c r="N26" s="39">
        <v>4245</v>
      </c>
      <c r="O26" s="39">
        <v>3334</v>
      </c>
      <c r="P26" s="38">
        <f t="shared" si="5"/>
        <v>5051.75</v>
      </c>
      <c r="Q26" s="40"/>
    </row>
    <row r="27" spans="1:17" ht="15" customHeight="1" x14ac:dyDescent="0.2">
      <c r="A27" s="31">
        <v>1000</v>
      </c>
      <c r="B27" s="11">
        <f t="shared" si="2"/>
        <v>579210.06000000006</v>
      </c>
      <c r="C27" s="11">
        <f t="shared" si="3"/>
        <v>634343.424</v>
      </c>
      <c r="F27" s="40">
        <v>6595</v>
      </c>
      <c r="G27" s="40">
        <v>5630</v>
      </c>
      <c r="H27" s="39">
        <v>5454</v>
      </c>
      <c r="I27" s="39">
        <v>1777</v>
      </c>
      <c r="J27" s="38">
        <f t="shared" si="4"/>
        <v>4864</v>
      </c>
      <c r="K27" s="40"/>
      <c r="L27" s="40">
        <v>6710</v>
      </c>
      <c r="M27" s="40">
        <v>5692</v>
      </c>
      <c r="N27" s="39">
        <v>3980</v>
      </c>
      <c r="O27" s="39">
        <v>1383</v>
      </c>
      <c r="P27" s="38">
        <f t="shared" si="5"/>
        <v>4441.25</v>
      </c>
      <c r="Q27" s="40"/>
    </row>
    <row r="28" spans="1:17" ht="15" x14ac:dyDescent="0.25">
      <c r="B28" s="1"/>
    </row>
    <row r="31" spans="1:17" ht="18" x14ac:dyDescent="0.25">
      <c r="A31" s="3"/>
      <c r="B31" s="4"/>
    </row>
    <row r="32" spans="1:17" ht="18" x14ac:dyDescent="0.25">
      <c r="A32" s="3"/>
      <c r="B32" s="4"/>
    </row>
    <row r="33" spans="1:2" ht="18" x14ac:dyDescent="0.25">
      <c r="A33" s="3"/>
      <c r="B33" s="4"/>
    </row>
    <row r="34" spans="1:2" ht="18" x14ac:dyDescent="0.25">
      <c r="A34" s="3"/>
      <c r="B34" s="4"/>
    </row>
    <row r="35" spans="1:2" ht="18" x14ac:dyDescent="0.25">
      <c r="A35" s="3"/>
      <c r="B35" s="4"/>
    </row>
    <row r="36" spans="1:2" ht="18" x14ac:dyDescent="0.25">
      <c r="A36" s="3"/>
      <c r="B36" s="4"/>
    </row>
    <row r="37" spans="1:2" ht="18" x14ac:dyDescent="0.25">
      <c r="A37" s="3"/>
      <c r="B37" s="4"/>
    </row>
    <row r="38" spans="1:2" ht="18" x14ac:dyDescent="0.25">
      <c r="A38" s="3"/>
      <c r="B38" s="4"/>
    </row>
    <row r="39" spans="1:2" ht="18" x14ac:dyDescent="0.25">
      <c r="A39" s="3"/>
      <c r="B39" s="4"/>
    </row>
    <row r="40" spans="1:2" ht="18" x14ac:dyDescent="0.25">
      <c r="A40" s="3"/>
      <c r="B40" s="4"/>
    </row>
    <row r="44" spans="1:2" ht="12.75" x14ac:dyDescent="0.2"/>
    <row r="45" spans="1:2" ht="12.75" x14ac:dyDescent="0.2"/>
    <row r="46" spans="1:2" ht="18" x14ac:dyDescent="0.2">
      <c r="A46" s="3"/>
      <c r="B46" s="3"/>
    </row>
    <row r="47" spans="1:2" ht="18" x14ac:dyDescent="0.2">
      <c r="A47" s="3"/>
      <c r="B47" s="3"/>
    </row>
    <row r="48" spans="1:2" ht="18" x14ac:dyDescent="0.2">
      <c r="A48" s="3"/>
      <c r="B48" s="3"/>
    </row>
    <row r="49" spans="1:2" ht="18" x14ac:dyDescent="0.2">
      <c r="A49" s="3"/>
      <c r="B49" s="5"/>
    </row>
    <row r="50" spans="1:2" ht="18" x14ac:dyDescent="0.2">
      <c r="A50" s="3"/>
      <c r="B50" s="5"/>
    </row>
    <row r="51" spans="1:2" ht="18" x14ac:dyDescent="0.2">
      <c r="A51" s="3"/>
      <c r="B51" s="5"/>
    </row>
    <row r="52" spans="1:2" ht="18" x14ac:dyDescent="0.2">
      <c r="A52" s="3"/>
      <c r="B52" s="5"/>
    </row>
    <row r="53" spans="1:2" ht="18" x14ac:dyDescent="0.2">
      <c r="A53" s="3"/>
      <c r="B53" s="5"/>
    </row>
    <row r="54" spans="1:2" ht="18" x14ac:dyDescent="0.2">
      <c r="A54" s="3"/>
      <c r="B54" s="5"/>
    </row>
    <row r="55" spans="1:2" ht="18" x14ac:dyDescent="0.2">
      <c r="A55" s="3"/>
      <c r="B55" s="5"/>
    </row>
    <row r="57" spans="1:2" ht="12.75" x14ac:dyDescent="0.2"/>
    <row r="58" spans="1:2" ht="12.75" x14ac:dyDescent="0.2"/>
    <row r="59" spans="1:2" ht="18" x14ac:dyDescent="0.2">
      <c r="A59" s="3"/>
      <c r="B59" s="5"/>
    </row>
    <row r="60" spans="1:2" ht="18" x14ac:dyDescent="0.2">
      <c r="A60" s="3"/>
      <c r="B60" s="5"/>
    </row>
    <row r="61" spans="1:2" ht="18" x14ac:dyDescent="0.2">
      <c r="A61" s="3"/>
      <c r="B61" s="5"/>
    </row>
    <row r="62" spans="1:2" ht="18" x14ac:dyDescent="0.2">
      <c r="A62" s="3"/>
      <c r="B62" s="5"/>
    </row>
    <row r="63" spans="1:2" ht="18" x14ac:dyDescent="0.2">
      <c r="A63" s="3"/>
      <c r="B63" s="5"/>
    </row>
    <row r="64" spans="1:2" ht="18" x14ac:dyDescent="0.2">
      <c r="A64" s="3"/>
      <c r="B64" s="5"/>
    </row>
    <row r="65" spans="1:2" ht="18" x14ac:dyDescent="0.2">
      <c r="A65" s="3"/>
      <c r="B65" s="5"/>
    </row>
    <row r="66" spans="1:2" ht="18" x14ac:dyDescent="0.2">
      <c r="A66" s="3"/>
      <c r="B66" s="5"/>
    </row>
    <row r="67" spans="1:2" ht="18" x14ac:dyDescent="0.2">
      <c r="A67" s="3"/>
      <c r="B67" s="5"/>
    </row>
    <row r="68" spans="1:2" ht="18" x14ac:dyDescent="0.2">
      <c r="A68" s="3"/>
      <c r="B68" s="5"/>
    </row>
    <row r="70" spans="1:2" ht="12.75" x14ac:dyDescent="0.2"/>
    <row r="71" spans="1:2" ht="12.75" x14ac:dyDescent="0.2"/>
    <row r="72" spans="1:2" ht="18" x14ac:dyDescent="0.2">
      <c r="A72" s="6"/>
      <c r="B72" s="5"/>
    </row>
    <row r="73" spans="1:2" ht="18" x14ac:dyDescent="0.2">
      <c r="A73" s="6"/>
      <c r="B73" s="5"/>
    </row>
    <row r="74" spans="1:2" ht="18" x14ac:dyDescent="0.2">
      <c r="A74" s="6"/>
      <c r="B74" s="5"/>
    </row>
    <row r="75" spans="1:2" ht="18" x14ac:dyDescent="0.2">
      <c r="A75" s="6"/>
      <c r="B75" s="5"/>
    </row>
    <row r="76" spans="1:2" ht="18" x14ac:dyDescent="0.2">
      <c r="A76" s="6"/>
      <c r="B76" s="5"/>
    </row>
    <row r="77" spans="1:2" ht="18" x14ac:dyDescent="0.2">
      <c r="A77" s="6"/>
      <c r="B77" s="5"/>
    </row>
    <row r="78" spans="1:2" ht="18" x14ac:dyDescent="0.2">
      <c r="A78" s="6"/>
      <c r="B78" s="5"/>
    </row>
    <row r="79" spans="1:2" ht="18" x14ac:dyDescent="0.2">
      <c r="A79" s="6"/>
      <c r="B79" s="5"/>
    </row>
    <row r="80" spans="1:2" ht="18" x14ac:dyDescent="0.2">
      <c r="A80" s="6"/>
      <c r="B80" s="5"/>
    </row>
    <row r="81" spans="1:2" ht="18" x14ac:dyDescent="0.2">
      <c r="A81" s="6"/>
      <c r="B81" s="5"/>
    </row>
    <row r="82" spans="1:2" ht="18" x14ac:dyDescent="0.2">
      <c r="A82" s="6"/>
      <c r="B82" s="5"/>
    </row>
    <row r="83" spans="1:2" ht="18" x14ac:dyDescent="0.2">
      <c r="A83" s="6"/>
      <c r="B83" s="5"/>
    </row>
    <row r="84" spans="1:2" ht="12.75" x14ac:dyDescent="0.2"/>
    <row r="85" spans="1:2" ht="12.75" x14ac:dyDescent="0.2"/>
    <row r="86" spans="1:2" ht="18" x14ac:dyDescent="0.2">
      <c r="A86" s="6"/>
      <c r="B86" s="7"/>
    </row>
    <row r="87" spans="1:2" ht="18" x14ac:dyDescent="0.2">
      <c r="A87" s="6"/>
      <c r="B87" s="8"/>
    </row>
    <row r="88" spans="1:2" ht="18" x14ac:dyDescent="0.2">
      <c r="A88" s="6"/>
      <c r="B88" s="5"/>
    </row>
    <row r="89" spans="1:2" ht="18" x14ac:dyDescent="0.2">
      <c r="A89" s="9"/>
      <c r="B89" s="5"/>
    </row>
    <row r="90" spans="1:2" ht="18" x14ac:dyDescent="0.2">
      <c r="A90" s="6"/>
      <c r="B90" s="5"/>
    </row>
    <row r="91" spans="1:2" ht="18" x14ac:dyDescent="0.2">
      <c r="A91" s="6"/>
      <c r="B91" s="5"/>
    </row>
    <row r="92" spans="1:2" ht="18" x14ac:dyDescent="0.2">
      <c r="A92" s="6"/>
      <c r="B92" s="5"/>
    </row>
    <row r="93" spans="1:2" ht="18" x14ac:dyDescent="0.2">
      <c r="A93" s="6"/>
      <c r="B93" s="5"/>
    </row>
    <row r="94" spans="1:2" ht="18" x14ac:dyDescent="0.2">
      <c r="A94" s="6"/>
      <c r="B94" s="8"/>
    </row>
    <row r="95" spans="1:2" ht="18" x14ac:dyDescent="0.2">
      <c r="A95" s="10"/>
      <c r="B9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zoomScale="80" zoomScaleNormal="80" workbookViewId="0">
      <selection activeCell="F44" sqref="F44"/>
    </sheetView>
  </sheetViews>
  <sheetFormatPr defaultRowHeight="12.75" x14ac:dyDescent="0.2"/>
  <cols>
    <col min="1" max="1" width="7" customWidth="1"/>
    <col min="2" max="2" width="13.85546875" customWidth="1"/>
    <col min="3" max="3" width="13.5703125" customWidth="1"/>
    <col min="4" max="4" width="13.7109375" customWidth="1"/>
    <col min="5" max="5" width="11.42578125" customWidth="1"/>
    <col min="6" max="6" width="7.5703125" customWidth="1"/>
    <col min="7" max="7" width="11.85546875" customWidth="1"/>
    <col min="8" max="8" width="11.28515625" customWidth="1"/>
    <col min="11" max="11" width="11.7109375" customWidth="1"/>
    <col min="12" max="12" width="8.5703125" customWidth="1"/>
    <col min="13" max="13" width="8.42578125" customWidth="1"/>
  </cols>
  <sheetData>
    <row r="2" spans="10:15" x14ac:dyDescent="0.2">
      <c r="J2" s="12" t="s">
        <v>0</v>
      </c>
      <c r="K2" s="12" t="s">
        <v>6</v>
      </c>
      <c r="L2" s="12"/>
      <c r="M2" s="12" t="s">
        <v>0</v>
      </c>
      <c r="N2" s="12" t="s">
        <v>8</v>
      </c>
    </row>
    <row r="3" spans="10:15" x14ac:dyDescent="0.2">
      <c r="J3">
        <v>105</v>
      </c>
      <c r="K3" s="11">
        <v>43596.254436090225</v>
      </c>
      <c r="L3" s="20"/>
      <c r="M3" s="15">
        <v>100</v>
      </c>
      <c r="N3" s="11">
        <v>13363</v>
      </c>
      <c r="O3" s="15"/>
    </row>
    <row r="4" spans="10:15" x14ac:dyDescent="0.2">
      <c r="J4">
        <v>140</v>
      </c>
      <c r="K4" s="11">
        <v>45358.823458646613</v>
      </c>
      <c r="L4" s="11"/>
      <c r="M4" s="15">
        <v>200</v>
      </c>
      <c r="N4" s="11">
        <v>14070</v>
      </c>
      <c r="O4" s="15"/>
    </row>
    <row r="5" spans="10:15" x14ac:dyDescent="0.2">
      <c r="J5">
        <v>180</v>
      </c>
      <c r="K5" s="11">
        <v>46705.443609022557</v>
      </c>
      <c r="L5" s="11"/>
      <c r="M5" s="15">
        <v>300</v>
      </c>
      <c r="N5" s="14">
        <v>11182</v>
      </c>
      <c r="O5" s="15"/>
    </row>
    <row r="6" spans="10:15" x14ac:dyDescent="0.2">
      <c r="J6">
        <v>272</v>
      </c>
      <c r="K6" s="11">
        <v>46889.011127819547</v>
      </c>
      <c r="L6" s="11"/>
      <c r="M6" s="15">
        <v>400</v>
      </c>
      <c r="N6" s="20">
        <v>9397</v>
      </c>
      <c r="O6" s="15"/>
    </row>
    <row r="7" spans="10:15" x14ac:dyDescent="0.2">
      <c r="J7">
        <v>459</v>
      </c>
      <c r="K7" s="14">
        <v>45697.541052631583</v>
      </c>
      <c r="L7" s="11"/>
      <c r="M7" s="15">
        <v>500</v>
      </c>
      <c r="N7" s="20">
        <v>8192</v>
      </c>
      <c r="O7" s="15"/>
    </row>
    <row r="8" spans="10:15" x14ac:dyDescent="0.2">
      <c r="J8">
        <v>899</v>
      </c>
      <c r="K8" s="11">
        <v>40608.526917293231</v>
      </c>
      <c r="L8" s="11"/>
      <c r="M8" s="15">
        <v>600</v>
      </c>
      <c r="N8" s="20">
        <v>7690</v>
      </c>
      <c r="O8" s="15"/>
    </row>
    <row r="9" spans="10:15" x14ac:dyDescent="0.2">
      <c r="L9" s="11"/>
      <c r="M9">
        <v>700</v>
      </c>
      <c r="N9" s="20">
        <v>7494</v>
      </c>
      <c r="O9" s="15"/>
    </row>
    <row r="10" spans="10:15" x14ac:dyDescent="0.2">
      <c r="J10" s="15"/>
      <c r="K10" s="11"/>
      <c r="L10" s="11"/>
      <c r="M10">
        <v>800</v>
      </c>
      <c r="N10" s="20">
        <v>7225</v>
      </c>
      <c r="O10" s="15"/>
    </row>
    <row r="11" spans="10:15" x14ac:dyDescent="0.2">
      <c r="J11" s="12" t="s">
        <v>0</v>
      </c>
      <c r="K11" s="12" t="s">
        <v>7</v>
      </c>
      <c r="L11" s="11"/>
      <c r="M11">
        <v>900</v>
      </c>
      <c r="N11" s="11">
        <v>6928</v>
      </c>
    </row>
    <row r="12" spans="10:15" x14ac:dyDescent="0.2">
      <c r="J12">
        <v>272</v>
      </c>
      <c r="K12" s="11">
        <v>35173.745339636502</v>
      </c>
      <c r="L12" s="11"/>
      <c r="M12">
        <v>1000</v>
      </c>
      <c r="N12" s="11">
        <v>6710</v>
      </c>
    </row>
    <row r="13" spans="10:15" x14ac:dyDescent="0.2">
      <c r="J13">
        <v>459</v>
      </c>
      <c r="K13" s="11">
        <v>31512.653233082707</v>
      </c>
      <c r="L13" s="11"/>
      <c r="N13" s="11"/>
    </row>
    <row r="14" spans="10:15" x14ac:dyDescent="0.2">
      <c r="J14">
        <v>899</v>
      </c>
      <c r="K14" s="14">
        <v>23805.567518796994</v>
      </c>
      <c r="L14" s="11"/>
      <c r="M14" s="12" t="s">
        <v>0</v>
      </c>
      <c r="N14" s="12" t="s">
        <v>9</v>
      </c>
    </row>
    <row r="15" spans="10:15" x14ac:dyDescent="0.2">
      <c r="K15" s="11"/>
      <c r="L15" s="11"/>
      <c r="M15" s="15">
        <v>100</v>
      </c>
      <c r="N15" s="11">
        <v>31834</v>
      </c>
    </row>
    <row r="16" spans="10:15" x14ac:dyDescent="0.2">
      <c r="K16" s="11"/>
      <c r="L16" s="11"/>
      <c r="M16" s="15">
        <v>200</v>
      </c>
      <c r="N16" s="11">
        <v>24344</v>
      </c>
    </row>
    <row r="17" spans="1:14" x14ac:dyDescent="0.2">
      <c r="K17" s="11"/>
      <c r="L17" s="11"/>
      <c r="M17" s="15">
        <v>300</v>
      </c>
      <c r="N17" s="14">
        <v>17834</v>
      </c>
    </row>
    <row r="18" spans="1:14" x14ac:dyDescent="0.2">
      <c r="K18" s="11"/>
      <c r="L18" s="11"/>
      <c r="M18" s="15">
        <v>400</v>
      </c>
      <c r="N18" s="20">
        <v>13889</v>
      </c>
    </row>
    <row r="19" spans="1:14" x14ac:dyDescent="0.2">
      <c r="K19" s="11"/>
      <c r="L19" s="11"/>
      <c r="M19" s="15">
        <v>500</v>
      </c>
      <c r="N19" s="20">
        <v>8607</v>
      </c>
    </row>
    <row r="20" spans="1:14" x14ac:dyDescent="0.2">
      <c r="K20" s="11"/>
      <c r="L20" s="11"/>
      <c r="M20" s="15">
        <v>600</v>
      </c>
      <c r="N20" s="20">
        <v>7337</v>
      </c>
    </row>
    <row r="21" spans="1:14" x14ac:dyDescent="0.2">
      <c r="M21">
        <v>700</v>
      </c>
      <c r="N21" s="20">
        <v>6388</v>
      </c>
    </row>
    <row r="22" spans="1:14" x14ac:dyDescent="0.2">
      <c r="M22">
        <v>800</v>
      </c>
      <c r="N22" s="20">
        <v>5797</v>
      </c>
    </row>
    <row r="23" spans="1:14" ht="21.75" customHeight="1" x14ac:dyDescent="0.2">
      <c r="A23" s="18" t="s">
        <v>10</v>
      </c>
      <c r="B23" s="13"/>
      <c r="C23" s="13"/>
      <c r="D23" s="13"/>
      <c r="E23" s="13"/>
      <c r="F23" s="13"/>
      <c r="G23" s="13"/>
      <c r="H23" s="13"/>
      <c r="M23">
        <v>900</v>
      </c>
      <c r="N23" s="11">
        <v>5700</v>
      </c>
    </row>
    <row r="24" spans="1:14" ht="16.5" customHeight="1" x14ac:dyDescent="0.2">
      <c r="B24" s="42">
        <v>2017</v>
      </c>
      <c r="C24" s="42"/>
      <c r="D24" s="42">
        <v>1999</v>
      </c>
      <c r="E24" s="42"/>
      <c r="G24" s="42" t="s">
        <v>5</v>
      </c>
      <c r="H24" s="42"/>
      <c r="M24">
        <v>1000</v>
      </c>
      <c r="N24" s="11">
        <v>5692</v>
      </c>
    </row>
    <row r="25" spans="1:14" ht="41.25" customHeight="1" x14ac:dyDescent="0.2">
      <c r="A25" s="18" t="s">
        <v>0</v>
      </c>
      <c r="B25" s="19" t="s">
        <v>11</v>
      </c>
      <c r="C25" s="19" t="s">
        <v>2</v>
      </c>
      <c r="D25" s="19" t="s">
        <v>12</v>
      </c>
      <c r="E25" s="19" t="s">
        <v>4</v>
      </c>
      <c r="F25" s="18" t="s">
        <v>0</v>
      </c>
      <c r="G25" s="19" t="s">
        <v>1</v>
      </c>
      <c r="H25" s="19" t="s">
        <v>3</v>
      </c>
      <c r="I25" s="15"/>
      <c r="J25" s="15"/>
    </row>
    <row r="26" spans="1:14" ht="7.5" customHeight="1" x14ac:dyDescent="0.2">
      <c r="F26" s="15"/>
      <c r="G26" s="15"/>
      <c r="H26" s="15"/>
      <c r="I26" s="15"/>
      <c r="J26" s="15"/>
    </row>
    <row r="27" spans="1:14" x14ac:dyDescent="0.2">
      <c r="A27">
        <v>105</v>
      </c>
      <c r="B27" s="11">
        <v>190233</v>
      </c>
      <c r="C27" s="14">
        <f>(B27/1.33)*0.3048</f>
        <v>43596.254436090225</v>
      </c>
      <c r="D27" s="11"/>
      <c r="E27" s="16"/>
      <c r="F27" s="15">
        <v>100</v>
      </c>
      <c r="G27" s="17">
        <v>13363</v>
      </c>
      <c r="H27" s="17">
        <v>31834</v>
      </c>
      <c r="I27" s="15"/>
      <c r="J27" s="15"/>
    </row>
    <row r="28" spans="1:14" x14ac:dyDescent="0.2">
      <c r="A28">
        <v>140</v>
      </c>
      <c r="B28" s="11">
        <v>197924</v>
      </c>
      <c r="C28" s="14">
        <f t="shared" ref="C28:C30" si="0">(B28/1.33)*0.3048</f>
        <v>45358.823458646613</v>
      </c>
      <c r="D28" s="11"/>
      <c r="E28" s="16"/>
      <c r="G28" s="15"/>
      <c r="H28" s="15"/>
      <c r="I28" s="15"/>
      <c r="J28" s="15"/>
    </row>
    <row r="29" spans="1:14" x14ac:dyDescent="0.2">
      <c r="A29">
        <v>180</v>
      </c>
      <c r="B29" s="11">
        <v>203800</v>
      </c>
      <c r="C29" s="14">
        <f t="shared" si="0"/>
        <v>46705.443609022557</v>
      </c>
      <c r="D29" s="11"/>
      <c r="E29" s="16"/>
      <c r="F29" s="15">
        <v>200</v>
      </c>
      <c r="G29" s="17">
        <v>14070</v>
      </c>
      <c r="H29" s="17">
        <v>24344</v>
      </c>
      <c r="I29" s="15"/>
      <c r="J29" s="15"/>
    </row>
    <row r="30" spans="1:14" x14ac:dyDescent="0.2">
      <c r="A30">
        <v>272</v>
      </c>
      <c r="B30" s="11">
        <v>204601</v>
      </c>
      <c r="C30" s="14">
        <f t="shared" si="0"/>
        <v>46889.011127819547</v>
      </c>
      <c r="D30" s="11">
        <v>153481.23786652411</v>
      </c>
      <c r="E30" s="14">
        <f>(D30/1.33)*0.3048</f>
        <v>35173.745339636502</v>
      </c>
      <c r="F30" s="15">
        <v>300</v>
      </c>
      <c r="G30" s="17">
        <v>11182</v>
      </c>
      <c r="H30" s="17">
        <v>17834</v>
      </c>
      <c r="I30" s="15"/>
      <c r="J30" s="15"/>
    </row>
    <row r="31" spans="1:14" x14ac:dyDescent="0.2">
      <c r="F31" s="15">
        <v>400</v>
      </c>
      <c r="G31" s="17">
        <v>9397</v>
      </c>
      <c r="H31" s="17">
        <v>13889</v>
      </c>
      <c r="I31" s="15"/>
      <c r="J31" s="15"/>
    </row>
    <row r="32" spans="1:14" x14ac:dyDescent="0.2">
      <c r="A32">
        <v>459</v>
      </c>
      <c r="B32" s="11">
        <v>199402</v>
      </c>
      <c r="C32" s="14">
        <f>(B32/1.33)*0.3048</f>
        <v>45697.541052631583</v>
      </c>
      <c r="D32" s="11">
        <v>137506</v>
      </c>
      <c r="E32" s="14">
        <f>(D32/1.33)*0.3048</f>
        <v>31512.653233082707</v>
      </c>
      <c r="F32" s="15">
        <v>500</v>
      </c>
      <c r="G32" s="17">
        <v>8192</v>
      </c>
      <c r="H32" s="17">
        <v>8607</v>
      </c>
      <c r="I32" s="15"/>
      <c r="J32" s="15"/>
    </row>
    <row r="33" spans="1:8" x14ac:dyDescent="0.2">
      <c r="B33" s="16"/>
      <c r="C33" s="16"/>
      <c r="D33" s="11"/>
      <c r="E33" s="16"/>
      <c r="F33" s="15">
        <v>600</v>
      </c>
      <c r="G33" s="14">
        <v>7690</v>
      </c>
      <c r="H33" s="14">
        <v>7337</v>
      </c>
    </row>
    <row r="34" spans="1:8" x14ac:dyDescent="0.2">
      <c r="F34">
        <v>700</v>
      </c>
      <c r="G34" s="14">
        <v>7494</v>
      </c>
      <c r="H34" s="14">
        <v>6388</v>
      </c>
    </row>
    <row r="35" spans="1:8" x14ac:dyDescent="0.2">
      <c r="F35">
        <v>800</v>
      </c>
      <c r="G35" s="14">
        <v>7225</v>
      </c>
      <c r="H35" s="14">
        <v>5797</v>
      </c>
    </row>
    <row r="36" spans="1:8" x14ac:dyDescent="0.2">
      <c r="A36">
        <v>899</v>
      </c>
      <c r="B36" s="11">
        <v>177196</v>
      </c>
      <c r="C36" s="14">
        <f>(B36/1.33)*0.3048</f>
        <v>40608.526917293231</v>
      </c>
      <c r="D36" s="11">
        <v>103876</v>
      </c>
      <c r="E36" s="14">
        <f>(D36/1.33)*0.3048</f>
        <v>23805.567518796994</v>
      </c>
      <c r="F36">
        <v>900</v>
      </c>
      <c r="G36" s="14">
        <v>6928</v>
      </c>
      <c r="H36" s="14">
        <v>5700</v>
      </c>
    </row>
    <row r="37" spans="1:8" x14ac:dyDescent="0.2">
      <c r="F37">
        <v>1000</v>
      </c>
      <c r="G37" s="14">
        <v>6710</v>
      </c>
      <c r="H37" s="14">
        <v>5692</v>
      </c>
    </row>
  </sheetData>
  <mergeCells count="3">
    <mergeCell ref="B24:C24"/>
    <mergeCell ref="D24:E24"/>
    <mergeCell ref="G24:H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zoomScale="80" zoomScaleNormal="80" workbookViewId="0">
      <selection activeCell="J19" sqref="J19"/>
    </sheetView>
  </sheetViews>
  <sheetFormatPr defaultRowHeight="12.75" x14ac:dyDescent="0.2"/>
  <cols>
    <col min="1" max="1" width="7" customWidth="1"/>
    <col min="2" max="2" width="13.85546875" customWidth="1"/>
    <col min="3" max="3" width="13.5703125" customWidth="1"/>
    <col min="4" max="4" width="13.7109375" customWidth="1"/>
    <col min="5" max="5" width="11.42578125" customWidth="1"/>
    <col min="6" max="6" width="7.5703125" customWidth="1"/>
    <col min="7" max="7" width="11.85546875" customWidth="1"/>
    <col min="8" max="8" width="11.28515625" customWidth="1"/>
    <col min="11" max="11" width="11.7109375" customWidth="1"/>
    <col min="12" max="12" width="8.5703125" customWidth="1"/>
    <col min="13" max="13" width="8.42578125" customWidth="1"/>
  </cols>
  <sheetData>
    <row r="2" spans="10:15" x14ac:dyDescent="0.2">
      <c r="J2" s="12" t="s">
        <v>0</v>
      </c>
      <c r="K2" s="12" t="s">
        <v>6</v>
      </c>
      <c r="L2" s="12"/>
      <c r="M2" s="12" t="s">
        <v>0</v>
      </c>
      <c r="N2" s="12" t="s">
        <v>8</v>
      </c>
    </row>
    <row r="3" spans="10:15" x14ac:dyDescent="0.2">
      <c r="J3">
        <v>105</v>
      </c>
      <c r="K3" s="11">
        <v>40325.997802307138</v>
      </c>
      <c r="L3" s="20"/>
      <c r="M3" s="15">
        <v>100</v>
      </c>
      <c r="N3" s="11">
        <v>13364</v>
      </c>
      <c r="O3" s="15"/>
    </row>
    <row r="4" spans="10:15" x14ac:dyDescent="0.2">
      <c r="J4">
        <v>140</v>
      </c>
      <c r="K4" s="11">
        <v>43170.378511328789</v>
      </c>
      <c r="L4" s="11"/>
      <c r="M4" s="15">
        <v>200</v>
      </c>
      <c r="N4" s="11">
        <v>14817</v>
      </c>
      <c r="O4" s="15"/>
    </row>
    <row r="5" spans="10:15" x14ac:dyDescent="0.2">
      <c r="J5">
        <v>180</v>
      </c>
      <c r="K5" s="11">
        <v>44570.821197156758</v>
      </c>
      <c r="L5" s="11"/>
      <c r="M5" s="15">
        <v>300</v>
      </c>
      <c r="N5" s="14">
        <v>13780</v>
      </c>
      <c r="O5" s="15"/>
    </row>
    <row r="6" spans="10:15" x14ac:dyDescent="0.2">
      <c r="J6">
        <v>272</v>
      </c>
      <c r="K6" s="11">
        <v>43944.248521552159</v>
      </c>
      <c r="L6" s="11"/>
      <c r="M6" s="15">
        <v>400</v>
      </c>
      <c r="N6" s="20">
        <v>11900</v>
      </c>
      <c r="O6" s="15"/>
    </row>
    <row r="7" spans="10:15" x14ac:dyDescent="0.2">
      <c r="J7">
        <v>459</v>
      </c>
      <c r="K7" s="14">
        <v>40729.718063534317</v>
      </c>
      <c r="L7" s="11"/>
      <c r="M7" s="15">
        <v>500</v>
      </c>
      <c r="N7" s="20">
        <v>11138</v>
      </c>
      <c r="O7" s="15"/>
    </row>
    <row r="8" spans="10:15" x14ac:dyDescent="0.2">
      <c r="J8">
        <v>899</v>
      </c>
      <c r="K8" s="11">
        <v>38262.158265630482</v>
      </c>
      <c r="L8" s="11"/>
      <c r="M8" s="15">
        <v>600</v>
      </c>
      <c r="N8" s="20">
        <v>9554</v>
      </c>
      <c r="O8" s="15"/>
    </row>
    <row r="9" spans="10:15" x14ac:dyDescent="0.2">
      <c r="L9" s="11"/>
      <c r="M9">
        <v>700</v>
      </c>
      <c r="N9" s="20">
        <v>8484</v>
      </c>
      <c r="O9" s="15"/>
    </row>
    <row r="10" spans="10:15" x14ac:dyDescent="0.2">
      <c r="J10" s="15"/>
      <c r="K10" s="11"/>
      <c r="L10" s="11"/>
      <c r="M10">
        <v>800</v>
      </c>
      <c r="N10" s="20">
        <v>7900</v>
      </c>
      <c r="O10" s="15"/>
    </row>
    <row r="11" spans="10:15" x14ac:dyDescent="0.2">
      <c r="J11" s="12" t="s">
        <v>0</v>
      </c>
      <c r="K11" s="12" t="s">
        <v>7</v>
      </c>
      <c r="L11" s="11"/>
      <c r="M11">
        <v>900</v>
      </c>
      <c r="N11" s="11">
        <v>7327</v>
      </c>
    </row>
    <row r="12" spans="10:15" x14ac:dyDescent="0.2">
      <c r="J12">
        <v>272</v>
      </c>
      <c r="K12" s="11">
        <v>47814.58663626117</v>
      </c>
      <c r="L12" s="11"/>
      <c r="M12">
        <v>1000</v>
      </c>
      <c r="N12" s="11">
        <v>6595</v>
      </c>
    </row>
    <row r="13" spans="10:15" x14ac:dyDescent="0.2">
      <c r="J13">
        <v>459</v>
      </c>
      <c r="K13" s="11">
        <v>41740.060512542914</v>
      </c>
      <c r="L13" s="11"/>
      <c r="N13" s="11"/>
    </row>
    <row r="14" spans="10:15" x14ac:dyDescent="0.2">
      <c r="J14">
        <v>899</v>
      </c>
      <c r="K14" s="14">
        <v>32304.612553464751</v>
      </c>
      <c r="L14" s="11"/>
      <c r="M14" s="12" t="s">
        <v>0</v>
      </c>
      <c r="N14" s="12" t="s">
        <v>9</v>
      </c>
    </row>
    <row r="15" spans="10:15" x14ac:dyDescent="0.2">
      <c r="K15" s="11"/>
      <c r="L15" s="11"/>
      <c r="M15" s="15">
        <v>100</v>
      </c>
      <c r="N15" s="11">
        <v>42641</v>
      </c>
    </row>
    <row r="16" spans="10:15" x14ac:dyDescent="0.2">
      <c r="K16" s="11"/>
      <c r="L16" s="11"/>
      <c r="M16" s="15">
        <v>200</v>
      </c>
      <c r="N16" s="11">
        <v>29454</v>
      </c>
    </row>
    <row r="17" spans="1:14" x14ac:dyDescent="0.2">
      <c r="K17" s="11"/>
      <c r="L17" s="11"/>
      <c r="M17" s="15">
        <v>300</v>
      </c>
      <c r="N17" s="14">
        <v>26712</v>
      </c>
    </row>
    <row r="18" spans="1:14" x14ac:dyDescent="0.2">
      <c r="K18" s="11"/>
      <c r="L18" s="11"/>
      <c r="M18" s="15">
        <v>400</v>
      </c>
      <c r="N18" s="20">
        <v>21280</v>
      </c>
    </row>
    <row r="19" spans="1:14" x14ac:dyDescent="0.2">
      <c r="K19" s="11"/>
      <c r="L19" s="11"/>
      <c r="M19" s="15">
        <v>500</v>
      </c>
      <c r="N19" s="20">
        <v>14319</v>
      </c>
    </row>
    <row r="20" spans="1:14" x14ac:dyDescent="0.2">
      <c r="K20" s="11"/>
      <c r="L20" s="11"/>
      <c r="M20" s="15">
        <v>600</v>
      </c>
      <c r="N20" s="20">
        <v>11274</v>
      </c>
    </row>
    <row r="21" spans="1:14" x14ac:dyDescent="0.2">
      <c r="M21">
        <v>700</v>
      </c>
      <c r="N21" s="20">
        <v>9219</v>
      </c>
    </row>
    <row r="22" spans="1:14" x14ac:dyDescent="0.2">
      <c r="M22">
        <v>800</v>
      </c>
      <c r="N22" s="20">
        <v>7690</v>
      </c>
    </row>
    <row r="23" spans="1:14" ht="21.75" customHeight="1" x14ac:dyDescent="0.2">
      <c r="A23" s="18" t="s">
        <v>10</v>
      </c>
      <c r="B23" s="13"/>
      <c r="C23" s="13"/>
      <c r="D23" s="13"/>
      <c r="E23" s="13"/>
      <c r="F23" s="13"/>
      <c r="G23" s="13"/>
      <c r="H23" s="13"/>
      <c r="M23">
        <v>900</v>
      </c>
      <c r="N23" s="11">
        <v>6615</v>
      </c>
    </row>
    <row r="24" spans="1:14" ht="16.5" customHeight="1" x14ac:dyDescent="0.2">
      <c r="B24" s="42">
        <v>2017</v>
      </c>
      <c r="C24" s="42"/>
      <c r="D24" s="42">
        <v>1999</v>
      </c>
      <c r="E24" s="42"/>
      <c r="G24" s="42" t="s">
        <v>5</v>
      </c>
      <c r="H24" s="42"/>
      <c r="M24">
        <v>1000</v>
      </c>
      <c r="N24" s="11">
        <v>5630</v>
      </c>
    </row>
    <row r="25" spans="1:14" ht="41.25" customHeight="1" x14ac:dyDescent="0.2">
      <c r="A25" s="18" t="s">
        <v>0</v>
      </c>
      <c r="B25" s="19" t="s">
        <v>11</v>
      </c>
      <c r="C25" s="19" t="s">
        <v>2</v>
      </c>
      <c r="D25" s="19" t="s">
        <v>12</v>
      </c>
      <c r="E25" s="19" t="s">
        <v>4</v>
      </c>
      <c r="F25" s="18" t="s">
        <v>0</v>
      </c>
      <c r="G25" s="19" t="s">
        <v>1</v>
      </c>
      <c r="H25" s="19" t="s">
        <v>3</v>
      </c>
      <c r="I25" s="15"/>
      <c r="J25" s="15"/>
    </row>
    <row r="26" spans="1:14" ht="7.5" customHeight="1" x14ac:dyDescent="0.2">
      <c r="F26" s="15"/>
      <c r="G26" s="15"/>
      <c r="H26" s="15"/>
      <c r="I26" s="15"/>
      <c r="J26" s="15"/>
    </row>
    <row r="27" spans="1:14" x14ac:dyDescent="0.2">
      <c r="A27">
        <v>105</v>
      </c>
      <c r="B27" s="11">
        <v>175963.17938670766</v>
      </c>
      <c r="C27" s="14">
        <f>(B27/1.33)*0.3048</f>
        <v>40325.997802307138</v>
      </c>
      <c r="D27" s="11"/>
      <c r="E27" s="16"/>
      <c r="F27" s="15">
        <v>100</v>
      </c>
      <c r="G27" s="17">
        <v>13364</v>
      </c>
      <c r="H27" s="17">
        <v>42641</v>
      </c>
      <c r="I27" s="15"/>
      <c r="J27" s="15"/>
    </row>
    <row r="28" spans="1:14" x14ac:dyDescent="0.2">
      <c r="A28">
        <v>140</v>
      </c>
      <c r="B28" s="11">
        <v>188374.68313670368</v>
      </c>
      <c r="C28" s="14">
        <f t="shared" ref="C28:C30" si="0">(B28/1.33)*0.3048</f>
        <v>43170.378511328789</v>
      </c>
      <c r="D28" s="11"/>
      <c r="E28" s="16"/>
      <c r="G28" s="15"/>
      <c r="H28" s="15"/>
      <c r="I28" s="15"/>
      <c r="J28" s="15"/>
    </row>
    <row r="29" spans="1:14" x14ac:dyDescent="0.2">
      <c r="A29">
        <v>180</v>
      </c>
      <c r="B29" s="11">
        <v>194485.53868838088</v>
      </c>
      <c r="C29" s="14">
        <f t="shared" si="0"/>
        <v>44570.821197156758</v>
      </c>
      <c r="D29" s="11"/>
      <c r="E29" s="16"/>
      <c r="F29" s="15">
        <v>200</v>
      </c>
      <c r="G29" s="17">
        <v>14817</v>
      </c>
      <c r="H29" s="17">
        <v>29454</v>
      </c>
      <c r="I29" s="15"/>
      <c r="J29" s="15"/>
    </row>
    <row r="30" spans="1:14" x14ac:dyDescent="0.2">
      <c r="A30">
        <v>272</v>
      </c>
      <c r="B30" s="11">
        <v>191751.4781288201</v>
      </c>
      <c r="C30" s="14">
        <f t="shared" si="0"/>
        <v>43944.248521552159</v>
      </c>
      <c r="D30" s="11">
        <v>208639.76452174329</v>
      </c>
      <c r="E30" s="14">
        <f>(D30/1.33)*0.3048</f>
        <v>47814.58663626117</v>
      </c>
      <c r="F30" s="15">
        <v>300</v>
      </c>
      <c r="G30" s="17">
        <v>13780</v>
      </c>
      <c r="H30" s="17">
        <v>26712</v>
      </c>
      <c r="I30" s="15"/>
      <c r="J30" s="15"/>
    </row>
    <row r="31" spans="1:14" x14ac:dyDescent="0.2">
      <c r="F31" s="15">
        <v>400</v>
      </c>
      <c r="G31" s="17">
        <v>11900</v>
      </c>
      <c r="H31" s="17">
        <v>21280</v>
      </c>
      <c r="I31" s="15"/>
      <c r="J31" s="15"/>
    </row>
    <row r="32" spans="1:14" x14ac:dyDescent="0.2">
      <c r="A32">
        <v>459</v>
      </c>
      <c r="B32" s="11">
        <v>177724.81963418849</v>
      </c>
      <c r="C32" s="14">
        <f>(B32/1.33)*0.3048</f>
        <v>40729.718063534317</v>
      </c>
      <c r="D32" s="11">
        <v>182133.46614725093</v>
      </c>
      <c r="E32" s="14">
        <f>(D32/1.33)*0.3048</f>
        <v>41740.060512542914</v>
      </c>
      <c r="F32" s="15">
        <v>500</v>
      </c>
      <c r="G32" s="17">
        <v>11138</v>
      </c>
      <c r="H32" s="17">
        <v>14319</v>
      </c>
      <c r="I32" s="15"/>
      <c r="J32" s="15"/>
    </row>
    <row r="33" spans="1:8" x14ac:dyDescent="0.2">
      <c r="A33">
        <v>569</v>
      </c>
      <c r="B33" s="11"/>
      <c r="C33" s="14"/>
      <c r="D33" s="11"/>
      <c r="E33" s="16"/>
      <c r="F33" s="15">
        <v>600</v>
      </c>
      <c r="G33" s="14">
        <v>9554</v>
      </c>
      <c r="H33" s="14">
        <v>11274</v>
      </c>
    </row>
    <row r="34" spans="1:8" x14ac:dyDescent="0.2">
      <c r="F34">
        <v>700</v>
      </c>
      <c r="G34" s="14">
        <v>8484</v>
      </c>
      <c r="H34" s="14">
        <v>9219</v>
      </c>
    </row>
    <row r="35" spans="1:8" x14ac:dyDescent="0.2">
      <c r="F35">
        <v>800</v>
      </c>
      <c r="G35" s="14">
        <v>7900</v>
      </c>
      <c r="H35" s="14">
        <v>7690</v>
      </c>
    </row>
    <row r="36" spans="1:8" x14ac:dyDescent="0.2">
      <c r="A36">
        <v>899</v>
      </c>
      <c r="B36" s="11">
        <v>166957.58035855822</v>
      </c>
      <c r="C36" s="14">
        <f>(B36/1.33)*0.3048</f>
        <v>38262.158265630482</v>
      </c>
      <c r="D36" s="11">
        <v>140961.72800560406</v>
      </c>
      <c r="E36" s="14">
        <f>(D36/1.33)*0.3048</f>
        <v>32304.612553464751</v>
      </c>
      <c r="F36">
        <v>900</v>
      </c>
      <c r="G36" s="14">
        <v>7327</v>
      </c>
      <c r="H36" s="14">
        <v>6615</v>
      </c>
    </row>
    <row r="37" spans="1:8" x14ac:dyDescent="0.2">
      <c r="F37">
        <v>1000</v>
      </c>
      <c r="G37" s="14">
        <v>6595</v>
      </c>
      <c r="H37" s="14">
        <v>5630</v>
      </c>
    </row>
  </sheetData>
  <mergeCells count="3">
    <mergeCell ref="B24:C24"/>
    <mergeCell ref="D24:E24"/>
    <mergeCell ref="G24:H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MokeInstream</vt:lpstr>
      <vt:lpstr>CS Fry instream</vt:lpstr>
      <vt:lpstr>CS Juvenile instream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Bilski, Robyn</dc:creator>
  <cp:lastModifiedBy>Bilski, Robyn</cp:lastModifiedBy>
  <dcterms:created xsi:type="dcterms:W3CDTF">2018-01-11T16:01:32Z</dcterms:created>
  <dcterms:modified xsi:type="dcterms:W3CDTF">2018-01-11T17:03:23Z</dcterms:modified>
</cp:coreProperties>
</file>