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Master List TCs" sheetId="2" r:id="rId5"/>
    <sheet state="visible" name="Master List Datas" sheetId="3" r:id="rId6"/>
    <sheet state="visible" name="TCs for Feature" sheetId="4" r:id="rId7"/>
    <sheet state="visible" name="Test Data" sheetId="5" r:id="rId8"/>
    <sheet state="visible" name="Đơn hàng" sheetId="6" r:id="rId9"/>
    <sheet state="visible" name="Data" sheetId="7" r:id="rId10"/>
    <sheet state="visible" name="Nhập thông tin" sheetId="8" r:id="rId11"/>
    <sheet state="visible" name="Nhập thông tin - 13-02" sheetId="9" r:id="rId12"/>
    <sheet state="visible" name="Tính cân đối" sheetId="10" r:id="rId13"/>
    <sheet state="visible" name="Bản sao của Tính cân đối" sheetId="11" r:id="rId14"/>
    <sheet state="hidden" name="Note" sheetId="12" r:id="rId15"/>
    <sheet state="hidden" name="Data Sheet" sheetId="13" r:id="rId16"/>
  </sheets>
  <definedNames/>
  <calcPr/>
  <extLst>
    <ext uri="GoogleSheetsCustomDataVersion1">
      <go:sheetsCustomData xmlns:go="http://customooxmlschemas.google.com/" r:id="rId17" roundtripDataSignature="AMtx7mhjqx2JH17EsF3MCB0GcYuGHrqwig=="/>
    </ext>
  </extLst>
</workbook>
</file>

<file path=xl/sharedStrings.xml><?xml version="1.0" encoding="utf-8"?>
<sst xmlns="http://schemas.openxmlformats.org/spreadsheetml/2006/main" count="5541" uniqueCount="1265">
  <si>
    <t>Logo here</t>
  </si>
  <si>
    <t>Saigon Co.op</t>
  </si>
  <si>
    <t>Test Execution Report</t>
  </si>
  <si>
    <t>Created date:</t>
  </si>
  <si>
    <t>23 Oct 2019</t>
  </si>
  <si>
    <t>Reported By:</t>
  </si>
  <si>
    <t>Pham Thanh Hai</t>
  </si>
  <si>
    <t>Reviewed By:</t>
  </si>
  <si>
    <t>Dat Nguyen</t>
  </si>
  <si>
    <t>1- Test Result Summary</t>
  </si>
  <si>
    <t>Count</t>
  </si>
  <si>
    <t>Percent</t>
  </si>
  <si>
    <t>#Test Cases</t>
  </si>
  <si>
    <t>#Executed</t>
  </si>
  <si>
    <t>#Passed</t>
  </si>
  <si>
    <t>#Failed</t>
  </si>
  <si>
    <t>Total</t>
  </si>
  <si>
    <t>Module</t>
  </si>
  <si>
    <t>Function</t>
  </si>
  <si>
    <t>Total test case</t>
  </si>
  <si>
    <t>Pass</t>
  </si>
  <si>
    <t>Fail</t>
  </si>
  <si>
    <t>Pending</t>
  </si>
  <si>
    <t>Block</t>
  </si>
  <si>
    <t>Chon</t>
  </si>
  <si>
    <t>ChucNang</t>
  </si>
  <si>
    <t>ThuNgan</t>
  </si>
  <si>
    <t>Nhap</t>
  </si>
  <si>
    <t>TTChung</t>
  </si>
  <si>
    <t>NhapTien</t>
  </si>
  <si>
    <t>GHCOD</t>
  </si>
  <si>
    <t>HouseCharge</t>
  </si>
  <si>
    <t>NganHang</t>
  </si>
  <si>
    <t>Momo</t>
  </si>
  <si>
    <t>CKTM</t>
  </si>
  <si>
    <t>BangKe</t>
  </si>
  <si>
    <t>Luu</t>
  </si>
  <si>
    <t>InLai</t>
  </si>
  <si>
    <t>XemLai</t>
  </si>
  <si>
    <t>Tong</t>
  </si>
  <si>
    <t>MoQuyen</t>
  </si>
  <si>
    <t>CanDoi</t>
  </si>
  <si>
    <t>ThuaThieu</t>
  </si>
  <si>
    <t>PhanQuyen</t>
  </si>
  <si>
    <t>FC1</t>
  </si>
  <si>
    <t>Est total testcase</t>
  </si>
  <si>
    <t>Real total testcase</t>
  </si>
  <si>
    <t>MD1</t>
  </si>
  <si>
    <t>FC2</t>
  </si>
  <si>
    <t>MD2</t>
  </si>
  <si>
    <t>Master list of test case</t>
  </si>
  <si>
    <t>#</t>
  </si>
  <si>
    <t>Test case ID</t>
  </si>
  <si>
    <t>Test Cases Description</t>
  </si>
  <si>
    <t>Priority</t>
  </si>
  <si>
    <t>Creator</t>
  </si>
  <si>
    <t>Tester</t>
  </si>
  <si>
    <t>Status</t>
  </si>
  <si>
    <t>Note</t>
  </si>
  <si>
    <t>SST-2721</t>
  </si>
  <si>
    <t>SST-2732</t>
  </si>
  <si>
    <t>SST-2737</t>
  </si>
  <si>
    <t>Không có validate khi nhập số lẻ thập phân</t>
  </si>
  <si>
    <t xml:space="preserve">Kiểm tra thông tin đơn hàng trong Tab House Charge
</t>
  </si>
  <si>
    <t>Kiểm tra sự sắp xếp danh sách đơn hàng trong Tab House Charge</t>
  </si>
  <si>
    <t>Kiểm tra thông tin các đơn hàng có sử dụng PTTT House Charge</t>
  </si>
  <si>
    <t>Kiểm tra các thông tin có thể thêm khi thêm một đơn hàng có sử dụng PTTT House Charge</t>
  </si>
  <si>
    <t>Kiểm tra thông tin cột số hóa đơn khi thêm đơn hàng có sử dụng PTTT House Charge</t>
  </si>
  <si>
    <t>Kiểm tra trường hợp validate textfield "Số hóa đơn" khi chỉnh sửa đơn hàng có sử dụng PTTT House Charge</t>
  </si>
  <si>
    <t>Kiểm tra các trường hợp nhập giá trị vào textfield "Số hóa đơn" khi thêm đơn hàng có sử dụng PTTT House charge</t>
  </si>
  <si>
    <t>Kiểm tra thông tin cột số quầy khi thêm đơn hàng có sử dụng PTTT House Charge</t>
  </si>
  <si>
    <t>Kiểm tra trường hợp validate textfield "Số quầy" khi chỉnh sửa đơn hàng có sử dụng PTTT House Charge</t>
  </si>
  <si>
    <t>Kiểm tra các trường hợp nhập giá trị vào textfield "Số quầy" khi thêm đơn hàng có sử dụng PTTT House charge</t>
  </si>
  <si>
    <t>Kiểm tra thông tin cột số tiền thực tế khi thêm đơn hàng có sử dụng PTTT House Charge</t>
  </si>
  <si>
    <t>Kiểm tra trường hợp validate textfield "Số tiền thực tế" khi chỉnh sửa đơn hàng có sử dụng PTTT House Charge</t>
  </si>
  <si>
    <t>Kiểm tra các trường hợp nhập giá trị vào textfield "Số tiền thực tế" khi thêm đơn hàng có sử dụng PTTT House charge</t>
  </si>
  <si>
    <t>Kiểm tra trường hợp nhấn button "Lưu" để thêm mới đơn hàng House Charge khi đã nhập đúng giá trị các cột cần nhập</t>
  </si>
  <si>
    <t>Kiểm tra trường hợp thêm mới đơn hàng House Charge khi nhập trùng số hóa đơn và số quầy của đơn khác khác</t>
  </si>
  <si>
    <t>Kiểm tra trường hợp thêm mới đơn hàng House Charge khi nhập trùng số hóa đơn nhưng khác số quầy của đơn khác khác</t>
  </si>
  <si>
    <t>Kiểm tra các thông tin có thể thay đổi khi chỉnh sửa đơn hàng có sử dụng PTTT House Charge</t>
  </si>
  <si>
    <t>Kiểm tra trường hợp nhập giá trị vào textfield "Số tiền thực tế" khi chỉnh sửa đơn hàng có sử dụng PTTT House charge</t>
  </si>
  <si>
    <t>Kiểm tra trường hợp nhấn button "Lưu" để chỉnh sửa đơn hàng House Charge khi nhập đúng các giá trị cần chỉnh sửa</t>
  </si>
  <si>
    <t>Kiểm tra trường hợp chỉnh sửa đơn hàng do người dùng tạo trong Tab House Charge</t>
  </si>
  <si>
    <t>Kiểm tra trường hợp nhấn button Xóa sau mỗi đơn hàng House Charge</t>
  </si>
  <si>
    <t>Kiểm tra trường hợp nhấn bên ngoài popup xác nhận xóa đơn hàng</t>
  </si>
  <si>
    <t>Kiểm tra trường hợp nhấn button Hủy trên popup xác nhận xóa đơn hàng</t>
  </si>
  <si>
    <t>Kiểm tra trường hợp xóa đơn hàng hệ thống hiển thị sẵn trong Tab House Charge</t>
  </si>
  <si>
    <t>Kiểm tra trường hợp xóa đơn hàng do người dùng tạo trong Tab House Charge</t>
  </si>
  <si>
    <t>Kiểm tra trường hợp xóa đơn hàng được chỉnh sửa và đã lưu trong Tab House Charge</t>
  </si>
  <si>
    <t>Kiểm tra trường hợp xóa đơn hàng được chỉnh sửa nhưng chưa lưu trong Tab House Charge</t>
  </si>
  <si>
    <t>SST-2766, SST-2768</t>
  </si>
  <si>
    <t>Test case</t>
  </si>
  <si>
    <t>Test data ID</t>
  </si>
  <si>
    <t xml:space="preserve"> </t>
  </si>
  <si>
    <t>Testcase ID</t>
  </si>
  <si>
    <t>Description</t>
  </si>
  <si>
    <t>Action/ Steps</t>
  </si>
  <si>
    <t>Test Data</t>
  </si>
  <si>
    <t>Expected Result</t>
  </si>
  <si>
    <t>Actual Result</t>
  </si>
  <si>
    <t>Chon_ChucNang_1</t>
  </si>
  <si>
    <t>High</t>
  </si>
  <si>
    <t>Kiểm tra trường hợp chọn chức năng nhập bảng kê tiền cuối ca</t>
  </si>
  <si>
    <t>*</t>
  </si>
  <si>
    <t>Đã đăng nhập vào hệ thống bằng tài khoản siêu thị hoặc quản lý hệ thống</t>
  </si>
  <si>
    <t>Chọn menu [Bán hàng]</t>
  </si>
  <si>
    <t>Menu [Quản lý kê tiền cuối ca] hiển thị</t>
  </si>
  <si>
    <t>Chọn menu [Quản lý kê tiền cuối ca]</t>
  </si>
  <si>
    <t>Menu [Kê tiền cuối ca thu ngân] hiển thị</t>
  </si>
  <si>
    <t>Chọn menu [Kê tiền cuối ca thu ngân]</t>
  </si>
  <si>
    <t>Màn hình quản lý kê tiền cuối ca hiển thị</t>
  </si>
  <si>
    <t>Chon_ChucNang_2</t>
  </si>
  <si>
    <t>Kiểm tra dropdownlist "Chọn siêu thị"  khi đăng nhập bằng tài khoản của siêu thị</t>
  </si>
  <si>
    <t>Đã đăng nhập vào hệ thống bằng tài khoản siêu thị</t>
  </si>
  <si>
    <t>Kiểm tra siêu thị mặc định được chọn</t>
  </si>
  <si>
    <t>Siêu thị mặc định được chọn là siêu thị chủ quản của tài khoản</t>
  </si>
  <si>
    <t>Click chọn dropdown list "Chọn siêu thị"</t>
  </si>
  <si>
    <t>Tài khoản của siêu thị không được phép thay đổi siêu thị</t>
  </si>
  <si>
    <t>Chon_ChucNang_3</t>
  </si>
  <si>
    <t>Kiểm tra dropdownlist "Chọn siêu thị"  khi đăng nhập bằng tài khoản quản lý hệ thống</t>
  </si>
  <si>
    <t>Đã đăng nhập vào hệ thống bằng tài khoản quản lý hệ thống</t>
  </si>
  <si>
    <t xml:space="preserve">Mặc định hiển thị lựa chọn “ - Vui lòng chọn siêu thị - "
</t>
  </si>
  <si>
    <t>Lựa chọn mặc định hiển thị "Tất cả"</t>
  </si>
  <si>
    <t>Tài khoản quản lý hệ thống sẽ phải chọn siêu thị cần nhập bảng kê và có thể thay đổi siêu thị</t>
  </si>
  <si>
    <t>Người dùng có thể chọn siêu thị</t>
  </si>
  <si>
    <t>Chon_ChucNang_4</t>
  </si>
  <si>
    <t>Kiểm tra ngày kê tiền mặc định trong màn hình Quản lý kê tiền cuối ca</t>
  </si>
  <si>
    <t>Kiểm tra giá trị ngày kê tiền mặc định</t>
  </si>
  <si>
    <t>Ngày kê tiền sẽ mặc định chọn ngày hiện tại</t>
  </si>
  <si>
    <t>Không có ngày mặc định được chọn</t>
  </si>
  <si>
    <t>Chon_ChucNang_5</t>
  </si>
  <si>
    <t>Kiểm tra trường hợp chọn ngày kê tiền lớn hơn ngày hiện tại</t>
  </si>
  <si>
    <t>Chọn ngày kê tiền lớn hơn ngày hiện tại</t>
  </si>
  <si>
    <t>Hiển thị thông báo lỗi “Chỉ được phép kê tiền ngày nhỏ hơn hoặc bằng ngày hiện tại”</t>
  </si>
  <si>
    <t>Chon_ChucNang_6</t>
  </si>
  <si>
    <t>Kiểm tra trường hợp chọn ngày kê tiền nhỏ hơn ngày hiện tại</t>
  </si>
  <si>
    <t>Chọn ngày kê tiền nhỏ hơn ngày hiện tại</t>
  </si>
  <si>
    <t>Người dùng có thể chọn ngày kê tiền nhỏ hơn ngày hiện tại</t>
  </si>
  <si>
    <t xml:space="preserve">
</t>
  </si>
  <si>
    <t>Chon_ChucNang_7</t>
  </si>
  <si>
    <t>Kiểm tra trường hợp chọn ngày kê tiền là ngày hiện tại</t>
  </si>
  <si>
    <t>Chọn ngày kê tiền là ngày hiện tại</t>
  </si>
  <si>
    <t>Người dùng có thể chọn ngày kê tiền là ngày hiện tại</t>
  </si>
  <si>
    <t>Chon_ThuNgan_8</t>
  </si>
  <si>
    <t>Kiểm tra danh sách thu ngân có mở ca trong ngày tự động hiển thị khi đăng nhập bằng tài khoản của siêu thị</t>
  </si>
  <si>
    <t>Vào màn hình quản lý kê tiền cuối ca</t>
  </si>
  <si>
    <t>Kiểm tra danh sách thu ngân có mở ca trong ngày</t>
  </si>
  <si>
    <t>Danh sách thu ngân có mở ca trong ngày của siêu thị chủ quản hiển thị</t>
  </si>
  <si>
    <t>Danh sách thu ngân có mở ca trong ngày của siêu thị chủ quản không tự động hiển thị</t>
  </si>
  <si>
    <t>Chon_ThuNgan_9</t>
  </si>
  <si>
    <t>Kiểm tra danh sách thu ngân có mở ca trong ngày khi đăng nhập bằng tài khoản quản lý hệ thống</t>
  </si>
  <si>
    <t>Chọn siêu thị</t>
  </si>
  <si>
    <t>Cống Quỳnh</t>
  </si>
  <si>
    <t>Siêu thị được chọn thành công</t>
  </si>
  <si>
    <t>Chọn ngày kê tiền</t>
  </si>
  <si>
    <t>Ngày kê tiền được chọn thành công</t>
  </si>
  <si>
    <t>Nhấn button "Hiển thị"</t>
  </si>
  <si>
    <t>Danh sách thu ngân có mở ca của siêu thị trong ngày kê tiền đã chọn hiển thị</t>
  </si>
  <si>
    <t>Chon_ThuNgan_10</t>
  </si>
  <si>
    <t>Kiểm tra sự sắp xếp danh sách thu ngân hiển thị ở màn hình quản lý kê tiền</t>
  </si>
  <si>
    <t>Kiểm tra sự sắp xếp danh sách thu ngân</t>
  </si>
  <si>
    <t>Danh sách hiển thị tăng dần theo mã nhân viên: mã nhân viên nhỏ nằm trên, mã nhân viên lớn nằm dưới</t>
  </si>
  <si>
    <t>Chon_ThuNgan_11</t>
  </si>
  <si>
    <t>Kiểm tra danh sách nhân viên điều hành thu ngân, vi tính ở màn hình quản lý kê tiền</t>
  </si>
  <si>
    <t>Đã đăng nhập vào hệ thống bằng tài khoản siêu thị hoặc quản lý hệ thống
Có mở ca trên POS bằng tài khoản điều hành thu ngân</t>
  </si>
  <si>
    <t>Kiểm tra danh sách nhân viên hiển thị trên màn hình quản lý kê tiền cuối ca</t>
  </si>
  <si>
    <t>Không hiển thị các ca bán hàng của của điều hành thu ngân</t>
  </si>
  <si>
    <t>Hiển thị các ca bán hàng của của điều hành thu ngân</t>
  </si>
  <si>
    <t>Chon_ThuNgan_12</t>
  </si>
  <si>
    <t>Kiểm tra trường hợp thực hiện kê tiền cuối ca cho thu ngân khi nhấn vào dòng thu ngân</t>
  </si>
  <si>
    <t>Nhấn vào button "Kê tiền cuối ca" sau thông tin của một thu ngân</t>
  </si>
  <si>
    <t>Màn hình nhập thông tin bảng kê tiền cuối ca hiển thị</t>
  </si>
  <si>
    <t>Chon_ThuNgan_13</t>
  </si>
  <si>
    <t>Nhấn vào dòng thông tin của thu ngân cần nhập bảng kê</t>
  </si>
  <si>
    <t>Nhap_TTChung_14</t>
  </si>
  <si>
    <t>Kiểm tra dòng tiêu đề chi tiết bảng kê tiền</t>
  </si>
  <si>
    <t>Đã mở màn hình nhập thông tin bảng kê tiền cuối ca</t>
  </si>
  <si>
    <t>Tiêu đề “Quản lý kê tiền cuối ca thu ngân [till thu ngân] ngày [ngày kê tiền]”</t>
  </si>
  <si>
    <t>Nhap_TTChung_15</t>
  </si>
  <si>
    <t>Kiểm tra thông tin nhân viên được kê tiền</t>
  </si>
  <si>
    <t>Đã mở màn hình nhập thông tin bảng kê tiền cuối ca
 - Till: 1001 - ST: Cống Quỳnh</t>
  </si>
  <si>
    <t>Kiểm tra thông tin siêu thị</t>
  </si>
  <si>
    <t>Chọn siêu thị: siêu thị đã chọn</t>
  </si>
  <si>
    <t>Chọn siêu thị: Coopmart Cống Quỳnh</t>
  </si>
  <si>
    <t>Kiểm tra thông tin mã nhân viên</t>
  </si>
  <si>
    <t>Mã nhân viên: số till nhân viên kê tiền đã chọn</t>
  </si>
  <si>
    <t>Mã nhân viên: 1001</t>
  </si>
  <si>
    <t>Kiểm tra thông tin tên nhân viên</t>
  </si>
  <si>
    <t>Tên nhân viên: tên nhân viên kê tiền đã chọn</t>
  </si>
  <si>
    <t>Tên nhân viên: Phạm Thanh Hải</t>
  </si>
  <si>
    <t>Kiểm tra thông tin ngày kê tiền</t>
  </si>
  <si>
    <t>Kê tiền của ngày: ngày kê tiền đã chọn</t>
  </si>
  <si>
    <t>Kê tiền của ngày: 10/02/2020</t>
  </si>
  <si>
    <t>Kiểm tra thông tin Tài khoản</t>
  </si>
  <si>
    <t>Tài khoản: tài khoản của nhân viên kê tiền đã chọn</t>
  </si>
  <si>
    <t>Tài khoản: thunganhai</t>
  </si>
  <si>
    <t>Nhap_TTChung_16</t>
  </si>
  <si>
    <t>Kiểm tra thông tin Ca làm việc trong Tab thông tin chung</t>
  </si>
  <si>
    <t>Kiểm tra loại filed</t>
  </si>
  <si>
    <t>Loại filed là texfiled</t>
  </si>
  <si>
    <t>Kiểm tra placeholder</t>
  </si>
  <si>
    <t>Placeholder “Nhập thông tin ca làm việc trong ngày"</t>
  </si>
  <si>
    <t>Placeholder “Nhập thông tin ca làm việc của thu ngân trong ngày"</t>
  </si>
  <si>
    <t>Nhap_TTChung_17</t>
  </si>
  <si>
    <t>Kiểm tra các trường hợp nhập giá trị vào textfield "Ca làm việc"</t>
  </si>
  <si>
    <t>Nhập dưới 125 kí tự vào text filed "Ca làm việc"</t>
  </si>
  <si>
    <t>Người dùng có thể nhập dưới 125 kí tự</t>
  </si>
  <si>
    <t>Nhập 125 kí tự vào text filed "Ca làm việc"</t>
  </si>
  <si>
    <t>Người dùng có thể nhập 125 kí tự</t>
  </si>
  <si>
    <t>Nhập lớn hơn 125 kí tự vào text filed "Ca làm việc"</t>
  </si>
  <si>
    <t>Người dùng chỉ có thể nhập tối đa 125 kí tự</t>
  </si>
  <si>
    <t>Nhap_TTChung_18</t>
  </si>
  <si>
    <t>Kiểm tra thông tin Quầy làm việc trong Tab thông tin chung</t>
  </si>
  <si>
    <t>Đã mở màn hình nhập thông tin bảng kê tiền cuối Quầy</t>
  </si>
  <si>
    <t>Placeholder “Nhập thông tin Quầy làm việc trong ngày"</t>
  </si>
  <si>
    <t>Nhap_TTChung_19</t>
  </si>
  <si>
    <t>Kiểm tra các trường hợp nhập giá trị vào textfield "Quầy làm việc"</t>
  </si>
  <si>
    <t>Nhập dưới 15 kí tự vào text filed "Quầy làm việc"</t>
  </si>
  <si>
    <t>Người dùng có thể nhập dưới 15 kí tự</t>
  </si>
  <si>
    <t>Nhập 15 kí tự vào text filed "Quầy làm việc"</t>
  </si>
  <si>
    <t>Người dùng có thể nhập 15 kí tự</t>
  </si>
  <si>
    <t>Nhập lớn hơn 15 kí tự vào text filed "Quầy làm việc"</t>
  </si>
  <si>
    <t>Người dùng chỉ có thể nhập tối đa 15 kí tự</t>
  </si>
  <si>
    <t>Nhap_TTChung_20</t>
  </si>
  <si>
    <t>Kiểm tra thông tin Tiền lẻ đầu ca trong Tab thông tin chung</t>
  </si>
  <si>
    <t>Loại filed không phải là texfiled</t>
  </si>
  <si>
    <t>Placeholder “Nhập số tiền lẻ đầu ca thu ngân nhận"</t>
  </si>
  <si>
    <t>Placeholder “Nhập số tiền lẻ đầu ca đã nhận"</t>
  </si>
  <si>
    <t>Nhap_TTChung_21</t>
  </si>
  <si>
    <t>Kiểm tra các trường hợp validate textfield "Tiền lẻ đầu ca"</t>
  </si>
  <si>
    <t>Nhập giá trị số lớn hơn 0</t>
  </si>
  <si>
    <t>Không có validate thông báo lỗi hiển thị</t>
  </si>
  <si>
    <t>Nhập giá trị số bằng 0</t>
  </si>
  <si>
    <t>Nhập giá trị số âm</t>
  </si>
  <si>
    <t>Hiển thị validate “Nhập giá trị số nguyên và lớn hơn hoặc bằng 0”</t>
  </si>
  <si>
    <t>Nhập giá trị số lẻ thập phân</t>
  </si>
  <si>
    <t>100000.50</t>
  </si>
  <si>
    <t>Nhập kí tự chữ</t>
  </si>
  <si>
    <t>aef</t>
  </si>
  <si>
    <t>Nhập kí tự đặc biệt</t>
  </si>
  <si>
    <t>!$#@</t>
  </si>
  <si>
    <t>Nhap_TTChung_22</t>
  </si>
  <si>
    <t>Kiểm tra trường hợp nhập  nhỏ hơn hoặc bằng 15 kí tự vào textfield "Tiền lẻ đầu ca"</t>
  </si>
  <si>
    <t>Nhập dưới 15 kí tự vào text filed "Tiền lẻ đầu ca"</t>
  </si>
  <si>
    <t>Nhập 15 kí tự vào text filed "Tiền lẻ đầu ca"</t>
  </si>
  <si>
    <t>Nhập lớn hơn 15 kí tự vào text filed "Tiền lẻ đầu ca"</t>
  </si>
  <si>
    <t>Kí tự thứ 16 được xóa sau khi chuyển trỏ chuột ra ngoài</t>
  </si>
  <si>
    <t>Nhap_TTChung_23</t>
  </si>
  <si>
    <t>Kiểm tra thông tin Số tiền thủ quỹ nhận trong Tab thông tin chung</t>
  </si>
  <si>
    <t>Placeholder “Nhập số tiền thủ quỹ nhận"</t>
  </si>
  <si>
    <t>Nhap_TTChung_24</t>
  </si>
  <si>
    <t>Kiểm tra trường hợp validate textfield "Số tiền thủ quỹ nhận"</t>
  </si>
  <si>
    <t>Nhap_TTChung_25</t>
  </si>
  <si>
    <t>Kiểm tra các trường hợp nhập giá trị vào textfield "Số tiền thủ quỹ nhận"</t>
  </si>
  <si>
    <t>Nhập dưới 15 kí tự vào text filed "Số tiền thủ quỹ nhận"</t>
  </si>
  <si>
    <t>Nhập 15 kí tự vào text filed "Số tiền thủ quỹ nhận"</t>
  </si>
  <si>
    <t>Nhập lớn hơn 15 kí tự vào text filed "Số tiền thủ quỹ nhận"</t>
  </si>
  <si>
    <t>Nhap_NhapTien_26</t>
  </si>
  <si>
    <t>Kiểm tra thông tin sẽ nhập trong Tab các hình thức thanh toán nhập tiền</t>
  </si>
  <si>
    <t>Chọn Tab các hình thức thanh toán nhập tiền</t>
  </si>
  <si>
    <t>Màn hình Tab các hình thức thanh toán nhập tiền hiển thị</t>
  </si>
  <si>
    <t>Kiểm tra thông tin nhập Tiền mặt</t>
  </si>
  <si>
    <t>Phần nhập thông tin tiền mặt hiển thị</t>
  </si>
  <si>
    <t>Kiểm tra thông tin nhập PMH chưa VAT</t>
  </si>
  <si>
    <t>Phần nhập thông tin PMH chưa VAT hiển thị</t>
  </si>
  <si>
    <t>Kiểm tra thông tin nhập PMH có VAT</t>
  </si>
  <si>
    <t>Phần nhập thông tin PMH có VAT hiển thị</t>
  </si>
  <si>
    <t>Kiểm tra thông tin nhập PMH khác</t>
  </si>
  <si>
    <t>Phần nhập thông tin PMH khác hiển thị</t>
  </si>
  <si>
    <t>Kiểm tra Phải thu bán hàng trả góp</t>
  </si>
  <si>
    <t>Phần nhập thông tin Phải thu bán hàng trả góp hiển thị</t>
  </si>
  <si>
    <t>Nhap_NhapTien_27</t>
  </si>
  <si>
    <t>Kiểm tra trường hợp validate textfield "Số tờ" khi nhập thông tin thanh toán Tiền mặt, PMH có VAT, PMH chưa VAT</t>
  </si>
  <si>
    <t>Đã mở Tab các hình thức thanh toán nhập tiền</t>
  </si>
  <si>
    <t>Nhập giá trị số tờ lớn hơn 0</t>
  </si>
  <si>
    <t>Nhập giá trị số tờ bằng 0</t>
  </si>
  <si>
    <t>Nhập giá trị số tờ là giá trị âm</t>
  </si>
  <si>
    <t>Nhap_NhapTien_28</t>
  </si>
  <si>
    <t>Kiểm tra các trường hợp nhập giá trị vào textfield "Số tờ" khi nhập thông tin thanh toán Tiền mặt, PMH có VAT, PMH chưa VAT</t>
  </si>
  <si>
    <t>Nhập dưới 5 kí tự vào text filed "Số tờ"</t>
  </si>
  <si>
    <t>Người dùng có thể nhập dưới 5 kí tự</t>
  </si>
  <si>
    <t>Nhập 5 kí tự vào text filed "Số tờ"</t>
  </si>
  <si>
    <t>Người dùng có thể nhập 5 kí tự</t>
  </si>
  <si>
    <t>Chờ SGC xác nhận</t>
  </si>
  <si>
    <t>Nhập lớn hơn 5 kí tự vào text filed "Số tờ"</t>
  </si>
  <si>
    <t>Người dùng chỉ có thể nhập tối đa 5 kí tự</t>
  </si>
  <si>
    <t>Nhap_NhapTien_29</t>
  </si>
  <si>
    <t>Kiểm tra trường hợp khi nhập đúng giá trị vào textfield "Số tờ" khi nhập thông tin thanh toán Tiền mặt, PMH có VAT, PMH chưa VAT</t>
  </si>
  <si>
    <t>Nhập giá trị số tờ</t>
  </si>
  <si>
    <t>Di chuyển trỏ chuột khỏi textfield "Số tiền"</t>
  </si>
  <si>
    <t>Trỏ chuột di chuyển khỏi textfiled "Số tiền"</t>
  </si>
  <si>
    <t>Kiểm tra giá trị cột số tiền</t>
  </si>
  <si>
    <t xml:space="preserve"> Số tiền ở cột số tiền được tính theo công thức: số tiền = [mệnh giá] x [số tờ]</t>
  </si>
  <si>
    <t>Nhap_NhapTien_30</t>
  </si>
  <si>
    <t>Kiểm tra trường hợp validate textfield "Số tiền" khi nhập thông tin thanh toán PMH khác, Phải thu bán hàng trả góp</t>
  </si>
  <si>
    <t>Nhập giá trị số tiền lớn hơn 0</t>
  </si>
  <si>
    <t>Nhập giá trị số tiền bằng 0</t>
  </si>
  <si>
    <t>Nhập giá trị số tiền là giá trị âm</t>
  </si>
  <si>
    <t>Nhap_NhapTien_31</t>
  </si>
  <si>
    <t>Kiểm tra các trường hợp nhập giá trị vào textfield "Số tiền" khi nhập thông tin thanh toán PMH khác, Phải thu bán hàng trả góp</t>
  </si>
  <si>
    <t>Nhập dưới 15 kí tự vào text filed "Số tiền"</t>
  </si>
  <si>
    <t>Nhập lớn hơn 15 kí tự vào text filed "Số tiền"</t>
  </si>
  <si>
    <t>Nhap_GHCOD_32</t>
  </si>
  <si>
    <t>Kiểm tra thông tin đơn hàng trong Tab Giao hàng chưa thanh toán</t>
  </si>
  <si>
    <t>Đã mở màn hình nhập thông tin bảng kê tiền cuối Quầy
Đã làm mới báo cáo</t>
  </si>
  <si>
    <t>Chọn Tab Giao hàng chưa thanh toán</t>
  </si>
  <si>
    <t>Màn hình Tab Giao hàng chưa thanh toán hiển thị</t>
  </si>
  <si>
    <t>Kiểm tra danh sách đơn hàng hiển thị</t>
  </si>
  <si>
    <t>Hiển thị danh sách tất cả các đơn hàng có sử  dụng PTTT Giao hàng chưa thanh toán</t>
  </si>
  <si>
    <t>Không hiển thị đầy đủ khi làm mới từ lần thứ 2</t>
  </si>
  <si>
    <t>Nhap_GHCOD_33</t>
  </si>
  <si>
    <t>Kiểm tra sự sắp xếp danh sách đơn hàng trong Tab Giao hàng chưa thanh toán</t>
  </si>
  <si>
    <t>Đã mở Tab Giao hàng chưa thanh toán
Có đơn hàng giao hàng chưa thanh toán</t>
  </si>
  <si>
    <t>Kiểm tra thứ tự sắp xếp các đơn hàng</t>
  </si>
  <si>
    <t>Danh sách hoá đơn hiển thị tăng dần theo số hoá đơn, số hoá đơn nhỏ nằm trên, số hoá đơn lớn nằm dưới</t>
  </si>
  <si>
    <t>Nhap_GHCOD_34</t>
  </si>
  <si>
    <t>Kiểm tra thông tin các đơn hàng có sử dụng PTTT Giao hàng chưa thanh toán</t>
  </si>
  <si>
    <t>Kiểm tra cột số HĐ</t>
  </si>
  <si>
    <t>Hiển thị đúng số HĐ của đơn hàng có sử dụng PTTH Giao hàng chưa thanh toán</t>
  </si>
  <si>
    <t>Kiểm tra cột số Quầy</t>
  </si>
  <si>
    <t>Hiển thị đúng số Quầy của đơn hàng có sử dụng PTTH Giao hàng chưa thanh toán</t>
  </si>
  <si>
    <t>Kiểm tra cột Số tiền</t>
  </si>
  <si>
    <t>Cột số tiền chỉ hiển thị số tiền của PTTT giao hàng chưa thanh toán có trong đơn hàng</t>
  </si>
  <si>
    <t>Kiểm tra cột Số tiền thực tế</t>
  </si>
  <si>
    <t>Cột số tiền thực tế có giá trị mặc định sẽ = số tiền</t>
  </si>
  <si>
    <t>Nhap_GHCOD_35</t>
  </si>
  <si>
    <t>Kiểm tra các thông tin có thể thêm khi thêm một đơn hàng có sử dụng PTTT Giao hàng chưa thanh toán</t>
  </si>
  <si>
    <t>Đã mở Tab Giao hàng chưa thanh toán</t>
  </si>
  <si>
    <t>Nhấn button "Thêm"</t>
  </si>
  <si>
    <t>Dòng nhập thông tin đơn hàng hiển thị</t>
  </si>
  <si>
    <t>Có thể chỉnh sửa cột Số HĐ</t>
  </si>
  <si>
    <t>Có thể chỉnh sửa cột Số Quầy</t>
  </si>
  <si>
    <t>Không thể chỉnh sửa cột Số tiền</t>
  </si>
  <si>
    <t>Có thể chỉnh sửa cột Số tiền tiền thực tế</t>
  </si>
  <si>
    <t>Nhap_GHCOD_36</t>
  </si>
  <si>
    <t>Kiểm tra thông tin cột số hóa đơn khi thêm đơn hàng có sử dụng PTTT Giao hàng chưa thanh toán</t>
  </si>
  <si>
    <t>Kiểm tra loại filed ô "Số hóa đơn"</t>
  </si>
  <si>
    <t>Placeholder “ Nhập số hóa đơn"</t>
  </si>
  <si>
    <t>Nhap_GHCOD_37</t>
  </si>
  <si>
    <t>Kiểm tra trường hợp validate textfield "Số hóa đơn" khi chỉnh sửa đơn hàng có sử dụng PTTT Giao hàng chưa thanh toán</t>
  </si>
  <si>
    <t>Nhập giá trị số lớn hơn 0 vào textfield "Số hóa đơn"</t>
  </si>
  <si>
    <t>Nhập giá trị số bằng 0 vào textfield "Số hóa đơn"</t>
  </si>
  <si>
    <t>Nhập giá trị số âm vào textfield "Số hóa đơn"</t>
  </si>
  <si>
    <t>Hiển thị validate “Nhập sai giá trị số hóa đơn”</t>
  </si>
  <si>
    <t>Nhập giá trị số lẻ thập phân vào textfield "Số hóa đơn"</t>
  </si>
  <si>
    <t>Nhập kí tự chữ vào textfield "Số hóa đơn"</t>
  </si>
  <si>
    <t>Nhập kí tự đặc biệt vào textfield "Số hóa đơn"</t>
  </si>
  <si>
    <t>Nhap_GHCOD_38</t>
  </si>
  <si>
    <t>Kiểm tra các trường hợp nhập giá trị vào textfield "Số hóa đơn" khi thêm đơn hàng có sử dụng PTTT Giao hàng chưa thanh toá</t>
  </si>
  <si>
    <t>Nhập dưới 5 kí tự vào text filed "Số hóa đơn"</t>
  </si>
  <si>
    <t>Nhập 5 kí tự vào text filed "Số tiền thực tế"</t>
  </si>
  <si>
    <t>Nhập lớn hơn 5 kí tự vào text filed "Số hóa đơn"</t>
  </si>
  <si>
    <t>Có thể nhập nhiều hơn 5 kí tự</t>
  </si>
  <si>
    <t>Nhap_GHCOD_39</t>
  </si>
  <si>
    <t>Kiểm tra thông tin cột số quầy khi thêm đơn hàng có sử dụng PTTT Giao hàng chưa thanh toán</t>
  </si>
  <si>
    <t>Kiểm tra loại filed ô "Số quầy"</t>
  </si>
  <si>
    <t>Placeholder “ Nhập số quầy"</t>
  </si>
  <si>
    <t>Nhap_GHCOD_40</t>
  </si>
  <si>
    <t>Kiểm tra trường hợp validate textfield "Số quầy" khi chỉnh sửa đơn hàng có sử dụng PTTT Giao hàng chưa thanh toán</t>
  </si>
  <si>
    <t>Nhập giá trị số lớn hơn 0 vào textfield "Số quầy"</t>
  </si>
  <si>
    <t>Nhập giá trị số bằng 0 vào textfield "Số quầy"</t>
  </si>
  <si>
    <t>Nhập giá trị số âm vào textfield "Số quầy"</t>
  </si>
  <si>
    <t>Hiển thị validate “Nhập sai giá trị số quầy”</t>
  </si>
  <si>
    <t>Nhập giá trị số lẻ thập phân vào textfield "Số quầy"</t>
  </si>
  <si>
    <t>Nhập kí tự chữ vào textfield "Số quầy"</t>
  </si>
  <si>
    <t>Nhập kí tự đặc biệt vào textfield "Số quầy"</t>
  </si>
  <si>
    <t>Nhap_GHCOD_41</t>
  </si>
  <si>
    <t>Kiểm tra các trường hợp nhập giá trị vào textfield "Số quầy" khi thêm đơn hàng có sử dụng PTTT Giao hàng chưa thanh toá</t>
  </si>
  <si>
    <t>Nhập dưới 5 kí tự vào text filed "Số quầy"</t>
  </si>
  <si>
    <t>Nhập 5 kí tự vào text filed "Số quầy</t>
  </si>
  <si>
    <t>Nhập lớn hơn 5 kí tự vào text filed "Số quầy"</t>
  </si>
  <si>
    <t>Nhap_GHCOD_42</t>
  </si>
  <si>
    <t>Kiểm tra thông tin cột số tiền thực tế khi thêm đơn hàng có sử dụng PTTT Giao hàng chưa thanh toán</t>
  </si>
  <si>
    <t>Kiểm tra loại filed ô "Số tiền thực tế"</t>
  </si>
  <si>
    <t>Placeholder “ Nhập số tiền"</t>
  </si>
  <si>
    <t>Nhap_GHCOD_43</t>
  </si>
  <si>
    <t>Kiểm tra trường hợp validate textfield "Số tiền thực tế" khi chỉnh sửa đơn hàng có sử dụng PTTT Giao hàng chưa thanh toán</t>
  </si>
  <si>
    <t>Nhập giá trị số lớn hơn 0 vào textfield "Số tiền thực tế"</t>
  </si>
  <si>
    <t>Nhập giá trị số bằng 0 vào textfield "Số tiền thực tế"</t>
  </si>
  <si>
    <t>Nhập giá trị số âm vào textfield "Số tiền thực tế"</t>
  </si>
  <si>
    <t>Nhập giá trị số lẻ thập phân vào textfield "Số tiền thực tế"</t>
  </si>
  <si>
    <t>Nhập kí tự chữ vào textfield "Số tiền thực tế"</t>
  </si>
  <si>
    <t>Nhập kí tự đặc biệt vào textfield "Số tiền thực tế"</t>
  </si>
  <si>
    <t>Nhap_GHCOD_44</t>
  </si>
  <si>
    <t>Kiểm tra các trường hợp nhập giá trị vào textfield "Số tiền thực tế" khi thêm đơn hàng có sử dụng PTTT Giao hàng chưa thanh toá</t>
  </si>
  <si>
    <t>Nhập dưới 15 kí tự vào text filed "Số tiền thực tế"</t>
  </si>
  <si>
    <t>Nhập 15 kí tự vào text filed "Số tiền thực tế"</t>
  </si>
  <si>
    <t>Nhập lớn hơn 15 kí tự vào text filed "Số tiền thực tế"</t>
  </si>
  <si>
    <t>Nhap_GHCOD_45</t>
  </si>
  <si>
    <t>Kiểm tra trường hợp nhấn button "Lưu" để thêm mới đơn hàng giao hàng chưa thanh toán khi đã nhập đúng giá trị các cột cần nhập</t>
  </si>
  <si>
    <t>Nhập đúng giá trị số hóa đơn</t>
  </si>
  <si>
    <t>00005</t>
  </si>
  <si>
    <t>Nhập đúng giá trị số quầy</t>
  </si>
  <si>
    <t>00009</t>
  </si>
  <si>
    <t>Nhập đúng giá trị số tiền thực tế</t>
  </si>
  <si>
    <t>Nhấn button "Lưu"</t>
  </si>
  <si>
    <t>Đơn hàng được lưu thành công</t>
  </si>
  <si>
    <t>Kiểm tra thứ tự sắp xếp đơn hàng vừa tạo</t>
  </si>
  <si>
    <t>Đơn hàng thêm mới sẽ nằm trên đầu danh sách đơn hàng</t>
  </si>
  <si>
    <t>Kiểm tra cột số tiền</t>
  </si>
  <si>
    <t>Cột số tiền: mặc định giá trị là 0đ và không được thay đổi</t>
  </si>
  <si>
    <t>Nhap_GHCOD_46</t>
  </si>
  <si>
    <t>Kiểm tra trường hợp thêm mới đơn hàng giao hàng chưa thanh toán khi nhập trùng số hóa đơn và số quầy của đơn khác khác</t>
  </si>
  <si>
    <t>Nhập giá trị số hóa đơn trùng với đơn hàng khác (ĐH1)</t>
  </si>
  <si>
    <t>Nhập giá trị số quầy trùng với đơn hàng khác (ĐH1)</t>
  </si>
  <si>
    <t>Nhap_GHCOD_47</t>
  </si>
  <si>
    <t>Kiểm tra trường hợp thêm mới đơn hàng giao hàng chưa thanh toán khi nhập trùng số hóa đơn nhưng khác số quầy của đơn khác khác</t>
  </si>
  <si>
    <t>Nhập giá trị số quầy không trùng với đơn hàng khác (ĐH1)</t>
  </si>
  <si>
    <t>Nhap_GHCOD_48</t>
  </si>
  <si>
    <t>Kiểm tra các thông tin có thể thay đổi khi chỉnh sửa đơn hàng có sử dụng PTTT Giao hàng chưa thanh toán</t>
  </si>
  <si>
    <t>Nhấn button "Chỉnh sửa" tương ứng của đơn hàng</t>
  </si>
  <si>
    <t>Thông tin đơn hàng có thể chỉnh sửa</t>
  </si>
  <si>
    <t>Không thể chỉnh sửa cột Số HĐ</t>
  </si>
  <si>
    <t>Không thể chỉnh sửa cột Số Quầy</t>
  </si>
  <si>
    <t>Nhap_GHCOD_49</t>
  </si>
  <si>
    <t>Nhap_GHCOD_50</t>
  </si>
  <si>
    <t>Kiểm tra trường hợp nhập giá trị vào textfield "Số tiền thực tế" khi chỉnh sửa đơn hàng có sử dụng PTTT Giao hàng chưa thanh toá</t>
  </si>
  <si>
    <t>Nhap_GHCOD_51</t>
  </si>
  <si>
    <t>Kiểm tra trường hợp nhấn button "Lưu" để chỉnh sửa đơn hàng giao hàng chưa thanh toán khi nhập đúng các giá trị cần chỉnh sửa</t>
  </si>
  <si>
    <t>Chỉnh sửa đúng giá trị textfield "Số tiền thực tế"</t>
  </si>
  <si>
    <t>Đơn hàng giao hàng chưa thanh toán được chỉnh sửa thành công
Cột số tiền sẽ không thay đổi theo cột số tiền thực tế đã chỉnh sửa và lưu lạia</t>
  </si>
  <si>
    <t>Nhap_GHCOD_52</t>
  </si>
  <si>
    <t>Kiểm tra trường hợp chỉnh sửa đơn hàng do người dùng tạo trong Tab Giao hàng chưa thanh toán</t>
  </si>
  <si>
    <t>Đã mở Tab Giao hàng chưa thanh toán
Có đơn hàng giao hàng chưa thanh toán do người dùng thêm</t>
  </si>
  <si>
    <t>Nhap_GHCOD_53</t>
  </si>
  <si>
    <t>Kiểm tra trường hợp nhấn button Xóa sau mỗi đơn hàng giao hàng chưa thanh toán</t>
  </si>
  <si>
    <t>Nhấn button "Xóa" tương ứng của đơn hàng</t>
  </si>
  <si>
    <t>Popup xác nhận xóa đơn hàng hiển thị</t>
  </si>
  <si>
    <t>Kiểm tra thông tin số hóa đơn trên popup</t>
  </si>
  <si>
    <t>Số hóa đơn hiển thị trên popup đúng thông tin đơn hàng cần xóa</t>
  </si>
  <si>
    <t>Kiểm tra thông tin số quầy trên popup</t>
  </si>
  <si>
    <t>Số quầy hiển thị trên popup đúng thông tin đơn hàng cần xóa</t>
  </si>
  <si>
    <t>Nhap_GHCOD_54</t>
  </si>
  <si>
    <t>Nhấn bên ngoài popup xác nhận xóa</t>
  </si>
  <si>
    <t>Popup xác nhận xóa đơn hàng không bị tắt</t>
  </si>
  <si>
    <t>Nhap_GHCOD_55</t>
  </si>
  <si>
    <t>Nhấn button "Hủy" trên popup xác nhận xóa</t>
  </si>
  <si>
    <t>Popup sẽ tắt và đơn hàng sẽ không được xóa</t>
  </si>
  <si>
    <t>Nhap_GHCOD_56</t>
  </si>
  <si>
    <t>Kiểm tra trường hợp xóa đơn hàng hệ thống hiển thị sẵn trong Tab Giao hàng chưa thanh toán</t>
  </si>
  <si>
    <t>Nhấn button "Xác nhận" trên popup xác nhận xóa</t>
  </si>
  <si>
    <t>Đơn hàng sẽ được xóa</t>
  </si>
  <si>
    <t>Nhap_GHCOD_57</t>
  </si>
  <si>
    <t>Kiểm tra trường hợp xóa đơn hàng do người dùng tạo trong Tab Giao hàng chưa thanh toán</t>
  </si>
  <si>
    <t>Nhấn button "Xóa" tương ứng của đơn hàng do người dùng tạo</t>
  </si>
  <si>
    <t>Nhap_GHCOD_58</t>
  </si>
  <si>
    <t>Kiểm tra trường hợp xóa đơn hàng được chỉnh sửa và đã lưu trong Tab Giao hàng chưa thanh toán</t>
  </si>
  <si>
    <t>Chỉnh sửa một đơn hàng giao hàng chưa thanh toán</t>
  </si>
  <si>
    <t>Chỉnh sửa thành công</t>
  </si>
  <si>
    <t>Nhấn button "Xóa" tương ứng của đơn hàng vừa chỉnh sửa</t>
  </si>
  <si>
    <t>Nhap_GHCOD_59</t>
  </si>
  <si>
    <t>Kiểm tra trường hợp xóa đơn hàng được chỉnh sửa nhưng chưa lưu trong Tab Giao hàng chưa thanh toán</t>
  </si>
  <si>
    <t>Thay đổi giá trị cột "Số tiền thực tế"</t>
  </si>
  <si>
    <t>Khôn có validate thông báo lỗi hiển thị</t>
  </si>
  <si>
    <t>Nhap_HouseCharge_60</t>
  </si>
  <si>
    <t>Kiểm tra thông tin đơn hàng trong Tab House Charge</t>
  </si>
  <si>
    <t>Đã mở màn hình nhập thông tin bảng kê tiền cuối Quầy
Đã làm mới báo cáo bảng kê thu ngân</t>
  </si>
  <si>
    <t>Chọn Tab House Charge</t>
  </si>
  <si>
    <t>Màn hình Tab House Charge hiển thị</t>
  </si>
  <si>
    <t>Hiển thị danh sách tất cả các đơn hàng có sử  dụng PTTT House Charge</t>
  </si>
  <si>
    <t>Nhap_HouseCharge_61</t>
  </si>
  <si>
    <t>Đã mở Tab House Charge
Có đơn hàng House Charge</t>
  </si>
  <si>
    <t>Danh sách hoá đơn hiển thị tăng dần theo số hoá đơn, số hoá đơn nhỏ nằm trên, số hoá đơn lớn nằm dướia</t>
  </si>
  <si>
    <t>Nhap_HouseCharge_62</t>
  </si>
  <si>
    <t>Hiển thị đúng số HĐ của đơn hàng có sử dụng PTTH House Charge</t>
  </si>
  <si>
    <t>Hiển thị đúng số Quầy của đơn hàng có sử dụng PTTH House Charge</t>
  </si>
  <si>
    <t>Kiểm tra cột Mã khách hàng</t>
  </si>
  <si>
    <t>Hiển thị đúng Mã khách hàng của đơn hàng có sử dụng PTTH House Charge</t>
  </si>
  <si>
    <t>Cột số tiền chỉ hiển thị số tiền của PTTT House Charge có trong đơn hàng</t>
  </si>
  <si>
    <t>Nhap_HouseCharge_63</t>
  </si>
  <si>
    <t>Đã mở Tab House Charge</t>
  </si>
  <si>
    <t>Kiểm tra cột số Mã khách hàng</t>
  </si>
  <si>
    <t>Có thể chỉnh sửa cột Mã KH</t>
  </si>
  <si>
    <t>Nhap_HouseCharge_64</t>
  </si>
  <si>
    <t>Nhap_HouseCharge_65</t>
  </si>
  <si>
    <t>Nhap_HouseCharge_66</t>
  </si>
  <si>
    <t>Nhập 5 kí tự vào text filed "Số hóa đơn"</t>
  </si>
  <si>
    <t>Nhap_HouseCharge_67</t>
  </si>
  <si>
    <t>Kiểm tra loại filed ô "Số Quầy"</t>
  </si>
  <si>
    <t>Nhap_HouseCharge_68</t>
  </si>
  <si>
    <t>Nhap_HouseCharge_69</t>
  </si>
  <si>
    <t>Nhập 5 kí tự vào text filed "Số quầy"</t>
  </si>
  <si>
    <t>Nhap_HouseCharge_70</t>
  </si>
  <si>
    <t>Kiểm tra thông tin cột Mã khách hàng khi thêm đơn hàng có sử dụng PTTT House Charge</t>
  </si>
  <si>
    <t>Kiểm tra loại filed ô "Mã khách hàng"</t>
  </si>
  <si>
    <t>Placeholder “ Nhập mã khách hàng"</t>
  </si>
  <si>
    <t>Nhap_HouseCharge_71</t>
  </si>
  <si>
    <t>Kiểm tra trường hợp validate textfield "Mã khách hàng" khi thêm đơn hàng House charge</t>
  </si>
  <si>
    <t>Nhập giá trị số âm vào textfield "Mã khách hàng"</t>
  </si>
  <si>
    <t>Hiển thị validate “Nhập sai mã khách hàng”</t>
  </si>
  <si>
    <t>Nhập giá trị số lẻ thập phân vào textfield "Mã khách hàng"</t>
  </si>
  <si>
    <t>Nhập kí tự chữ vào textfield "Mã khách hàng"</t>
  </si>
  <si>
    <t>Nhập kí tự đặc biệt vào textfield "Mã khách hàng"</t>
  </si>
  <si>
    <t>Để trống mã khách hàng</t>
  </si>
  <si>
    <t>Nhap_HouseCharge_72</t>
  </si>
  <si>
    <t>Kiểm tra các trường hợp nhập giá trị vào textfield "Mã khách hàng" khi thêm đơn hàng có sử dụng PTTT House charge</t>
  </si>
  <si>
    <t>Nhập dưới 13 kí tự vào text filed "Mã khách hàng"</t>
  </si>
  <si>
    <t>Nhập 13 kí tự vào text filed "Mã khách hàng"</t>
  </si>
  <si>
    <t>Nhập lớn hơn 13 kí tự vào text filed "Mã khách hàng"</t>
  </si>
  <si>
    <t>Nhap_HouseCharge_73</t>
  </si>
  <si>
    <t>Kiểm tra loại field ô "Số tiền thực tế"</t>
  </si>
  <si>
    <t>Nhap_HouseCharge_74</t>
  </si>
  <si>
    <t>Nhap_HouseCharge_75</t>
  </si>
  <si>
    <t>Nhap_HouseCharge_76</t>
  </si>
  <si>
    <t>Nhap_HouseCharge_77</t>
  </si>
  <si>
    <t>Nhap_HouseCharge_78</t>
  </si>
  <si>
    <t>Nhap_HouseCharge_79</t>
  </si>
  <si>
    <t>Không thể chỉnh sửa cột Mã khách hàng</t>
  </si>
  <si>
    <t>Nhap_HouseCharge_80</t>
  </si>
  <si>
    <t>Nhap_HouseCharge_81</t>
  </si>
  <si>
    <t>Nhap_HouseCharge_82</t>
  </si>
  <si>
    <t>Đơn hàng House Charge được chỉnh sửa thành công
Cột số tiền sẽ không thay đổi theo cột số tiền thực tế đã chỉnh sửa và lưu lạia</t>
  </si>
  <si>
    <t>Nhap_HouseCharge_83</t>
  </si>
  <si>
    <t>Đã mở Tab House Charge
Có đơn hàng House Charge do người dùng thêm</t>
  </si>
  <si>
    <t>Nhap_HouseCharge_84</t>
  </si>
  <si>
    <t>Nhap_HouseCharge_85</t>
  </si>
  <si>
    <t>Nhap_HouseCharge_86</t>
  </si>
  <si>
    <t>Nhap_HouseCharge_87</t>
  </si>
  <si>
    <t>Nhap_HouseCharge_88</t>
  </si>
  <si>
    <t>Nhap_HouseCharge_89</t>
  </si>
  <si>
    <t>Chỉnh sửa một đơn hàng House Charge</t>
  </si>
  <si>
    <t>Nhap_HouseCharge_90</t>
  </si>
  <si>
    <t>Nhap_NganHang_91</t>
  </si>
  <si>
    <t>Kiểm tra thông tin đơn hàng trong Tab Thẻ ngân hàng</t>
  </si>
  <si>
    <t>Chọn Tab Thẻ ngân hàng</t>
  </si>
  <si>
    <t>Màn hình Tab Thẻ ngân hàng hiển thị</t>
  </si>
  <si>
    <t>Hiển thị danh sách tất cả các đơn hàng có sử  dụng PTTT Thẻ ngân hàng</t>
  </si>
  <si>
    <t>Nhap_NganHang_92</t>
  </si>
  <si>
    <t>Kiểm tra sự sắp xếp danh sách đơn hàng trong Tab Thẻ ngân hàng</t>
  </si>
  <si>
    <t>Đã mở Tab Thẻ ngân hàng
Có đơn hàng Thẻ ngân hàng</t>
  </si>
  <si>
    <t>Nhap_NganHang_93</t>
  </si>
  <si>
    <t>Kiểm tra thông tin các đơn hàng có sử dụng PTTT Thẻ ngân hàng</t>
  </si>
  <si>
    <t>Hiển thị đúng số HĐ của đơn hàng có sử dụng PTTH Thẻ ngân hàng</t>
  </si>
  <si>
    <t>Hiển thị đúng số Quầy của đơn hàng có sử dụng PTTH Thẻ ngân hàng</t>
  </si>
  <si>
    <t>Kiểm tra cột Loại thẻ ngân hàng</t>
  </si>
  <si>
    <t>Hiển thị Mã ngân hàng đã nhập của đơn hàng đã thanh toán có PTTT Thẻ ngân hàng</t>
  </si>
  <si>
    <t>Cột số tiền chỉ hiển thị số tiền của PTTT Thẻ ngân hàng có trong đơn hàng</t>
  </si>
  <si>
    <t>Nhap_NganHang_94</t>
  </si>
  <si>
    <t>Kiểm tra các thông tin có thể thêm khi thêm một đơn hàng có sử dụng PTTT Thẻ Ngân hàng</t>
  </si>
  <si>
    <t>Đã mở Tab Thẻ Ngân hàng</t>
  </si>
  <si>
    <t>Kiểm tra cột số Loại thẻ ngân hàng</t>
  </si>
  <si>
    <t>Có thể chỉnh sửa cột Loại thẻ ngân hàng</t>
  </si>
  <si>
    <t>Nhap_NganHang_95</t>
  </si>
  <si>
    <t>Kiểm tra thông tin cột số hóa đơn khi thêm đơn hàng có sử dụng PTTT Thẻ Ngân hàng</t>
  </si>
  <si>
    <t>Nhap_NganHang_96</t>
  </si>
  <si>
    <t>Kiểm tra trường hợp validate textfield "Số hóa đơn" khi chỉnh sửa đơn hàng có sử dụng PTTT Thẻ Ngân hàng</t>
  </si>
  <si>
    <t>Nhap_NganHang_97</t>
  </si>
  <si>
    <t>Kiểm tra các trường hợp nhập giá trị vào textfield "Số hóa đơn" khi thêm đơn hàng có sử dụng PTTT Thẻ Ngân hàng</t>
  </si>
  <si>
    <t>Nhap_NganHang_98</t>
  </si>
  <si>
    <t>Kiểm tra thông tin cột số quầy khi thêm đơn hàng có sử dụng PTTT Thẻ Ngân hàng</t>
  </si>
  <si>
    <t>Nhap_NganHang_99</t>
  </si>
  <si>
    <t>Kiểm tra trường hợp validate textfield "Số quầy" khi chỉnh sửa đơn hàng có sử dụng PTTT Thẻ Ngân hàng</t>
  </si>
  <si>
    <t>Nhap_NganHang_100</t>
  </si>
  <si>
    <t>Kiểm tra các trường hợp nhập giá trị vào textfield "Số quầy" khi thêm đơn hàng có sử dụng PTTT Thẻ Ngân hàng</t>
  </si>
  <si>
    <t>Nhap_NganHang_101</t>
  </si>
  <si>
    <t>Kiểm tra thông tin cột Loại thẻ ngân hàng khi thêm đơn hàng có sử dụng PTTT Thẻ Ngân Hàng</t>
  </si>
  <si>
    <t>Đã mở Tab Thẻ Ngân Hàng</t>
  </si>
  <si>
    <t>Kiểm tra loại filed ô "Loại thẻ ngân hàng"</t>
  </si>
  <si>
    <t>Placeholder “ Nhập Loại thẻ ngân hàng"</t>
  </si>
  <si>
    <t>Nhap_NganHang_102</t>
  </si>
  <si>
    <t>Kiểm tra trường hợp validate textfield "Loại thẻ ngân hàng" khi thêm đơn hàng Thẻ Ngân Hàng</t>
  </si>
  <si>
    <t>Nhập giá trị số âm vào textfield "Loại thẻ ngân hàng"</t>
  </si>
  <si>
    <t>Hiển thị validate “Nhập sai loại thẻ ngân hàng”</t>
  </si>
  <si>
    <t>Nhập giá trị số lẻ thập phân vào textfield "Loại thẻ ngân hàng"</t>
  </si>
  <si>
    <t>Nhập kí tự chữ vào textfield "Loại thẻ ngân hàng"</t>
  </si>
  <si>
    <t>Nhập kí tự đặc biệt vào textfield "Loại thẻ ngân hàng"</t>
  </si>
  <si>
    <t>Để trống Loại thẻ ngân hàng</t>
  </si>
  <si>
    <t>Nhap_NganHang_103</t>
  </si>
  <si>
    <t>Kiểm tra các trường hợp nhập giá trị vào textfield "Loại thẻ ngân hàng" khi thêm đơn hàng có sử dụng PTTT Thẻ Ngân Hàng</t>
  </si>
  <si>
    <t>Nhập dưới 13 kí tự vào text filed "Loại thẻ ngân hàng"</t>
  </si>
  <si>
    <t>Nhập 13 kí tự vào text filed "Loại thẻ ngân hàng"</t>
  </si>
  <si>
    <t>Nhập lớn hơn 13 kí tự vào text filed "Loại thẻ ngân hàng"</t>
  </si>
  <si>
    <t>Nhap_NganHang_104</t>
  </si>
  <si>
    <t>Kiểm tra thông tin cột số tiền thực tế khi thêm đơn hàng có sử dụng PTTT Thẻ Ngân Hàng</t>
  </si>
  <si>
    <t>Nhap_NganHang_105</t>
  </si>
  <si>
    <t>Kiểm tra trường hợp validate textfield "Số tiền thực tế" khi chỉnh sửa đơn hàng có sử dụng PTTT Thẻ Ngân Hàng</t>
  </si>
  <si>
    <t>Nhap_NganHang_106</t>
  </si>
  <si>
    <t>Kiểm tra các trường hợp nhập giá trị vào textfield "Số tiền thực tế" khi thêm đơn hàng có sử dụng PTTT Thẻ Ngân Hàng</t>
  </si>
  <si>
    <t>Nhap_NganHang_107</t>
  </si>
  <si>
    <t>Kiểm tra trường hợp nhấn button "Lưu" để thêm mới đơn hàng Thẻ Ngân Hàng khi đã nhập đúng giá trị các cột cần nhập</t>
  </si>
  <si>
    <t>Nhap_NganHang_108</t>
  </si>
  <si>
    <t>Kiểm tra trường hợp thêm mới đơn hàng Thẻ Ngân Hàng khi nhập trùng số hóa đơn và số quầy của đơn khác khác</t>
  </si>
  <si>
    <t>Nhap_NganHang_109</t>
  </si>
  <si>
    <t>Kiểm tra trường hợp thêm mới đơn hàng Thẻ Ngân Hàng khi nhập trùng số hóa đơn nhưng khác số quầy của đơn khác khác</t>
  </si>
  <si>
    <t>Nhap_NganHang_110</t>
  </si>
  <si>
    <t>Kiểm tra các thông tin có thể thay đổi khi chỉnh sửa đơn hàng có sử dụng PTTT Thẻ Ngân Hàng</t>
  </si>
  <si>
    <t>Đã mở Tab Thẻ Ngân Hàng
Có đơn hàng Thẻ Ngân Hàng</t>
  </si>
  <si>
    <t>Không thể chỉnh sửa cột Loại thẻ ngân hàng</t>
  </si>
  <si>
    <t>Nhap_NganHang_111</t>
  </si>
  <si>
    <t>Nhap_NganHang_112</t>
  </si>
  <si>
    <t>Kiểm tra trường hợp nhập giá trị vào textfield "Số tiền thực tế" khi chỉnh sửa đơn hàng có sử dụng PTTT Thẻ Ngân Hàng</t>
  </si>
  <si>
    <t>Nhap_NganHang_113</t>
  </si>
  <si>
    <t>Kiểm tra trường hợp nhấn button "Lưu" để chỉnh sửa đơn hàng Thẻ Ngân Hàng khi nhập đúng các giá trị cần chỉnh sửa</t>
  </si>
  <si>
    <t>Đơn hàng Thẻ Ngân Hàng được chỉnh sửa thành công
Cột số tiền sẽ không thay đổi theo cột số tiền thực tế đã chỉnh sửa và lưu lạia</t>
  </si>
  <si>
    <t>Nhap_NganHang_114</t>
  </si>
  <si>
    <t>Kiểm tra trường hợp chỉnh sửa đơn hàng do người dùng tạo trong Tab Thẻ Ngân Hàng</t>
  </si>
  <si>
    <t>Đã mở Tab Thẻ Ngân Hàng
Có đơn hàng Thẻ Ngân Hàng do người dùng thêm</t>
  </si>
  <si>
    <t>Nhap_NganHang_115</t>
  </si>
  <si>
    <t>Kiểm tra trường hợp nhấn button Xóa sau mỗi đơn hàng Thẻ Ngân Hàng</t>
  </si>
  <si>
    <t>Nhap_NganHang_116</t>
  </si>
  <si>
    <t>Nhap_NganHang_117</t>
  </si>
  <si>
    <t>Nhap_NganHang_118</t>
  </si>
  <si>
    <t>Kiểm tra trường hợp xóa đơn hàng hệ thống hiển thị sẵn trong Tab Thẻ Ngân Hàng</t>
  </si>
  <si>
    <t>Nhap_NganHang_119</t>
  </si>
  <si>
    <t>Kiểm tra trường hợp xóa đơn hàng do người dùng tạo trong Tab Thẻ Ngân Hàng</t>
  </si>
  <si>
    <t>Nhap_NganHang_120</t>
  </si>
  <si>
    <t>Kiểm tra trường hợp xóa đơn hàng được chỉnh sửa và đã lưu trong Tab Thẻ Ngân Hàng</t>
  </si>
  <si>
    <t>Chỉnh sửa một đơn hàng Thẻ Ngân Hàng</t>
  </si>
  <si>
    <t>Nhap_NganHang_121</t>
  </si>
  <si>
    <t>Kiểm tra trường hợp xóa đơn hàng được chỉnh sửa nhưng chưa lưu trong Tab Thẻ Ngân Hàng</t>
  </si>
  <si>
    <t>Nhap_Momo_122</t>
  </si>
  <si>
    <t>Kiểm tra thông tin đơn hàng trong Tab Momo</t>
  </si>
  <si>
    <t>Chọn Tab Momo</t>
  </si>
  <si>
    <t>Màn hình Tab Momo hiển thị</t>
  </si>
  <si>
    <t>Hiển thị danh sách tất cả các đơn hàng có sử  dụng PTTT Momo</t>
  </si>
  <si>
    <t>Nhap_Momo_123</t>
  </si>
  <si>
    <t>Kiểm tra sự sắp xếp danh sách đơn hàng trong Tab Momo</t>
  </si>
  <si>
    <t>Đã mở Tab Momo
Có đơn hàng Momo</t>
  </si>
  <si>
    <t>Nhap_Momo_124</t>
  </si>
  <si>
    <t>Kiểm tra thông tin các đơn hàng có sử dụng PTTT Momo</t>
  </si>
  <si>
    <t>Hiển thị đúng số HĐ của đơn hàng có sử dụng PTTH Momo</t>
  </si>
  <si>
    <t>Hiển thị đúng số Quầy của đơn hàng có sử dụng PTTH Momo</t>
  </si>
  <si>
    <t>Cột số tiền chỉ hiển thị số tiền của PTTT Momo có trong đơn hàng</t>
  </si>
  <si>
    <t>Nhap_Momo_125</t>
  </si>
  <si>
    <t>Kiểm tra các thông tin có thể thêm khi thêm một đơn hàng có sử dụng PTTT Momo</t>
  </si>
  <si>
    <t>Đã mở Tab Momo</t>
  </si>
  <si>
    <t>Nhap_Momo_126</t>
  </si>
  <si>
    <t>Kiểm tra thông tin cột số hóa đơn khi thêm đơn hàng có sử dụng PTTT Momo</t>
  </si>
  <si>
    <t>Nhap_Momo_127</t>
  </si>
  <si>
    <t>Kiểm tra trường hợp validate textfield "Số hóa đơn" khi chỉnh sửa đơn hàng có sử dụng PTTT Momo</t>
  </si>
  <si>
    <t>Nhap_Momo_128</t>
  </si>
  <si>
    <t>Nhap_Momo_129</t>
  </si>
  <si>
    <t>Kiểm tra thông tin cột số quầy khi thêm đơn hàng có sử dụng PTTT Momo</t>
  </si>
  <si>
    <t>Nhap_Momo_130</t>
  </si>
  <si>
    <t>Kiểm tra trường hợp validate textfield "Số quầy" khi chỉnh sửa đơn hàng có sử dụng PTTT Momo</t>
  </si>
  <si>
    <t>Nhap_Momo_131</t>
  </si>
  <si>
    <t>Nhap_Momo_132</t>
  </si>
  <si>
    <t>Kiểm tra thông tin cột số tiền thực tế khi thêm đơn hàng có sử dụng PTTT Momo</t>
  </si>
  <si>
    <t>Nhap_Momo_133</t>
  </si>
  <si>
    <t>Kiểm tra trường hợp validate textfield "Số tiền thực tế" khi chỉnh sửa đơn hàng có sử dụng PTTT Momo</t>
  </si>
  <si>
    <t>Nhap_Momo_134</t>
  </si>
  <si>
    <t>Nhap_Momo_135</t>
  </si>
  <si>
    <t>Kiểm tra trường hợp nhấn button "Lưu" để thêm mới đơn hàng Momo khi đã nhập đúng giá trị các cột cần nhập</t>
  </si>
  <si>
    <t>Nhap_Momo_136</t>
  </si>
  <si>
    <t>Kiểm tra trường hợp thêm mới đơn hàng Momo khi nhập trùng số hóa đơn và số quầy của đơn khác khác</t>
  </si>
  <si>
    <t>Nhap_Momo_137</t>
  </si>
  <si>
    <t>Kiểm tra trường hợp thêm mới đơn hàng Momo khi nhập trùng số hóa đơn nhưng khác số quầy của đơn khác khác</t>
  </si>
  <si>
    <t>Nhap_Momo_138</t>
  </si>
  <si>
    <t>Kiểm tra các thông tin có thể thay đổi khi chỉnh sửa đơn hàng có sử dụng PTTT Momo</t>
  </si>
  <si>
    <t>Nhap_Momo_139</t>
  </si>
  <si>
    <t>Nhap_Momo_140</t>
  </si>
  <si>
    <t>Nhap_Momo_141</t>
  </si>
  <si>
    <t>Kiểm tra trường hợp nhấn button "Lưu" để chỉnh sửa đơn hàng Momo khi nhập đúng các giá trị cần chỉnh sửa</t>
  </si>
  <si>
    <t>Đơn hàng Momo được chỉnh sửa thành công
Cột số tiền sẽ không thay đổi theo cột số tiền thực tế đã chỉnh sửa và lưu lạia</t>
  </si>
  <si>
    <t>Nhap_Momo_142</t>
  </si>
  <si>
    <t>Kiểm tra trường hợp chỉnh sửa đơn hàng do người dùng tạo trong Tab Momo</t>
  </si>
  <si>
    <t>Đã mở Tab Momo
Có đơn hàng Momo do người dùng thêm</t>
  </si>
  <si>
    <t>Nhap_Momo_143</t>
  </si>
  <si>
    <t>Kiểm tra trường hợp nhấn button Xóa sau mỗi đơn hàng Momo</t>
  </si>
  <si>
    <t>Nhap_Momo_144</t>
  </si>
  <si>
    <t>Nhap_Momo_145</t>
  </si>
  <si>
    <t>Nhap_Momo_146</t>
  </si>
  <si>
    <t>Kiểm tra trường hợp xóa đơn hàng hệ thống hiển thị sẵn trong Tab Momo</t>
  </si>
  <si>
    <t>Nhap_Momo_147</t>
  </si>
  <si>
    <t>Kiểm tra trường hợp xóa đơn hàng do người dùng tạo trong Tab Momo</t>
  </si>
  <si>
    <t>Nhap_Momo_148</t>
  </si>
  <si>
    <t>Kiểm tra trường hợp xóa đơn hàng được chỉnh sửa và đã lưu trong Tab Momo</t>
  </si>
  <si>
    <t>Chỉnh sửa một đơn hàng Momo</t>
  </si>
  <si>
    <t>Nhap_Momo_149</t>
  </si>
  <si>
    <t>Kiểm tra trường hợp xóa đơn hàng được chỉnh sửa nhưng chưa lưu trong Tab Momo</t>
  </si>
  <si>
    <t>Nhap_CKTM_150</t>
  </si>
  <si>
    <t>Kiểm tra thông tin sẽ nhập trong Tab Chiết khấu thương mại</t>
  </si>
  <si>
    <t>Chọn Tab Chiết khấu thương mại</t>
  </si>
  <si>
    <t>Màn hình Tab Chiết khấu thương mại hiển thị</t>
  </si>
  <si>
    <t>Kiểm tra thông tin nhập Phiếu CKTM</t>
  </si>
  <si>
    <t>Phần nhập thông tin Phiếu CKTM hiển thị</t>
  </si>
  <si>
    <t>Kiểm tra thông tin nhập E-voucher CKTM</t>
  </si>
  <si>
    <t>Phần nhập thông tin Phiếu Evoucher CKTM hiển thị</t>
  </si>
  <si>
    <t>Kiểm tra thông tin nhập Phiếu CKTM khác</t>
  </si>
  <si>
    <t>Phần nhập thông tin Phiếu CKTM khác hiển thị</t>
  </si>
  <si>
    <t>Nhap_CKTM_151</t>
  </si>
  <si>
    <t>Kiểm tra trường hợp validate textfield "Số tờ" khi nhập thông tin Phiếu CKTM</t>
  </si>
  <si>
    <t>Đã mở Tab Chiết khấu thương mại</t>
  </si>
  <si>
    <t>Nhap_CKTM_152</t>
  </si>
  <si>
    <t>Kiểm tra các trường hợp nhập giá trị vào textfield "Số tờ" khi nhập thông tin CKTM</t>
  </si>
  <si>
    <t>Nhap_CKTM_153</t>
  </si>
  <si>
    <t>Nhap_CKTM_154</t>
  </si>
  <si>
    <t>Kiểm tra trường hợp validate textfield "Số tiền" khi nhập thông tin E-voucher CKTM, Phiếu CKTM khác</t>
  </si>
  <si>
    <t>Nhap_CKTM_155</t>
  </si>
  <si>
    <t>Kiểm tra các trường hợp nhập giá trị vào textfield "Số tiền" khi nhập thông tin E-voucher CKTM, Phiếu CKTM khác</t>
  </si>
  <si>
    <t>BangKe_Luu_156</t>
  </si>
  <si>
    <t>Kiểm tra trường hợp nhấn button "Hoàn tất kê tiền" sau khi đã nhập đầy đủ thông tin bảng kê tiền</t>
  </si>
  <si>
    <t>Đã nhập đầy đủ thông tin bảng kê</t>
  </si>
  <si>
    <t>Nhấn "Hoàn tất kê tiền"</t>
  </si>
  <si>
    <t>Popup xác nhận hoàn tất bảng kê tiền hiển thị</t>
  </si>
  <si>
    <t>Kiểm tra nội dung popup xác nhận hoàn tất bảng kê</t>
  </si>
  <si>
    <t>Nội dung popup "Xác nhận hoàn tất bảng kê tiền, sau khi lưu thì thông tin đã nhập sẽ không được chỉnh sửa?"</t>
  </si>
  <si>
    <t>Kiểm tra các button trên popup xác nhận hoàn tất bảng kê</t>
  </si>
  <si>
    <t>Hai button "Xác nhận" và "Quay lại" hiển thị trên popup</t>
  </si>
  <si>
    <t>BangKe_Luu_157</t>
  </si>
  <si>
    <t>Kiểm tra trường hợp nhấn button "Quay lại" trên popup xác nhận hoàn tất bảng kê</t>
  </si>
  <si>
    <t>Nhấn button "Quay lại"</t>
  </si>
  <si>
    <t>Popup được tắt và người dùng được giữ lại màn hình chi tiết</t>
  </si>
  <si>
    <t>Kiểm tra các thông tin đã nhập</t>
  </si>
  <si>
    <t>Các thông tin đã nhập vẫn được giữ nguyên</t>
  </si>
  <si>
    <t>BangKe_Luu_158</t>
  </si>
  <si>
    <t>Kiểm tra trường hợp nhấn button "Xác nhận" trên popup xác nhận hoàn tất bảng kê</t>
  </si>
  <si>
    <t>Nhấn button "Xác nhận"</t>
  </si>
  <si>
    <t>Lưu lại thông tin bảng kê đã nhập
Chuyển về màn hình danh sách thu ngân</t>
  </si>
  <si>
    <t>Hệ thống chỉ hiển thị thông tin đơn hàng cuối cùng người dùng thêm sau khi hoàn tất bảng kê tiền nếu thêm nhiều đơn hàng</t>
  </si>
  <si>
    <t>BangKe_Luu_159</t>
  </si>
  <si>
    <t>Kiểm tra trường hợp hoàn tất bảng kê mà không có thêm đơn hàng mới vào các PTTT</t>
  </si>
  <si>
    <t>Đã nhập đầy đủ thông tin bảng kê
Không thêm đơn hàng mới</t>
  </si>
  <si>
    <t>Kiểm tra bảng kê được in</t>
  </si>
  <si>
    <t>Bảng kê tiền đã lưu được in ra</t>
  </si>
  <si>
    <t>Kiểm tra nội dung câu thông báo</t>
  </si>
  <si>
    <t xml:space="preserve">Hiển thị thông báo  “Đã lưu thành công bảng kê tiền của nhân viên [họ + tên nhân viên], till nhân viên [till nhân viên]” </t>
  </si>
  <si>
    <t>BangKe_Luu_160</t>
  </si>
  <si>
    <t>Kiểm tra trường hợp hoàn tất bảng kê mà có thêm nhiều đơn hàng mới vào các PTTT: COD, House Charge, Thẻ Ngân hàng, Momo</t>
  </si>
  <si>
    <t>Thêm 2 đơn hàng vào PTTT COD</t>
  </si>
  <si>
    <t>Đơn hàng được thêm thành công</t>
  </si>
  <si>
    <t>Thêm 2 đơn hàng vào PTTT House Charge</t>
  </si>
  <si>
    <t>Thêm 2 đơn hàng vào PTTT Thẻ ngân hàng</t>
  </si>
  <si>
    <t>Thêm 2 đơn hàng vào PTTT Momo</t>
  </si>
  <si>
    <t>BangKe_Luu_161</t>
  </si>
  <si>
    <t>Kiểm tra các thông tin khi lưu bảng kê tiền thành công</t>
  </si>
  <si>
    <t>BangKe_Luu_162</t>
  </si>
  <si>
    <t>N/A</t>
  </si>
  <si>
    <t>Kiểm tra các thông tin khi lưu bảng kê tiền thất bại</t>
  </si>
  <si>
    <t>BangKe_Luu_163</t>
  </si>
  <si>
    <t>Kiểm tra thông tin các bảng kê tiền đã lưu ở màn hình quản lý kê tiền cuối ca thu ngân</t>
  </si>
  <si>
    <t xml:space="preserve">Đã hoàn tất kê tiền cho các bảng kê thu ngân </t>
  </si>
  <si>
    <t>Vào màn hình Quản lý kê tiền cuối ca thu ngân</t>
  </si>
  <si>
    <t>Kiểm tra tài khoản nhập bảng kê</t>
  </si>
  <si>
    <t>Hiển thị họ + tên của tài khoản đã lưu bảng kê</t>
  </si>
  <si>
    <t>Kiểm tra thời gian lưu bảng kê</t>
  </si>
  <si>
    <t>Hiển thị thời gian lưu thành công bảng kê theo format dd:mm:yyyy hh:mm:ss</t>
  </si>
  <si>
    <t>Kiểm tra button [Kê tiền cuối ca] sau bảng kê đã lưu</t>
  </si>
  <si>
    <t>Nút [Kê tiền cuối ca] chuyển thành nút [Xem bảng kê tiền]</t>
  </si>
  <si>
    <t>BangKe_XemLai_164</t>
  </si>
  <si>
    <t>Kiểm tra trường hợp nhấn vào button "Xem bảng kê tiền" sau dòng kê tiền đã  lưu của thu ngân</t>
  </si>
  <si>
    <t>Nhấn vào button "Xem bảng kê tiền"</t>
  </si>
  <si>
    <t>Màn hình chi tiết bảng kê tiền thu ngân hiển thị</t>
  </si>
  <si>
    <t>BangKe_XemLai_165</t>
  </si>
  <si>
    <t>Kiểm tra trường hợp nhấn vào dòng kê tiền đã  lưu tương ứng của thu ngân</t>
  </si>
  <si>
    <t xml:space="preserve">Đã hoàn tất kê tiền cho các bảng kê thu ngân
</t>
  </si>
  <si>
    <t>Nhấn vào dòng kê tiền đã lưu</t>
  </si>
  <si>
    <t>BangKe_XemLai_166</t>
  </si>
  <si>
    <t>Kiểm tra thông tin nhân viên được kê tiền trong bảng kê tiền đã lưu</t>
  </si>
  <si>
    <t>Hiển thị siêu thị của thu ngân được kê tiền</t>
  </si>
  <si>
    <t>Hiển thị  số till nhân viên kê tiền đã được kê tiền</t>
  </si>
  <si>
    <t>Hiển thị tên nhân viên kê tiền đã được kê tiền</t>
  </si>
  <si>
    <t>Hiển thị ngày kê tiền của  bảng kê đã lưu</t>
  </si>
  <si>
    <t>Hiển thị tài khoản của thu ngân được kê tiền</t>
  </si>
  <si>
    <t>BangKe_XemLai_167</t>
  </si>
  <si>
    <t>Kiểm tra thông tin làm việc trong ngày của thu ngân được kê tiền trong bảng kê tiền đã lưu</t>
  </si>
  <si>
    <t>Kiểm tra thông tin Ca làm việc</t>
  </si>
  <si>
    <t>Hiển thị đúng Ca làm việc đã nhập</t>
  </si>
  <si>
    <t>Kiểm tra thông tin Quầy</t>
  </si>
  <si>
    <t>Hiển thị đúng Quầy đã nhập</t>
  </si>
  <si>
    <t>Kiểm tra thông tin Tiền lẻ đầu ca</t>
  </si>
  <si>
    <t>Hiển thị đúng Tiền lẻ đầu ca đã nhập</t>
  </si>
  <si>
    <t>Kiểm tra thông tin Số tiền thủ quỹ nhận</t>
  </si>
  <si>
    <t>Hiển thị đúng Số tiền thủ quỹ nhận đã nhập</t>
  </si>
  <si>
    <t>BangKe_XemLai_168</t>
  </si>
  <si>
    <t>Kiểm tra các thông tin khi xem lại bảng kê tiền của bảng kê tiền đã lưu</t>
  </si>
  <si>
    <t>Kiểm tra button "Hoàn tất kê tiền"</t>
  </si>
  <si>
    <t>Button "Hoàn tất kê tiền" sẽ bị disable</t>
  </si>
  <si>
    <t>Kiểm tra button "In lại bảng kê"</t>
  </si>
  <si>
    <t>Button "In lại bảng kê" sẽ được enable</t>
  </si>
  <si>
    <t>Kiểm tra tất cả các text field ở các Tab</t>
  </si>
  <si>
    <t>Người dùng không được sửa bất kỳ thông tin nào</t>
  </si>
  <si>
    <t>Người dùng có thể chỉnh sửa thông tin làm việc và Số tờ, Số tiền</t>
  </si>
  <si>
    <t>BangKe_XemLai_169</t>
  </si>
  <si>
    <t>Kiểm tra các thông tin danh sách đơn hàng COD, House charge, Thẻ ngân hàng, Momo của bảng kê tiền đã lưu</t>
  </si>
  <si>
    <t>Kiểm tra danh sách đơn hàng COD</t>
  </si>
  <si>
    <t>Hiển thị đầy đủ đơn hàng COD đã lưu</t>
  </si>
  <si>
    <t>Kiểm tra danh sách đơn hàng House Charge</t>
  </si>
  <si>
    <t>Hiển thị đầy đủ đơn hàng House Charge đã lưu</t>
  </si>
  <si>
    <t>Kiểm tra danh sách đơn hàng Thẻ ngân hàng</t>
  </si>
  <si>
    <t>Hiển thị đầy đủ đơn hàng Thẻ ngân hàng đã lưu</t>
  </si>
  <si>
    <t>Kiểm tra danh sách đơn hàng Momo</t>
  </si>
  <si>
    <t>Hiển thị đầy đủ đơn hàng Momo đã lưu</t>
  </si>
  <si>
    <t>BangKe_XemLai_170</t>
  </si>
  <si>
    <t>Kiểm tra tổng tiền theo từng phương thức thanh toán khi xem lại bảng kê tiền đã lưu</t>
  </si>
  <si>
    <t>Kiểm tra tổng tiền PTTT Tiền mặt</t>
  </si>
  <si>
    <t>Hiển thị thông tin số tiền ở dòng tổng cộng của tiền mặt</t>
  </si>
  <si>
    <t>Kiểm tra tổng tiền PTTT Phiếu mua hàng chưa VAT</t>
  </si>
  <si>
    <t>Hiển thị thông tin số tiền ở dòng tổng cộng của PMH chưa VAT</t>
  </si>
  <si>
    <t>Kiểm tra tổng tiền PTTT Phiếu mua hàng có VAT</t>
  </si>
  <si>
    <t>Hiển thị thông tin số tiền ở dòng tổng cộng của PMH có VAT</t>
  </si>
  <si>
    <t>Kiểm tra tổng tiền PTTT Phiếu mua hàng khác</t>
  </si>
  <si>
    <t>Hiển thị thông tin số tiền ở dòng tổng cộng của PMH khác</t>
  </si>
  <si>
    <t>Kiểm tra tổng tiền PTTT Phải thu bán hàng trả góp</t>
  </si>
  <si>
    <t>Hiển thị thông tin số tiền ở dòng tổng cộng của Phải thu bán hàng trả góp</t>
  </si>
  <si>
    <t>Kiểm tra tổng tiền PTTT Giao hàng chưa thanh toán</t>
  </si>
  <si>
    <t>Hiển thị thông tin số tiền thực tế ở dòng tổng cộng của Giao hàng chưa thanh toán</t>
  </si>
  <si>
    <t>Kiểm tra tổng tiền PTTT House charge</t>
  </si>
  <si>
    <t>Hiển thị thông tin số tiền thực tế ở dòng tổng cộng của House charge</t>
  </si>
  <si>
    <t>Kiểm tra tổng tiền PTTT Thẻ ngân hàng</t>
  </si>
  <si>
    <t>Hiển thị thông tin số tiền thực tế ở dòng tổng cộng của Thẻ ngân hàng</t>
  </si>
  <si>
    <t>Kiểm tra tổng tiền PTTT Momo</t>
  </si>
  <si>
    <t>Hiển thị thông tin số tiền thực tế ở dòng tổng cộng của Momo</t>
  </si>
  <si>
    <t>Kiểm tra tổng tiền PTTT Phiếu CKTM</t>
  </si>
  <si>
    <t>Hiển thị thông tin số tiền ở dòng tổng cộng của Phiếu CKTM</t>
  </si>
  <si>
    <t>Kiểm tra tổng tiền PTTT E-voucher CKTM</t>
  </si>
  <si>
    <t>Hiển thị thông tin số tiền ở dòng tổng cộng của E-voucher CKTM</t>
  </si>
  <si>
    <t>Kiểm tra tổng tiền PTTT Phiếu CKTM khác</t>
  </si>
  <si>
    <t>Hiển thị thông tin số tiền ở dòng tổng cộng của Phiếu CKTM khác</t>
  </si>
  <si>
    <t>BangKe_XemLai_171</t>
  </si>
  <si>
    <t>Kiểm tra trường hợp nhấn button "Quay lại" trên màn hình chi tiết bảng kê tiền</t>
  </si>
  <si>
    <t>Trở về màn hình Quản lý bảng kê tiền</t>
  </si>
  <si>
    <t>BangKe_Tong_172</t>
  </si>
  <si>
    <t>Kiểm tra trường hợp chọn chức năng xem bảng kê tổng</t>
  </si>
  <si>
    <t>Chọn menu [Tổng hợp kê tiền thu ngân]</t>
  </si>
  <si>
    <t>Màn hình Báo cáo tổng kê tiền cuối ca hiển th5</t>
  </si>
  <si>
    <t>BangKe_Tong_173</t>
  </si>
  <si>
    <t>Kiểm tra dropdownlist "Chọn siêu thị" trong màn hình Báo cáo tổng kê tiền cuối ca khi đăng nhập bằng tài khoản của siêu thị</t>
  </si>
  <si>
    <t xml:space="preserve">Đã đăng nhập vào hệ thống bằng tài khoản siêu thị
Đang ở màn hình Báo cáo tổng kê tiền cuối ca
</t>
  </si>
  <si>
    <t xml:space="preserve">Siêu thị mặc định được chọn là siêu thị chủ quản của tài khoản
Danh sách báo cáo tổng kê tiền từng ngày của siêu thị chủ quản có lưu bảng kê tiền hiển thị
</t>
  </si>
  <si>
    <t>BangKe_Tong_174</t>
  </si>
  <si>
    <t>Kiểm tra dropdownlist "Chọn siêu thị" trong màn hình Báo cáo tổng kê tiền cuối ca khi đăng nhập bằng tài khoản quản lý hệ thống</t>
  </si>
  <si>
    <t xml:space="preserve">Đã đăng nhập vào hệ thống bằng tài khoản quản lý hệ thống
Đang ở màn hình Báo cáo tổng kê tiền cuối ca
</t>
  </si>
  <si>
    <t>Danh sách báo cáo tổng kê tiền từng ngày của siêu thị  được chọn có lưu bảng kê tiền hiển thị</t>
  </si>
  <si>
    <t>Danh sách báo cáo tổng kê tiền của từng ngày có lưu bảng kê tiềnhiển thị</t>
  </si>
  <si>
    <t>BangKe_Tong_175</t>
  </si>
  <si>
    <t>Kiểm tra trường hợp nhấn vào button "Xem chi tiết" của ngày cần xem bảng kê tổng</t>
  </si>
  <si>
    <t>Nhấn vào button "Xem chi tiết" sau bảng kê tổng</t>
  </si>
  <si>
    <t>Màn hình chi tiết bảng kê tổng của ngày được chọn hiển thị</t>
  </si>
  <si>
    <t>BangKe_Tong_176</t>
  </si>
  <si>
    <t>Kiểm tra trường hợp nhấn vào ngày cần xem bảng kê tổng</t>
  </si>
  <si>
    <t>Nhấn vào ngày tương ứng cần xem bảng kê tổng</t>
  </si>
  <si>
    <t>BangKe_Tong_177</t>
  </si>
  <si>
    <t>Kiểm tra thông tin siêu thị và ngày kê tiền trong Tab Thông tin chung</t>
  </si>
  <si>
    <t>Đang ở màn hình Báo cáo tổng kê tiền cuối ca</t>
  </si>
  <si>
    <t>Hiển thị siêu thị đã chọn ở màn hình Báo cáo tổng kê tiền cuối ca</t>
  </si>
  <si>
    <t>Kiểm tra thông tin "Kê tiền của ngày"</t>
  </si>
  <si>
    <t>Hiển thị ngày được chọn ở màn hình Báo cáo tổng kê tiền cuối ca</t>
  </si>
  <si>
    <t>BangKe_Tong_178</t>
  </si>
  <si>
    <t>Kiểm tra tổng tiền của các PTTT đã kê tiền</t>
  </si>
  <si>
    <t>BangKe_Tong_179</t>
  </si>
  <si>
    <t>Kiểm tra thông tin tổng của các PTTT trong Tab hình thức thanh toán nhập tiền</t>
  </si>
  <si>
    <t>Đang ở màn hình chi tiết tổng kê tiền cuối ca</t>
  </si>
  <si>
    <t>Mở Tab Hình thức thanh toán tiền mặt</t>
  </si>
  <si>
    <t>Tab Hình thức thanh toán tiền mặt hiển thị</t>
  </si>
  <si>
    <t>Kiểm tra thông tin số tờ và tổng tiền của các mệnh giá PTTT Tiền mặt</t>
  </si>
  <si>
    <t xml:space="preserve">Hiển thị tổng số tờ theo từng mệnh giá Tiền mặt  của tất cả thu ngân siêu thị trong ngày đã chọn kê tiền </t>
  </si>
  <si>
    <t>Kiểm tra thông tin số tờ và tổng tiền của các mệnh giá PTTT PMH chưa VAT</t>
  </si>
  <si>
    <t xml:space="preserve">Hiển thị tổng số tờ theo từng mệnh giá PMH chưa VAT của tất cả thu ngân siêu thị trong ngày đã chọn kê tiền </t>
  </si>
  <si>
    <t>Kiểm tra thông tin số tờ và tổng tiền của các mệnh giá PTTT PMH có VAT</t>
  </si>
  <si>
    <t xml:space="preserve">Hiển thị tổng số tờ theo từng mệnh giá PMH có VAT của tất cả thu ngân siêu thị trong ngày đã chọn kê tiền </t>
  </si>
  <si>
    <t>Kiểm tra thông tin số tờ và tổng tiền của các mệnh giá PTTT PMH khác</t>
  </si>
  <si>
    <t xml:space="preserve">Hiển thị tổng số tờ theo từng mệnh giá PMH khác của tất cả thu ngân siêu thị trong ngày đã chọn kê tiền </t>
  </si>
  <si>
    <t>Kiểm tra thông tin số tờ và tổng tiền của các mệnh giá PTTT Phải thu bán hàng trả góp</t>
  </si>
  <si>
    <t>Hiển thị tổng tiền của tất cả thu ngân đã kê tiền trong ngày đã chọn</t>
  </si>
  <si>
    <t>BangKe_Tong_180</t>
  </si>
  <si>
    <t>Kiểm tra danh sách tất cả đơn hàng giao hàng chưa thanh toán của siêu thị trong ngày kê tiền</t>
  </si>
  <si>
    <t>Mở Tab Giao hàng chưa thanh toán</t>
  </si>
  <si>
    <t>Tab Giao hàng chưa thanh toán hiển thị</t>
  </si>
  <si>
    <t>Kiểm tra danh sách đơn hàng giao àng chưa thanh toán</t>
  </si>
  <si>
    <t>Hiển thị danh sách tất cả các đơn hàng giao hàng chưa thanh toán của các bảng kê đã lưu</t>
  </si>
  <si>
    <t>BangKe_Tong_181</t>
  </si>
  <si>
    <t>Kiểm tra tổng tiền tất cả đơn hàng giao hàng chưa thanh toán của siêu thị trong ngày kê tiền</t>
  </si>
  <si>
    <t>Kiểm tra tổng tiền tất cả đơn hàng giao àng chưa thanh toán</t>
  </si>
  <si>
    <t>Thông tin tổng tiền hiển thị tổng tiền của tất cả các đơn hàng giao hàng chưa thanh toán tại siêu thị</t>
  </si>
  <si>
    <t>BangKe_Tong_182</t>
  </si>
  <si>
    <t>Kiểm tra danh sách tất cả đơn hàng House Charge của siêu thị trong ngày kê tiền</t>
  </si>
  <si>
    <t>Mở Tab House Charge</t>
  </si>
  <si>
    <t>Tab House Charge hiển thị</t>
  </si>
  <si>
    <t>Hiển thị danh sách tất cả các đơn hàng House Charge của các bảng kê đã lưu</t>
  </si>
  <si>
    <t>BangKe_Tong_183</t>
  </si>
  <si>
    <t>Kiểm tra tổng tiền tất cả đơn hàng House Charge của siêu thị trong ngày kê tiền</t>
  </si>
  <si>
    <t>Thông tin tổng tiền hiển thị tổng tiền của tất cả các đơn hàng House Charge tại siêu thị</t>
  </si>
  <si>
    <t>BangKe_Tong_184</t>
  </si>
  <si>
    <t>Kiểm tra danh sách tất cả đơn hàng Thẻ ngân hàng của siêu thị trong ngày kê tiền</t>
  </si>
  <si>
    <t>Mở Tab Thẻ ngân hàng</t>
  </si>
  <si>
    <t>Tab Thẻ ngân hàng hiển thị</t>
  </si>
  <si>
    <t>Hiển thị danh sách tất cả các đơn hàng Thẻ ngân hàng của các bảng kê đã lưu</t>
  </si>
  <si>
    <t>BangKe_Tong_185</t>
  </si>
  <si>
    <t>Kiểm tra tổng tiền tất cả đơn hàng Thẻ ngân hàng của siêu thị trong ngày kê tiền</t>
  </si>
  <si>
    <t>Thông tin tổng tiền hiển thị tổng tiền của tất cả các đơn hàng Thẻ ngân hàng tại siêu thị</t>
  </si>
  <si>
    <t>BangKe_Tong_186</t>
  </si>
  <si>
    <t>Kiểm tra danh sách tất cả đơn hàng Momo của siêu thị trong ngày kê tiền</t>
  </si>
  <si>
    <t>Mở Tab Momo</t>
  </si>
  <si>
    <t>Tab Momo hiển thị</t>
  </si>
  <si>
    <t>Hiển thị danh sách tất cả các đơn hàng Momo của các bảng kê đã lưu</t>
  </si>
  <si>
    <t>BangKe_Tong_187</t>
  </si>
  <si>
    <t>Kiểm tra tổng tiền tất cả đơn hàng Momo của siêu thị trong ngày kê tiền</t>
  </si>
  <si>
    <t>Thông tin tổng tiền hiển thị tổng tiền của tất cả các đơn hàng Momo tại siêu thị</t>
  </si>
  <si>
    <t>BangKe_Tong_188</t>
  </si>
  <si>
    <t>Kiểm tra thông tin tổng của các PTTT trong Tab Chiết khấu thương mạ</t>
  </si>
  <si>
    <t>Kiểm tra thông tin số tờ và tổng tiền của các mệnh giá PTTT Phiếu CKTM</t>
  </si>
  <si>
    <t>Kiểm tra thông tin số tờ và tổng tiền của các mệnh giá PTTT E-voucher CKTM</t>
  </si>
  <si>
    <t>Hiển thị tổng tiền E-voucher CKTM của tất cả thu ngân đã kê tiền trong ngày đã chọn</t>
  </si>
  <si>
    <t>Kiểm tra thông tin số tờ và tổng tiền của các mệnh giá PTTT Phiếu CKTM khác</t>
  </si>
  <si>
    <t>Hiển thị tổng tiền Phiếu CKTM khác của tất cả thu ngân đã kê tiền trong ngày đã chọn</t>
  </si>
  <si>
    <t>CanDoi_ThuaThieu_190</t>
  </si>
  <si>
    <t>Chọn menu [Cân đối thừa thiếu kê tiền]</t>
  </si>
  <si>
    <t>Màn hình Quản lý cân đối kê tiền thu ngân hiển thị</t>
  </si>
  <si>
    <t>CanDoi_ThuaThieu_191</t>
  </si>
  <si>
    <t>Kiểm tra dropdownlist "Chọn siêu thị" trong màn hình Quản lý cân đối kê tiền thu ngân khi đăng nhập bằng tài khoản của siêu thị</t>
  </si>
  <si>
    <t xml:space="preserve">Đã đăng nhập vào hệ thống bằng tài khoản siêu thị
Đang ở màn hình Quản lý cân đối kê tiền thu ngân
</t>
  </si>
  <si>
    <t xml:space="preserve">Siêu thị mặc định được chọn là siêu thị chủ quản của tài khoản
Danh sách các ngày kê tiền hiển thị theo siêu thị  chọn
</t>
  </si>
  <si>
    <t>CanDoi_ThuaThieu_192</t>
  </si>
  <si>
    <t>Kiểm tra dropdownlist "Chọn siêu thị" trong màn hình Quản lý cân đối kê tiền thu ngân khi đăng nhập bằng tài khoản quản lý hệ thống</t>
  </si>
  <si>
    <t xml:space="preserve">Đã đăng nhập vào hệ thống bằng tài khoản quản lý hệ thống
Đang ở màn hình Quản lý cân đối kê tiền thu ngân
</t>
  </si>
  <si>
    <t>Danh sách các ngày kê tiền hiển thị theo siêu thị  chọn</t>
  </si>
  <si>
    <t>CanDoi_ThuaThieu_193</t>
  </si>
  <si>
    <t>Kiểm tra danh sách các ngày kê tiền trong màn hình quản lý cân đối kê tiền thu ngân</t>
  </si>
  <si>
    <t>Kiểm tra sự sắp xếp các ngày kê tiền của siêu thị</t>
  </si>
  <si>
    <t>Danh sách các ngày kê tiền hiển thị theo siêu thị  chọn, sắp xếp giảm dần theo ngày hiện tại</t>
  </si>
  <si>
    <t>SST-2774</t>
  </si>
  <si>
    <t>CanDoi_ThuaThieu_194</t>
  </si>
  <si>
    <t>Kiểm tra thông tin kê tiền của ngày trong màn hình quản lý cân đối kê tiền thu ngân</t>
  </si>
  <si>
    <t xml:space="preserve">Vào màn hình Quản lý cân đối kê tiền thu ngân
</t>
  </si>
  <si>
    <t>Màn hình Quản lý cân đối kê tiền thu ngân hiển thị danh sách ngày kê tiền</t>
  </si>
  <si>
    <t>Kiểm tra tổng tiền nộp</t>
  </si>
  <si>
    <t>Tính cân đối</t>
  </si>
  <si>
    <t>Tổng tiền nộp (không tính CKTM): tổng số tiền ở cột “Số tiền" của tất cả các phương thức thanh toán (không bao gồm nhập lẻ)</t>
  </si>
  <si>
    <t>Kiểm tra tổng kê tiền cuối ca</t>
  </si>
  <si>
    <t>Tổng kê tiền cuối ca: tổng số tiền ở cột “Số tiền" của các phương thức thanh  toán, một số PTTT sẽ là cột “Số tiền thực tế" là: Giao hàng chưa thanh toán, House charge, Thẻ ngân hàng, Momo</t>
  </si>
  <si>
    <t>Kiểm tra tổng tiền thừa</t>
  </si>
  <si>
    <t xml:space="preserve">Tổng tiền thừa: tổng tiền thừa của các thu ngân đã kê tiền trong ngày </t>
  </si>
  <si>
    <t>Kiểm tra tổng tiền thiếu</t>
  </si>
  <si>
    <t>Tổng tiền thiếu: tổng tiền thiếu của các thu ngân đã kê tiền trong ngày</t>
  </si>
  <si>
    <t>CanDoi_ThuaThieu_195</t>
  </si>
  <si>
    <t>Kiểm tra trường hợp nhấn vào button "Xem chi tiết" của ngày cần chi tiết cân đối kê tiền</t>
  </si>
  <si>
    <t>Vào màn hình Quản lý cân đối kê tiền thu ngân</t>
  </si>
  <si>
    <t>Nhấn vào button "Xem chi tiết" sau ngày kê tiền</t>
  </si>
  <si>
    <t>Màn hình chi tiết cân đối kê tiền của ngày được chọn hiển thị</t>
  </si>
  <si>
    <t>CanDoi_ThuaThieu_196</t>
  </si>
  <si>
    <t>Kiểm tra trường hợp nhấn vào ngày cần chi tiết cân đối kê tiền</t>
  </si>
  <si>
    <t>Nhấn vào ngày tương ứng cần xem chi tiết cân đối kê tiền</t>
  </si>
  <si>
    <t>CanDoi_ThuaThieu_197</t>
  </si>
  <si>
    <t>Kiểm tra danh sách thu các bảng kê của thu ngân đã được lưu</t>
  </si>
  <si>
    <t>Danh sách kê tiền tất cả thu ngân trong ngày được chọn hiển thị giảm dần theo till thu ngân ( till nhỏ nằm ở trên, till lớn nằm ở dưới)</t>
  </si>
  <si>
    <t>CanDoi_ThuaThieu_198</t>
  </si>
  <si>
    <t>Kiểm tra thông tin nhân viên đã kê tiền của siêu thị trong ngày đã chọn</t>
  </si>
  <si>
    <t>Kiểm tra số thứ tự</t>
  </si>
  <si>
    <t>Hiển thị số thứ tự tài khoản</t>
  </si>
  <si>
    <t>Kiểm tra số till</t>
  </si>
  <si>
    <t>Hiển thị till nhân viên thu ngân siêu thị đã có mở ca trong ngày được chọn</t>
  </si>
  <si>
    <t>Kiểm tra tên nhân viên</t>
  </si>
  <si>
    <t>Hiển thị họ tên nhân viên tương ứng với till thu ngân, hiển thị theo format [họ] + [tên]</t>
  </si>
  <si>
    <t>CanDoi_ThuaThieu_199</t>
  </si>
  <si>
    <t>CanDoi_ThuaThieu_200</t>
  </si>
  <si>
    <t>Kiểm tra thông tin PTTT Tiền mặt của nhân viên đã kê tiền của siêu thị trong ngày đã chọn</t>
  </si>
  <si>
    <t>Kiểm tra thông tin PTTT Tiền mặt</t>
  </si>
  <si>
    <t>Hiển thị tổng cộng số tiền mặt thanh toán của thu ngân tương ứng đã nhập trong bảng kê</t>
  </si>
  <si>
    <t>CanDoi_ThuaThieu_201</t>
  </si>
  <si>
    <t>Kiểm tra thông tin PTTT CKTM của nhân viên đã kê tiền của siêu thị trong ngày đã chọn</t>
  </si>
  <si>
    <t>Kiểm tra thông tin PTTT Chiết khấu thương mại</t>
  </si>
  <si>
    <t>Hiển thị tổng cộng thanh toán CKTM trong bảng kê của thu ngân, gồm 3 hình thức: phiếu CKTM, E-voucher CKTM, phiếu CKTM khác</t>
  </si>
  <si>
    <t>CanDoi_ThuaThieu_202</t>
  </si>
  <si>
    <t>Kiểm tra thông tin PTTT PMH của nhân viên đã kê tiền của siêu thị trong ngày đã chọn</t>
  </si>
  <si>
    <t>Kiểm tra thông tin PTTT PMH</t>
  </si>
  <si>
    <t>Hiển thị tổng cộng số tiền PMH không VAT của thu ngân tương ứng trong bảng kê</t>
  </si>
  <si>
    <t>CanDoi_ThuaThieu_203</t>
  </si>
  <si>
    <t>Kiểm tra thông tin PTTT PMH có VAT của nhân viên đã kê tiền của siêu thị trong ngày đã chọn</t>
  </si>
  <si>
    <t>Kiểm tra thông tin PTTT PMH có VAT</t>
  </si>
  <si>
    <t>Hiển thị tổng cộng số tiền PMH có VAT của thu ngân tương ứng trong bảng kê</t>
  </si>
  <si>
    <t>CanDoi_ThuaThieu_204</t>
  </si>
  <si>
    <t>Kiểm tra thông tin PTTT PMH khác của nhân viên đã kê tiền của siêu thị trong ngày đã chọn</t>
  </si>
  <si>
    <t>Kiểm tra thông tin PTTT PMH khác</t>
  </si>
  <si>
    <t>Hiển thị tổng cộng số tiền PMH khác của thu ngân tương ứng trong bảng kê</t>
  </si>
  <si>
    <t>CanDoi_ThuaThieu_205</t>
  </si>
  <si>
    <t>Kiểm tra thông tin PTTT giao hàng chưa thanh toán của nhân viên đã kê tiền của siêu thị trong ngày đã chọn</t>
  </si>
  <si>
    <t>Kiểm tra thông tin PTTT giao hàng chưa thanh toán</t>
  </si>
  <si>
    <t>Hiển thị tổng cộng số tiền  số tiền các đơn hàng có hình thức thanh toán giao hàng chưa thanh toán của thu ngân tương ứng trong bảng kê (lấy cột số tiền thực tế)</t>
  </si>
  <si>
    <t>CanDoi_ThuaThieu_206</t>
  </si>
  <si>
    <t>Kiểm tra thông tin PTTT Phải thu bán hàng trả góp của nhân viên đã kê tiền của siêu thị trong ngày đã chọn</t>
  </si>
  <si>
    <t>Kiểm tra thông tin PTTT Phải thu bán hàng trả góp</t>
  </si>
  <si>
    <t>Hiển thị tổng cộng số tiền Phải thu bán hàng trả góp của thu ngân tương ứng trong bảng kê</t>
  </si>
  <si>
    <t>CanDoi_ThuaThieu_207</t>
  </si>
  <si>
    <t>Kiểm tra thông tin PTTT Bình cash của nhân viên đã kê tiền của siêu thị trong ngày đã chọn</t>
  </si>
  <si>
    <t>Kiểm tra thông tin PTTT Bình cash</t>
  </si>
  <si>
    <t>Hiển thị tổng tổng của các cột [PMH] + [PMH VAT] + [PMH khác] + [GD CTT] của nhân viên thu ngân</t>
  </si>
  <si>
    <t>CanDoi_ThuaThieu_208</t>
  </si>
  <si>
    <t>Kiểm tra thông tin PTTT Thẻ ngân hàng của nhân viên đã kê tiền của siêu thị trong ngày đã chọn</t>
  </si>
  <si>
    <t>Kiểm tra thông tin PTTT Thẻ ngân hàng</t>
  </si>
  <si>
    <t>Hiển thị tổng cộng số tiền thanh toán hình thức thanh toán thẻ ngân hàng trong đơn hàng của thu ngân tương ứng trong bảng kê (lấy cột số tiền thực tế)</t>
  </si>
  <si>
    <t>Kiểm tra thông tin PTTT Momo của nhân viên đã kê tiền của siêu thị trong ngày đã chọn</t>
  </si>
  <si>
    <t>Kiểm tra thông tin PTTT Momo</t>
  </si>
  <si>
    <t>Hiển thị tổng cộng số tiền thanh toán hình thức thanh toán Momo trong đơn hàng của thu ngân tương ứng trong bảng kê (lấy cột số tiền thực tế)</t>
  </si>
  <si>
    <t>Kiểm tra thông tin PTTT House charge của nhân viên đã kê tiền của siêu thị trong ngày đã chọn</t>
  </si>
  <si>
    <t>Kiểm tra thông tin PTTT House charge</t>
  </si>
  <si>
    <t>Hiển thị tổng cộng số tiền thanh toán hình thức thanh toán House charge trong đơn hàng của thu ngân tương ứng trong bảng kê (lấy cột số tiền thực tế)</t>
  </si>
  <si>
    <t>CanDoi_ThuaThieu_209</t>
  </si>
  <si>
    <t>Kiểm tra thông tin Tổng tiền nộp của nhân viên đã kê tiền của siêu thị trong ngày đã chọn</t>
  </si>
  <si>
    <t>Kiểm tra thông tin Tổng tiền nộp của nhân viên</t>
  </si>
  <si>
    <t>Tổng tiền nộp: 
 - Tổng của các cột [Tiền mặt] + [PMH] + [PMH VAT] + [PMH khác] + [GD CTT]  + [Phải thu bán hàng] + [Thẻ ngân hàng] + [Momo] + [House charge].
 - Đối với các hình thức thanh toán có 2 cột [Số tiền] và [Số tiền thực tế] thì sẽ lấy cột [Số tiền] để tính vào cột tổng tiền nộp</t>
  </si>
  <si>
    <t>CanDoi_ThuaThieu_210</t>
  </si>
  <si>
    <t>Kiểm tra thông tin Tổng kê tiền cuối ca của nhân viên đã kê tiền của siêu thị trong ngày đã chọn</t>
  </si>
  <si>
    <t>Kiểm tra thông tin Tổng kê tiền cuối ca của nhân viên</t>
  </si>
  <si>
    <t xml:space="preserve">Tổng kê tiền cuối ca:
Tổng của các cột [Tiền mặt] + [PMH] + [PMH VAT] + [PMH khác] + [GD CTT]  + [Phải thu bán hàng] + [Thẻ ngân hàng] + [Momo] + [House charge].
Đối với các hình thức thanh toán có 2 cột [Số tiền] và [Số tiền thực tế] thì sẽ lấy cột [Số tiền thực tế] để tính vào cột tổng tiền nộp
</t>
  </si>
  <si>
    <t>Kiểm tra thông tin Thừa và Thiếu của nhân viên đã kê tiền của siêu thị trong ngày đã chọn</t>
  </si>
  <si>
    <t>Kiểm tra thông tin Thừa và thiếu của nhân viên</t>
  </si>
  <si>
    <t>Cột thừa và cột thiếu: hệ thống sẽ tính tổng tiền thừa thiếu = Tổng kê tiền cuối ca - Tổng tiền nộp 
 - Nếu tổng tiền thừa thiếu &gt;= 0:  Cột tiền thừa = giá trị tổng tiền thừa thiếu, Cột tiền thiếu = 0
 - Nếu tổng tiền thừa thiếu &lt; 0: Cột tiền thừa = 0, Cột tiền thiếu = giá trị tổng tiền thừa thiếu (thể hiện số dương)</t>
  </si>
  <si>
    <t>CanDoi_ThuaThieu_211</t>
  </si>
  <si>
    <t>Kiểm tra thông tin tổng cộng của từng PTTT và thừa/thiếu</t>
  </si>
  <si>
    <t>Kiểm tra thông tin tổng cộng PTTT CKTM</t>
  </si>
  <si>
    <t>TEST DATA TEMPLATE</t>
  </si>
  <si>
    <t>ID test data</t>
  </si>
  <si>
    <t>ID test case</t>
  </si>
  <si>
    <t>Scan mã KHTT có tồn tại trên hệ thống</t>
  </si>
  <si>
    <t>ScanKHTT_FC1_Data_13</t>
  </si>
  <si>
    <t>ScanKHTT_FC1_13</t>
  </si>
  <si>
    <t>Mã KH</t>
  </si>
  <si>
    <t>Tên KH</t>
  </si>
  <si>
    <t>Cấp độ</t>
  </si>
  <si>
    <t>Barcode</t>
  </si>
  <si>
    <t>0630840369199</t>
  </si>
  <si>
    <t>Binh test</t>
  </si>
  <si>
    <t>VIP</t>
  </si>
  <si>
    <t>TV</t>
  </si>
  <si>
    <t>KHN</t>
  </si>
  <si>
    <t>Kiểm tra trường hợp quét các sản phẩm không có khuyến mãi vào giỏ hàng</t>
  </si>
  <si>
    <t>GioHang_FC1_Data_30</t>
  </si>
  <si>
    <t>GioHang_FC1_30</t>
  </si>
  <si>
    <t>SKU</t>
  </si>
  <si>
    <t>UPC 7</t>
  </si>
  <si>
    <t>UPC 13</t>
  </si>
  <si>
    <t>Tên sản phẩm</t>
  </si>
  <si>
    <t>Đơn vị tính</t>
  </si>
  <si>
    <t>Loại sản phẩm</t>
  </si>
  <si>
    <t>Giá</t>
  </si>
  <si>
    <t>Sản phẩm thường</t>
  </si>
  <si>
    <t>Sản phẩm tươi sống</t>
  </si>
  <si>
    <t>Sản phẩm tươi sống nhập giá</t>
  </si>
  <si>
    <t>Sản phẩm nhập giá</t>
  </si>
  <si>
    <t>GioHang_FC1_Data_31</t>
  </si>
  <si>
    <t>GioHang_FC1_31</t>
  </si>
  <si>
    <t>Barecode</t>
  </si>
  <si>
    <t>C-BotoleTEQNNTMA350/1312-15</t>
  </si>
  <si>
    <t>C-Dthoai pin 2013-5</t>
  </si>
  <si>
    <t>2910078020000</t>
  </si>
  <si>
    <t>S-Rau Ngo ri kg(1)</t>
  </si>
  <si>
    <t>2910084011200</t>
  </si>
  <si>
    <t>S-Rau tia to kg (1)</t>
  </si>
  <si>
    <t>3285633</t>
  </si>
  <si>
    <t>Mam du du kg-STung990</t>
  </si>
  <si>
    <t>3285639</t>
  </si>
  <si>
    <t>Dua toi chua kg-STung990</t>
  </si>
  <si>
    <t>3183895</t>
  </si>
  <si>
    <t>Com muc don thit-VTau990</t>
  </si>
  <si>
    <t>3183896</t>
  </si>
  <si>
    <t>Com ca chem-Vtau990</t>
  </si>
  <si>
    <t>Kiểm tra thông tin sản phẩm khuyến mãi</t>
  </si>
  <si>
    <t>GioHang_FC1_Data_32</t>
  </si>
  <si>
    <t>GioHang_FC1_32</t>
  </si>
  <si>
    <t>Giá KM</t>
  </si>
  <si>
    <t>KDR P/S ng.s.rang v.troi 240g</t>
  </si>
  <si>
    <t>Sản phẩm khuyến mãi</t>
  </si>
  <si>
    <t>KDR Close up lua bang 170g</t>
  </si>
  <si>
    <t>ST DOVE d.am chuyen sau 180g</t>
  </si>
  <si>
    <t>ST LUX quyen ru nong nan 530g</t>
  </si>
  <si>
    <t>Muc ong 15-20cm kg</t>
  </si>
  <si>
    <t>Dau ca Hoi kg</t>
  </si>
  <si>
    <t>Kiểm tra thông tin sản phẩm khuyến mãi dealprice</t>
  </si>
  <si>
    <t>GioHang_FC1_Data_33</t>
  </si>
  <si>
    <t>GioHang_FC1_33</t>
  </si>
  <si>
    <t>UPC mã 13</t>
  </si>
  <si>
    <t>Method</t>
  </si>
  <si>
    <t>Mô tả</t>
  </si>
  <si>
    <t>Giá 1 SP</t>
  </si>
  <si>
    <t>Bắt đầu</t>
  </si>
  <si>
    <t>Kết thúc</t>
  </si>
  <si>
    <t>KX DOVE p.hoi h.ton 620g</t>
  </si>
  <si>
    <t>Sản phẩm dealprice 0</t>
  </si>
  <si>
    <t>Mua 3 sản phẩm với giá KM</t>
  </si>
  <si>
    <t>KDR P/S be ngoan dau 35g</t>
  </si>
  <si>
    <t>Mua 4 sản phẩm với giá KM</t>
  </si>
  <si>
    <t>XB LIFEBUOY baove vuottroi125g</t>
  </si>
  <si>
    <t>Sản phẩm dealprice 1</t>
  </si>
  <si>
    <t>Mua 6 sản phẩm với giá KM</t>
  </si>
  <si>
    <t>ST DOVE d.am chuyen sau 900g</t>
  </si>
  <si>
    <t>ST DOVE d.am s.min 900g</t>
  </si>
  <si>
    <t>Sản phẩm dealprice 2</t>
  </si>
  <si>
    <t>BG OMO do 800g</t>
  </si>
  <si>
    <t>Sản phẩm dealprice 3</t>
  </si>
  <si>
    <t>Mua số lượng 2 trở lên</t>
  </si>
  <si>
    <t>C-TraLIPTON vang 25tuix2hop+ly</t>
  </si>
  <si>
    <t>Mua số lượng 3 trở lên</t>
  </si>
  <si>
    <t>LKM REXONA  Free spirit  50ml</t>
  </si>
  <si>
    <t>Sản phẩm dealprice 4</t>
  </si>
  <si>
    <t>3 sản phẩm đầu tiên</t>
  </si>
  <si>
    <t>KX DOVE p.hoi hu ton 335g</t>
  </si>
  <si>
    <t>4 sản phẩm đầu tiên</t>
  </si>
  <si>
    <t>Kiểm tra thông tin sản phẩm khuyến mãi sổ giá KHTT</t>
  </si>
  <si>
    <t>GioHang_FC1_Data_34</t>
  </si>
  <si>
    <t>GioHang_FC1_34</t>
  </si>
  <si>
    <t>Cấp độ KHTT</t>
  </si>
  <si>
    <t>Sản phẩm sổ giá</t>
  </si>
  <si>
    <t>Bạch kim (VVIP)</t>
  </si>
  <si>
    <t>KDR CloseUp bac ha 230g</t>
  </si>
  <si>
    <t>Vàng (VIP)</t>
  </si>
  <si>
    <t>KDR CloseUp tt bang tuyet 230g</t>
  </si>
  <si>
    <t>Nkhoang th.nhien Lavie 350ml</t>
  </si>
  <si>
    <t>Bạc (TV)</t>
  </si>
  <si>
    <t xml:space="preserve">NNgot 7up 1.5L </t>
  </si>
  <si>
    <t xml:space="preserve">BVS DIANA ban dem 4M </t>
  </si>
  <si>
    <t>Đồng (KHN)</t>
  </si>
  <si>
    <t>3100261</t>
  </si>
  <si>
    <t xml:space="preserve">T.XanhNUMBER10ochanhpet500ml </t>
  </si>
  <si>
    <t>DỮ LIỆU ĐƠN HÀNG TEST</t>
  </si>
  <si>
    <t>Mã đơn hàng</t>
  </si>
  <si>
    <t>Số HĐ</t>
  </si>
  <si>
    <t>Ngày bán</t>
  </si>
  <si>
    <t>Till</t>
  </si>
  <si>
    <t>Quầy</t>
  </si>
  <si>
    <t>Quyền</t>
  </si>
  <si>
    <t>Phương thức thanh toán</t>
  </si>
  <si>
    <t>Giá trị đơn hàng trước CKTM</t>
  </si>
  <si>
    <t>Tổng tiền thanh toán CKTM</t>
  </si>
  <si>
    <t>Giá trị thanh toán đã trừ CKTM</t>
  </si>
  <si>
    <t>Ghi chú</t>
  </si>
  <si>
    <t>004116620021100367</t>
  </si>
  <si>
    <t>Thu ngân</t>
  </si>
  <si>
    <t>Thẻ ngân hàng</t>
  </si>
  <si>
    <t>004116620021100373</t>
  </si>
  <si>
    <t>GHCTT (COD)</t>
  </si>
  <si>
    <t>004116620021100374</t>
  </si>
  <si>
    <t>House Charge</t>
  </si>
  <si>
    <t>004116620021100375</t>
  </si>
  <si>
    <t>004116620021100625</t>
  </si>
  <si>
    <t>004116620021100631</t>
  </si>
  <si>
    <t>004116620021100632</t>
  </si>
  <si>
    <t>004116620021100633</t>
  </si>
  <si>
    <t>004116620021100634</t>
  </si>
  <si>
    <t>004116620021100635</t>
  </si>
  <si>
    <t>Tiền mặt</t>
  </si>
  <si>
    <t>004116620021100636</t>
  </si>
  <si>
    <t>004116620021100637</t>
  </si>
  <si>
    <t>0041241920021100008</t>
  </si>
  <si>
    <t>Thanh toán CKTM</t>
  </si>
  <si>
    <t>0041241920021100009</t>
  </si>
  <si>
    <t>0041241920021100011</t>
  </si>
  <si>
    <t>0041241920021100012</t>
  </si>
  <si>
    <t>0041241920021100013</t>
  </si>
  <si>
    <t>0041241920021100014</t>
  </si>
  <si>
    <t>0041241920021100015</t>
  </si>
  <si>
    <t>0041241920021100016</t>
  </si>
  <si>
    <t>0041241920021100017</t>
  </si>
  <si>
    <t>0041241920021100018</t>
  </si>
  <si>
    <t>0041241920021100019</t>
  </si>
  <si>
    <t>0041241920021100020</t>
  </si>
  <si>
    <t>0041241920021100021</t>
  </si>
  <si>
    <t>0041241920021100022</t>
  </si>
  <si>
    <t>0041241920021100023</t>
  </si>
  <si>
    <t>0041241920021100024</t>
  </si>
  <si>
    <t>0041241920021100025</t>
  </si>
  <si>
    <t>0041241920021100026</t>
  </si>
  <si>
    <t>0041241920021100027</t>
  </si>
  <si>
    <t>0041241920021100028</t>
  </si>
  <si>
    <t>DATA</t>
  </si>
  <si>
    <t>Tender</t>
  </si>
  <si>
    <t>Ký hiệu</t>
  </si>
  <si>
    <t>Urgent</t>
  </si>
  <si>
    <t>Phạm Thanh Hải</t>
  </si>
  <si>
    <t>Dòng T1</t>
  </si>
  <si>
    <t>Critical</t>
  </si>
  <si>
    <t>Nguyễn Duy Khánh</t>
  </si>
  <si>
    <t>E-voucher (PMH)</t>
  </si>
  <si>
    <t>A9</t>
  </si>
  <si>
    <t>In progress</t>
  </si>
  <si>
    <t>E-voucher (S8 + đuôi tender)</t>
  </si>
  <si>
    <t>S8</t>
  </si>
  <si>
    <t>+ 18</t>
  </si>
  <si>
    <t>Medium</t>
  </si>
  <si>
    <t>PMH VAT</t>
  </si>
  <si>
    <t>Z9</t>
  </si>
  <si>
    <t>Normal</t>
  </si>
  <si>
    <t>PMH không VAT</t>
  </si>
  <si>
    <t>Low</t>
  </si>
  <si>
    <t>CA</t>
  </si>
  <si>
    <t>+ 07</t>
  </si>
  <si>
    <t>M8</t>
  </si>
  <si>
    <t>E8</t>
  </si>
  <si>
    <t>Điểm thưởng</t>
  </si>
  <si>
    <t>Vietcombank</t>
  </si>
  <si>
    <t xml:space="preserve"> + 02</t>
  </si>
  <si>
    <t>BIDV</t>
  </si>
  <si>
    <t xml:space="preserve"> + 09</t>
  </si>
  <si>
    <t>Điều hành thu ngân</t>
  </si>
  <si>
    <t>AR</t>
  </si>
  <si>
    <t>QRPay</t>
  </si>
  <si>
    <t xml:space="preserve"> + 16</t>
  </si>
  <si>
    <t>BẢNG TÍNH TỔNG TIỀN CÁC PHƯƠNG THỨC THANH TOÁN</t>
  </si>
  <si>
    <t>PTTT</t>
  </si>
  <si>
    <t>Tổng tiền</t>
  </si>
  <si>
    <t>Số tiền</t>
  </si>
  <si>
    <t>Kết quả</t>
  </si>
  <si>
    <t>Tổng
đơn</t>
  </si>
  <si>
    <t>Số đơn</t>
  </si>
  <si>
    <t>Till 9999</t>
  </si>
  <si>
    <t>Till 1002</t>
  </si>
  <si>
    <t>Till 1001</t>
  </si>
  <si>
    <t>P</t>
  </si>
  <si>
    <t>Giao hàng chưa thanh toán</t>
  </si>
  <si>
    <t>Phiếu mua hàng chưa VAT</t>
  </si>
  <si>
    <t>Phiếu mua hàng có VAT</t>
  </si>
  <si>
    <t>Phiếu mua hàng khác</t>
  </si>
  <si>
    <t>F</t>
  </si>
  <si>
    <t>Giao hàng chưa thanh toá (COD)</t>
  </si>
  <si>
    <t>Tổng cộng</t>
  </si>
  <si>
    <t>House charge (trả chậm)</t>
  </si>
  <si>
    <t>Phiếu thu bán hàng trả góp</t>
  </si>
  <si>
    <t>Phiếu chiết khấu thương mại</t>
  </si>
  <si>
    <t>E-voucher chiết khấu thương mại</t>
  </si>
  <si>
    <t>Phiếu chiết khấu thương mại khác</t>
  </si>
  <si>
    <t>BẢNG TÍNH TỔNG SỐ TỜ MỆNH GIÁ TIỀN MẶT</t>
  </si>
  <si>
    <t>Mệnh giá</t>
  </si>
  <si>
    <t>Tổng số tờ</t>
  </si>
  <si>
    <t>Số tờ</t>
  </si>
  <si>
    <t>Till 12121212</t>
  </si>
  <si>
    <t>BẢNG TÍNH TỔNG SỐ TỜ PMH chưa VAT</t>
  </si>
  <si>
    <t>BẢNG TÍNH TỔNG SỐ TỜ PMH có VAT</t>
  </si>
  <si>
    <t>BẢNG CÂN ĐỐI KÊ TIỀN CÁC PHƯƠNG THỨC THANH TOÁN</t>
  </si>
  <si>
    <t>Tổng tiền nộp</t>
  </si>
  <si>
    <t>Tổng tiền kê</t>
  </si>
  <si>
    <t>Thừa/Thiếu</t>
  </si>
  <si>
    <t>Số tiền nộp</t>
  </si>
  <si>
    <t>Số tiền kê</t>
  </si>
  <si>
    <t>Tổng</t>
  </si>
  <si>
    <t>Bình cash</t>
  </si>
  <si>
    <t>DATA NGÀY 13/02</t>
  </si>
  <si>
    <t>Created:</t>
  </si>
  <si>
    <t>Author</t>
  </si>
  <si>
    <t>Hung Dong</t>
  </si>
  <si>
    <t>1. Time line</t>
  </si>
  <si>
    <t>Start time:</t>
  </si>
  <si>
    <t>08h30            15-Sep-2018</t>
  </si>
  <si>
    <t>Feature test:</t>
  </si>
  <si>
    <t>Due date:</t>
  </si>
  <si>
    <t>17h00            16-Sep-2018</t>
  </si>
  <si>
    <t>Case:</t>
  </si>
  <si>
    <t>2. Chuẩn bị:</t>
  </si>
  <si>
    <t>- Document mô tả</t>
  </si>
  <si>
    <t>http://bit.ly/2MCMejm</t>
  </si>
  <si>
    <t>- Mockup</t>
  </si>
  <si>
    <t>http://bit.ly/2CWTKWH</t>
  </si>
  <si>
    <t>- Design</t>
  </si>
  <si>
    <t>None</t>
  </si>
  <si>
    <t>- Test case</t>
  </si>
  <si>
    <t>http://bit.ly/2xaMnob</t>
  </si>
  <si>
    <t>- Test data</t>
  </si>
  <si>
    <t>- Test report</t>
  </si>
  <si>
    <t>http://bit.ly/2p6IFIG</t>
  </si>
  <si>
    <t>- Folder video implement test</t>
  </si>
  <si>
    <t>http://bit.ly/2NeVT4H</t>
  </si>
  <si>
    <t>*Cấu trúc folder:</t>
  </si>
  <si>
    <t>- Project</t>
  </si>
  <si>
    <t xml:space="preserve">   - Test document ID</t>
  </si>
  <si>
    <t xml:space="preserve">      - TestcaseID_YYYYMMDD- Tester_Order</t>
  </si>
  <si>
    <t xml:space="preserve">        TC001_20180914_LinhVo_1</t>
  </si>
  <si>
    <t>3. Update thêm các nội dung:</t>
  </si>
  <si>
    <t>- Test perpopupance</t>
  </si>
  <si>
    <t>- Test app normal</t>
  </si>
  <si>
    <t>- Test UI:</t>
  </si>
  <si>
    <t>- Kích thước màn hình
- Text hiển thị
   - Nội dụng text
   - Định dạng
   - Font size
   - Font family
   - Line height- Color
- Link
- Spacing</t>
  </si>
  <si>
    <t>Author:</t>
  </si>
  <si>
    <t>Result</t>
  </si>
  <si>
    <t>Passed</t>
  </si>
  <si>
    <t>Failed</t>
  </si>
  <si>
    <t>Blocked</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</si>
</sst>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0.0%"/>
    <numFmt numFmtId="165" formatCode="d/m"/>
    <numFmt numFmtId="166" formatCode="0.0"/>
    <numFmt numFmtId="167" formatCode="d&quot;-&quot;mmm&quot;-&quot;yyyy"/>
    <numFmt numFmtId="168" formatCode="dd/mm/yyyy"/>
    <numFmt numFmtId="169" formatCode="#,##0[$ ₫]"/>
    <numFmt numFmtId="170" formatCode="#,##0[$₫]"/>
    <numFmt numFmtId="171" formatCode="#,##0.00&quot;₫&quot;"/>
  </numFmts>
  <fonts count="45">
    <font>
      <sz val="10.0"/>
      <color rgb="FF000000"/>
      <name val="Calibri"/>
      <scheme val="minor"/>
    </font>
    <font>
      <b/>
      <sz val="18.0"/>
      <color theme="1"/>
      <name val="Arial"/>
    </font>
    <font>
      <sz val="10.0"/>
      <color theme="1"/>
      <name val="Arial"/>
    </font>
    <font>
      <sz val="10.0"/>
      <color rgb="FFFFFFFF"/>
      <name val="Arial"/>
    </font>
    <font/>
    <font>
      <b/>
      <sz val="18.0"/>
      <color rgb="FFFF8800"/>
      <name val="Arial"/>
    </font>
    <font>
      <b/>
      <sz val="16.0"/>
      <color rgb="FF363636"/>
      <name val="Arial"/>
    </font>
    <font>
      <i/>
      <sz val="12.0"/>
      <color theme="1"/>
      <name val="Arial"/>
    </font>
    <font>
      <i/>
      <sz val="11.0"/>
      <color theme="1"/>
      <name val="Arial"/>
    </font>
    <font>
      <b/>
      <sz val="10.0"/>
      <color theme="1"/>
      <name val="Arial"/>
    </font>
    <font>
      <b/>
      <sz val="10.0"/>
      <color rgb="FFFFFFFF"/>
      <name val="Arial"/>
    </font>
    <font>
      <u/>
      <sz val="10.0"/>
      <color rgb="FF0000FF"/>
      <name val="Arial"/>
    </font>
    <font>
      <u/>
      <sz val="10.0"/>
      <color rgb="FF0000FF"/>
      <name val="Arial"/>
    </font>
    <font>
      <u/>
      <sz val="10.0"/>
      <color rgb="FF3B73AF"/>
      <name val="Arial"/>
    </font>
    <font>
      <u/>
      <sz val="10.0"/>
      <color rgb="FF0000FF"/>
      <name val="Arial"/>
    </font>
    <font>
      <u/>
      <sz val="10.0"/>
      <color rgb="FF1155CC"/>
      <name val="Arial"/>
    </font>
    <font>
      <u/>
      <sz val="10.0"/>
      <color rgb="FF0000FF"/>
      <name val="Arial"/>
    </font>
    <font>
      <u/>
      <sz val="10.0"/>
      <color rgb="FF0000FF"/>
      <name val="Arial"/>
    </font>
    <font>
      <b/>
      <sz val="14.0"/>
      <color rgb="FF3D85C6"/>
      <name val="Open Sans"/>
    </font>
    <font>
      <i/>
      <sz val="12.0"/>
      <color rgb="FFDD7E6B"/>
      <name val="Arial"/>
    </font>
    <font>
      <i/>
      <sz val="10.0"/>
      <color theme="1"/>
      <name val="Arial"/>
    </font>
    <font>
      <sz val="10.0"/>
      <color rgb="FF000000"/>
      <name val="Arial"/>
    </font>
    <font>
      <b/>
      <sz val="10.0"/>
      <color rgb="FF38761D"/>
      <name val="Arial"/>
    </font>
    <font>
      <u/>
      <sz val="10.0"/>
      <color rgb="FF0000FF"/>
      <name val="Arial"/>
    </font>
    <font>
      <b/>
      <sz val="10.0"/>
      <color rgb="FFFFFFFF"/>
      <name val="Open Sans"/>
    </font>
    <font>
      <b/>
      <sz val="10.0"/>
      <color rgb="FF434343"/>
      <name val="Open Sans"/>
    </font>
    <font>
      <sz val="10.0"/>
      <color rgb="FF000000"/>
      <name val="Open Sans"/>
    </font>
    <font>
      <sz val="11.0"/>
      <color theme="1"/>
      <name val="Open Sans"/>
    </font>
    <font>
      <sz val="10.0"/>
      <color theme="1"/>
      <name val="Open Sans"/>
    </font>
    <font>
      <strike/>
      <sz val="10.0"/>
      <color theme="1"/>
      <name val="Arial"/>
    </font>
    <font>
      <b/>
      <sz val="18.0"/>
      <color rgb="FFFF8800"/>
      <name val="Open Sans"/>
    </font>
    <font>
      <b/>
      <sz val="10.0"/>
      <color rgb="FFFF9900"/>
      <name val="Open Sans"/>
    </font>
    <font>
      <sz val="11.0"/>
      <color rgb="FF333333"/>
      <name val="Arial"/>
    </font>
    <font>
      <b/>
      <sz val="11.0"/>
      <color rgb="FF333333"/>
      <name val="Arial"/>
    </font>
    <font>
      <b/>
      <sz val="10.0"/>
      <color rgb="FFFF0000"/>
      <name val="Arial"/>
    </font>
    <font>
      <b/>
      <sz val="12.0"/>
      <color rgb="FFFF0000"/>
      <name val="Arial"/>
    </font>
    <font>
      <b/>
      <sz val="14.0"/>
      <color theme="1"/>
      <name val="Arial"/>
    </font>
    <font>
      <b/>
      <sz val="14.0"/>
      <color rgb="FFFF0000"/>
      <name val="Arial"/>
    </font>
    <font>
      <b/>
      <sz val="11.0"/>
      <color rgb="FFFF9900"/>
      <name val="Arial"/>
    </font>
    <font>
      <b/>
      <sz val="12.0"/>
      <color theme="1"/>
      <name val="Arial"/>
    </font>
    <font>
      <i/>
      <u/>
      <sz val="10.0"/>
      <color rgb="FF0000FF"/>
      <name val="Arial"/>
    </font>
    <font>
      <i/>
      <sz val="11.0"/>
      <color rgb="FF363636"/>
      <name val="Arial"/>
    </font>
    <font>
      <i/>
      <sz val="11.0"/>
      <color rgb="FF000000"/>
      <name val="Arial"/>
    </font>
    <font>
      <i/>
      <sz val="12.0"/>
      <color rgb="FF363636"/>
      <name val="Arial"/>
    </font>
    <font>
      <sz val="10.0"/>
      <color rgb="FF363636"/>
      <name val="Arial"/>
    </font>
  </fonts>
  <fills count="13">
    <fill>
      <patternFill patternType="none"/>
    </fill>
    <fill>
      <patternFill patternType="lightGray"/>
    </fill>
    <fill>
      <patternFill patternType="solid">
        <fgColor rgb="FFFFFFFF"/>
        <bgColor rgb="FFFFFFFF"/>
      </patternFill>
    </fill>
    <fill>
      <patternFill patternType="solid">
        <fgColor rgb="FF4A86E8"/>
        <bgColor rgb="FF4A86E8"/>
      </patternFill>
    </fill>
    <fill>
      <patternFill patternType="solid">
        <fgColor rgb="FFFCE5CD"/>
        <bgColor rgb="FFFCE5CD"/>
      </patternFill>
    </fill>
    <fill>
      <patternFill patternType="solid">
        <fgColor rgb="FFB7E1CD"/>
        <bgColor rgb="FFB7E1CD"/>
      </patternFill>
    </fill>
    <fill>
      <patternFill patternType="solid">
        <fgColor rgb="FFF4C7C3"/>
        <bgColor rgb="FFF4C7C3"/>
      </patternFill>
    </fill>
    <fill>
      <patternFill patternType="solid">
        <fgColor rgb="FFF9CB9C"/>
        <bgColor rgb="FFF9CB9C"/>
      </patternFill>
    </fill>
    <fill>
      <patternFill patternType="solid">
        <fgColor rgb="FFCFE2F3"/>
        <bgColor rgb="FFCFE2F3"/>
      </patternFill>
    </fill>
    <fill>
      <patternFill patternType="solid">
        <fgColor rgb="FF3C78D8"/>
        <bgColor rgb="FF3C78D8"/>
      </patternFill>
    </fill>
    <fill>
      <patternFill patternType="solid">
        <fgColor rgb="FF3D85C6"/>
        <bgColor rgb="FF3D85C6"/>
      </patternFill>
    </fill>
    <fill>
      <patternFill patternType="solid">
        <fgColor rgb="FFD9D9D9"/>
        <bgColor rgb="FFD9D9D9"/>
      </patternFill>
    </fill>
    <fill>
      <patternFill patternType="solid">
        <fgColor rgb="FFFF8800"/>
        <bgColor rgb="FFFF8800"/>
      </patternFill>
    </fill>
  </fills>
  <borders count="205">
    <border/>
    <border>
      <left/>
      <right/>
      <top/>
      <bottom style="thin">
        <color rgb="FFFFFFFF"/>
      </bottom>
    </border>
    <border>
      <left/>
      <right/>
      <top/>
      <bottom/>
    </border>
    <border>
      <left style="thin">
        <color rgb="FF999999"/>
      </left>
      <top style="thin">
        <color rgb="FF999999"/>
      </top>
    </border>
    <border>
      <right style="thin">
        <color rgb="FF999999"/>
      </right>
      <top style="thin">
        <color rgb="FF999999"/>
      </top>
    </border>
    <border>
      <left/>
      <right/>
      <top style="thin">
        <color rgb="FFFFFFFF"/>
      </top>
      <bottom style="thin">
        <color rgb="FFFFFFFF"/>
      </bottom>
    </border>
    <border>
      <left style="thin">
        <color rgb="FF999999"/>
      </left>
    </border>
    <border>
      <right style="thin">
        <color rgb="FF999999"/>
      </right>
    </border>
    <border>
      <left/>
      <right style="thin">
        <color rgb="FFFFFFFF"/>
      </right>
      <top/>
      <bottom/>
    </border>
    <border>
      <left/>
      <right style="thin">
        <color rgb="FFFFFFFF"/>
      </righ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right style="thin">
        <color rgb="FFFFFFFF"/>
      </right>
      <top/>
      <bottom style="thin">
        <color rgb="FFFFFFFF"/>
      </bottom>
    </border>
    <border>
      <left style="thin">
        <color rgb="FF999999"/>
      </left>
      <bottom style="thin">
        <color rgb="FF999999"/>
      </bottom>
    </border>
    <border>
      <right style="thin">
        <color rgb="FF999999"/>
      </right>
      <bottom style="thin">
        <color rgb="FF999999"/>
      </bottom>
    </border>
    <border>
      <bottom style="thin">
        <color rgb="FFFFFFFF"/>
      </bottom>
    </border>
    <border>
      <right style="thin">
        <color rgb="FFFFFFFF"/>
      </right>
      <bottom style="thin">
        <color rgb="FFFFFFFF"/>
      </bottom>
    </border>
    <border>
      <bottom style="medium">
        <color rgb="FFFF8800"/>
      </bottom>
    </border>
    <border>
      <left/>
      <right/>
      <top/>
      <bottom style="medium">
        <color rgb="FFFF8800"/>
      </bottom>
    </border>
    <border>
      <left/>
      <right style="thin">
        <color rgb="FFFFFFFF"/>
      </right>
      <top/>
      <bottom style="medium">
        <color rgb="FFFF8800"/>
      </bottom>
    </border>
    <border>
      <left style="thin">
        <color rgb="FF999999"/>
      </left>
      <right style="thin">
        <color rgb="FF999999"/>
      </right>
      <top style="thin">
        <color rgb="FF999999"/>
      </top>
      <bottom style="thin">
        <color rgb="FF999999"/>
      </bottom>
    </border>
    <border>
      <right style="thin">
        <color rgb="FFFFFFFF"/>
      </right>
    </border>
    <border>
      <left/>
      <top/>
      <bottom/>
    </border>
    <border>
      <top/>
      <bottom/>
    </border>
    <border>
      <left style="thin">
        <color rgb="FFFF9900"/>
      </left>
      <right style="thin">
        <color rgb="FF999999"/>
      </right>
      <top style="thin">
        <color rgb="FFFF9900"/>
      </top>
      <bottom style="thin">
        <color rgb="FF999999"/>
      </bottom>
    </border>
    <border>
      <left style="thin">
        <color rgb="FF999999"/>
      </left>
      <right style="thin">
        <color rgb="FF999999"/>
      </right>
      <top style="thin">
        <color rgb="FFFF9900"/>
      </top>
      <bottom style="thin">
        <color rgb="FF999999"/>
      </bottom>
    </border>
    <border>
      <left/>
      <right style="thin">
        <color rgb="FF999999"/>
      </right>
      <top style="thin">
        <color rgb="FFFF9900"/>
      </top>
      <bottom/>
    </border>
    <border>
      <left style="thin">
        <color rgb="FF999999"/>
      </left>
      <right style="thin">
        <color rgb="FFFF9900"/>
      </right>
      <top style="thin">
        <color rgb="FFFF9900"/>
      </top>
      <bottom style="thin">
        <color rgb="FF999999"/>
      </bottom>
    </border>
    <border>
      <left style="thin">
        <color rgb="FFFF9900"/>
      </left>
      <right style="thin">
        <color rgb="FF999999"/>
      </right>
      <top style="thin">
        <color rgb="FF999999"/>
      </top>
      <bottom style="thin">
        <color rgb="FF999999"/>
      </bottom>
    </border>
    <border>
      <left style="thin">
        <color rgb="FF999999"/>
      </left>
      <right style="thin">
        <color rgb="FFFF9900"/>
      </right>
      <top style="thin">
        <color rgb="FF999999"/>
      </top>
      <bottom style="thin">
        <color rgb="FF999999"/>
      </bottom>
    </border>
    <border>
      <left style="thin">
        <color rgb="FF999999"/>
      </left>
      <right style="thin">
        <color rgb="FFFF9900"/>
      </right>
      <top style="thin">
        <color rgb="FF999999"/>
      </top>
    </border>
    <border>
      <left style="thin">
        <color rgb="FF999999"/>
      </left>
      <top style="thin">
        <color rgb="FF999999"/>
      </top>
      <bottom style="thin">
        <color rgb="FF999999"/>
      </bottom>
    </border>
    <border>
      <left style="thin">
        <color rgb="FFCCCCCC"/>
      </left>
      <right style="thin">
        <color rgb="FFFF9900"/>
      </right>
      <top style="thin">
        <color rgb="FFCCCCCC"/>
      </top>
      <bottom style="thin">
        <color rgb="FFCCCCCC"/>
      </bottom>
    </border>
    <border>
      <right style="thin">
        <color rgb="FFFF9900"/>
      </right>
    </border>
    <border>
      <right style="thin">
        <color rgb="FFFF9900"/>
      </right>
      <bottom style="thin">
        <color rgb="FFB7B7B7"/>
      </bottom>
    </border>
    <border>
      <right style="thin">
        <color rgb="FFFF9900"/>
      </right>
      <top style="thin">
        <color rgb="FFB7B7B7"/>
      </top>
    </border>
    <border>
      <left style="thin">
        <color rgb="FF999999"/>
      </left>
      <right style="thin">
        <color rgb="FFFF9900"/>
      </right>
      <bottom style="thin">
        <color rgb="FF999999"/>
      </bottom>
    </border>
    <border>
      <left style="thin">
        <color rgb="FF999999"/>
      </left>
      <right style="thin">
        <color rgb="FFFF9900"/>
      </right>
      <top/>
      <bottom style="thin">
        <color rgb="FF999999"/>
      </bottom>
    </border>
    <border>
      <right style="thin">
        <color rgb="FFFF9900"/>
      </right>
      <top style="thin">
        <color rgb="FFB7B7B7"/>
      </top>
      <bottom style="thin">
        <color rgb="FF999999"/>
      </bottom>
    </border>
    <border>
      <right style="thin">
        <color rgb="FFFF9900"/>
      </right>
      <top style="thin">
        <color rgb="FF999999"/>
      </top>
      <bottom style="thin">
        <color rgb="FF999999"/>
      </bottom>
    </border>
    <border>
      <left/>
      <right/>
      <top/>
      <bottom style="medium">
        <color rgb="FFFF9900"/>
      </bottom>
    </border>
    <border>
      <bottom style="medium">
        <color rgb="FFFF9900"/>
      </bottom>
    </border>
    <border>
      <bottom style="thin">
        <color rgb="FF999999"/>
      </bottom>
    </border>
    <border>
      <left style="thin">
        <color rgb="FFFFFFFF"/>
      </left>
    </border>
    <border>
      <left style="thin">
        <color rgb="FFFF9900"/>
      </left>
      <right style="thin">
        <color rgb="FF999999"/>
      </right>
      <top style="thin">
        <color rgb="FFFF9900"/>
      </top>
      <bottom/>
    </border>
    <border>
      <left style="thin">
        <color rgb="FF999999"/>
      </left>
      <right style="thin">
        <color rgb="FF999999"/>
      </right>
      <top style="thin">
        <color rgb="FFFF9900"/>
      </top>
      <bottom/>
    </border>
    <border>
      <left style="thin">
        <color rgb="FF999999"/>
      </left>
      <top style="thin">
        <color rgb="FFFF9900"/>
      </top>
      <bottom/>
    </border>
    <border>
      <right style="thin">
        <color rgb="FF999999"/>
      </right>
      <top style="thin">
        <color rgb="FFFF9900"/>
      </top>
      <bottom/>
    </border>
    <border>
      <left style="thin">
        <color rgb="FF999999"/>
      </left>
      <right style="thin">
        <color rgb="FFFF9900"/>
      </right>
      <top style="thin">
        <color rgb="FFFF9900"/>
      </top>
      <bottom/>
    </border>
    <border>
      <left style="thin">
        <color rgb="FFFF9900"/>
      </left>
      <right style="thin">
        <color rgb="FFCCCCCC"/>
      </right>
      <top style="thin">
        <color rgb="FFFF9900"/>
      </top>
      <bottom style="thin">
        <color rgb="FFCCCCCC"/>
      </bottom>
    </border>
    <border>
      <left style="thin">
        <color rgb="FFCCCCCC"/>
      </left>
      <right style="thin">
        <color rgb="FFCCCCCC"/>
      </right>
      <top style="thin">
        <color rgb="FFFF9900"/>
      </top>
      <bottom style="thin">
        <color rgb="FFCCCCCC"/>
      </bottom>
    </border>
    <border>
      <left style="thin">
        <color rgb="FFCCCCCC"/>
      </left>
      <right style="thin">
        <color rgb="FFFF9900"/>
      </right>
      <top style="thin">
        <color rgb="FFFF9900"/>
      </top>
      <bottom style="thin">
        <color rgb="FFCCCCCC"/>
      </bottom>
    </border>
    <border>
      <left style="thin">
        <color rgb="FFFF9900"/>
      </left>
      <right style="thin">
        <color rgb="FFCCCCCC"/>
      </right>
      <top style="thin">
        <color rgb="FFCCCCCC"/>
      </top>
      <bottom style="thin">
        <color rgb="FFCCCCCC"/>
      </bottom>
    </border>
    <border>
      <left style="thin">
        <color rgb="FFCCCCCC"/>
      </left>
      <right style="thin">
        <color rgb="FFCCCCCC"/>
      </right>
      <top style="thin">
        <color rgb="FFCCCCCC"/>
      </top>
      <bottom style="thin">
        <color rgb="FFCCCCCC"/>
      </bottom>
    </border>
    <border>
      <left style="thin">
        <color rgb="FFFF9900"/>
      </left>
      <right style="thin">
        <color rgb="FFCCCCCC"/>
      </right>
      <top style="thin">
        <color rgb="FFCCCCCC"/>
      </top>
    </border>
    <border>
      <left style="thin">
        <color rgb="FFCCCCCC"/>
      </left>
      <right style="thin">
        <color rgb="FFCCCCCC"/>
      </right>
      <top style="thin">
        <color rgb="FFCCCCCC"/>
      </top>
    </border>
    <border>
      <left style="thin">
        <color rgb="FFCCCCCC"/>
      </left>
      <right style="thin">
        <color rgb="FFCCCCCC"/>
      </right>
      <top style="thin">
        <color rgb="FFCCCCCC"/>
      </top>
      <bottom/>
    </border>
    <border>
      <left style="thin">
        <color rgb="FFCCCCCC"/>
      </left>
      <right style="thin">
        <color rgb="FFFF9900"/>
      </right>
      <top style="thin">
        <color rgb="FFCCCCCC"/>
      </top>
      <bottom/>
    </border>
    <border>
      <left style="thin">
        <color rgb="FFCCCCCC"/>
      </left>
      <right style="thin">
        <color rgb="FFCCCCCC"/>
      </right>
      <top style="thin">
        <color rgb="FFCCCCCC"/>
      </top>
      <bottom style="thin">
        <color rgb="FFD9D9D9"/>
      </bottom>
    </border>
    <border>
      <left style="thin">
        <color rgb="FFFF9900"/>
      </left>
      <right style="thin">
        <color rgb="FFB7B7B7"/>
      </right>
      <bottom style="thin">
        <color rgb="FFB7B7B7"/>
      </bottom>
    </border>
    <border>
      <left style="thin">
        <color rgb="FFB7B7B7"/>
      </left>
      <right style="thin">
        <color rgb="FFB7B7B7"/>
      </right>
      <bottom style="thin">
        <color rgb="FFB7B7B7"/>
      </bottom>
    </border>
    <border>
      <left style="thin">
        <color rgb="FFB7B7B7"/>
      </left>
      <right style="thin">
        <color rgb="FFB7B7B7"/>
      </right>
      <top/>
      <bottom style="thin">
        <color rgb="FFB7B7B7"/>
      </bottom>
    </border>
    <border>
      <left style="thin">
        <color rgb="FFB7B7B7"/>
      </left>
      <right style="thin">
        <color rgb="FFFF9900"/>
      </right>
      <top/>
      <bottom style="thin">
        <color rgb="FFB7B7B7"/>
      </bottom>
    </border>
    <border>
      <left style="thin">
        <color rgb="FFFF9900"/>
      </left>
      <right style="thin">
        <color rgb="FFCCCCCC"/>
      </right>
      <top style="thin">
        <color rgb="FFCCCCCC"/>
      </top>
      <bottom style="thin">
        <color rgb="FFFF9900"/>
      </bottom>
    </border>
    <border>
      <left style="thin">
        <color rgb="FFCCCCCC"/>
      </left>
      <right style="thin">
        <color rgb="FFCCCCCC"/>
      </right>
      <top style="thin">
        <color rgb="FFCCCCCC"/>
      </top>
      <bottom style="thin">
        <color rgb="FFFF9900"/>
      </bottom>
    </border>
    <border>
      <left style="thin">
        <color rgb="FFCCCCCC"/>
      </left>
      <right style="thin">
        <color rgb="FFFF9900"/>
      </right>
      <top style="thin">
        <color rgb="FFCCCCCC"/>
      </top>
      <bottom style="thin">
        <color rgb="FFFF9900"/>
      </bottom>
    </border>
    <border>
      <left style="thin">
        <color rgb="FFD9D9D9"/>
      </left>
      <right style="thin">
        <color rgb="FFD9D9D9"/>
      </right>
      <top style="thin">
        <color rgb="FFFF9900"/>
      </top>
      <bottom style="thin">
        <color rgb="FFD9D9D9"/>
      </bottom>
    </border>
    <border>
      <left style="thin">
        <color rgb="FFD9D9D9"/>
      </left>
      <right style="thin">
        <color rgb="FFFF9900"/>
      </right>
      <top style="thin">
        <color rgb="FFFF9900"/>
      </top>
      <bottom style="thin">
        <color rgb="FFD9D9D9"/>
      </bottom>
    </border>
    <border>
      <left style="thin">
        <color rgb="FFD9D9D9"/>
      </left>
      <right style="thin">
        <color rgb="FFD9D9D9"/>
      </right>
      <top style="thin">
        <color rgb="FFD9D9D9"/>
      </top>
      <bottom style="thin">
        <color rgb="FFD9D9D9"/>
      </bottom>
    </border>
    <border>
      <left style="thin">
        <color rgb="FFD9D9D9"/>
      </left>
      <right style="thin">
        <color rgb="FFFF9900"/>
      </right>
      <top style="thin">
        <color rgb="FFD9D9D9"/>
      </top>
      <bottom style="thin">
        <color rgb="FFD9D9D9"/>
      </bottom>
    </border>
    <border>
      <left style="thin">
        <color rgb="FFD9D9D9"/>
      </left>
      <right style="thin">
        <color rgb="FFD9D9D9"/>
      </right>
      <top style="thin">
        <color rgb="FFD9D9D9"/>
      </top>
      <bottom style="thin">
        <color rgb="FFFF9900"/>
      </bottom>
    </border>
    <border>
      <left style="thin">
        <color rgb="FFD9D9D9"/>
      </left>
      <right style="thin">
        <color rgb="FFFF9900"/>
      </right>
      <top style="thin">
        <color rgb="FFD9D9D9"/>
      </top>
      <bottom style="thin">
        <color rgb="FFFF9900"/>
      </bottom>
    </border>
    <border>
      <left style="thin">
        <color rgb="FFFF9900"/>
      </left>
      <right style="thin">
        <color rgb="FFD9D9D9"/>
      </right>
      <top style="thin">
        <color rgb="FFFF9900"/>
      </top>
      <bottom style="thin">
        <color rgb="FFD9D9D9"/>
      </bottom>
    </border>
    <border>
      <right style="thin">
        <color rgb="FFD9D9D9"/>
      </right>
      <top style="thin">
        <color rgb="FFFF9900"/>
      </top>
      <bottom style="thin">
        <color rgb="FFD9D9D9"/>
      </bottom>
    </border>
    <border>
      <left style="thin">
        <color rgb="FFD9D9D9"/>
      </left>
      <right/>
      <top style="thin">
        <color rgb="FFFF9900"/>
      </top>
      <bottom style="thin">
        <color rgb="FFD9D9D9"/>
      </bottom>
    </border>
    <border>
      <left style="thin">
        <color rgb="FFFF9900"/>
      </left>
      <right style="thin">
        <color rgb="FFD9D9D9"/>
      </right>
    </border>
    <border>
      <right style="thin">
        <color rgb="FFD9D9D9"/>
      </right>
    </border>
    <border>
      <left style="thin">
        <color rgb="FFD9D9D9"/>
      </left>
      <right style="thin">
        <color rgb="FFD9D9D9"/>
      </right>
    </border>
    <border>
      <left style="thin">
        <color rgb="FFD9D9D9"/>
      </left>
      <right style="thin">
        <color rgb="FFD9D9D9"/>
      </right>
      <top/>
      <bottom/>
    </border>
    <border>
      <left style="thin">
        <color rgb="FFD9D9D9"/>
      </left>
      <right/>
      <top/>
      <bottom/>
    </border>
    <border>
      <left style="thin">
        <color rgb="FFD9D9D9"/>
      </left>
      <right style="thin">
        <color rgb="FFFF9900"/>
      </right>
      <top/>
      <bottom/>
    </border>
    <border>
      <left style="thin">
        <color rgb="FFFF9900"/>
      </left>
      <right style="thin">
        <color rgb="FFB7B7B7"/>
      </right>
      <top style="thin">
        <color rgb="FFFF9900"/>
      </top>
      <bottom style="thin">
        <color rgb="FFB7B7B7"/>
      </bottom>
    </border>
    <border>
      <left style="thin">
        <color rgb="FFB7B7B7"/>
      </left>
      <right style="thin">
        <color rgb="FFB7B7B7"/>
      </right>
      <top style="thin">
        <color rgb="FFFF9900"/>
      </top>
      <bottom style="thin">
        <color rgb="FFB7B7B7"/>
      </bottom>
    </border>
    <border>
      <left style="thin">
        <color rgb="FFB7B7B7"/>
      </left>
      <right style="thin">
        <color rgb="FFFF9900"/>
      </right>
      <top style="thin">
        <color rgb="FFFF9900"/>
      </top>
      <bottom style="thin">
        <color rgb="FFB7B7B7"/>
      </bottom>
    </border>
    <border>
      <left style="thin">
        <color rgb="FFFF9900"/>
      </left>
      <right style="thin">
        <color rgb="FFB7B7B7"/>
      </right>
      <top style="thin">
        <color rgb="FFB7B7B7"/>
      </top>
      <bottom style="thin">
        <color rgb="FFFF9900"/>
      </bottom>
    </border>
    <border>
      <left style="thin">
        <color rgb="FFB7B7B7"/>
      </left>
      <right style="thin">
        <color rgb="FFB7B7B7"/>
      </right>
      <top style="thin">
        <color rgb="FFB7B7B7"/>
      </top>
      <bottom style="thin">
        <color rgb="FFFF9900"/>
      </bottom>
    </border>
    <border>
      <left style="thin">
        <color rgb="FFB7B7B7"/>
      </left>
      <right style="thin">
        <color rgb="FFFF9900"/>
      </right>
      <top style="thin">
        <color rgb="FFB7B7B7"/>
      </top>
      <bottom style="thin">
        <color rgb="FFFF9900"/>
      </bottom>
    </border>
    <border>
      <left style="thin">
        <color rgb="FFD9D9D9"/>
      </left>
      <right style="thin">
        <color rgb="FFD9D9D9"/>
      </right>
      <top style="thin">
        <color rgb="FFFF9900"/>
      </top>
      <bottom/>
    </border>
    <border>
      <left style="thin">
        <color rgb="FFFF9900"/>
      </left>
      <right style="thin">
        <color rgb="FFD9D9D9"/>
      </right>
      <top style="thin">
        <color rgb="FFD9D9D9"/>
      </top>
      <bottom style="thin">
        <color rgb="FFD9D9D9"/>
      </bottom>
    </border>
    <border>
      <right style="thin">
        <color rgb="FFD9D9D9"/>
      </right>
      <top style="thin">
        <color rgb="FFD9D9D9"/>
      </top>
      <bottom style="thin">
        <color rgb="FFD9D9D9"/>
      </bottom>
    </border>
    <border>
      <left style="thin">
        <color rgb="FFD9D9D9"/>
      </left>
      <right/>
      <top style="thin">
        <color rgb="FFD9D9D9"/>
      </top>
      <bottom style="thin">
        <color rgb="FFD9D9D9"/>
      </bottom>
    </border>
    <border>
      <left/>
      <right style="thin">
        <color rgb="FFD9D9D9"/>
      </right>
      <top style="thin">
        <color rgb="FFD9D9D9"/>
      </top>
      <bottom style="thin">
        <color rgb="FFD9D9D9"/>
      </bottom>
    </border>
    <border>
      <left style="thin">
        <color rgb="FFFF9900"/>
      </left>
      <right style="thin">
        <color rgb="FFD9D9D9"/>
      </right>
      <top style="thin">
        <color rgb="FFD9D9D9"/>
      </top>
      <bottom style="thin">
        <color rgb="FFFF9900"/>
      </bottom>
    </border>
    <border>
      <right style="thin">
        <color rgb="FFD9D9D9"/>
      </right>
      <top style="thin">
        <color rgb="FFD9D9D9"/>
      </top>
      <bottom style="thin">
        <color rgb="FFFF9900"/>
      </bottom>
    </border>
    <border>
      <left style="thin">
        <color rgb="FFD9D9D9"/>
      </left>
      <right style="thin">
        <color rgb="FFD9D9D9"/>
      </right>
      <top/>
      <bottom style="thin">
        <color rgb="FFFF9900"/>
      </bottom>
    </border>
    <border>
      <left/>
      <right style="thin">
        <color rgb="FFD9D9D9"/>
      </right>
      <top/>
      <bottom style="thin">
        <color rgb="FFFF9900"/>
      </bottom>
    </border>
    <border>
      <left style="thin">
        <color rgb="FFD9D9D9"/>
      </left>
      <right/>
      <top/>
      <bottom style="thin">
        <color rgb="FFD9D9D9"/>
      </bottom>
    </border>
    <border>
      <left style="thin">
        <color rgb="FFD9D9D9"/>
      </left>
      <right/>
      <top style="thin">
        <color rgb="FFD9D9D9"/>
      </top>
      <bottom/>
    </border>
    <border>
      <left/>
      <right style="thin">
        <color rgb="FFD9D9D9"/>
      </right>
      <top style="thin">
        <color rgb="FFD9D9D9"/>
      </top>
      <bottom/>
    </border>
    <border>
      <left style="thin">
        <color rgb="FFD9D9D9"/>
      </left>
      <right style="thin">
        <color rgb="FFFF9900"/>
      </right>
      <top/>
      <bottom style="thin">
        <color rgb="FFD9D9D9"/>
      </bottom>
    </border>
    <border>
      <top style="thin">
        <color rgb="FFD9D9D9"/>
      </top>
      <bottom style="thin">
        <color rgb="FFD9D9D9"/>
      </bottom>
    </border>
    <border>
      <left style="thin">
        <color rgb="FFFF9900"/>
      </left>
      <right style="thin">
        <color rgb="FFD9D9D9"/>
      </right>
      <top style="thin">
        <color rgb="FFD9D9D9"/>
      </top>
    </border>
    <border>
      <right style="thin">
        <color rgb="FFD9D9D9"/>
      </right>
      <top style="thin">
        <color rgb="FFD9D9D9"/>
      </top>
    </border>
    <border>
      <left style="thin">
        <color rgb="FFD9D9D9"/>
      </left>
      <right style="thin">
        <color rgb="FFD9D9D9"/>
      </right>
      <top style="thin">
        <color rgb="FFD9D9D9"/>
      </top>
    </border>
    <border>
      <left style="thin">
        <color rgb="FFD9D9D9"/>
      </left>
      <right style="thin">
        <color rgb="FFD9D9D9"/>
      </right>
      <top style="thin">
        <color rgb="FFD9D9D9"/>
      </top>
      <bottom/>
    </border>
    <border>
      <left style="thin">
        <color rgb="FFD9D9D9"/>
      </left>
      <right style="thin">
        <color rgb="FFFF9900"/>
      </right>
      <top style="thin">
        <color rgb="FFD9D9D9"/>
      </top>
      <bottom/>
    </border>
    <border>
      <left style="thin">
        <color rgb="FFD9D9D9"/>
      </left>
      <right style="thin">
        <color rgb="FFD9D9D9"/>
      </right>
      <top style="thin">
        <color rgb="FFFF9900"/>
      </top>
    </border>
    <border>
      <left style="thin">
        <color rgb="FFB7B7B7"/>
      </left>
      <right style="thin">
        <color rgb="FFB7B7B7"/>
      </right>
      <top style="thin">
        <color rgb="FFFF9900"/>
      </top>
      <bottom/>
    </border>
    <border>
      <left style="thin">
        <color rgb="FFFF9900"/>
      </left>
      <right style="thin">
        <color rgb="FFD9D9D9"/>
      </right>
      <bottom style="thin">
        <color rgb="FFD9D9D9"/>
      </bottom>
    </border>
    <border>
      <right style="thin">
        <color rgb="FFD9D9D9"/>
      </right>
      <bottom style="thin">
        <color rgb="FFD9D9D9"/>
      </bottom>
    </border>
    <border>
      <bottom style="thin">
        <color rgb="FFD9D9D9"/>
      </bottom>
    </border>
    <border>
      <left style="thin">
        <color rgb="FFD9D9D9"/>
      </left>
      <right style="thin">
        <color rgb="FFD9D9D9"/>
      </right>
      <bottom style="thin">
        <color rgb="FFD9D9D9"/>
      </bottom>
    </border>
    <border>
      <right style="thin">
        <color rgb="FFCCCCCC"/>
      </right>
      <bottom style="thin">
        <color rgb="FFCCCCCC"/>
      </bottom>
    </border>
    <border>
      <left style="thin">
        <color rgb="FFCCCCCC"/>
      </left>
      <right style="thin">
        <color rgb="FFCCCCCC"/>
      </right>
      <bottom style="thin">
        <color rgb="FFCCCCCC"/>
      </bottom>
    </border>
    <border>
      <left style="thin">
        <color rgb="FFCCCCCC"/>
      </left>
      <right style="thin">
        <color rgb="FFCCCCCC"/>
      </right>
      <top/>
      <bottom style="thin">
        <color rgb="FFCCCCCC"/>
      </bottom>
    </border>
    <border>
      <left style="thin">
        <color rgb="FFCCCCCC"/>
      </left>
      <right style="thin">
        <color rgb="FFFF9900"/>
      </right>
      <top/>
      <bottom style="thin">
        <color rgb="FFCCCCCC"/>
      </bottom>
    </border>
    <border>
      <right style="thin">
        <color rgb="FFCCCCCC"/>
      </right>
      <top style="thin">
        <color rgb="FFCCCCCC"/>
      </top>
    </border>
    <border>
      <left style="thin">
        <color rgb="FFFF9900"/>
      </left>
      <right style="thin">
        <color rgb="FFB7B7B7"/>
      </right>
      <top style="thin">
        <color rgb="FFB7B7B7"/>
      </top>
      <bottom style="thin">
        <color rgb="FFB7B7B7"/>
      </bottom>
    </border>
    <border>
      <left style="thin">
        <color rgb="FFB7B7B7"/>
      </left>
      <right style="thin">
        <color rgb="FFB7B7B7"/>
      </right>
      <top style="thin">
        <color rgb="FFB7B7B7"/>
      </top>
      <bottom style="thin">
        <color rgb="FFB7B7B7"/>
      </bottom>
    </border>
    <border>
      <left style="thin">
        <color rgb="FFB7B7B7"/>
      </left>
      <right style="thin">
        <color rgb="FFFF9900"/>
      </right>
      <top style="thin">
        <color rgb="FFB7B7B7"/>
      </top>
      <bottom style="thin">
        <color rgb="FFB7B7B7"/>
      </bottom>
    </border>
    <border>
      <left style="thin">
        <color rgb="FFD9D9D9"/>
      </left>
      <right style="thin">
        <color rgb="FFD9D9D9"/>
      </right>
      <top/>
      <bottom style="thin">
        <color rgb="FFD9D9D9"/>
      </bottom>
    </border>
    <border>
      <left/>
      <right style="thin">
        <color rgb="FFFF9900"/>
      </right>
      <top/>
      <bottom style="thin">
        <color rgb="FFD9D9D9"/>
      </bottom>
    </border>
    <border>
      <left/>
      <right style="thin">
        <color rgb="FFD9D9D9"/>
      </right>
      <top/>
      <bottom style="thin">
        <color rgb="FFD9D9D9"/>
      </bottom>
    </border>
    <border>
      <top style="thin">
        <color rgb="FFD9D9D9"/>
      </top>
    </border>
    <border>
      <left/>
      <right style="thin">
        <color rgb="FFFF9900"/>
      </right>
      <top/>
      <bottom/>
    </border>
    <border>
      <left style="thin">
        <color rgb="FFD9D9D9"/>
      </left>
      <right/>
      <top style="thin">
        <color rgb="FFD9D9D9"/>
      </top>
      <bottom style="thin">
        <color rgb="FFFF9900"/>
      </bottom>
    </border>
    <border>
      <left style="thin">
        <color rgb="FFD9D9D9"/>
      </left>
      <right/>
      <top style="thin">
        <color rgb="FFFF9900"/>
      </top>
      <bottom/>
    </border>
    <border>
      <left style="thin">
        <color rgb="FFD9D9D9"/>
      </left>
      <right style="thin">
        <color rgb="FFD9D9D9"/>
      </right>
      <bottom style="thin">
        <color rgb="FFFF9900"/>
      </bottom>
    </border>
    <border>
      <left style="thin">
        <color rgb="FFFF9900"/>
      </left>
      <right style="thin">
        <color rgb="FFCCCCCC"/>
      </right>
      <bottom style="thin">
        <color rgb="FFCCCCCC"/>
      </bottom>
    </border>
    <border>
      <left style="thin">
        <color rgb="FFD9D9D9"/>
      </left>
      <right/>
      <top/>
      <bottom style="thin">
        <color rgb="FFFF9900"/>
      </bottom>
    </border>
    <border>
      <bottom style="thin">
        <color rgb="FFFF9900"/>
      </bottom>
    </border>
    <border>
      <left style="thin">
        <color rgb="FFFF9900"/>
      </left>
      <right style="thin">
        <color rgb="FFCCCCCC"/>
      </right>
    </border>
    <border>
      <left style="thin">
        <color rgb="FFCCCCCC"/>
      </left>
      <right style="thin">
        <color rgb="FFCCCCCC"/>
      </right>
    </border>
    <border>
      <left style="thin">
        <color rgb="FFCCCCCC"/>
      </left>
      <right style="thin">
        <color rgb="FFCCCCCC"/>
      </right>
      <top/>
      <bottom/>
    </border>
    <border>
      <left style="thin">
        <color rgb="FFCCCCCC"/>
      </left>
      <right style="thin">
        <color rgb="FFFF9900"/>
      </right>
      <top/>
      <bottom/>
    </border>
    <border>
      <left style="thin">
        <color rgb="FFB7B7B7"/>
      </left>
      <right/>
      <top/>
      <bottom style="thin">
        <color rgb="FFB7B7B7"/>
      </bottom>
    </border>
    <border>
      <left style="thin">
        <color rgb="FFB7B7B7"/>
      </left>
      <right/>
      <top style="thin">
        <color rgb="FFB7B7B7"/>
      </top>
      <bottom style="thin">
        <color rgb="FFB7B7B7"/>
      </bottom>
    </border>
    <border>
      <left style="thin">
        <color rgb="FFFF9900"/>
      </left>
      <right style="thin">
        <color rgb="FFB7B7B7"/>
      </right>
      <top style="thin">
        <color rgb="FFB7B7B7"/>
      </top>
    </border>
    <border>
      <left style="thin">
        <color rgb="FFB7B7B7"/>
      </left>
      <right style="thin">
        <color rgb="FFB7B7B7"/>
      </right>
      <top style="thin">
        <color rgb="FFB7B7B7"/>
      </top>
    </border>
    <border>
      <left style="thin">
        <color rgb="FFB7B7B7"/>
      </left>
      <right style="thin">
        <color rgb="FFB7B7B7"/>
      </right>
      <top style="thin">
        <color rgb="FFB7B7B7"/>
      </top>
      <bottom/>
    </border>
    <border>
      <left style="thin">
        <color rgb="FFB7B7B7"/>
      </left>
      <right/>
      <top style="thin">
        <color rgb="FFB7B7B7"/>
      </top>
      <bottom/>
    </border>
    <border>
      <left style="thin">
        <color rgb="FFB7B7B7"/>
      </left>
      <right style="thin">
        <color rgb="FFFF9900"/>
      </right>
      <top style="thin">
        <color rgb="FFB7B7B7"/>
      </top>
      <bottom/>
    </border>
    <border>
      <left style="thin">
        <color rgb="FFB7B7B7"/>
      </left>
      <right/>
      <top style="thin">
        <color rgb="FFB7B7B7"/>
      </top>
      <bottom style="thin">
        <color rgb="FFFF9900"/>
      </bottom>
    </border>
    <border>
      <left/>
      <right/>
      <top/>
      <bottom style="thin">
        <color rgb="FFD9D9D9"/>
      </bottom>
    </border>
    <border>
      <left style="thin">
        <color rgb="FFFF9900"/>
      </left>
      <right style="thin">
        <color rgb="FFCCCCCC"/>
      </right>
      <top style="thin">
        <color rgb="FFB7B7B7"/>
      </top>
      <bottom style="thin">
        <color rgb="FFCCCCCC"/>
      </bottom>
    </border>
    <border>
      <left style="thin">
        <color rgb="FFCCCCCC"/>
      </left>
      <right style="thin">
        <color rgb="FFCCCCCC"/>
      </right>
      <top style="thin">
        <color rgb="FFB7B7B7"/>
      </top>
      <bottom style="thin">
        <color rgb="FFCCCCCC"/>
      </bottom>
    </border>
    <border>
      <right style="thin">
        <color rgb="FFD9D9D9"/>
      </right>
      <top style="thin">
        <color rgb="FFFF9900"/>
      </top>
    </border>
    <border>
      <left/>
      <right style="thin">
        <color rgb="FFD9D9D9"/>
      </right>
      <top/>
      <bottom/>
    </border>
    <border>
      <right style="thin">
        <color rgb="FFD9D9D9"/>
      </right>
      <bottom style="thin">
        <color rgb="FFFF9900"/>
      </bottom>
    </border>
    <border>
      <left style="thin">
        <color rgb="FFCCCCCC"/>
      </left>
      <right/>
      <top style="thin">
        <color rgb="FFFF9900"/>
      </top>
      <bottom style="thin">
        <color rgb="FFCCCCCC"/>
      </bottom>
    </border>
    <border>
      <left style="thin">
        <color rgb="FFCCCCCC"/>
      </left>
      <right/>
      <top style="thin">
        <color rgb="FFCCCCCC"/>
      </top>
      <bottom style="thin">
        <color rgb="FFCCCCCC"/>
      </bottom>
    </border>
    <border>
      <left style="thin">
        <color rgb="FFCCCCCC"/>
      </left>
      <right/>
      <top style="thin">
        <color rgb="FFCCCCCC"/>
      </top>
      <bottom style="thin">
        <color rgb="FFFF9900"/>
      </bottom>
    </border>
    <border>
      <left/>
      <right style="thin">
        <color rgb="FFD9D9D9"/>
      </right>
      <top style="thin">
        <color rgb="FFFF9900"/>
      </top>
      <bottom style="thin">
        <color rgb="FFD9D9D9"/>
      </bottom>
    </border>
    <border>
      <left style="thin">
        <color rgb="FFB7B7B7"/>
      </left>
      <top style="thin">
        <color rgb="FFFF9900"/>
      </top>
      <bottom style="thin">
        <color rgb="FFB7B7B7"/>
      </bottom>
    </border>
    <border>
      <left style="thin">
        <color rgb="FFCCCCCC"/>
      </left>
      <right style="thin">
        <color rgb="FFCCCCCC"/>
      </right>
      <top style="thin">
        <color rgb="FFD9D9D9"/>
      </top>
      <bottom style="thin">
        <color rgb="FFCCCCCC"/>
      </bottom>
    </border>
    <border>
      <left style="thin">
        <color rgb="FFCCCCCC"/>
      </left>
      <right style="thin">
        <color rgb="FFB7B7B7"/>
      </right>
      <top style="thin">
        <color rgb="FFB7B7B7"/>
      </top>
      <bottom style="thin">
        <color rgb="FFCCCCCC"/>
      </bottom>
    </border>
    <border>
      <left style="thin">
        <color rgb="FFB7B7B7"/>
      </left>
      <top style="thin">
        <color rgb="FFB7B7B7"/>
      </top>
      <bottom style="thin">
        <color rgb="FFB7B7B7"/>
      </bottom>
    </border>
    <border>
      <left style="thin">
        <color rgb="FFCCCCCC"/>
      </left>
      <right style="thin">
        <color rgb="FFB7B7B7"/>
      </right>
      <top style="thin">
        <color rgb="FFCCCCCC"/>
      </top>
      <bottom style="thin">
        <color rgb="FFCCCCCC"/>
      </bottom>
    </border>
    <border>
      <left style="thin">
        <color rgb="FFB7B7B7"/>
      </left>
      <top style="thin">
        <color rgb="FFB7B7B7"/>
      </top>
    </border>
    <border>
      <left style="thin">
        <color rgb="FFB7B7B7"/>
      </left>
      <right style="thin">
        <color rgb="FFFF9900"/>
      </right>
      <top style="thin">
        <color rgb="FFB7B7B7"/>
      </top>
    </border>
    <border>
      <left style="thin">
        <color rgb="FFCCCCCC"/>
      </left>
      <right style="thin">
        <color rgb="FFB7B7B7"/>
      </right>
      <top style="thin">
        <color rgb="FFCCCCCC"/>
      </top>
      <bottom style="thin">
        <color rgb="FFFF9900"/>
      </bottom>
    </border>
    <border>
      <left style="thin">
        <color rgb="FFB7B7B7"/>
      </left>
      <top style="thin">
        <color rgb="FFB7B7B7"/>
      </top>
      <bottom style="thin">
        <color rgb="FFFF9900"/>
      </bottom>
    </border>
    <border>
      <left style="thin">
        <color rgb="FFD9D9D9"/>
      </left>
      <right style="thin">
        <color rgb="FFCCCCCC"/>
      </right>
      <top style="thin">
        <color rgb="FFFF9900"/>
      </top>
      <bottom style="thin">
        <color rgb="FFCCCCCC"/>
      </bottom>
    </border>
    <border>
      <left style="thin">
        <color rgb="FFD9D9D9"/>
      </left>
      <right style="thin">
        <color rgb="FFCCCCCC"/>
      </right>
      <top style="thin">
        <color rgb="FFCCCCCC"/>
      </top>
      <bottom style="thin">
        <color rgb="FFCCCCCC"/>
      </bottom>
    </border>
    <border>
      <left style="thin">
        <color rgb="FFCCCCCC"/>
      </left>
      <right style="thin">
        <color rgb="FFD9D9D9"/>
      </right>
      <top style="thin">
        <color rgb="FFCCCCCC"/>
      </top>
      <bottom style="thin">
        <color rgb="FFCCCCCC"/>
      </bottom>
    </border>
    <border>
      <left/>
      <right style="thin">
        <color rgb="FFD9D9D9"/>
      </right>
      <top style="thin">
        <color rgb="FFFF9900"/>
      </top>
      <bottom style="thin">
        <color rgb="FFCCCCCC"/>
      </bottom>
    </border>
    <border>
      <left/>
      <right style="thin">
        <color rgb="FFFF9900"/>
      </right>
      <top style="thin">
        <color rgb="FFFF9900"/>
      </top>
      <bottom style="thin">
        <color rgb="FFD9D9D9"/>
      </bottom>
    </border>
    <border>
      <left/>
      <right style="thin">
        <color rgb="FFB7B7B7"/>
      </right>
      <top/>
      <bottom style="thin">
        <color rgb="FFD9D9D9"/>
      </bottom>
    </border>
    <border>
      <left/>
      <right style="thin">
        <color rgb="FFB7B7B7"/>
      </right>
      <top/>
      <bottom style="thin">
        <color rgb="FFB7B7B7"/>
      </bottom>
    </border>
    <border>
      <left/>
      <right style="thin">
        <color rgb="FFCCCCCC"/>
      </right>
      <top/>
      <bottom style="thin">
        <color rgb="FFB7B7B7"/>
      </bottom>
    </border>
    <border>
      <left/>
      <right style="thin">
        <color rgb="FFCCCCCC"/>
      </right>
      <top/>
      <bottom style="thin">
        <color rgb="FFCCCCCC"/>
      </bottom>
    </border>
    <border>
      <left style="thin">
        <color rgb="FFFF9900"/>
      </left>
      <right style="thin">
        <color rgb="FFD9D9D9"/>
      </right>
      <bottom style="thin">
        <color rgb="FFFF9900"/>
      </bottom>
    </border>
    <border>
      <left/>
      <right style="thin">
        <color rgb="FFFF9900"/>
      </right>
      <top/>
      <bottom style="thin">
        <color rgb="FFFF9900"/>
      </bottom>
    </border>
    <border>
      <left style="thin">
        <color rgb="FFFF9900"/>
      </left>
    </border>
    <border>
      <left style="thin">
        <color rgb="FFCCCCCC"/>
      </left>
      <right style="thin">
        <color rgb="FFFF9900"/>
      </right>
      <top style="thin">
        <color rgb="FFCCCCCC"/>
      </top>
    </border>
    <border>
      <left style="thin">
        <color rgb="FFFF9900"/>
      </left>
      <right style="thin">
        <color rgb="FF999999"/>
      </right>
      <bottom style="thin">
        <color rgb="FF999999"/>
      </bottom>
    </border>
    <border>
      <left style="thin">
        <color rgb="FF999999"/>
      </left>
      <right style="thin">
        <color rgb="FF999999"/>
      </right>
      <bottom style="thin">
        <color rgb="FF999999"/>
      </bottom>
    </border>
    <border>
      <left style="thin">
        <color rgb="FF999999"/>
      </left>
      <right style="thin">
        <color rgb="FF999999"/>
      </right>
      <top/>
      <bottom style="thin">
        <color rgb="FF999999"/>
      </bottom>
    </border>
    <border>
      <left style="thin">
        <color rgb="FF999999"/>
      </left>
      <right style="thin">
        <color rgb="FF999999"/>
      </right>
      <top style="thin">
        <color rgb="FF999999"/>
      </top>
    </border>
    <border>
      <left style="thin">
        <color rgb="FF999999"/>
      </left>
      <right style="thin">
        <color rgb="FF999999"/>
      </right>
      <top style="thin">
        <color rgb="FF999999"/>
      </top>
      <bottom/>
    </border>
    <border>
      <left style="thin">
        <color rgb="FF999999"/>
      </left>
      <right style="thin">
        <color rgb="FFFF9900"/>
      </right>
      <top style="thin">
        <color rgb="FF999999"/>
      </top>
      <bottom/>
    </border>
    <border>
      <left style="thin">
        <color rgb="FFCCCCCC"/>
      </left>
      <top style="thin">
        <color rgb="FFCCCCCC"/>
      </top>
      <bottom style="thin">
        <color rgb="FFCCCCCC"/>
      </bottom>
    </border>
    <border>
      <right style="thin">
        <color rgb="FFCCCCCC"/>
      </right>
      <top style="thin">
        <color rgb="FFCCCCCC"/>
      </top>
      <bottom style="thin">
        <color rgb="FFCCCCCC"/>
      </bottom>
    </border>
    <border>
      <left style="thin">
        <color rgb="FFCCCCCC"/>
      </left>
      <right style="thin">
        <color rgb="FFCCCCCC"/>
      </right>
      <bottom style="thin">
        <color rgb="FFFF9900"/>
      </bottom>
    </border>
    <border>
      <left style="thin">
        <color rgb="FFCCCCCC"/>
      </left>
      <top style="thin">
        <color rgb="FFB7B7B7"/>
      </top>
      <bottom style="thin">
        <color rgb="FFCCCCCC"/>
      </bottom>
    </border>
    <border>
      <right style="thin">
        <color rgb="FFB7B7B7"/>
      </right>
      <top style="thin">
        <color rgb="FFB7B7B7"/>
      </top>
      <bottom style="thin">
        <color rgb="FFCCCCCC"/>
      </bottom>
    </border>
    <border>
      <right style="thin">
        <color rgb="FFB7B7B7"/>
      </right>
      <top style="thin">
        <color rgb="FFCCCCCC"/>
      </top>
      <bottom style="thin">
        <color rgb="FFCCCCCC"/>
      </bottom>
    </border>
    <border>
      <right style="thin">
        <color rgb="FFCCCCCC"/>
      </right>
      <top style="thin">
        <color rgb="FFFF9900"/>
      </top>
      <bottom style="thin">
        <color rgb="FFCCCCCC"/>
      </bottom>
    </border>
    <border>
      <left/>
      <right style="thin">
        <color rgb="FFCCCCCC"/>
      </right>
      <top style="thin">
        <color rgb="FFCCCCCC"/>
      </top>
      <bottom/>
    </border>
    <border>
      <left style="thin">
        <color rgb="FFD9D9D9"/>
      </left>
      <top style="thin">
        <color rgb="FFD9D9D9"/>
      </top>
      <bottom style="thin">
        <color rgb="FFD9D9D9"/>
      </bottom>
    </border>
    <border>
      <right style="thin">
        <color rgb="FFCCCCCC"/>
      </right>
      <top style="thin">
        <color rgb="FFD9D9D9"/>
      </top>
      <bottom style="thin">
        <color rgb="FFCCCCCC"/>
      </bottom>
    </border>
    <border>
      <right style="thin">
        <color rgb="FFCCCCCC"/>
      </right>
      <top style="thin">
        <color rgb="FFCCCCCC"/>
      </top>
      <bottom style="thin">
        <color rgb="FFFF9900"/>
      </bottom>
    </border>
    <border>
      <left style="thin">
        <color rgb="FFCCCCCC"/>
      </left>
      <right style="thin">
        <color rgb="FFCCCCCC"/>
      </right>
      <top/>
      <bottom style="thin">
        <color rgb="FFFF9900"/>
      </bottom>
    </border>
    <border>
      <top style="thin">
        <color rgb="FF999999"/>
      </top>
    </border>
    <border>
      <right style="thin">
        <color rgb="FF999999"/>
      </right>
      <top style="thin">
        <color rgb="FF999999"/>
      </top>
      <bottom style="thin">
        <color rgb="FF999999"/>
      </bottom>
    </border>
    <border>
      <left/>
      <right style="thin">
        <color rgb="FF999999"/>
      </right>
      <top/>
      <bottom style="thin">
        <color rgb="FF999999"/>
      </bottom>
    </border>
    <border>
      <left style="thin">
        <color rgb="FFB7B7B7"/>
      </left>
      <right style="thin">
        <color rgb="FFB7B7B7"/>
      </right>
    </border>
    <border>
      <left/>
      <right style="thin">
        <color rgb="FF999999"/>
      </right>
      <top style="thin">
        <color rgb="FF999999"/>
      </top>
      <bottom style="thin">
        <color rgb="FF999999"/>
      </bottom>
    </border>
    <border>
      <top style="thin">
        <color rgb="FFB7B7B7"/>
      </top>
      <bottom style="thin">
        <color rgb="FFB7B7B7"/>
      </bottom>
    </border>
    <border>
      <right style="thin">
        <color rgb="FFB7B7B7"/>
      </right>
      <top style="thin">
        <color rgb="FFB7B7B7"/>
      </top>
      <bottom style="thin">
        <color rgb="FFB7B7B7"/>
      </bottom>
    </border>
    <border>
      <left style="thin">
        <color rgb="FFCCCCCC"/>
      </left>
      <bottom style="thin">
        <color rgb="FFCCCCCC"/>
      </bottom>
    </border>
    <border>
      <top style="thin">
        <color rgb="FFCCCCCC"/>
      </top>
      <bottom style="thin">
        <color rgb="FFCCCCCC"/>
      </bottom>
    </border>
    <border>
      <left style="thin">
        <color rgb="FFFFFFFF"/>
      </left>
      <right style="thin">
        <color rgb="FFFFFFFF"/>
      </right>
      <top style="thin">
        <color rgb="FFFFFFFF"/>
      </top>
      <bottom style="thin">
        <color rgb="FFFFFFFF"/>
      </bottom>
    </border>
    <border>
      <left style="thin">
        <color rgb="FFFFFFFF"/>
      </left>
      <top style="thin">
        <color rgb="FFFFFFFF"/>
      </top>
      <bottom style="thin">
        <color rgb="FFFFFFFF"/>
      </bottom>
    </border>
    <border>
      <top style="medium">
        <color rgb="FFFF8800"/>
      </top>
    </border>
  </borders>
  <cellStyleXfs count="1">
    <xf borderId="0" fillId="0" fontId="0" numFmtId="0" applyAlignment="1" applyFont="1"/>
  </cellStyleXfs>
  <cellXfs count="632">
    <xf borderId="0" fillId="0" fontId="0" numFmtId="0" xfId="0" applyAlignment="1" applyFont="1">
      <alignment readingOrder="0" shrinkToFit="0" vertical="bottom" wrapText="0"/>
    </xf>
    <xf borderId="1" fillId="2" fontId="1" numFmtId="0" xfId="0" applyAlignment="1" applyBorder="1" applyFill="1" applyFont="1">
      <alignment horizontal="left" vertical="center"/>
    </xf>
    <xf borderId="2" fillId="2" fontId="1" numFmtId="0" xfId="0" applyAlignment="1" applyBorder="1" applyFont="1">
      <alignment horizontal="left" vertical="center"/>
    </xf>
    <xf borderId="2" fillId="2" fontId="2" numFmtId="0" xfId="0" applyAlignment="1" applyBorder="1" applyFont="1">
      <alignment vertical="center"/>
    </xf>
    <xf borderId="2" fillId="2" fontId="2" numFmtId="0" xfId="0" applyAlignment="1" applyBorder="1" applyFont="1">
      <alignment horizontal="center" vertical="center"/>
    </xf>
    <xf borderId="2" fillId="2" fontId="2" numFmtId="0" xfId="0" applyAlignment="1" applyBorder="1" applyFont="1">
      <alignment shrinkToFit="0" vertical="center" wrapText="1"/>
    </xf>
    <xf borderId="0" fillId="0" fontId="3" numFmtId="0" xfId="0" applyFont="1"/>
    <xf borderId="3" fillId="0" fontId="2" numFmtId="0" xfId="0" applyAlignment="1" applyBorder="1" applyFont="1">
      <alignment horizontal="center" vertical="center"/>
    </xf>
    <xf borderId="4" fillId="0" fontId="4" numFmtId="0" xfId="0" applyBorder="1" applyFont="1"/>
    <xf borderId="2" fillId="2" fontId="5" numFmtId="0" xfId="0" applyAlignment="1" applyBorder="1" applyFont="1">
      <alignment horizontal="left" vertical="center"/>
    </xf>
    <xf borderId="5" fillId="2" fontId="1" numFmtId="0" xfId="0" applyAlignment="1" applyBorder="1" applyFont="1">
      <alignment horizontal="left" vertical="center"/>
    </xf>
    <xf borderId="6" fillId="0" fontId="4" numFmtId="0" xfId="0" applyBorder="1" applyFont="1"/>
    <xf borderId="7" fillId="0" fontId="4" numFmtId="0" xfId="0" applyBorder="1" applyFont="1"/>
    <xf borderId="2" fillId="2" fontId="6" numFmtId="0" xfId="0" applyAlignment="1" applyBorder="1" applyFont="1">
      <alignment horizontal="left" vertical="center"/>
    </xf>
    <xf borderId="8" fillId="2" fontId="2" numFmtId="0" xfId="0" applyAlignment="1" applyBorder="1" applyFont="1">
      <alignment vertical="center"/>
    </xf>
    <xf borderId="9" fillId="2" fontId="2" numFmtId="0" xfId="0" applyAlignment="1" applyBorder="1" applyFont="1">
      <alignment horizontal="center" vertical="center"/>
    </xf>
    <xf borderId="5" fillId="2" fontId="7" numFmtId="0" xfId="0" applyBorder="1" applyFont="1"/>
    <xf borderId="10" fillId="0" fontId="8" numFmtId="0" xfId="0" applyBorder="1" applyFont="1"/>
    <xf borderId="11" fillId="0" fontId="8" numFmtId="0" xfId="0" applyBorder="1" applyFont="1"/>
    <xf borderId="12" fillId="2" fontId="2" numFmtId="0" xfId="0" applyAlignment="1" applyBorder="1" applyFont="1">
      <alignment horizontal="center" vertical="center"/>
    </xf>
    <xf borderId="13" fillId="0" fontId="4" numFmtId="0" xfId="0" applyBorder="1" applyFont="1"/>
    <xf borderId="14" fillId="0" fontId="4" numFmtId="0" xfId="0" applyBorder="1" applyFont="1"/>
    <xf borderId="15" fillId="0" fontId="8" numFmtId="0" xfId="0" applyBorder="1" applyFont="1"/>
    <xf borderId="16" fillId="0" fontId="8" numFmtId="0" xfId="0" applyAlignment="1" applyBorder="1" applyFont="1">
      <alignment horizontal="left"/>
    </xf>
    <xf borderId="5" fillId="2" fontId="2" numFmtId="0" xfId="0" applyAlignment="1" applyBorder="1" applyFont="1">
      <alignment vertical="center"/>
    </xf>
    <xf borderId="17" fillId="0" fontId="2" numFmtId="0" xfId="0" applyAlignment="1" applyBorder="1" applyFont="1">
      <alignment vertical="center"/>
    </xf>
    <xf borderId="18" fillId="2" fontId="2" numFmtId="0" xfId="0" applyAlignment="1" applyBorder="1" applyFont="1">
      <alignment vertical="center"/>
    </xf>
    <xf borderId="18" fillId="2" fontId="8" numFmtId="0" xfId="0" applyAlignment="1" applyBorder="1" applyFont="1">
      <alignment vertical="center"/>
    </xf>
    <xf borderId="19" fillId="2" fontId="2" numFmtId="0" xfId="0" applyAlignment="1" applyBorder="1" applyFont="1">
      <alignment vertical="center"/>
    </xf>
    <xf borderId="19" fillId="2" fontId="2" numFmtId="0" xfId="0" applyAlignment="1" applyBorder="1" applyFont="1">
      <alignment horizontal="center" vertical="center"/>
    </xf>
    <xf borderId="18" fillId="2" fontId="2" numFmtId="0" xfId="0" applyAlignment="1" applyBorder="1" applyFont="1">
      <alignment horizontal="center" vertical="center"/>
    </xf>
    <xf borderId="18" fillId="2" fontId="2" numFmtId="0" xfId="0" applyAlignment="1" applyBorder="1" applyFont="1">
      <alignment shrinkToFit="0" vertical="center" wrapText="1"/>
    </xf>
    <xf borderId="0" fillId="0" fontId="2" numFmtId="0" xfId="0" applyAlignment="1" applyFont="1">
      <alignment vertical="center"/>
    </xf>
    <xf borderId="8" fillId="2" fontId="2" numFmtId="0" xfId="0" applyAlignment="1" applyBorder="1" applyFont="1">
      <alignment horizontal="center" vertical="center"/>
    </xf>
    <xf borderId="0" fillId="0" fontId="9" numFmtId="0" xfId="0" applyAlignment="1" applyFont="1">
      <alignment vertical="center"/>
    </xf>
    <xf borderId="5" fillId="2" fontId="10" numFmtId="0" xfId="0" applyAlignment="1" applyBorder="1" applyFont="1">
      <alignment shrinkToFit="0" vertical="center" wrapText="1"/>
    </xf>
    <xf borderId="20" fillId="3" fontId="10" numFmtId="0" xfId="0" applyAlignment="1" applyBorder="1" applyFill="1" applyFont="1">
      <alignment shrinkToFit="0" vertical="center" wrapText="1"/>
    </xf>
    <xf borderId="0" fillId="0" fontId="2" numFmtId="0" xfId="0" applyAlignment="1" applyFont="1">
      <alignment shrinkToFit="0" wrapText="1"/>
    </xf>
    <xf borderId="5" fillId="2" fontId="9" numFmtId="0" xfId="0" applyAlignment="1" applyBorder="1" applyFont="1">
      <alignment shrinkToFit="0" vertical="center" wrapText="1"/>
    </xf>
    <xf borderId="20" fillId="2" fontId="9" numFmtId="0" xfId="0" applyAlignment="1" applyBorder="1" applyFont="1">
      <alignment shrinkToFit="0" vertical="center" wrapText="1"/>
    </xf>
    <xf borderId="20" fillId="2" fontId="2" numFmtId="1" xfId="0" applyAlignment="1" applyBorder="1" applyFont="1" applyNumberFormat="1">
      <alignment horizontal="center" shrinkToFit="0" vertical="center" wrapText="1"/>
    </xf>
    <xf borderId="20" fillId="2" fontId="2" numFmtId="164" xfId="0" applyAlignment="1" applyBorder="1" applyFont="1" applyNumberFormat="1">
      <alignment vertical="center"/>
    </xf>
    <xf borderId="2" fillId="2" fontId="2" numFmtId="164" xfId="0" applyAlignment="1" applyBorder="1" applyFont="1" applyNumberFormat="1">
      <alignment shrinkToFit="0" vertical="center" wrapText="1"/>
    </xf>
    <xf borderId="20" fillId="4" fontId="9" numFmtId="0" xfId="0" applyAlignment="1" applyBorder="1" applyFill="1" applyFont="1">
      <alignment shrinkToFit="0" vertical="center" wrapText="1"/>
    </xf>
    <xf borderId="20" fillId="2" fontId="2" numFmtId="164" xfId="0" applyAlignment="1" applyBorder="1" applyFont="1" applyNumberFormat="1">
      <alignment horizontal="center" shrinkToFit="0" vertical="center" wrapText="1"/>
    </xf>
    <xf borderId="20" fillId="5" fontId="9" numFmtId="0" xfId="0" applyAlignment="1" applyBorder="1" applyFill="1" applyFont="1">
      <alignment shrinkToFit="0" vertical="center" wrapText="1"/>
    </xf>
    <xf borderId="20" fillId="6" fontId="9" numFmtId="0" xfId="0" applyAlignment="1" applyBorder="1" applyFill="1" applyFont="1">
      <alignment shrinkToFit="0" vertical="center" wrapText="1"/>
    </xf>
    <xf borderId="20" fillId="7" fontId="9" numFmtId="0" xfId="0" applyAlignment="1" applyBorder="1" applyFill="1" applyFont="1">
      <alignment vertical="center"/>
    </xf>
    <xf borderId="20" fillId="7" fontId="9" numFmtId="1" xfId="0" applyAlignment="1" applyBorder="1" applyFont="1" applyNumberFormat="1">
      <alignment horizontal="center" vertical="center"/>
    </xf>
    <xf borderId="20" fillId="7" fontId="9" numFmtId="164" xfId="0" applyAlignment="1" applyBorder="1" applyFont="1" applyNumberFormat="1">
      <alignment horizontal="center" vertical="center"/>
    </xf>
    <xf borderId="0" fillId="0" fontId="2" numFmtId="0" xfId="0" applyAlignment="1" applyFont="1">
      <alignment horizontal="center" vertical="center"/>
    </xf>
    <xf borderId="21" fillId="0" fontId="2" numFmtId="0" xfId="0" applyAlignment="1" applyBorder="1" applyFont="1">
      <alignment vertical="center"/>
    </xf>
    <xf borderId="21" fillId="0" fontId="2" numFmtId="0" xfId="0" applyAlignment="1" applyBorder="1" applyFont="1">
      <alignment horizontal="center" vertical="center"/>
    </xf>
    <xf borderId="20" fillId="3" fontId="10" numFmtId="0" xfId="0" applyAlignment="1" applyBorder="1" applyFont="1">
      <alignment horizontal="center" shrinkToFit="0" vertical="center" wrapText="1"/>
    </xf>
    <xf borderId="20" fillId="8" fontId="9" numFmtId="0" xfId="0" applyAlignment="1" applyBorder="1" applyFill="1" applyFont="1">
      <alignment shrinkToFit="0" vertical="center" wrapText="1"/>
    </xf>
    <xf borderId="20" fillId="8" fontId="2" numFmtId="1" xfId="0" applyAlignment="1" applyBorder="1" applyFont="1" applyNumberFormat="1">
      <alignment horizontal="center" shrinkToFit="0" vertical="center" wrapText="1"/>
    </xf>
    <xf borderId="20" fillId="8" fontId="9" numFmtId="3" xfId="0" applyAlignment="1" applyBorder="1" applyFont="1" applyNumberFormat="1">
      <alignment horizontal="center" vertical="center"/>
    </xf>
    <xf borderId="2" fillId="2" fontId="2" numFmtId="0" xfId="0" applyAlignment="1" applyBorder="1" applyFont="1">
      <alignment horizontal="center" shrinkToFit="0" vertical="center" wrapText="1"/>
    </xf>
    <xf borderId="2" fillId="2" fontId="2" numFmtId="165" xfId="0" applyAlignment="1" applyBorder="1" applyFont="1" applyNumberFormat="1">
      <alignment vertical="center"/>
    </xf>
    <xf borderId="20" fillId="2" fontId="2" numFmtId="3" xfId="0" applyAlignment="1" applyBorder="1" applyFont="1" applyNumberFormat="1">
      <alignment horizontal="center" vertical="center"/>
    </xf>
    <xf borderId="20" fillId="8" fontId="2" numFmtId="0" xfId="0" applyBorder="1" applyFont="1"/>
    <xf borderId="22" fillId="2" fontId="5" numFmtId="0" xfId="0" applyAlignment="1" applyBorder="1" applyFont="1">
      <alignment horizontal="left" vertical="center"/>
    </xf>
    <xf borderId="23" fillId="0" fontId="4" numFmtId="0" xfId="0" applyBorder="1" applyFont="1"/>
    <xf borderId="22" fillId="2" fontId="6" numFmtId="0" xfId="0" applyAlignment="1" applyBorder="1" applyFont="1">
      <alignment horizontal="left" vertical="center"/>
    </xf>
    <xf borderId="5" fillId="2" fontId="10" numFmtId="0" xfId="0" applyAlignment="1" applyBorder="1" applyFont="1">
      <alignment horizontal="center" vertical="center"/>
    </xf>
    <xf borderId="24" fillId="3" fontId="10" numFmtId="0" xfId="0" applyAlignment="1" applyBorder="1" applyFont="1">
      <alignment horizontal="center" vertical="center"/>
    </xf>
    <xf borderId="25" fillId="3" fontId="10" numFmtId="0" xfId="0" applyAlignment="1" applyBorder="1" applyFont="1">
      <alignment horizontal="center" vertical="center"/>
    </xf>
    <xf borderId="26" fillId="3" fontId="10" numFmtId="0" xfId="0" applyAlignment="1" applyBorder="1" applyFont="1">
      <alignment horizontal="center" shrinkToFit="0" vertical="center" wrapText="1"/>
    </xf>
    <xf borderId="27" fillId="3" fontId="10" numFmtId="0" xfId="0" applyAlignment="1" applyBorder="1" applyFont="1">
      <alignment horizontal="center" vertical="center"/>
    </xf>
    <xf borderId="5" fillId="2" fontId="2" numFmtId="166" xfId="0" applyAlignment="1" applyBorder="1" applyFont="1" applyNumberFormat="1">
      <alignment vertical="center"/>
    </xf>
    <xf borderId="28" fillId="0" fontId="2" numFmtId="1" xfId="0" applyAlignment="1" applyBorder="1" applyFont="1" applyNumberFormat="1">
      <alignment horizontal="center" vertical="center"/>
    </xf>
    <xf borderId="20" fillId="0" fontId="2" numFmtId="166" xfId="0" applyAlignment="1" applyBorder="1" applyFont="1" applyNumberFormat="1">
      <alignment vertical="center"/>
    </xf>
    <xf borderId="20" fillId="0" fontId="2" numFmtId="0" xfId="0" applyAlignment="1" applyBorder="1" applyFont="1">
      <alignment vertical="center"/>
    </xf>
    <xf borderId="20" fillId="0" fontId="2" numFmtId="0" xfId="0" applyAlignment="1" applyBorder="1" applyFont="1">
      <alignment shrinkToFit="0" vertical="center" wrapText="1"/>
    </xf>
    <xf borderId="20" fillId="0" fontId="9" numFmtId="0" xfId="0" applyAlignment="1" applyBorder="1" applyFont="1">
      <alignment horizontal="center" shrinkToFit="0" vertical="center" wrapText="1"/>
    </xf>
    <xf borderId="29" fillId="2" fontId="2" numFmtId="0" xfId="0" applyAlignment="1" applyBorder="1" applyFont="1">
      <alignment vertical="center"/>
    </xf>
    <xf borderId="10" fillId="0" fontId="9" numFmtId="166" xfId="0" applyAlignment="1" applyBorder="1" applyFont="1" applyNumberFormat="1">
      <alignment vertical="center"/>
    </xf>
    <xf borderId="30" fillId="0" fontId="2" numFmtId="0" xfId="0" applyAlignment="1" applyBorder="1" applyFont="1">
      <alignment vertical="center"/>
    </xf>
    <xf borderId="5" fillId="2" fontId="9" numFmtId="166" xfId="0" applyAlignment="1" applyBorder="1" applyFont="1" applyNumberFormat="1">
      <alignment vertical="center"/>
    </xf>
    <xf borderId="31" fillId="0" fontId="9" numFmtId="0" xfId="0" applyAlignment="1" applyBorder="1" applyFont="1">
      <alignment horizontal="center" shrinkToFit="0" vertical="center" wrapText="1"/>
    </xf>
    <xf borderId="32" fillId="0" fontId="11" numFmtId="0" xfId="0" applyAlignment="1" applyBorder="1" applyFont="1">
      <alignment vertical="center"/>
    </xf>
    <xf borderId="29" fillId="0" fontId="2" numFmtId="0" xfId="0" applyAlignment="1" applyBorder="1" applyFont="1">
      <alignment vertical="center"/>
    </xf>
    <xf borderId="2" fillId="2" fontId="3" numFmtId="0" xfId="0" applyBorder="1" applyFont="1"/>
    <xf borderId="33" fillId="0" fontId="12" numFmtId="0" xfId="0" applyAlignment="1" applyBorder="1" applyFont="1">
      <alignment vertical="center"/>
    </xf>
    <xf borderId="34" fillId="0" fontId="13" numFmtId="0" xfId="0" applyAlignment="1" applyBorder="1" applyFont="1">
      <alignment vertical="center"/>
    </xf>
    <xf borderId="35" fillId="0" fontId="14" numFmtId="0" xfId="0" applyAlignment="1" applyBorder="1" applyFont="1">
      <alignment vertical="center"/>
    </xf>
    <xf borderId="35" fillId="0" fontId="2" numFmtId="0" xfId="0" applyAlignment="1" applyBorder="1" applyFont="1">
      <alignment vertical="center"/>
    </xf>
    <xf borderId="36" fillId="0" fontId="15" numFmtId="0" xfId="0" applyAlignment="1" applyBorder="1" applyFont="1">
      <alignment vertical="center"/>
    </xf>
    <xf borderId="37" fillId="2" fontId="2" numFmtId="0" xfId="0" applyAlignment="1" applyBorder="1" applyFont="1">
      <alignment vertical="center"/>
    </xf>
    <xf borderId="38" fillId="0" fontId="16" numFmtId="0" xfId="0" applyAlignment="1" applyBorder="1" applyFont="1">
      <alignment vertical="center"/>
    </xf>
    <xf borderId="39" fillId="0" fontId="17" numFmtId="0" xfId="0" applyAlignment="1" applyBorder="1" applyFont="1">
      <alignment vertical="center"/>
    </xf>
    <xf borderId="0" fillId="0" fontId="2" numFmtId="0" xfId="0" applyFont="1"/>
    <xf borderId="0" fillId="0" fontId="18" numFmtId="0" xfId="0" applyAlignment="1" applyFont="1">
      <alignment horizontal="center"/>
    </xf>
    <xf borderId="1" fillId="2" fontId="6" numFmtId="0" xfId="0" applyBorder="1" applyFont="1"/>
    <xf borderId="0" fillId="0" fontId="2" numFmtId="167" xfId="0" applyAlignment="1" applyFont="1" applyNumberFormat="1">
      <alignment vertical="center"/>
    </xf>
    <xf borderId="40" fillId="2" fontId="5" numFmtId="0" xfId="0" applyAlignment="1" applyBorder="1" applyFont="1">
      <alignment horizontal="left" vertical="center"/>
    </xf>
    <xf borderId="41" fillId="0" fontId="18" numFmtId="0" xfId="0" applyAlignment="1" applyBorder="1" applyFont="1">
      <alignment horizontal="center"/>
    </xf>
    <xf borderId="42" fillId="0" fontId="2" numFmtId="0" xfId="0" applyBorder="1" applyFont="1"/>
    <xf borderId="0" fillId="0" fontId="2" numFmtId="167" xfId="0" applyFont="1" applyNumberFormat="1"/>
    <xf borderId="20" fillId="3" fontId="10" numFmtId="0" xfId="0" applyAlignment="1" applyBorder="1" applyFont="1">
      <alignment horizontal="center" vertical="center"/>
    </xf>
    <xf borderId="20" fillId="0" fontId="2" numFmtId="1" xfId="0" applyAlignment="1" applyBorder="1" applyFont="1" applyNumberFormat="1">
      <alignment horizontal="center" vertical="center"/>
    </xf>
    <xf borderId="41" fillId="0" fontId="2" numFmtId="0" xfId="0" applyBorder="1" applyFont="1"/>
    <xf borderId="0" fillId="0" fontId="9" numFmtId="0" xfId="0" applyAlignment="1" applyFont="1">
      <alignment horizontal="center" vertical="center"/>
    </xf>
    <xf borderId="0" fillId="0" fontId="2" numFmtId="0" xfId="0" applyAlignment="1" applyFont="1">
      <alignment shrinkToFit="0" vertical="center" wrapText="1"/>
    </xf>
    <xf borderId="2" fillId="2" fontId="9" numFmtId="0" xfId="0" applyAlignment="1" applyBorder="1" applyFont="1">
      <alignment horizontal="center" vertical="center"/>
    </xf>
    <xf borderId="2" fillId="2" fontId="2" numFmtId="0" xfId="0" applyAlignment="1" applyBorder="1" applyFont="1">
      <alignment horizontal="left" shrinkToFit="0" vertical="center" wrapText="1"/>
    </xf>
    <xf borderId="2" fillId="2" fontId="5" numFmtId="0" xfId="0" applyAlignment="1" applyBorder="1" applyFont="1">
      <alignment horizontal="left" shrinkToFit="0" vertical="center" wrapText="1"/>
    </xf>
    <xf borderId="2" fillId="2" fontId="5" numFmtId="0" xfId="0" applyAlignment="1" applyBorder="1" applyFont="1">
      <alignment horizontal="center" vertical="center"/>
    </xf>
    <xf borderId="2" fillId="2" fontId="7" numFmtId="0" xfId="0" applyAlignment="1" applyBorder="1" applyFont="1">
      <alignment vertical="center"/>
    </xf>
    <xf borderId="1" fillId="2" fontId="6" numFmtId="0" xfId="0" applyAlignment="1" applyBorder="1" applyFont="1">
      <alignment vertical="center"/>
    </xf>
    <xf borderId="0" fillId="0" fontId="2" numFmtId="167" xfId="0" applyAlignment="1" applyFont="1" applyNumberFormat="1">
      <alignment horizontal="center" vertical="center"/>
    </xf>
    <xf borderId="2" fillId="2" fontId="6" numFmtId="0" xfId="0" applyAlignment="1" applyBorder="1" applyFont="1">
      <alignment vertical="center"/>
    </xf>
    <xf borderId="2" fillId="2" fontId="6" numFmtId="0" xfId="0" applyAlignment="1" applyBorder="1" applyFont="1">
      <alignment horizontal="center" vertical="center"/>
    </xf>
    <xf borderId="1" fillId="2" fontId="2" numFmtId="0" xfId="0" applyAlignment="1" applyBorder="1" applyFont="1">
      <alignment shrinkToFit="0" vertical="center" wrapText="1"/>
    </xf>
    <xf borderId="1" fillId="2" fontId="9" numFmtId="0" xfId="0" applyAlignment="1" applyBorder="1" applyFont="1">
      <alignment horizontal="center" vertical="center"/>
    </xf>
    <xf borderId="0" fillId="0" fontId="2" numFmtId="0" xfId="0" applyAlignment="1" applyFont="1">
      <alignment horizontal="left" shrinkToFit="0" vertical="center" wrapText="1"/>
    </xf>
    <xf borderId="18" fillId="2" fontId="9" numFmtId="0" xfId="0" applyAlignment="1" applyBorder="1" applyFont="1">
      <alignment horizontal="center" vertical="center"/>
    </xf>
    <xf borderId="18" fillId="2" fontId="2" numFmtId="167" xfId="0" applyAlignment="1" applyBorder="1" applyFont="1" applyNumberFormat="1">
      <alignment horizontal="center" vertical="center"/>
    </xf>
    <xf borderId="18" fillId="2" fontId="2" numFmtId="0" xfId="0" applyAlignment="1" applyBorder="1" applyFont="1">
      <alignment horizontal="left" shrinkToFit="0" vertical="center" wrapText="1"/>
    </xf>
    <xf borderId="43" fillId="0" fontId="19" numFmtId="0" xfId="0" applyAlignment="1" applyBorder="1" applyFont="1">
      <alignment vertical="center"/>
    </xf>
    <xf borderId="21" fillId="0" fontId="2" numFmtId="0" xfId="0" applyAlignment="1" applyBorder="1" applyFont="1">
      <alignment shrinkToFit="0" vertical="center" wrapText="1"/>
    </xf>
    <xf borderId="2" fillId="2" fontId="10" numFmtId="0" xfId="0" applyAlignment="1" applyBorder="1" applyFont="1">
      <alignment horizontal="center" shrinkToFit="0" vertical="center" wrapText="1"/>
    </xf>
    <xf borderId="44" fillId="3" fontId="10" numFmtId="0" xfId="0" applyAlignment="1" applyBorder="1" applyFont="1">
      <alignment horizontal="center" shrinkToFit="0" vertical="center" wrapText="1"/>
    </xf>
    <xf borderId="45" fillId="3" fontId="10" numFmtId="0" xfId="0" applyAlignment="1" applyBorder="1" applyFont="1">
      <alignment horizontal="center" shrinkToFit="0" vertical="center" wrapText="1"/>
    </xf>
    <xf borderId="46" fillId="3" fontId="10" numFmtId="0" xfId="0" applyAlignment="1" applyBorder="1" applyFont="1">
      <alignment horizontal="center" shrinkToFit="0" vertical="center" wrapText="1"/>
    </xf>
    <xf borderId="47" fillId="0" fontId="4" numFmtId="0" xfId="0" applyBorder="1" applyFont="1"/>
    <xf borderId="48" fillId="3" fontId="10" numFmtId="0" xfId="0" applyAlignment="1" applyBorder="1" applyFont="1">
      <alignment horizontal="center" shrinkToFit="0" vertical="center" wrapText="1"/>
    </xf>
    <xf borderId="49" fillId="0" fontId="2" numFmtId="0" xfId="0" applyAlignment="1" applyBorder="1" applyFont="1">
      <alignment shrinkToFit="0" vertical="center" wrapText="1"/>
    </xf>
    <xf borderId="50" fillId="0" fontId="2" numFmtId="0" xfId="0" applyAlignment="1" applyBorder="1" applyFont="1">
      <alignment horizontal="center" shrinkToFit="0" vertical="center" wrapText="1"/>
    </xf>
    <xf borderId="50" fillId="0" fontId="2" numFmtId="0" xfId="0" applyAlignment="1" applyBorder="1" applyFont="1">
      <alignment shrinkToFit="0" vertical="center" wrapText="1"/>
    </xf>
    <xf borderId="50" fillId="0" fontId="9" numFmtId="0" xfId="0" applyAlignment="1" applyBorder="1" applyFont="1">
      <alignment horizontal="center" shrinkToFit="0" vertical="center" wrapText="1"/>
    </xf>
    <xf borderId="50" fillId="2" fontId="2" numFmtId="0" xfId="0" applyAlignment="1" applyBorder="1" applyFont="1">
      <alignment horizontal="center" shrinkToFit="0" vertical="center" wrapText="1"/>
    </xf>
    <xf borderId="50" fillId="2" fontId="20" numFmtId="0" xfId="0" applyAlignment="1" applyBorder="1" applyFont="1">
      <alignment shrinkToFit="0" vertical="center" wrapText="1"/>
    </xf>
    <xf borderId="50" fillId="2" fontId="2" numFmtId="0" xfId="0" applyAlignment="1" applyBorder="1" applyFont="1">
      <alignment horizontal="left" shrinkToFit="0" vertical="center" wrapText="1"/>
    </xf>
    <xf borderId="51" fillId="2" fontId="2" numFmtId="0" xfId="0" applyAlignment="1" applyBorder="1" applyFont="1">
      <alignment horizontal="left" shrinkToFit="0" vertical="center" wrapText="1"/>
    </xf>
    <xf borderId="52" fillId="0" fontId="2" numFmtId="0" xfId="0" applyAlignment="1" applyBorder="1" applyFont="1">
      <alignment shrinkToFit="0" vertical="center" wrapText="1"/>
    </xf>
    <xf borderId="53" fillId="0" fontId="2" numFmtId="0" xfId="0" applyAlignment="1" applyBorder="1" applyFont="1">
      <alignment horizontal="center" shrinkToFit="0" vertical="center" wrapText="1"/>
    </xf>
    <xf borderId="53" fillId="0" fontId="2" numFmtId="0" xfId="0" applyAlignment="1" applyBorder="1" applyFont="1">
      <alignment shrinkToFit="0" vertical="center" wrapText="1"/>
    </xf>
    <xf borderId="53" fillId="0" fontId="9" numFmtId="0" xfId="0" applyAlignment="1" applyBorder="1" applyFont="1">
      <alignment horizontal="center" shrinkToFit="0" vertical="center" wrapText="1"/>
    </xf>
    <xf borderId="53" fillId="2" fontId="2" numFmtId="0" xfId="0" applyAlignment="1" applyBorder="1" applyFont="1">
      <alignment horizontal="center" shrinkToFit="0" vertical="center" wrapText="1"/>
    </xf>
    <xf borderId="53" fillId="2" fontId="2" numFmtId="0" xfId="0" applyAlignment="1" applyBorder="1" applyFont="1">
      <alignment shrinkToFit="0" vertical="center" wrapText="1"/>
    </xf>
    <xf borderId="53" fillId="2" fontId="2" numFmtId="0" xfId="0" applyAlignment="1" applyBorder="1" applyFont="1">
      <alignment horizontal="left" shrinkToFit="0" vertical="center" wrapText="1"/>
    </xf>
    <xf borderId="32" fillId="2" fontId="2" numFmtId="0" xfId="0" applyAlignment="1" applyBorder="1" applyFont="1">
      <alignment horizontal="left" shrinkToFit="0" vertical="center" wrapText="1"/>
    </xf>
    <xf borderId="54" fillId="0" fontId="2" numFmtId="0" xfId="0" applyAlignment="1" applyBorder="1" applyFont="1">
      <alignment shrinkToFit="0" vertical="center" wrapText="1"/>
    </xf>
    <xf borderId="55" fillId="0" fontId="2" numFmtId="0" xfId="0" applyAlignment="1" applyBorder="1" applyFont="1">
      <alignment horizontal="center" shrinkToFit="0" vertical="center" wrapText="1"/>
    </xf>
    <xf borderId="55" fillId="0" fontId="2" numFmtId="0" xfId="0" applyAlignment="1" applyBorder="1" applyFont="1">
      <alignment shrinkToFit="0" vertical="center" wrapText="1"/>
    </xf>
    <xf borderId="55" fillId="0" fontId="9" numFmtId="0" xfId="0" applyAlignment="1" applyBorder="1" applyFont="1">
      <alignment horizontal="center" shrinkToFit="0" vertical="center" wrapText="1"/>
    </xf>
    <xf borderId="56" fillId="2" fontId="2" numFmtId="0" xfId="0" applyAlignment="1" applyBorder="1" applyFont="1">
      <alignment horizontal="center" shrinkToFit="0" vertical="center" wrapText="1"/>
    </xf>
    <xf borderId="56" fillId="2" fontId="2" numFmtId="0" xfId="0" applyAlignment="1" applyBorder="1" applyFont="1">
      <alignment shrinkToFit="0" vertical="center" wrapText="1"/>
    </xf>
    <xf borderId="56" fillId="2" fontId="2" numFmtId="0" xfId="0" applyAlignment="1" applyBorder="1" applyFont="1">
      <alignment horizontal="left" shrinkToFit="0" vertical="center" wrapText="1"/>
    </xf>
    <xf borderId="57" fillId="2" fontId="2" numFmtId="0" xfId="0" applyAlignment="1" applyBorder="1" applyFont="1">
      <alignment horizontal="left" shrinkToFit="0" vertical="center" wrapText="1"/>
    </xf>
    <xf borderId="58" fillId="0" fontId="2" numFmtId="0" xfId="0" applyAlignment="1" applyBorder="1" applyFont="1">
      <alignment shrinkToFit="0" vertical="center" wrapText="1"/>
    </xf>
    <xf borderId="59" fillId="0" fontId="2" numFmtId="0" xfId="0" applyAlignment="1" applyBorder="1" applyFont="1">
      <alignment shrinkToFit="0" vertical="center" wrapText="1"/>
    </xf>
    <xf borderId="60" fillId="0" fontId="2" numFmtId="0" xfId="0" applyAlignment="1" applyBorder="1" applyFont="1">
      <alignment horizontal="center" shrinkToFit="0" vertical="center" wrapText="1"/>
    </xf>
    <xf borderId="60" fillId="0" fontId="2" numFmtId="0" xfId="0" applyAlignment="1" applyBorder="1" applyFont="1">
      <alignment shrinkToFit="0" vertical="center" wrapText="1"/>
    </xf>
    <xf borderId="60" fillId="0" fontId="9" numFmtId="0" xfId="0" applyAlignment="1" applyBorder="1" applyFont="1">
      <alignment horizontal="center" shrinkToFit="0" vertical="center" wrapText="1"/>
    </xf>
    <xf borderId="61" fillId="2" fontId="2" numFmtId="0" xfId="0" applyAlignment="1" applyBorder="1" applyFont="1">
      <alignment horizontal="center" shrinkToFit="0" vertical="center" wrapText="1"/>
    </xf>
    <xf borderId="61" fillId="2" fontId="2" numFmtId="0" xfId="0" applyAlignment="1" applyBorder="1" applyFont="1">
      <alignment shrinkToFit="0" vertical="center" wrapText="1"/>
    </xf>
    <xf borderId="61" fillId="2" fontId="2" numFmtId="0" xfId="0" applyAlignment="1" applyBorder="1" applyFont="1">
      <alignment horizontal="left" shrinkToFit="0" vertical="center" wrapText="1"/>
    </xf>
    <xf borderId="62" fillId="2" fontId="2" numFmtId="0" xfId="0" applyAlignment="1" applyBorder="1" applyFont="1">
      <alignment horizontal="left" shrinkToFit="0" vertical="center" wrapText="1"/>
    </xf>
    <xf borderId="63" fillId="0" fontId="2" numFmtId="0" xfId="0" applyAlignment="1" applyBorder="1" applyFont="1">
      <alignment shrinkToFit="0" vertical="center" wrapText="1"/>
    </xf>
    <xf borderId="64" fillId="0" fontId="2" numFmtId="0" xfId="0" applyAlignment="1" applyBorder="1" applyFont="1">
      <alignment horizontal="center" shrinkToFit="0" vertical="center" wrapText="1"/>
    </xf>
    <xf borderId="64" fillId="0" fontId="2" numFmtId="0" xfId="0" applyAlignment="1" applyBorder="1" applyFont="1">
      <alignment shrinkToFit="0" vertical="center" wrapText="1"/>
    </xf>
    <xf borderId="64" fillId="0" fontId="9" numFmtId="0" xfId="0" applyAlignment="1" applyBorder="1" applyFont="1">
      <alignment horizontal="center" shrinkToFit="0" vertical="center" wrapText="1"/>
    </xf>
    <xf borderId="64" fillId="2" fontId="2" numFmtId="0" xfId="0" applyAlignment="1" applyBorder="1" applyFont="1">
      <alignment horizontal="center" shrinkToFit="0" vertical="center" wrapText="1"/>
    </xf>
    <xf borderId="64" fillId="2" fontId="2" numFmtId="0" xfId="0" applyAlignment="1" applyBorder="1" applyFont="1">
      <alignment shrinkToFit="0" vertical="center" wrapText="1"/>
    </xf>
    <xf borderId="64" fillId="2" fontId="2" numFmtId="0" xfId="0" applyAlignment="1" applyBorder="1" applyFont="1">
      <alignment horizontal="left" shrinkToFit="0" vertical="center" wrapText="1"/>
    </xf>
    <xf borderId="65" fillId="2" fontId="2" numFmtId="0" xfId="0" applyAlignment="1" applyBorder="1" applyFont="1">
      <alignment horizontal="left" shrinkToFit="0" vertical="center" wrapText="1"/>
    </xf>
    <xf borderId="66" fillId="2" fontId="2" numFmtId="0" xfId="0" applyAlignment="1" applyBorder="1" applyFont="1">
      <alignment horizontal="left" shrinkToFit="0" vertical="center" wrapText="1"/>
    </xf>
    <xf borderId="67" fillId="2" fontId="2" numFmtId="0" xfId="0" applyAlignment="1" applyBorder="1" applyFont="1">
      <alignment horizontal="left" shrinkToFit="0" vertical="center" wrapText="1"/>
    </xf>
    <xf borderId="68" fillId="2" fontId="2" numFmtId="0" xfId="0" applyAlignment="1" applyBorder="1" applyFont="1">
      <alignment horizontal="left" shrinkToFit="0" vertical="center" wrapText="1"/>
    </xf>
    <xf borderId="69" fillId="2" fontId="2" numFmtId="0" xfId="0" applyAlignment="1" applyBorder="1" applyFont="1">
      <alignment horizontal="left" shrinkToFit="0" vertical="center" wrapText="1"/>
    </xf>
    <xf borderId="70" fillId="2" fontId="2" numFmtId="0" xfId="0" applyAlignment="1" applyBorder="1" applyFont="1">
      <alignment horizontal="left" shrinkToFit="0" vertical="center" wrapText="1"/>
    </xf>
    <xf borderId="71" fillId="2" fontId="2" numFmtId="0" xfId="0" applyAlignment="1" applyBorder="1" applyFont="1">
      <alignment horizontal="left" shrinkToFit="0" vertical="center" wrapText="1"/>
    </xf>
    <xf borderId="72" fillId="0" fontId="2" numFmtId="0" xfId="0" applyAlignment="1" applyBorder="1" applyFont="1">
      <alignment shrinkToFit="0" vertical="center" wrapText="1"/>
    </xf>
    <xf borderId="73" fillId="0" fontId="2" numFmtId="0" xfId="0" applyAlignment="1" applyBorder="1" applyFont="1">
      <alignment horizontal="center" shrinkToFit="0" vertical="center" wrapText="1"/>
    </xf>
    <xf borderId="73" fillId="0" fontId="2" numFmtId="0" xfId="0" applyAlignment="1" applyBorder="1" applyFont="1">
      <alignment shrinkToFit="0" vertical="center" wrapText="1"/>
    </xf>
    <xf borderId="73" fillId="0" fontId="9" numFmtId="0" xfId="0" applyAlignment="1" applyBorder="1" applyFont="1">
      <alignment horizontal="center" shrinkToFit="0" vertical="center" wrapText="1"/>
    </xf>
    <xf borderId="66" fillId="0" fontId="2" numFmtId="0" xfId="0" applyAlignment="1" applyBorder="1" applyFont="1">
      <alignment shrinkToFit="0" vertical="center" wrapText="1"/>
    </xf>
    <xf borderId="66" fillId="2" fontId="2" numFmtId="0" xfId="0" applyAlignment="1" applyBorder="1" applyFont="1">
      <alignment horizontal="center" shrinkToFit="0" vertical="center" wrapText="1"/>
    </xf>
    <xf borderId="74" fillId="2" fontId="2" numFmtId="0" xfId="0" applyAlignment="1" applyBorder="1" applyFont="1">
      <alignment horizontal="left" shrinkToFit="0" vertical="center" wrapText="1"/>
    </xf>
    <xf borderId="75" fillId="0" fontId="2" numFmtId="0" xfId="0" applyAlignment="1" applyBorder="1" applyFont="1">
      <alignment shrinkToFit="0" vertical="center" wrapText="1"/>
    </xf>
    <xf borderId="76" fillId="0" fontId="2" numFmtId="0" xfId="0" applyAlignment="1" applyBorder="1" applyFont="1">
      <alignment horizontal="center" shrinkToFit="0" vertical="center" wrapText="1"/>
    </xf>
    <xf borderId="76" fillId="0" fontId="2" numFmtId="0" xfId="0" applyAlignment="1" applyBorder="1" applyFont="1">
      <alignment shrinkToFit="0" vertical="center" wrapText="1"/>
    </xf>
    <xf borderId="76" fillId="0" fontId="9" numFmtId="0" xfId="0" applyAlignment="1" applyBorder="1" applyFont="1">
      <alignment horizontal="center" shrinkToFit="0" vertical="center" wrapText="1"/>
    </xf>
    <xf borderId="77" fillId="0" fontId="2" numFmtId="0" xfId="0" applyAlignment="1" applyBorder="1" applyFont="1">
      <alignment shrinkToFit="0" vertical="center" wrapText="1"/>
    </xf>
    <xf borderId="78" fillId="2" fontId="2" numFmtId="0" xfId="0" applyAlignment="1" applyBorder="1" applyFont="1">
      <alignment horizontal="center" shrinkToFit="0" vertical="center" wrapText="1"/>
    </xf>
    <xf borderId="78" fillId="2" fontId="2" numFmtId="0" xfId="0" applyAlignment="1" applyBorder="1" applyFont="1">
      <alignment shrinkToFit="0" vertical="center" wrapText="1"/>
    </xf>
    <xf borderId="78" fillId="2" fontId="2" numFmtId="0" xfId="0" applyAlignment="1" applyBorder="1" applyFont="1">
      <alignment horizontal="left" shrinkToFit="0" vertical="center" wrapText="1"/>
    </xf>
    <xf borderId="79" fillId="2" fontId="2" numFmtId="0" xfId="0" applyAlignment="1" applyBorder="1" applyFont="1">
      <alignment horizontal="left" shrinkToFit="0" vertical="center" wrapText="1"/>
    </xf>
    <xf borderId="80" fillId="2" fontId="2" numFmtId="0" xfId="0" applyAlignment="1" applyBorder="1" applyFont="1">
      <alignment horizontal="left" shrinkToFit="0" vertical="center" wrapText="1"/>
    </xf>
    <xf borderId="81" fillId="0" fontId="2" numFmtId="0" xfId="0" applyAlignment="1" applyBorder="1" applyFont="1">
      <alignment shrinkToFit="0" vertical="center" wrapText="1"/>
    </xf>
    <xf borderId="82" fillId="0" fontId="2" numFmtId="0" xfId="0" applyAlignment="1" applyBorder="1" applyFont="1">
      <alignment horizontal="center" shrinkToFit="0" vertical="center" wrapText="1"/>
    </xf>
    <xf borderId="82" fillId="0" fontId="2" numFmtId="0" xfId="0" applyAlignment="1" applyBorder="1" applyFont="1">
      <alignment shrinkToFit="0" vertical="center" wrapText="1"/>
    </xf>
    <xf borderId="82" fillId="0" fontId="9" numFmtId="0" xfId="0" applyAlignment="1" applyBorder="1" applyFont="1">
      <alignment horizontal="center" shrinkToFit="0" vertical="center" wrapText="1"/>
    </xf>
    <xf borderId="82" fillId="2" fontId="2" numFmtId="0" xfId="0" applyAlignment="1" applyBorder="1" applyFont="1">
      <alignment horizontal="center" shrinkToFit="0" vertical="center" wrapText="1"/>
    </xf>
    <xf borderId="82" fillId="2" fontId="20" numFmtId="0" xfId="0" applyAlignment="1" applyBorder="1" applyFont="1">
      <alignment shrinkToFit="0" vertical="center" wrapText="1"/>
    </xf>
    <xf borderId="82" fillId="2" fontId="2" numFmtId="0" xfId="0" applyAlignment="1" applyBorder="1" applyFont="1">
      <alignment horizontal="left" shrinkToFit="0" vertical="center" wrapText="1"/>
    </xf>
    <xf borderId="83" fillId="2" fontId="2" numFmtId="0" xfId="0" applyAlignment="1" applyBorder="1" applyFont="1">
      <alignment horizontal="left" shrinkToFit="0" vertical="center" wrapText="1"/>
    </xf>
    <xf borderId="84" fillId="0" fontId="2" numFmtId="0" xfId="0" applyAlignment="1" applyBorder="1" applyFont="1">
      <alignment shrinkToFit="0" vertical="center" wrapText="1"/>
    </xf>
    <xf borderId="85" fillId="0" fontId="2" numFmtId="0" xfId="0" applyAlignment="1" applyBorder="1" applyFont="1">
      <alignment horizontal="center" shrinkToFit="0" vertical="center" wrapText="1"/>
    </xf>
    <xf borderId="85" fillId="0" fontId="2" numFmtId="0" xfId="0" applyAlignment="1" applyBorder="1" applyFont="1">
      <alignment shrinkToFit="0" vertical="center" wrapText="1"/>
    </xf>
    <xf borderId="85" fillId="0" fontId="9" numFmtId="0" xfId="0" applyAlignment="1" applyBorder="1" applyFont="1">
      <alignment horizontal="center" shrinkToFit="0" vertical="center" wrapText="1"/>
    </xf>
    <xf borderId="85" fillId="2" fontId="2" numFmtId="0" xfId="0" applyAlignment="1" applyBorder="1" applyFont="1">
      <alignment horizontal="center" shrinkToFit="0" vertical="center" wrapText="1"/>
    </xf>
    <xf borderId="85" fillId="2" fontId="2" numFmtId="0" xfId="0" applyAlignment="1" applyBorder="1" applyFont="1">
      <alignment shrinkToFit="0" vertical="center" wrapText="1"/>
    </xf>
    <xf borderId="85" fillId="2" fontId="2" numFmtId="0" xfId="0" applyAlignment="1" applyBorder="1" applyFont="1">
      <alignment horizontal="left" shrinkToFit="0" vertical="center" wrapText="1"/>
    </xf>
    <xf borderId="86" fillId="2" fontId="2" numFmtId="0" xfId="0" applyAlignment="1" applyBorder="1" applyFont="1">
      <alignment shrinkToFit="0" vertical="center" wrapText="1"/>
    </xf>
    <xf borderId="87" fillId="2" fontId="2" numFmtId="0" xfId="0" applyAlignment="1" applyBorder="1" applyFont="1">
      <alignment horizontal="center" shrinkToFit="0" vertical="center" wrapText="1"/>
    </xf>
    <xf borderId="88" fillId="0" fontId="2" numFmtId="0" xfId="0" applyAlignment="1" applyBorder="1" applyFont="1">
      <alignment shrinkToFit="0" vertical="center" wrapText="1"/>
    </xf>
    <xf borderId="89" fillId="0" fontId="2" numFmtId="0" xfId="0" applyAlignment="1" applyBorder="1" applyFont="1">
      <alignment horizontal="center" shrinkToFit="0" vertical="center" wrapText="1"/>
    </xf>
    <xf borderId="89" fillId="0" fontId="2" numFmtId="0" xfId="0" applyAlignment="1" applyBorder="1" applyFont="1">
      <alignment shrinkToFit="0" vertical="center" wrapText="1"/>
    </xf>
    <xf borderId="89" fillId="0" fontId="9" numFmtId="0" xfId="0" applyAlignment="1" applyBorder="1" applyFont="1">
      <alignment horizontal="center" shrinkToFit="0" vertical="center" wrapText="1"/>
    </xf>
    <xf borderId="90" fillId="2" fontId="2" numFmtId="0" xfId="0" applyAlignment="1" applyBorder="1" applyFont="1">
      <alignment horizontal="center" shrinkToFit="0" vertical="center" wrapText="1"/>
    </xf>
    <xf borderId="91" fillId="2" fontId="2" numFmtId="0" xfId="0" applyAlignment="1" applyBorder="1" applyFont="1">
      <alignment horizontal="center" shrinkToFit="0" vertical="center" wrapText="1"/>
    </xf>
    <xf borderId="69" fillId="2" fontId="2" numFmtId="0" xfId="0" applyAlignment="1" applyBorder="1" applyFont="1">
      <alignment shrinkToFit="0" vertical="center" wrapText="1"/>
    </xf>
    <xf borderId="92" fillId="0" fontId="2" numFmtId="0" xfId="0" applyAlignment="1" applyBorder="1" applyFont="1">
      <alignment shrinkToFit="0" vertical="center" wrapText="1"/>
    </xf>
    <xf borderId="93" fillId="0" fontId="2" numFmtId="0" xfId="0" applyAlignment="1" applyBorder="1" applyFont="1">
      <alignment horizontal="center" shrinkToFit="0" vertical="center" wrapText="1"/>
    </xf>
    <xf borderId="93" fillId="0" fontId="2" numFmtId="0" xfId="0" applyAlignment="1" applyBorder="1" applyFont="1">
      <alignment shrinkToFit="0" vertical="center" wrapText="1"/>
    </xf>
    <xf borderId="93" fillId="0" fontId="9" numFmtId="0" xfId="0" applyAlignment="1" applyBorder="1" applyFont="1">
      <alignment horizontal="center" shrinkToFit="0" vertical="center" wrapText="1"/>
    </xf>
    <xf borderId="70" fillId="0" fontId="2" numFmtId="0" xfId="0" applyAlignment="1" applyBorder="1" applyFont="1">
      <alignment shrinkToFit="0" vertical="center" wrapText="1"/>
    </xf>
    <xf borderId="94" fillId="2" fontId="2" numFmtId="0" xfId="0" applyAlignment="1" applyBorder="1" applyFont="1">
      <alignment horizontal="center" shrinkToFit="0" vertical="center" wrapText="1"/>
    </xf>
    <xf borderId="95" fillId="2" fontId="2" numFmtId="0" xfId="0" applyAlignment="1" applyBorder="1" applyFont="1">
      <alignment vertical="center"/>
    </xf>
    <xf borderId="70" fillId="2" fontId="2" numFmtId="0" xfId="0" applyAlignment="1" applyBorder="1" applyFont="1">
      <alignment horizontal="center" shrinkToFit="0" vertical="center" wrapText="1"/>
    </xf>
    <xf borderId="71" fillId="2" fontId="2" numFmtId="0" xfId="0" applyAlignment="1" applyBorder="1" applyFont="1">
      <alignment shrinkToFit="0" vertical="center" wrapText="1"/>
    </xf>
    <xf borderId="96" fillId="2" fontId="2" numFmtId="0" xfId="0" applyAlignment="1" applyBorder="1" applyFont="1">
      <alignment horizontal="left" shrinkToFit="0" vertical="center" wrapText="1"/>
    </xf>
    <xf borderId="97" fillId="2" fontId="2" numFmtId="0" xfId="0" applyAlignment="1" applyBorder="1" applyFont="1">
      <alignment horizontal="center" shrinkToFit="0" vertical="center" wrapText="1"/>
    </xf>
    <xf borderId="98" fillId="2" fontId="2" numFmtId="0" xfId="0" applyAlignment="1" applyBorder="1" applyFont="1">
      <alignment horizontal="center" shrinkToFit="0" vertical="center" wrapText="1"/>
    </xf>
    <xf borderId="99" fillId="2" fontId="2" numFmtId="0" xfId="0" applyAlignment="1" applyBorder="1" applyFont="1">
      <alignment shrinkToFit="0" vertical="center" wrapText="1"/>
    </xf>
    <xf borderId="100" fillId="0" fontId="9" numFmtId="0" xfId="0" applyAlignment="1" applyBorder="1" applyFont="1">
      <alignment horizontal="center" shrinkToFit="0" vertical="center" wrapText="1"/>
    </xf>
    <xf borderId="91" fillId="2" fontId="2" numFmtId="0" xfId="0" applyAlignment="1" applyBorder="1" applyFont="1">
      <alignment horizontal="left" shrinkToFit="0" vertical="center" wrapText="1"/>
    </xf>
    <xf borderId="53" fillId="2" fontId="2" numFmtId="168" xfId="0" applyAlignment="1" applyBorder="1" applyFont="1" applyNumberFormat="1">
      <alignment horizontal="center" shrinkToFit="0" vertical="center" wrapText="1"/>
    </xf>
    <xf borderId="101" fillId="0" fontId="2" numFmtId="0" xfId="0" applyAlignment="1" applyBorder="1" applyFont="1">
      <alignment shrinkToFit="0" vertical="center" wrapText="1"/>
    </xf>
    <xf borderId="102" fillId="0" fontId="2" numFmtId="0" xfId="0" applyAlignment="1" applyBorder="1" applyFont="1">
      <alignment horizontal="center" shrinkToFit="0" vertical="center" wrapText="1"/>
    </xf>
    <xf borderId="102" fillId="0" fontId="2" numFmtId="0" xfId="0" applyAlignment="1" applyBorder="1" applyFont="1">
      <alignment shrinkToFit="0" vertical="center" wrapText="1"/>
    </xf>
    <xf borderId="102" fillId="0" fontId="9" numFmtId="0" xfId="0" applyAlignment="1" applyBorder="1" applyFont="1">
      <alignment horizontal="center" shrinkToFit="0" vertical="center" wrapText="1"/>
    </xf>
    <xf borderId="103" fillId="0" fontId="2" numFmtId="0" xfId="0" applyAlignment="1" applyBorder="1" applyFont="1">
      <alignment shrinkToFit="0" vertical="center" wrapText="1"/>
    </xf>
    <xf borderId="104" fillId="2" fontId="2" numFmtId="0" xfId="0" applyAlignment="1" applyBorder="1" applyFont="1">
      <alignment horizontal="center" shrinkToFit="0" vertical="center" wrapText="1"/>
    </xf>
    <xf borderId="104" fillId="2" fontId="2" numFmtId="0" xfId="0" applyAlignment="1" applyBorder="1" applyFont="1">
      <alignment shrinkToFit="0" vertical="center" wrapText="1"/>
    </xf>
    <xf borderId="104" fillId="2" fontId="2" numFmtId="0" xfId="0" applyAlignment="1" applyBorder="1" applyFont="1">
      <alignment horizontal="left" shrinkToFit="0" vertical="center" wrapText="1"/>
    </xf>
    <xf borderId="105" fillId="2" fontId="2" numFmtId="0" xfId="0" applyAlignment="1" applyBorder="1" applyFont="1">
      <alignment shrinkToFit="0" vertical="center" wrapText="1"/>
    </xf>
    <xf borderId="106" fillId="0" fontId="2" numFmtId="0" xfId="0" applyAlignment="1" applyBorder="1" applyFont="1">
      <alignment shrinkToFit="0" vertical="center" wrapText="1"/>
    </xf>
    <xf borderId="107" fillId="2" fontId="2" numFmtId="0" xfId="0" applyAlignment="1" applyBorder="1" applyFont="1">
      <alignment horizontal="center" shrinkToFit="0" vertical="center" wrapText="1"/>
    </xf>
    <xf borderId="107" fillId="2" fontId="20" numFmtId="0" xfId="0" applyAlignment="1" applyBorder="1" applyFont="1">
      <alignment shrinkToFit="0" vertical="center" wrapText="1"/>
    </xf>
    <xf borderId="74" fillId="2" fontId="2" numFmtId="0" xfId="0" applyAlignment="1" applyBorder="1" applyFont="1">
      <alignment shrinkToFit="0" vertical="center" wrapText="1"/>
    </xf>
    <xf borderId="67" fillId="2" fontId="2" numFmtId="0" xfId="0" applyAlignment="1" applyBorder="1" applyFont="1">
      <alignment shrinkToFit="0" vertical="center" wrapText="1"/>
    </xf>
    <xf borderId="108" fillId="0" fontId="2" numFmtId="0" xfId="0" applyAlignment="1" applyBorder="1" applyFont="1">
      <alignment shrinkToFit="0" vertical="center" wrapText="1"/>
    </xf>
    <xf borderId="109" fillId="0" fontId="2" numFmtId="0" xfId="0" applyAlignment="1" applyBorder="1" applyFont="1">
      <alignment horizontal="center" shrinkToFit="0" vertical="center" wrapText="1"/>
    </xf>
    <xf borderId="109" fillId="0" fontId="2" numFmtId="0" xfId="0" applyAlignment="1" applyBorder="1" applyFont="1">
      <alignment shrinkToFit="0" vertical="center" wrapText="1"/>
    </xf>
    <xf borderId="110" fillId="0" fontId="9" numFmtId="0" xfId="0" applyAlignment="1" applyBorder="1" applyFont="1">
      <alignment horizontal="center" shrinkToFit="0" vertical="center" wrapText="1"/>
    </xf>
    <xf borderId="111" fillId="0" fontId="2" numFmtId="0" xfId="0" applyAlignment="1" applyBorder="1" applyFont="1">
      <alignment shrinkToFit="0" vertical="center" wrapText="1"/>
    </xf>
    <xf borderId="68" fillId="2" fontId="2" numFmtId="0" xfId="0" applyAlignment="1" applyBorder="1" applyFont="1">
      <alignment shrinkToFit="0" vertical="center" wrapText="1"/>
    </xf>
    <xf borderId="68" fillId="2" fontId="2" numFmtId="0" xfId="0" applyAlignment="1" applyBorder="1" applyFont="1">
      <alignment horizontal="center" shrinkToFit="0" vertical="center" wrapText="1"/>
    </xf>
    <xf borderId="112" fillId="0" fontId="2" numFmtId="0" xfId="0" applyAlignment="1" applyBorder="1" applyFont="1">
      <alignment vertical="center"/>
    </xf>
    <xf borderId="113" fillId="0" fontId="2" numFmtId="0" xfId="0" applyAlignment="1" applyBorder="1" applyFont="1">
      <alignment horizontal="center" shrinkToFit="0" vertical="center" wrapText="1"/>
    </xf>
    <xf borderId="113" fillId="0" fontId="2" numFmtId="0" xfId="0" applyAlignment="1" applyBorder="1" applyFont="1">
      <alignment shrinkToFit="0" vertical="center" wrapText="1"/>
    </xf>
    <xf borderId="113" fillId="0" fontId="9" numFmtId="0" xfId="0" applyAlignment="1" applyBorder="1" applyFont="1">
      <alignment horizontal="center" shrinkToFit="0" vertical="center" wrapText="1"/>
    </xf>
    <xf borderId="114" fillId="2" fontId="2" numFmtId="0" xfId="0" applyAlignment="1" applyBorder="1" applyFont="1">
      <alignment horizontal="center" shrinkToFit="0" vertical="center" wrapText="1"/>
    </xf>
    <xf borderId="115" fillId="2" fontId="2" numFmtId="0" xfId="0" applyAlignment="1" applyBorder="1" applyFont="1">
      <alignment shrinkToFit="0" vertical="center" wrapText="1"/>
    </xf>
    <xf borderId="116" fillId="0" fontId="2" numFmtId="0" xfId="0" applyAlignment="1" applyBorder="1" applyFont="1">
      <alignment vertical="center"/>
    </xf>
    <xf borderId="57" fillId="2" fontId="2" numFmtId="0" xfId="0" applyAlignment="1" applyBorder="1" applyFont="1">
      <alignment shrinkToFit="0" vertical="center" wrapText="1"/>
    </xf>
    <xf borderId="94" fillId="2" fontId="2" numFmtId="0" xfId="0" applyAlignment="1" applyBorder="1" applyFont="1">
      <alignment shrinkToFit="0" vertical="center" wrapText="1"/>
    </xf>
    <xf borderId="66" fillId="2" fontId="20" numFmtId="0" xfId="0" applyAlignment="1" applyBorder="1" applyFont="1">
      <alignment shrinkToFit="0" vertical="center" wrapText="1"/>
    </xf>
    <xf borderId="68" fillId="0" fontId="2" numFmtId="0" xfId="0" applyAlignment="1" applyBorder="1" applyFont="1">
      <alignment shrinkToFit="0" vertical="center" wrapText="1"/>
    </xf>
    <xf borderId="82" fillId="2" fontId="2" numFmtId="0" xfId="0" applyAlignment="1" applyBorder="1" applyFont="1">
      <alignment shrinkToFit="0" vertical="center" wrapText="1"/>
    </xf>
    <xf borderId="83" fillId="2" fontId="2" numFmtId="0" xfId="0" applyAlignment="1" applyBorder="1" applyFont="1">
      <alignment shrinkToFit="0" vertical="center" wrapText="1"/>
    </xf>
    <xf borderId="117" fillId="0" fontId="2" numFmtId="0" xfId="0" applyAlignment="1" applyBorder="1" applyFont="1">
      <alignment shrinkToFit="0" vertical="center" wrapText="1"/>
    </xf>
    <xf borderId="118" fillId="0" fontId="2" numFmtId="0" xfId="0" applyAlignment="1" applyBorder="1" applyFont="1">
      <alignment horizontal="center" shrinkToFit="0" vertical="center" wrapText="1"/>
    </xf>
    <xf borderId="118" fillId="0" fontId="2" numFmtId="0" xfId="0" applyAlignment="1" applyBorder="1" applyFont="1">
      <alignment shrinkToFit="0" vertical="center" wrapText="1"/>
    </xf>
    <xf borderId="118" fillId="0" fontId="9" numFmtId="0" xfId="0" applyAlignment="1" applyBorder="1" applyFont="1">
      <alignment horizontal="center" shrinkToFit="0" vertical="center" wrapText="1"/>
    </xf>
    <xf borderId="118" fillId="2" fontId="2" numFmtId="0" xfId="0" applyAlignment="1" applyBorder="1" applyFont="1">
      <alignment horizontal="center" shrinkToFit="0" vertical="center" wrapText="1"/>
    </xf>
    <xf borderId="118" fillId="2" fontId="2" numFmtId="0" xfId="0" applyAlignment="1" applyBorder="1" applyFont="1">
      <alignment vertical="center"/>
    </xf>
    <xf borderId="118" fillId="2" fontId="2" numFmtId="0" xfId="0" applyAlignment="1" applyBorder="1" applyFont="1">
      <alignment horizontal="left" shrinkToFit="0" vertical="center" wrapText="1"/>
    </xf>
    <xf borderId="119" fillId="2" fontId="2" numFmtId="0" xfId="0" applyAlignment="1" applyBorder="1" applyFont="1">
      <alignment shrinkToFit="0" vertical="center" wrapText="1"/>
    </xf>
    <xf borderId="85" fillId="2" fontId="2" numFmtId="0" xfId="0" applyAlignment="1" applyBorder="1" applyFont="1">
      <alignment vertical="center"/>
    </xf>
    <xf borderId="120" fillId="2" fontId="2" numFmtId="0" xfId="0" applyAlignment="1" applyBorder="1" applyFont="1">
      <alignment horizontal="center" shrinkToFit="0" vertical="center" wrapText="1"/>
    </xf>
    <xf borderId="120" fillId="2" fontId="2" numFmtId="0" xfId="0" applyAlignment="1" applyBorder="1" applyFont="1">
      <alignment horizontal="left" shrinkToFit="0" vertical="center" wrapText="1"/>
    </xf>
    <xf borderId="79" fillId="2" fontId="2" numFmtId="0" xfId="0" applyAlignment="1" applyBorder="1" applyFont="1">
      <alignment shrinkToFit="0" vertical="center" wrapText="1"/>
    </xf>
    <xf borderId="90" fillId="2" fontId="2" numFmtId="0" xfId="0" applyAlignment="1" applyBorder="1" applyFont="1">
      <alignment horizontal="left" shrinkToFit="0" vertical="center" wrapText="1"/>
    </xf>
    <xf borderId="121" fillId="2" fontId="2" numFmtId="0" xfId="0" applyAlignment="1" applyBorder="1" applyFont="1">
      <alignment shrinkToFit="0" vertical="center" wrapText="1"/>
    </xf>
    <xf borderId="70" fillId="2" fontId="2" numFmtId="0" xfId="0" applyAlignment="1" applyBorder="1" applyFont="1">
      <alignment shrinkToFit="0" vertical="center" wrapText="1"/>
    </xf>
    <xf borderId="122" fillId="2" fontId="2" numFmtId="0" xfId="0" applyAlignment="1" applyBorder="1" applyFont="1">
      <alignment shrinkToFit="0" vertical="center" wrapText="1"/>
    </xf>
    <xf borderId="123" fillId="0" fontId="9" numFmtId="0" xfId="0" applyAlignment="1" applyBorder="1" applyFont="1">
      <alignment horizontal="center" shrinkToFit="0" vertical="center" wrapText="1"/>
    </xf>
    <xf borderId="124" fillId="2" fontId="2" numFmtId="0" xfId="0" applyAlignment="1" applyBorder="1" applyFont="1">
      <alignment shrinkToFit="0" vertical="center" wrapText="1"/>
    </xf>
    <xf borderId="125" fillId="2" fontId="2" numFmtId="0" xfId="0" applyAlignment="1" applyBorder="1" applyFont="1">
      <alignment horizontal="left" shrinkToFit="0" vertical="center" wrapText="1"/>
    </xf>
    <xf borderId="126" fillId="2" fontId="2" numFmtId="0" xfId="0" applyAlignment="1" applyBorder="1" applyFont="1">
      <alignment shrinkToFit="0" vertical="center" wrapText="1"/>
    </xf>
    <xf borderId="127" fillId="0" fontId="2" numFmtId="0" xfId="0" applyAlignment="1" applyBorder="1" applyFont="1">
      <alignment shrinkToFit="0" vertical="center" wrapText="1"/>
    </xf>
    <xf borderId="128" fillId="0" fontId="2" numFmtId="0" xfId="0" applyAlignment="1" applyBorder="1" applyFont="1">
      <alignment shrinkToFit="0" vertical="center" wrapText="1"/>
    </xf>
    <xf borderId="114" fillId="2" fontId="2" numFmtId="0" xfId="0" applyAlignment="1" applyBorder="1" applyFont="1">
      <alignment horizontal="left" shrinkToFit="0" vertical="center" wrapText="1"/>
    </xf>
    <xf borderId="114" fillId="2" fontId="2" numFmtId="0" xfId="0" applyAlignment="1" applyBorder="1" applyFont="1">
      <alignment shrinkToFit="0" vertical="center" wrapText="1"/>
    </xf>
    <xf borderId="32" fillId="2" fontId="2" numFmtId="0" xfId="0" applyAlignment="1" applyBorder="1" applyFont="1">
      <alignment shrinkToFit="0" vertical="center" wrapText="1"/>
    </xf>
    <xf borderId="129" fillId="2" fontId="2" numFmtId="0" xfId="0" applyAlignment="1" applyBorder="1" applyFont="1">
      <alignment shrinkToFit="0" vertical="center" wrapText="1"/>
    </xf>
    <xf borderId="94" fillId="2" fontId="2" numFmtId="0" xfId="0" applyAlignment="1" applyBorder="1" applyFont="1">
      <alignment horizontal="left" shrinkToFit="0" vertical="center" wrapText="1"/>
    </xf>
    <xf borderId="96" fillId="2" fontId="2" numFmtId="0" xfId="0" applyAlignment="1" applyBorder="1" applyFont="1">
      <alignment shrinkToFit="0" vertical="center" wrapText="1"/>
    </xf>
    <xf borderId="109" fillId="0" fontId="9" numFmtId="0" xfId="0" applyAlignment="1" applyBorder="1" applyFont="1">
      <alignment horizontal="center" shrinkToFit="0" vertical="center" wrapText="1"/>
    </xf>
    <xf borderId="122" fillId="2" fontId="2" numFmtId="0" xfId="0" applyAlignment="1" applyBorder="1" applyFont="1">
      <alignment vertical="center"/>
    </xf>
    <xf borderId="95" fillId="2" fontId="2" numFmtId="0" xfId="0" applyAlignment="1" applyBorder="1" applyFont="1">
      <alignment shrinkToFit="0" vertical="center" wrapText="1"/>
    </xf>
    <xf borderId="90" fillId="2" fontId="2" numFmtId="0" xfId="0" applyAlignment="1" applyBorder="1" applyFont="1">
      <alignment shrinkToFit="0" vertical="center" wrapText="1"/>
    </xf>
    <xf borderId="97" fillId="2" fontId="2" numFmtId="0" xfId="0" applyAlignment="1" applyBorder="1" applyFont="1">
      <alignment shrinkToFit="0" vertical="center" wrapText="1"/>
    </xf>
    <xf borderId="130" fillId="0" fontId="21" numFmtId="0" xfId="0" applyAlignment="1" applyBorder="1" applyFont="1">
      <alignment shrinkToFit="0" vertical="center" wrapText="1"/>
    </xf>
    <xf borderId="125" fillId="2" fontId="2" numFmtId="0" xfId="0" applyAlignment="1" applyBorder="1" applyFont="1">
      <alignment shrinkToFit="0" vertical="center" wrapText="1"/>
    </xf>
    <xf borderId="131" fillId="0" fontId="2" numFmtId="0" xfId="0" applyAlignment="1" applyBorder="1" applyFont="1">
      <alignment shrinkToFit="0" vertical="center" wrapText="1"/>
    </xf>
    <xf borderId="132" fillId="0" fontId="2" numFmtId="0" xfId="0" applyAlignment="1" applyBorder="1" applyFont="1">
      <alignment horizontal="center" shrinkToFit="0" vertical="center" wrapText="1"/>
    </xf>
    <xf borderId="132" fillId="0" fontId="2" numFmtId="0" xfId="0" applyAlignment="1" applyBorder="1" applyFont="1">
      <alignment shrinkToFit="0" vertical="center" wrapText="1"/>
    </xf>
    <xf borderId="132" fillId="0" fontId="9" numFmtId="0" xfId="0" applyAlignment="1" applyBorder="1" applyFont="1">
      <alignment horizontal="center" shrinkToFit="0" vertical="center" wrapText="1"/>
    </xf>
    <xf borderId="133" fillId="2" fontId="2" numFmtId="0" xfId="0" applyAlignment="1" applyBorder="1" applyFont="1">
      <alignment horizontal="center" shrinkToFit="0" vertical="center" wrapText="1"/>
    </xf>
    <xf borderId="133" fillId="2" fontId="2" numFmtId="0" xfId="0" applyAlignment="1" applyBorder="1" applyFont="1">
      <alignment shrinkToFit="0" vertical="center" wrapText="1"/>
    </xf>
    <xf borderId="134" fillId="2" fontId="2" numFmtId="0" xfId="0" applyAlignment="1" applyBorder="1" applyFont="1">
      <alignment shrinkToFit="0" vertical="center" wrapText="1"/>
    </xf>
    <xf borderId="135" fillId="2" fontId="2" numFmtId="0" xfId="0" applyAlignment="1" applyBorder="1" applyFont="1">
      <alignment shrinkToFit="0" vertical="center" wrapText="1"/>
    </xf>
    <xf borderId="62" fillId="2" fontId="2" numFmtId="0" xfId="0" applyAlignment="1" applyBorder="1" applyFont="1">
      <alignment shrinkToFit="0" vertical="center" wrapText="1"/>
    </xf>
    <xf borderId="136" fillId="2" fontId="2" numFmtId="0" xfId="0" applyAlignment="1" applyBorder="1" applyFont="1">
      <alignment shrinkToFit="0" vertical="center" wrapText="1"/>
    </xf>
    <xf borderId="137" fillId="0" fontId="2" numFmtId="0" xfId="0" applyAlignment="1" applyBorder="1" applyFont="1">
      <alignment shrinkToFit="0" vertical="center" wrapText="1"/>
    </xf>
    <xf borderId="138" fillId="0" fontId="2" numFmtId="0" xfId="0" applyAlignment="1" applyBorder="1" applyFont="1">
      <alignment horizontal="center" shrinkToFit="0" vertical="center" wrapText="1"/>
    </xf>
    <xf borderId="138" fillId="0" fontId="2" numFmtId="0" xfId="0" applyAlignment="1" applyBorder="1" applyFont="1">
      <alignment shrinkToFit="0" vertical="center" wrapText="1"/>
    </xf>
    <xf borderId="138" fillId="0" fontId="9" numFmtId="0" xfId="0" applyAlignment="1" applyBorder="1" applyFont="1">
      <alignment horizontal="center" shrinkToFit="0" vertical="center" wrapText="1"/>
    </xf>
    <xf borderId="139" fillId="2" fontId="2" numFmtId="0" xfId="0" applyAlignment="1" applyBorder="1" applyFont="1">
      <alignment horizontal="center" shrinkToFit="0" vertical="center" wrapText="1"/>
    </xf>
    <xf borderId="140" fillId="2" fontId="2" numFmtId="0" xfId="0" applyAlignment="1" applyBorder="1" applyFont="1">
      <alignment shrinkToFit="0" vertical="center" wrapText="1"/>
    </xf>
    <xf borderId="141" fillId="2" fontId="2" numFmtId="0" xfId="0" applyAlignment="1" applyBorder="1" applyFont="1">
      <alignment shrinkToFit="0" vertical="center" wrapText="1"/>
    </xf>
    <xf borderId="142" fillId="2" fontId="2" numFmtId="0" xfId="0" applyAlignment="1" applyBorder="1" applyFont="1">
      <alignment shrinkToFit="0" vertical="center" wrapText="1"/>
    </xf>
    <xf borderId="143" fillId="2" fontId="2" numFmtId="0" xfId="0" applyAlignment="1" applyBorder="1" applyFont="1">
      <alignment shrinkToFit="0" vertical="center" wrapText="1"/>
    </xf>
    <xf borderId="144" fillId="0" fontId="2" numFmtId="0" xfId="0" applyAlignment="1" applyBorder="1" applyFont="1">
      <alignment shrinkToFit="0" vertical="center" wrapText="1"/>
    </xf>
    <xf borderId="145" fillId="0" fontId="2" numFmtId="0" xfId="0" applyAlignment="1" applyBorder="1" applyFont="1">
      <alignment horizontal="center" shrinkToFit="0" vertical="center" wrapText="1"/>
    </xf>
    <xf borderId="145" fillId="0" fontId="2" numFmtId="0" xfId="0" applyAlignment="1" applyBorder="1" applyFont="1">
      <alignment shrinkToFit="0" vertical="center" wrapText="1"/>
    </xf>
    <xf borderId="145" fillId="0" fontId="9" numFmtId="0" xfId="0" applyAlignment="1" applyBorder="1" applyFont="1">
      <alignment horizontal="center" shrinkToFit="0" vertical="center" wrapText="1"/>
    </xf>
    <xf borderId="145" fillId="2" fontId="2" numFmtId="0" xfId="0" applyAlignment="1" applyBorder="1" applyFont="1">
      <alignment horizontal="center" shrinkToFit="0" vertical="center" wrapText="1"/>
    </xf>
    <xf borderId="53" fillId="2" fontId="2" numFmtId="0" xfId="0" applyAlignment="1" applyBorder="1" applyFont="1">
      <alignment vertical="center"/>
    </xf>
    <xf quotePrefix="1" borderId="53" fillId="2" fontId="2" numFmtId="0" xfId="0" applyAlignment="1" applyBorder="1" applyFont="1">
      <alignment horizontal="center" shrinkToFit="0" vertical="center" wrapText="1"/>
    </xf>
    <xf borderId="56" fillId="2" fontId="2" numFmtId="0" xfId="0" applyAlignment="1" applyBorder="1" applyFont="1">
      <alignment vertical="center"/>
    </xf>
    <xf borderId="64" fillId="2" fontId="2" numFmtId="0" xfId="0" applyAlignment="1" applyBorder="1" applyFont="1">
      <alignment vertical="center"/>
    </xf>
    <xf borderId="65" fillId="2" fontId="2" numFmtId="0" xfId="0" applyAlignment="1" applyBorder="1" applyFont="1">
      <alignment shrinkToFit="0" vertical="center" wrapText="1"/>
    </xf>
    <xf borderId="146" fillId="0" fontId="9" numFmtId="0" xfId="0" applyAlignment="1" applyBorder="1" applyFont="1">
      <alignment horizontal="center" shrinkToFit="0" vertical="center" wrapText="1"/>
    </xf>
    <xf borderId="110" fillId="0" fontId="2" numFmtId="0" xfId="0" applyAlignment="1" applyBorder="1" applyFont="1">
      <alignment shrinkToFit="0" vertical="center" wrapText="1"/>
    </xf>
    <xf borderId="91" fillId="2" fontId="2" numFmtId="0" xfId="0" applyAlignment="1" applyBorder="1" applyFont="1">
      <alignment shrinkToFit="0" vertical="center" wrapText="1"/>
    </xf>
    <xf borderId="100" fillId="0" fontId="2" numFmtId="0" xfId="0" applyAlignment="1" applyBorder="1" applyFont="1">
      <alignment shrinkToFit="0" vertical="center" wrapText="1"/>
    </xf>
    <xf borderId="147" fillId="2" fontId="2" numFmtId="0" xfId="0" applyAlignment="1" applyBorder="1" applyFont="1">
      <alignment horizontal="center" shrinkToFit="0" vertical="center" wrapText="1"/>
    </xf>
    <xf borderId="148" fillId="0" fontId="9" numFmtId="0" xfId="0" applyAlignment="1" applyBorder="1" applyFont="1">
      <alignment horizontal="center" shrinkToFit="0" vertical="center" wrapText="1"/>
    </xf>
    <xf borderId="149" fillId="2" fontId="2" numFmtId="0" xfId="0" applyAlignment="1" applyBorder="1" applyFont="1">
      <alignment shrinkToFit="0" vertical="center" wrapText="1"/>
    </xf>
    <xf borderId="150" fillId="2" fontId="2" numFmtId="0" xfId="0" applyAlignment="1" applyBorder="1" applyFont="1">
      <alignment shrinkToFit="0" vertical="center" wrapText="1"/>
    </xf>
    <xf borderId="80" fillId="2" fontId="2" numFmtId="0" xfId="0" applyAlignment="1" applyBorder="1" applyFont="1">
      <alignment shrinkToFit="0" vertical="center" wrapText="1"/>
    </xf>
    <xf borderId="151" fillId="2" fontId="2" numFmtId="0" xfId="0" applyAlignment="1" applyBorder="1" applyFont="1">
      <alignment shrinkToFit="0" vertical="center" wrapText="1"/>
    </xf>
    <xf borderId="152" fillId="2" fontId="2" numFmtId="0" xfId="0" applyAlignment="1" applyBorder="1" applyFont="1">
      <alignment horizontal="center" vertical="center"/>
    </xf>
    <xf borderId="152" fillId="2" fontId="20" numFmtId="0" xfId="0" applyAlignment="1" applyBorder="1" applyFont="1">
      <alignment shrinkToFit="0" vertical="center" wrapText="1"/>
    </xf>
    <xf borderId="153" fillId="0" fontId="2" numFmtId="0" xfId="0" applyAlignment="1" applyBorder="1" applyFont="1">
      <alignment shrinkToFit="0" vertical="center" wrapText="1"/>
    </xf>
    <xf borderId="83" fillId="0" fontId="2" numFmtId="0" xfId="0" applyAlignment="1" applyBorder="1" applyFont="1">
      <alignment shrinkToFit="0" vertical="center" wrapText="1"/>
    </xf>
    <xf borderId="154" fillId="0" fontId="9" numFmtId="0" xfId="0" applyAlignment="1" applyBorder="1" applyFont="1">
      <alignment horizontal="center" shrinkToFit="0" vertical="center" wrapText="1"/>
    </xf>
    <xf borderId="155" fillId="0" fontId="2" numFmtId="0" xfId="0" applyAlignment="1" applyBorder="1" applyFont="1">
      <alignment shrinkToFit="0" vertical="center" wrapText="1"/>
    </xf>
    <xf borderId="156" fillId="0" fontId="2" numFmtId="0" xfId="0" applyAlignment="1" applyBorder="1" applyFont="1">
      <alignment shrinkToFit="0" vertical="center" wrapText="1"/>
    </xf>
    <xf borderId="119" fillId="0" fontId="2" numFmtId="0" xfId="0" applyAlignment="1" applyBorder="1" applyFont="1">
      <alignment shrinkToFit="0" vertical="center" wrapText="1"/>
    </xf>
    <xf borderId="157" fillId="0" fontId="2" numFmtId="0" xfId="0" applyAlignment="1" applyBorder="1" applyFont="1">
      <alignment shrinkToFit="0" vertical="center" wrapText="1"/>
    </xf>
    <xf borderId="138" fillId="0" fontId="2" numFmtId="0" xfId="0" applyAlignment="1" applyBorder="1" applyFont="1">
      <alignment horizontal="left" shrinkToFit="0" vertical="center" wrapText="1"/>
    </xf>
    <xf borderId="158" fillId="0" fontId="2" numFmtId="0" xfId="0" applyAlignment="1" applyBorder="1" applyFont="1">
      <alignment shrinkToFit="0" vertical="center" wrapText="1"/>
    </xf>
    <xf borderId="159" fillId="0" fontId="2" numFmtId="0" xfId="0" applyAlignment="1" applyBorder="1" applyFont="1">
      <alignment shrinkToFit="0" vertical="center" wrapText="1"/>
    </xf>
    <xf borderId="160" fillId="0" fontId="2" numFmtId="0" xfId="0" applyAlignment="1" applyBorder="1" applyFont="1">
      <alignment shrinkToFit="0" vertical="center" wrapText="1"/>
    </xf>
    <xf borderId="85" fillId="0" fontId="2" numFmtId="0" xfId="0" applyAlignment="1" applyBorder="1" applyFont="1">
      <alignment horizontal="left" shrinkToFit="0" vertical="center" wrapText="1"/>
    </xf>
    <xf borderId="161" fillId="0" fontId="2" numFmtId="0" xfId="0" applyAlignment="1" applyBorder="1" applyFont="1">
      <alignment shrinkToFit="0" vertical="center" wrapText="1"/>
    </xf>
    <xf borderId="86" fillId="0" fontId="2" numFmtId="0" xfId="0" applyAlignment="1" applyBorder="1" applyFont="1">
      <alignment shrinkToFit="0" vertical="center" wrapText="1"/>
    </xf>
    <xf borderId="162" fillId="2" fontId="2" numFmtId="0" xfId="0" applyAlignment="1" applyBorder="1" applyFont="1">
      <alignment horizontal="center" shrinkToFit="0" vertical="center" wrapText="1"/>
    </xf>
    <xf borderId="163" fillId="2" fontId="2" numFmtId="0" xfId="0" applyAlignment="1" applyBorder="1" applyFont="1">
      <alignment horizontal="center" shrinkToFit="0" vertical="center" wrapText="1"/>
    </xf>
    <xf borderId="164" fillId="2" fontId="2" numFmtId="0" xfId="0" applyAlignment="1" applyBorder="1" applyFont="1">
      <alignment shrinkToFit="0" vertical="center" wrapText="1"/>
    </xf>
    <xf borderId="135" fillId="2" fontId="2" numFmtId="0" xfId="0" applyAlignment="1" applyBorder="1" applyFont="1">
      <alignment horizontal="left" shrinkToFit="0" vertical="center" wrapText="1"/>
    </xf>
    <xf borderId="73" fillId="0" fontId="2" numFmtId="0" xfId="0" applyAlignment="1" applyBorder="1" applyFont="1">
      <alignment vertical="center"/>
    </xf>
    <xf borderId="152" fillId="2" fontId="2" numFmtId="0" xfId="0" applyAlignment="1" applyBorder="1" applyFont="1">
      <alignment vertical="center"/>
    </xf>
    <xf borderId="165" fillId="2" fontId="2" numFmtId="0" xfId="0" applyAlignment="1" applyBorder="1" applyFont="1">
      <alignment vertical="center"/>
    </xf>
    <xf borderId="166" fillId="2" fontId="2" numFmtId="0" xfId="0" applyAlignment="1" applyBorder="1" applyFont="1">
      <alignment vertical="center"/>
    </xf>
    <xf borderId="108" fillId="0" fontId="2" numFmtId="0" xfId="0" applyAlignment="1" applyBorder="1" applyFont="1">
      <alignment vertical="center"/>
    </xf>
    <xf borderId="109" fillId="0" fontId="2" numFmtId="0" xfId="0" applyAlignment="1" applyBorder="1" applyFont="1">
      <alignment vertical="center"/>
    </xf>
    <xf borderId="167" fillId="2" fontId="2" numFmtId="0" xfId="0" applyAlignment="1" applyBorder="1" applyFont="1">
      <alignment horizontal="center" vertical="center"/>
    </xf>
    <xf borderId="168" fillId="2" fontId="2" numFmtId="0" xfId="0" applyAlignment="1" applyBorder="1" applyFont="1">
      <alignment shrinkToFit="0" vertical="center" wrapText="1"/>
    </xf>
    <xf borderId="168" fillId="2" fontId="2" numFmtId="0" xfId="0" applyAlignment="1" applyBorder="1" applyFont="1">
      <alignment vertical="center"/>
    </xf>
    <xf borderId="169" fillId="2" fontId="2" numFmtId="0" xfId="0" applyAlignment="1" applyBorder="1" applyFont="1">
      <alignment shrinkToFit="0" vertical="center" wrapText="1"/>
    </xf>
    <xf borderId="170" fillId="2" fontId="2" numFmtId="0" xfId="0" applyAlignment="1" applyBorder="1" applyFont="1">
      <alignment vertical="center"/>
    </xf>
    <xf borderId="121" fillId="2" fontId="2" numFmtId="0" xfId="0" applyAlignment="1" applyBorder="1" applyFont="1">
      <alignment vertical="center"/>
    </xf>
    <xf borderId="171" fillId="0" fontId="2" numFmtId="0" xfId="0" applyAlignment="1" applyBorder="1" applyFont="1">
      <alignment vertical="center"/>
    </xf>
    <xf borderId="148" fillId="0" fontId="2" numFmtId="0" xfId="0" applyAlignment="1" applyBorder="1" applyFont="1">
      <alignment vertical="center"/>
    </xf>
    <xf borderId="95" fillId="2" fontId="2" numFmtId="0" xfId="0" applyAlignment="1" applyBorder="1" applyFont="1">
      <alignment horizontal="center" vertical="center"/>
    </xf>
    <xf borderId="172" fillId="2" fontId="2" numFmtId="0" xfId="0" applyAlignment="1" applyBorder="1" applyFont="1">
      <alignment vertical="center"/>
    </xf>
    <xf borderId="73" fillId="0" fontId="2" numFmtId="0" xfId="0" applyAlignment="1" applyBorder="1" applyFont="1">
      <alignment horizontal="center" vertical="center"/>
    </xf>
    <xf borderId="51" fillId="0" fontId="2" numFmtId="0" xfId="0" applyAlignment="1" applyBorder="1" applyFont="1">
      <alignment shrinkToFit="0" vertical="center" wrapText="1"/>
    </xf>
    <xf borderId="109" fillId="0" fontId="2" numFmtId="0" xfId="0" applyAlignment="1" applyBorder="1" applyFont="1">
      <alignment horizontal="center" vertical="center"/>
    </xf>
    <xf borderId="32" fillId="0" fontId="2" numFmtId="0" xfId="0" applyAlignment="1" applyBorder="1" applyFont="1">
      <alignment shrinkToFit="0" vertical="center" wrapText="1"/>
    </xf>
    <xf borderId="173" fillId="0" fontId="2" numFmtId="0" xfId="0" applyAlignment="1" applyBorder="1" applyFont="1">
      <alignment vertical="center"/>
    </xf>
    <xf borderId="174" fillId="0" fontId="2" numFmtId="0" xfId="0" applyAlignment="1" applyBorder="1" applyFont="1">
      <alignment shrinkToFit="0" vertical="center" wrapText="1"/>
    </xf>
    <xf borderId="148" fillId="0" fontId="2" numFmtId="0" xfId="0" applyAlignment="1" applyBorder="1" applyFont="1">
      <alignment horizontal="center" vertical="center"/>
    </xf>
    <xf borderId="50" fillId="2" fontId="2" numFmtId="0" xfId="0" applyAlignment="1" applyBorder="1" applyFont="1">
      <alignment shrinkToFit="0" vertical="center" wrapText="1"/>
    </xf>
    <xf borderId="51" fillId="2" fontId="2" numFmtId="0" xfId="0" applyAlignment="1" applyBorder="1" applyFont="1">
      <alignment shrinkToFit="0" vertical="center" wrapText="1"/>
    </xf>
    <xf borderId="118" fillId="2" fontId="2" numFmtId="0" xfId="0" applyAlignment="1" applyBorder="1" applyFont="1">
      <alignment shrinkToFit="0" vertical="center" wrapText="1"/>
    </xf>
    <xf borderId="175" fillId="0" fontId="2" numFmtId="0" xfId="0" applyAlignment="1" applyBorder="1" applyFont="1">
      <alignment shrinkToFit="0" vertical="center" wrapText="1"/>
    </xf>
    <xf borderId="176" fillId="0" fontId="2" numFmtId="0" xfId="0" applyAlignment="1" applyBorder="1" applyFont="1">
      <alignment horizontal="center" shrinkToFit="0" vertical="center" wrapText="1"/>
    </xf>
    <xf borderId="176" fillId="0" fontId="2" numFmtId="0" xfId="0" applyAlignment="1" applyBorder="1" applyFont="1">
      <alignment shrinkToFit="0" vertical="center" wrapText="1"/>
    </xf>
    <xf borderId="176" fillId="0" fontId="9" numFmtId="0" xfId="0" applyAlignment="1" applyBorder="1" applyFont="1">
      <alignment horizontal="center" shrinkToFit="0" vertical="center" wrapText="1"/>
    </xf>
    <xf borderId="25" fillId="2" fontId="2" numFmtId="0" xfId="0" applyAlignment="1" applyBorder="1" applyFont="1">
      <alignment horizontal="center" shrinkToFit="0" vertical="center" wrapText="1"/>
    </xf>
    <xf borderId="25" fillId="2" fontId="20" numFmtId="0" xfId="0" applyAlignment="1" applyBorder="1" applyFont="1">
      <alignment shrinkToFit="0" vertical="center" wrapText="1"/>
    </xf>
    <xf borderId="25" fillId="2" fontId="2" numFmtId="0" xfId="0" applyAlignment="1" applyBorder="1" applyFont="1">
      <alignment horizontal="left" shrinkToFit="0" vertical="center" wrapText="1"/>
    </xf>
    <xf borderId="177" fillId="2" fontId="2" numFmtId="0" xfId="0" applyAlignment="1" applyBorder="1" applyFont="1">
      <alignment shrinkToFit="0" vertical="center" wrapText="1"/>
    </xf>
    <xf borderId="37" fillId="2" fontId="2" numFmtId="0" xfId="0" applyAlignment="1" applyBorder="1" applyFont="1">
      <alignment shrinkToFit="0" vertical="center" wrapText="1"/>
    </xf>
    <xf borderId="28" fillId="0" fontId="2" numFmtId="0" xfId="0" applyAlignment="1" applyBorder="1" applyFont="1">
      <alignment shrinkToFit="0" vertical="center" wrapText="1"/>
    </xf>
    <xf borderId="20" fillId="0" fontId="2" numFmtId="0" xfId="0" applyAlignment="1" applyBorder="1" applyFont="1">
      <alignment horizontal="center" shrinkToFit="0" vertical="center" wrapText="1"/>
    </xf>
    <xf borderId="20" fillId="2" fontId="2" numFmtId="0" xfId="0" applyAlignment="1" applyBorder="1" applyFont="1">
      <alignment horizontal="center" shrinkToFit="0" vertical="center" wrapText="1"/>
    </xf>
    <xf borderId="20" fillId="2" fontId="2" numFmtId="0" xfId="0" applyAlignment="1" applyBorder="1" applyFont="1">
      <alignment shrinkToFit="0" vertical="center" wrapText="1"/>
    </xf>
    <xf borderId="20" fillId="2" fontId="2" numFmtId="0" xfId="0" applyAlignment="1" applyBorder="1" applyFont="1">
      <alignment horizontal="left" shrinkToFit="0" vertical="center" wrapText="1"/>
    </xf>
    <xf borderId="29" fillId="2" fontId="2" numFmtId="0" xfId="0" applyAlignment="1" applyBorder="1" applyFont="1">
      <alignment shrinkToFit="0" vertical="center" wrapText="1"/>
    </xf>
    <xf borderId="178" fillId="0" fontId="2" numFmtId="0" xfId="0" applyAlignment="1" applyBorder="1" applyFont="1">
      <alignment horizontal="center" shrinkToFit="0" vertical="center" wrapText="1"/>
    </xf>
    <xf borderId="178" fillId="0" fontId="2" numFmtId="0" xfId="0" applyAlignment="1" applyBorder="1" applyFont="1">
      <alignment shrinkToFit="0" vertical="center" wrapText="1"/>
    </xf>
    <xf borderId="178" fillId="0" fontId="9" numFmtId="0" xfId="0" applyAlignment="1" applyBorder="1" applyFont="1">
      <alignment horizontal="center" shrinkToFit="0" vertical="center" wrapText="1"/>
    </xf>
    <xf borderId="179" fillId="2" fontId="2" numFmtId="0" xfId="0" applyAlignment="1" applyBorder="1" applyFont="1">
      <alignment horizontal="center" shrinkToFit="0" vertical="center" wrapText="1"/>
    </xf>
    <xf borderId="179" fillId="2" fontId="2" numFmtId="0" xfId="0" applyAlignment="1" applyBorder="1" applyFont="1">
      <alignment shrinkToFit="0" vertical="center" wrapText="1"/>
    </xf>
    <xf borderId="179" fillId="2" fontId="2" numFmtId="0" xfId="0" applyAlignment="1" applyBorder="1" applyFont="1">
      <alignment horizontal="left" shrinkToFit="0" vertical="center" wrapText="1"/>
    </xf>
    <xf borderId="180" fillId="2" fontId="2" numFmtId="0" xfId="0" applyAlignment="1" applyBorder="1" applyFont="1">
      <alignment shrinkToFit="0" vertical="center" wrapText="1"/>
    </xf>
    <xf borderId="181" fillId="0" fontId="2" numFmtId="0" xfId="0" applyAlignment="1" applyBorder="1" applyFont="1">
      <alignment shrinkToFit="0" vertical="center" wrapText="1"/>
    </xf>
    <xf borderId="182" fillId="0" fontId="2" numFmtId="0" xfId="0" applyAlignment="1" applyBorder="1" applyFont="1">
      <alignment shrinkToFit="0" vertical="center" wrapText="1"/>
    </xf>
    <xf borderId="183" fillId="0" fontId="9" numFmtId="0" xfId="0" applyAlignment="1" applyBorder="1" applyFont="1">
      <alignment horizontal="center" shrinkToFit="0" vertical="center" wrapText="1"/>
    </xf>
    <xf borderId="184" fillId="0" fontId="2" numFmtId="0" xfId="0" applyAlignment="1" applyBorder="1" applyFont="1">
      <alignment shrinkToFit="0" vertical="center" wrapText="1"/>
    </xf>
    <xf borderId="185" fillId="0" fontId="2" numFmtId="0" xfId="0" applyAlignment="1" applyBorder="1" applyFont="1">
      <alignment shrinkToFit="0" vertical="center" wrapText="1"/>
    </xf>
    <xf borderId="186" fillId="0" fontId="2" numFmtId="0" xfId="0" applyAlignment="1" applyBorder="1" applyFont="1">
      <alignment shrinkToFit="0" vertical="center" wrapText="1"/>
    </xf>
    <xf borderId="33" fillId="0" fontId="2" numFmtId="0" xfId="0" applyBorder="1" applyFont="1"/>
    <xf borderId="187" fillId="0" fontId="2" numFmtId="0" xfId="0" applyAlignment="1" applyBorder="1" applyFont="1">
      <alignment shrinkToFit="0" vertical="center" wrapText="1"/>
    </xf>
    <xf borderId="50" fillId="0" fontId="2" numFmtId="0" xfId="0" applyAlignment="1" applyBorder="1" applyFont="1">
      <alignment vertical="center"/>
    </xf>
    <xf borderId="50" fillId="2" fontId="22" numFmtId="0" xfId="0" applyAlignment="1" applyBorder="1" applyFont="1">
      <alignment horizontal="center" shrinkToFit="0" vertical="center" wrapText="1"/>
    </xf>
    <xf borderId="50" fillId="2" fontId="2" numFmtId="0" xfId="0" applyAlignment="1" applyBorder="1" applyFont="1">
      <alignment vertical="center"/>
    </xf>
    <xf borderId="51" fillId="2" fontId="2" numFmtId="0" xfId="0" applyAlignment="1" applyBorder="1" applyFont="1">
      <alignment vertical="center"/>
    </xf>
    <xf borderId="182" fillId="0" fontId="2" numFmtId="0" xfId="0" applyAlignment="1" applyBorder="1" applyFont="1">
      <alignment vertical="center"/>
    </xf>
    <xf borderId="53" fillId="0" fontId="2" numFmtId="0" xfId="0" applyAlignment="1" applyBorder="1" applyFont="1">
      <alignment vertical="center"/>
    </xf>
    <xf borderId="32" fillId="2" fontId="2" numFmtId="0" xfId="0" applyAlignment="1" applyBorder="1" applyFont="1">
      <alignment vertical="center"/>
    </xf>
    <xf borderId="152" fillId="2" fontId="22" numFmtId="0" xfId="0" applyAlignment="1" applyBorder="1" applyFont="1">
      <alignment horizontal="center" shrinkToFit="0" vertical="center" wrapText="1"/>
    </xf>
    <xf borderId="152" fillId="2" fontId="2" numFmtId="0" xfId="0" applyAlignment="1" applyBorder="1" applyFont="1">
      <alignment horizontal="center" shrinkToFit="0" vertical="center" wrapText="1"/>
    </xf>
    <xf borderId="122" fillId="2" fontId="2" numFmtId="0" xfId="0" applyAlignment="1" applyBorder="1" applyFont="1">
      <alignment horizontal="center" shrinkToFit="0" vertical="center" wrapText="1"/>
    </xf>
    <xf borderId="147" fillId="2" fontId="2" numFmtId="0" xfId="0" applyAlignment="1" applyBorder="1" applyFont="1">
      <alignment shrinkToFit="0" vertical="center" wrapText="1"/>
    </xf>
    <xf borderId="143" fillId="2" fontId="2" numFmtId="0" xfId="0" applyAlignment="1" applyBorder="1" applyFont="1">
      <alignment horizontal="center" shrinkToFit="0" vertical="center" wrapText="1"/>
    </xf>
    <xf borderId="97" fillId="2" fontId="2" numFmtId="0" xfId="0" applyAlignment="1" applyBorder="1" applyFont="1">
      <alignment horizontal="left" shrinkToFit="0" vertical="center" wrapText="1"/>
    </xf>
    <xf borderId="188" fillId="2" fontId="2" numFmtId="0" xfId="0" applyAlignment="1" applyBorder="1" applyFont="1">
      <alignment horizontal="center" shrinkToFit="0" vertical="center" wrapText="1"/>
    </xf>
    <xf borderId="189" fillId="0" fontId="2" numFmtId="0" xfId="0" applyAlignment="1" applyBorder="1" applyFont="1">
      <alignment shrinkToFit="0" vertical="center" wrapText="1"/>
    </xf>
    <xf borderId="87" fillId="2" fontId="20" numFmtId="0" xfId="0" applyAlignment="1" applyBorder="1" applyFont="1">
      <alignment shrinkToFit="0" vertical="center" wrapText="1"/>
    </xf>
    <xf borderId="190" fillId="0" fontId="2" numFmtId="0" xfId="0" applyAlignment="1" applyBorder="1" applyFont="1">
      <alignment horizontal="center" shrinkToFit="0" vertical="center" wrapText="1"/>
    </xf>
    <xf borderId="154" fillId="0" fontId="2" numFmtId="0" xfId="0" applyAlignment="1" applyBorder="1" applyFont="1">
      <alignment shrinkToFit="0" vertical="center" wrapText="1"/>
    </xf>
    <xf borderId="191" fillId="0" fontId="2" numFmtId="0" xfId="0" applyAlignment="1" applyBorder="1" applyFont="1">
      <alignment horizontal="center" shrinkToFit="0" vertical="center" wrapText="1"/>
    </xf>
    <xf borderId="151" fillId="2" fontId="2" numFmtId="0" xfId="0" applyAlignment="1" applyBorder="1" applyFont="1">
      <alignment horizontal="left" shrinkToFit="0" vertical="center" wrapText="1"/>
    </xf>
    <xf borderId="192" fillId="2" fontId="2" numFmtId="0" xfId="0" applyAlignment="1" applyBorder="1" applyFont="1">
      <alignment horizontal="center" shrinkToFit="0" vertical="center" wrapText="1"/>
    </xf>
    <xf borderId="53" fillId="2" fontId="23" numFmtId="0" xfId="0" applyAlignment="1" applyBorder="1" applyFont="1">
      <alignment horizontal="center" shrinkToFit="0" vertical="center" wrapText="1"/>
    </xf>
    <xf borderId="139" fillId="2" fontId="2" numFmtId="0" xfId="0" applyAlignment="1" applyBorder="1" applyFont="1">
      <alignment shrinkToFit="0" vertical="center" wrapText="1"/>
    </xf>
    <xf borderId="139" fillId="2" fontId="2" numFmtId="0" xfId="0" applyAlignment="1" applyBorder="1" applyFont="1">
      <alignment horizontal="left" shrinkToFit="0" vertical="center" wrapText="1"/>
    </xf>
    <xf borderId="0" fillId="0" fontId="2" numFmtId="0" xfId="0" applyAlignment="1" applyFont="1">
      <alignment horizontal="center" shrinkToFit="0" vertical="center" wrapText="1"/>
    </xf>
    <xf borderId="0" fillId="0" fontId="9" numFmtId="0" xfId="0" applyAlignment="1" applyFont="1">
      <alignment horizontal="center" shrinkToFit="0" vertical="center" wrapText="1"/>
    </xf>
    <xf borderId="0" fillId="0" fontId="18" numFmtId="0" xfId="0" applyAlignment="1" applyFont="1">
      <alignment horizontal="center" vertical="center"/>
    </xf>
    <xf borderId="41" fillId="0" fontId="18" numFmtId="0" xfId="0" applyAlignment="1" applyBorder="1" applyFont="1">
      <alignment horizontal="center" vertical="center"/>
    </xf>
    <xf borderId="42" fillId="0" fontId="2" numFmtId="0" xfId="0" applyAlignment="1" applyBorder="1" applyFont="1">
      <alignment vertical="center"/>
    </xf>
    <xf borderId="42" fillId="0" fontId="2" numFmtId="0" xfId="0" applyAlignment="1" applyBorder="1" applyFont="1">
      <alignment horizontal="center" vertical="center"/>
    </xf>
    <xf borderId="20" fillId="9" fontId="24" numFmtId="0" xfId="0" applyAlignment="1" applyBorder="1" applyFill="1" applyFont="1">
      <alignment horizontal="center" shrinkToFit="0" vertical="center" wrapText="1"/>
    </xf>
    <xf borderId="3" fillId="9" fontId="24" numFmtId="0" xfId="0" applyAlignment="1" applyBorder="1" applyFont="1">
      <alignment horizontal="left" shrinkToFit="0" vertical="center" wrapText="1"/>
    </xf>
    <xf borderId="193" fillId="0" fontId="4" numFmtId="0" xfId="0" applyBorder="1" applyFont="1"/>
    <xf borderId="42" fillId="0" fontId="4" numFmtId="0" xfId="0" applyBorder="1" applyFont="1"/>
    <xf borderId="20" fillId="8" fontId="25" numFmtId="0" xfId="0" applyAlignment="1" applyBorder="1" applyFont="1">
      <alignment horizontal="center" shrinkToFit="0" vertical="center" wrapText="1"/>
    </xf>
    <xf borderId="20" fillId="0" fontId="2" numFmtId="0" xfId="0" applyAlignment="1" applyBorder="1" applyFont="1">
      <alignment horizontal="center" vertical="center"/>
    </xf>
    <xf quotePrefix="1" borderId="20" fillId="0" fontId="26" numFmtId="0" xfId="0" applyAlignment="1" applyBorder="1" applyFont="1">
      <alignment horizontal="center" shrinkToFit="0" vertical="center" wrapText="1"/>
    </xf>
    <xf borderId="194" fillId="0" fontId="26" numFmtId="0" xfId="0" applyAlignment="1" applyBorder="1" applyFont="1">
      <alignment horizontal="center" shrinkToFit="0" vertical="center" wrapText="1"/>
    </xf>
    <xf borderId="176" fillId="0" fontId="26" numFmtId="0" xfId="0" applyAlignment="1" applyBorder="1" applyFont="1">
      <alignment horizontal="center" shrinkToFit="0" vertical="center" wrapText="1"/>
    </xf>
    <xf borderId="14" fillId="0" fontId="26" numFmtId="0" xfId="0" applyAlignment="1" applyBorder="1" applyFont="1">
      <alignment horizontal="center" shrinkToFit="0" vertical="center" wrapText="1"/>
    </xf>
    <xf borderId="14" fillId="0" fontId="26" numFmtId="169" xfId="0" applyAlignment="1" applyBorder="1" applyFont="1" applyNumberFormat="1">
      <alignment horizontal="center" shrinkToFit="0" vertical="center" wrapText="1"/>
    </xf>
    <xf borderId="20" fillId="8" fontId="25" numFmtId="0" xfId="0" applyAlignment="1" applyBorder="1" applyFont="1">
      <alignment shrinkToFit="0" vertical="center" wrapText="1"/>
    </xf>
    <xf borderId="20" fillId="0" fontId="2" numFmtId="169" xfId="0" applyAlignment="1" applyBorder="1" applyFont="1" applyNumberFormat="1">
      <alignment horizontal="center" shrinkToFit="0" vertical="center" wrapText="1"/>
    </xf>
    <xf borderId="20" fillId="0" fontId="2" numFmtId="169" xfId="0" applyAlignment="1" applyBorder="1" applyFont="1" applyNumberFormat="1">
      <alignment shrinkToFit="0" vertical="center" wrapText="1"/>
    </xf>
    <xf borderId="20" fillId="0" fontId="2" numFmtId="169" xfId="0" applyAlignment="1" applyBorder="1" applyFont="1" applyNumberFormat="1">
      <alignment vertical="center"/>
    </xf>
    <xf borderId="20" fillId="2" fontId="27" numFmtId="49" xfId="0" applyAlignment="1" applyBorder="1" applyFont="1" applyNumberFormat="1">
      <alignment horizontal="center" shrinkToFit="0" wrapText="1"/>
    </xf>
    <xf borderId="20" fillId="2" fontId="27" numFmtId="1" xfId="0" applyAlignment="1" applyBorder="1" applyFont="1" applyNumberFormat="1">
      <alignment horizontal="center" shrinkToFit="0" wrapText="1"/>
    </xf>
    <xf borderId="20" fillId="2" fontId="27" numFmtId="49" xfId="0" applyAlignment="1" applyBorder="1" applyFont="1" applyNumberFormat="1">
      <alignment shrinkToFit="0" wrapText="1"/>
    </xf>
    <xf borderId="177" fillId="2" fontId="27" numFmtId="49" xfId="0" applyAlignment="1" applyBorder="1" applyFont="1" applyNumberFormat="1">
      <alignment horizontal="center" shrinkToFit="0" wrapText="1"/>
    </xf>
    <xf borderId="177" fillId="2" fontId="27" numFmtId="1" xfId="0" applyAlignment="1" applyBorder="1" applyFont="1" applyNumberFormat="1">
      <alignment horizontal="center" shrinkToFit="0" wrapText="1"/>
    </xf>
    <xf borderId="177" fillId="2" fontId="27" numFmtId="49" xfId="0" applyAlignment="1" applyBorder="1" applyFont="1" applyNumberFormat="1">
      <alignment shrinkToFit="0" wrapText="1"/>
    </xf>
    <xf borderId="195" fillId="2" fontId="28" numFmtId="49" xfId="0" applyAlignment="1" applyBorder="1" applyFont="1" applyNumberFormat="1">
      <alignment horizontal="center" shrinkToFit="0" vertical="center" wrapText="1"/>
    </xf>
    <xf borderId="177" fillId="2" fontId="28" numFmtId="1" xfId="0" applyAlignment="1" applyBorder="1" applyFont="1" applyNumberFormat="1">
      <alignment horizontal="center" shrinkToFit="0" vertical="center" wrapText="1"/>
    </xf>
    <xf borderId="195" fillId="2" fontId="28" numFmtId="49" xfId="0" applyAlignment="1" applyBorder="1" applyFont="1" applyNumberFormat="1">
      <alignment shrinkToFit="0" vertical="center" wrapText="1"/>
    </xf>
    <xf borderId="20" fillId="0" fontId="29" numFmtId="169" xfId="0" applyAlignment="1" applyBorder="1" applyFont="1" applyNumberFormat="1">
      <alignment shrinkToFit="0" vertical="center" wrapText="1"/>
    </xf>
    <xf borderId="20" fillId="2" fontId="28" numFmtId="49" xfId="0" applyAlignment="1" applyBorder="1" applyFont="1" applyNumberFormat="1">
      <alignment horizontal="center" shrinkToFit="0" vertical="center" wrapText="1"/>
    </xf>
    <xf borderId="20" fillId="2" fontId="28" numFmtId="1" xfId="0" applyAlignment="1" applyBorder="1" applyFont="1" applyNumberFormat="1">
      <alignment horizontal="center" shrinkToFit="0" vertical="center" wrapText="1"/>
    </xf>
    <xf borderId="20" fillId="2" fontId="28" numFmtId="49" xfId="0" applyAlignment="1" applyBorder="1" applyFont="1" applyNumberFormat="1">
      <alignment shrinkToFit="0" vertical="center" wrapText="1"/>
    </xf>
    <xf borderId="177" fillId="2" fontId="28" numFmtId="14" xfId="0" applyAlignment="1" applyBorder="1" applyFont="1" applyNumberFormat="1">
      <alignment horizontal="center" shrinkToFit="0" wrapText="1"/>
    </xf>
    <xf borderId="195" fillId="2" fontId="28" numFmtId="14" xfId="0" applyAlignment="1" applyBorder="1" applyFont="1" applyNumberFormat="1">
      <alignment horizontal="center" shrinkToFit="0" wrapText="1"/>
    </xf>
    <xf borderId="177" fillId="2" fontId="28" numFmtId="14" xfId="0" applyAlignment="1" applyBorder="1" applyFont="1" applyNumberFormat="1">
      <alignment horizontal="center" shrinkToFit="0" vertical="center" wrapText="1"/>
    </xf>
    <xf borderId="195" fillId="2" fontId="28" numFmtId="14" xfId="0" applyAlignment="1" applyBorder="1" applyFont="1" applyNumberFormat="1">
      <alignment horizontal="center" shrinkToFit="0" vertical="center" wrapText="1"/>
    </xf>
    <xf borderId="20" fillId="2" fontId="2" numFmtId="0" xfId="0" applyAlignment="1" applyBorder="1" applyFont="1">
      <alignment horizontal="center" vertical="center"/>
    </xf>
    <xf borderId="20" fillId="2" fontId="28" numFmtId="49" xfId="0" applyAlignment="1" applyBorder="1" applyFont="1" applyNumberFormat="1">
      <alignment horizontal="center" shrinkToFit="0" wrapText="1"/>
    </xf>
    <xf borderId="20" fillId="2" fontId="28" numFmtId="1" xfId="0" applyAlignment="1" applyBorder="1" applyFont="1" applyNumberFormat="1">
      <alignment horizontal="center" shrinkToFit="0" wrapText="1"/>
    </xf>
    <xf borderId="20" fillId="2" fontId="28" numFmtId="49" xfId="0" applyAlignment="1" applyBorder="1" applyFont="1" applyNumberFormat="1">
      <alignment shrinkToFit="0" wrapText="1"/>
    </xf>
    <xf borderId="20" fillId="2" fontId="2" numFmtId="169" xfId="0" applyAlignment="1" applyBorder="1" applyFont="1" applyNumberFormat="1">
      <alignment shrinkToFit="0" vertical="center" wrapText="1"/>
    </xf>
    <xf borderId="20" fillId="0" fontId="2" numFmtId="170" xfId="0" applyAlignment="1" applyBorder="1" applyFont="1" applyNumberFormat="1">
      <alignment shrinkToFit="0" vertical="center" wrapText="1"/>
    </xf>
    <xf borderId="177" fillId="2" fontId="28" numFmtId="49" xfId="0" applyAlignment="1" applyBorder="1" applyFont="1" applyNumberFormat="1">
      <alignment horizontal="center" shrinkToFit="0" wrapText="1"/>
    </xf>
    <xf borderId="177" fillId="2" fontId="28" numFmtId="1" xfId="0" applyAlignment="1" applyBorder="1" applyFont="1" applyNumberFormat="1">
      <alignment horizontal="center" shrinkToFit="0" wrapText="1"/>
    </xf>
    <xf borderId="177" fillId="2" fontId="28" numFmtId="49" xfId="0" applyAlignment="1" applyBorder="1" applyFont="1" applyNumberFormat="1">
      <alignment shrinkToFit="0" wrapText="1"/>
    </xf>
    <xf borderId="0" fillId="0" fontId="2" numFmtId="0" xfId="0" applyAlignment="1" applyFont="1">
      <alignment horizontal="center"/>
    </xf>
    <xf borderId="2" fillId="2" fontId="30" numFmtId="0" xfId="0" applyBorder="1" applyFont="1"/>
    <xf borderId="118" fillId="10" fontId="3" numFmtId="0" xfId="0" applyAlignment="1" applyBorder="1" applyFill="1" applyFont="1">
      <alignment horizontal="center" shrinkToFit="0" vertical="center" wrapText="1"/>
    </xf>
    <xf borderId="118" fillId="10" fontId="3" numFmtId="49" xfId="0" applyAlignment="1" applyBorder="1" applyFont="1" applyNumberFormat="1">
      <alignment horizontal="center" shrinkToFit="0" vertical="center" wrapText="1"/>
    </xf>
    <xf borderId="118" fillId="0" fontId="28" numFmtId="0" xfId="0" applyAlignment="1" applyBorder="1" applyFont="1">
      <alignment horizontal="center" vertical="center"/>
    </xf>
    <xf borderId="118" fillId="0" fontId="28" numFmtId="168" xfId="0" applyAlignment="1" applyBorder="1" applyFont="1" applyNumberFormat="1">
      <alignment horizontal="center" vertical="center"/>
    </xf>
    <xf borderId="118" fillId="0" fontId="28" numFmtId="0" xfId="0" applyAlignment="1" applyBorder="1" applyFont="1">
      <alignment vertical="center"/>
    </xf>
    <xf borderId="118" fillId="0" fontId="2" numFmtId="170" xfId="0" applyAlignment="1" applyBorder="1" applyFont="1" applyNumberFormat="1">
      <alignment vertical="center"/>
    </xf>
    <xf borderId="118" fillId="0" fontId="2" numFmtId="49" xfId="0" applyAlignment="1" applyBorder="1" applyFont="1" applyNumberFormat="1">
      <alignment vertical="center"/>
    </xf>
    <xf borderId="118" fillId="0" fontId="2" numFmtId="0" xfId="0" applyAlignment="1" applyBorder="1" applyFont="1">
      <alignment vertical="center"/>
    </xf>
    <xf borderId="138" fillId="0" fontId="28" numFmtId="0" xfId="0" applyAlignment="1" applyBorder="1" applyFont="1">
      <alignment horizontal="center" vertical="center"/>
    </xf>
    <xf borderId="138" fillId="0" fontId="28" numFmtId="168" xfId="0" applyAlignment="1" applyBorder="1" applyFont="1" applyNumberFormat="1">
      <alignment horizontal="center" vertical="center"/>
    </xf>
    <xf borderId="138" fillId="0" fontId="2" numFmtId="0" xfId="0" applyAlignment="1" applyBorder="1" applyFont="1">
      <alignment vertical="center"/>
    </xf>
    <xf borderId="138" fillId="0" fontId="2" numFmtId="170" xfId="0" applyAlignment="1" applyBorder="1" applyFont="1" applyNumberFormat="1">
      <alignment vertical="center"/>
    </xf>
    <xf borderId="60" fillId="0" fontId="4" numFmtId="0" xfId="0" applyBorder="1" applyFont="1"/>
    <xf borderId="138" fillId="0" fontId="2" numFmtId="0" xfId="0" applyAlignment="1" applyBorder="1" applyFont="1">
      <alignment horizontal="center" vertical="center"/>
    </xf>
    <xf borderId="196" fillId="0" fontId="4" numFmtId="0" xfId="0" applyBorder="1" applyFont="1"/>
    <xf borderId="118" fillId="0" fontId="2" numFmtId="0" xfId="0" applyAlignment="1" applyBorder="1" applyFont="1">
      <alignment horizontal="center" vertical="center"/>
    </xf>
    <xf borderId="118" fillId="0" fontId="2" numFmtId="168" xfId="0" applyAlignment="1" applyBorder="1" applyFont="1" applyNumberFormat="1">
      <alignment horizontal="center" vertical="center"/>
    </xf>
    <xf borderId="0" fillId="0" fontId="28" numFmtId="0" xfId="0" applyFont="1"/>
    <xf borderId="0" fillId="0" fontId="28" numFmtId="0" xfId="0" applyAlignment="1" applyFont="1">
      <alignment horizontal="center"/>
    </xf>
    <xf borderId="2" fillId="2" fontId="30" numFmtId="0" xfId="0" applyAlignment="1" applyBorder="1" applyFont="1">
      <alignment horizontal="left" vertical="center"/>
    </xf>
    <xf borderId="20" fillId="3" fontId="24" numFmtId="0" xfId="0" applyAlignment="1" applyBorder="1" applyFont="1">
      <alignment horizontal="center" shrinkToFit="0" vertical="center" wrapText="1"/>
    </xf>
    <xf borderId="20" fillId="9" fontId="3" numFmtId="0" xfId="0" applyAlignment="1" applyBorder="1" applyFont="1">
      <alignment horizontal="center" shrinkToFit="0" vertical="center" wrapText="1"/>
    </xf>
    <xf borderId="197" fillId="9" fontId="3" numFmtId="0" xfId="0" applyAlignment="1" applyBorder="1" applyFont="1">
      <alignment horizontal="center" shrinkToFit="0" vertical="center" wrapText="1"/>
    </xf>
    <xf borderId="197" fillId="9" fontId="3" numFmtId="49" xfId="0" applyAlignment="1" applyBorder="1" applyFont="1" applyNumberFormat="1">
      <alignment horizontal="center" shrinkToFit="0" vertical="center" wrapText="1"/>
    </xf>
    <xf borderId="20" fillId="0" fontId="28" numFmtId="0" xfId="0" applyBorder="1" applyFont="1"/>
    <xf borderId="20" fillId="0" fontId="28" numFmtId="0" xfId="0" applyAlignment="1" applyBorder="1" applyFont="1">
      <alignment horizontal="center"/>
    </xf>
    <xf borderId="176" fillId="0" fontId="2" numFmtId="0" xfId="0" applyAlignment="1" applyBorder="1" applyFont="1">
      <alignment horizontal="center" vertical="center"/>
    </xf>
    <xf borderId="14" fillId="0" fontId="2" numFmtId="0" xfId="0" applyAlignment="1" applyBorder="1" applyFont="1">
      <alignment vertical="center"/>
    </xf>
    <xf borderId="14" fillId="0" fontId="2" numFmtId="3" xfId="0" applyAlignment="1" applyBorder="1" applyFont="1" applyNumberFormat="1">
      <alignment vertical="center"/>
    </xf>
    <xf quotePrefix="1" borderId="14" fillId="0" fontId="2" numFmtId="0" xfId="0" applyAlignment="1" applyBorder="1" applyFont="1">
      <alignment vertical="center"/>
    </xf>
    <xf borderId="0" fillId="0" fontId="2" numFmtId="3" xfId="0" applyFont="1" applyNumberFormat="1"/>
    <xf borderId="0" fillId="0" fontId="28" numFmtId="4" xfId="0" applyFont="1" applyNumberFormat="1"/>
    <xf borderId="0" fillId="0" fontId="28" numFmtId="0" xfId="0" applyAlignment="1" applyFont="1">
      <alignment vertical="center"/>
    </xf>
    <xf borderId="0" fillId="0" fontId="28" numFmtId="0" xfId="0" applyAlignment="1" applyFont="1">
      <alignment horizontal="center" vertical="center"/>
    </xf>
    <xf borderId="156" fillId="0" fontId="31" numFmtId="0" xfId="0" applyAlignment="1" applyBorder="1" applyFont="1">
      <alignment horizontal="center" vertical="center"/>
    </xf>
    <xf borderId="198" fillId="0" fontId="4" numFmtId="0" xfId="0" applyBorder="1" applyFont="1"/>
    <xf borderId="199" fillId="0" fontId="4" numFmtId="0" xfId="0" applyBorder="1" applyFont="1"/>
    <xf borderId="0" fillId="0" fontId="31" numFmtId="0" xfId="0" applyAlignment="1" applyFont="1">
      <alignment horizontal="center" vertical="center"/>
    </xf>
    <xf borderId="138" fillId="0" fontId="9" numFmtId="0" xfId="0" applyAlignment="1" applyBorder="1" applyFont="1">
      <alignment horizontal="center" vertical="center"/>
    </xf>
    <xf borderId="156" fillId="0" fontId="9" numFmtId="0" xfId="0" applyAlignment="1" applyBorder="1" applyFont="1">
      <alignment horizontal="center" vertical="center"/>
    </xf>
    <xf borderId="118" fillId="0" fontId="9" numFmtId="0" xfId="0" applyAlignment="1" applyBorder="1" applyFont="1">
      <alignment horizontal="center" vertical="center"/>
    </xf>
    <xf borderId="118" fillId="2" fontId="32" numFmtId="3" xfId="0" applyAlignment="1" applyBorder="1" applyFont="1" applyNumberFormat="1">
      <alignment horizontal="left" vertical="center"/>
    </xf>
    <xf borderId="118" fillId="2" fontId="33" numFmtId="171" xfId="0" applyAlignment="1" applyBorder="1" applyFont="1" applyNumberFormat="1">
      <alignment horizontal="right" vertical="center"/>
    </xf>
    <xf borderId="118" fillId="2" fontId="32" numFmtId="169" xfId="0" applyAlignment="1" applyBorder="1" applyFont="1" applyNumberFormat="1">
      <alignment horizontal="right" vertical="center"/>
    </xf>
    <xf borderId="118" fillId="2" fontId="32" numFmtId="171" xfId="0" applyAlignment="1" applyBorder="1" applyFont="1" applyNumberFormat="1">
      <alignment horizontal="right" vertical="center"/>
    </xf>
    <xf borderId="118" fillId="0" fontId="2" numFmtId="169" xfId="0" applyAlignment="1" applyBorder="1" applyFont="1" applyNumberFormat="1">
      <alignment vertical="center"/>
    </xf>
    <xf borderId="118" fillId="0" fontId="9" numFmtId="49" xfId="0" applyAlignment="1" applyBorder="1" applyFont="1" applyNumberFormat="1">
      <alignment horizontal="center" vertical="center"/>
    </xf>
    <xf borderId="2" fillId="2" fontId="32" numFmtId="171" xfId="0" applyAlignment="1" applyBorder="1" applyFont="1" applyNumberFormat="1">
      <alignment horizontal="right" vertical="center"/>
    </xf>
    <xf borderId="118" fillId="2" fontId="33" numFmtId="169" xfId="0" applyAlignment="1" applyBorder="1" applyFont="1" applyNumberFormat="1">
      <alignment horizontal="right" vertical="center"/>
    </xf>
    <xf borderId="118" fillId="2" fontId="33" numFmtId="1" xfId="0" applyAlignment="1" applyBorder="1" applyFont="1" applyNumberFormat="1">
      <alignment horizontal="center" vertical="center"/>
    </xf>
    <xf borderId="118" fillId="2" fontId="32" numFmtId="1" xfId="0" applyAlignment="1" applyBorder="1" applyFont="1" applyNumberFormat="1">
      <alignment horizontal="center" vertical="center"/>
    </xf>
    <xf borderId="118" fillId="0" fontId="2" numFmtId="1" xfId="0" applyAlignment="1" applyBorder="1" applyFont="1" applyNumberFormat="1">
      <alignment horizontal="center" vertical="center"/>
    </xf>
    <xf borderId="118" fillId="0" fontId="2" numFmtId="4" xfId="0" applyAlignment="1" applyBorder="1" applyFont="1" applyNumberFormat="1">
      <alignment vertical="center"/>
    </xf>
    <xf borderId="2" fillId="2" fontId="32" numFmtId="0" xfId="0" applyAlignment="1" applyBorder="1" applyFont="1">
      <alignment horizontal="left" vertical="center"/>
    </xf>
    <xf borderId="53" fillId="0" fontId="9" numFmtId="0" xfId="0" applyAlignment="1" applyBorder="1" applyFont="1">
      <alignment horizontal="right" vertical="center"/>
    </xf>
    <xf borderId="53" fillId="2" fontId="34" numFmtId="1" xfId="0" applyAlignment="1" applyBorder="1" applyFont="1" applyNumberFormat="1">
      <alignment horizontal="center" vertical="center"/>
    </xf>
    <xf borderId="53" fillId="2" fontId="34" numFmtId="169" xfId="0" applyAlignment="1" applyBorder="1" applyFont="1" applyNumberFormat="1">
      <alignment horizontal="center" vertical="center"/>
    </xf>
    <xf borderId="114" fillId="2" fontId="32" numFmtId="3" xfId="0" applyAlignment="1" applyBorder="1" applyFont="1" applyNumberFormat="1">
      <alignment horizontal="left" vertical="center"/>
    </xf>
    <xf borderId="114" fillId="2" fontId="33" numFmtId="171" xfId="0" applyAlignment="1" applyBorder="1" applyFont="1" applyNumberFormat="1">
      <alignment horizontal="right" vertical="center"/>
    </xf>
    <xf borderId="114" fillId="2" fontId="32" numFmtId="169" xfId="0" applyAlignment="1" applyBorder="1" applyFont="1" applyNumberFormat="1">
      <alignment horizontal="right" vertical="center"/>
    </xf>
    <xf borderId="114" fillId="2" fontId="32" numFmtId="171" xfId="0" applyAlignment="1" applyBorder="1" applyFont="1" applyNumberFormat="1">
      <alignment horizontal="right" vertical="center"/>
    </xf>
    <xf borderId="200" fillId="0" fontId="2" numFmtId="4" xfId="0" applyAlignment="1" applyBorder="1" applyFont="1" applyNumberFormat="1">
      <alignment vertical="center"/>
    </xf>
    <xf borderId="114" fillId="2" fontId="33" numFmtId="1" xfId="0" applyAlignment="1" applyBorder="1" applyFont="1" applyNumberFormat="1">
      <alignment horizontal="center" vertical="center"/>
    </xf>
    <xf borderId="114" fillId="2" fontId="32" numFmtId="1" xfId="0" applyAlignment="1" applyBorder="1" applyFont="1" applyNumberFormat="1">
      <alignment horizontal="center" vertical="center"/>
    </xf>
    <xf borderId="200" fillId="0" fontId="2" numFmtId="1" xfId="0" applyAlignment="1" applyBorder="1" applyFont="1" applyNumberFormat="1">
      <alignment horizontal="center" vertical="center"/>
    </xf>
    <xf borderId="53" fillId="0" fontId="35" numFmtId="171" xfId="0" applyAlignment="1" applyBorder="1" applyFont="1" applyNumberFormat="1">
      <alignment horizontal="right" vertical="center"/>
    </xf>
    <xf borderId="53" fillId="0" fontId="34" numFmtId="169" xfId="0" applyAlignment="1" applyBorder="1" applyFont="1" applyNumberFormat="1">
      <alignment vertical="center"/>
    </xf>
    <xf borderId="181" fillId="0" fontId="34" numFmtId="169" xfId="0" applyAlignment="1" applyBorder="1" applyFont="1" applyNumberFormat="1">
      <alignment vertical="center"/>
    </xf>
    <xf borderId="53" fillId="0" fontId="34" numFmtId="1" xfId="0" applyAlignment="1" applyBorder="1" applyFont="1" applyNumberFormat="1">
      <alignment horizontal="center" vertical="center"/>
    </xf>
    <xf borderId="181" fillId="0" fontId="34" numFmtId="1" xfId="0" applyAlignment="1" applyBorder="1" applyFont="1" applyNumberFormat="1">
      <alignment horizontal="center" vertical="center"/>
    </xf>
    <xf borderId="53" fillId="2" fontId="32" numFmtId="0" xfId="0" applyAlignment="1" applyBorder="1" applyFont="1">
      <alignment horizontal="left" vertical="center"/>
    </xf>
    <xf borderId="53" fillId="2" fontId="33" numFmtId="171" xfId="0" applyAlignment="1" applyBorder="1" applyFont="1" applyNumberFormat="1">
      <alignment horizontal="right" vertical="center"/>
    </xf>
    <xf borderId="53" fillId="2" fontId="32" numFmtId="169" xfId="0" applyAlignment="1" applyBorder="1" applyFont="1" applyNumberFormat="1">
      <alignment horizontal="right" vertical="center"/>
    </xf>
    <xf borderId="53" fillId="0" fontId="28" numFmtId="0" xfId="0" applyAlignment="1" applyBorder="1" applyFont="1">
      <alignment vertical="center"/>
    </xf>
    <xf borderId="181" fillId="0" fontId="28" numFmtId="0" xfId="0" applyAlignment="1" applyBorder="1" applyFont="1">
      <alignment vertical="center"/>
    </xf>
    <xf borderId="53" fillId="2" fontId="33" numFmtId="1" xfId="0" applyAlignment="1" applyBorder="1" applyFont="1" applyNumberFormat="1">
      <alignment horizontal="center" vertical="center"/>
    </xf>
    <xf borderId="53" fillId="2" fontId="32" numFmtId="1" xfId="0" applyAlignment="1" applyBorder="1" applyFont="1" applyNumberFormat="1">
      <alignment horizontal="center" vertical="center"/>
    </xf>
    <xf borderId="53" fillId="0" fontId="28" numFmtId="1" xfId="0" applyAlignment="1" applyBorder="1" applyFont="1" applyNumberFormat="1">
      <alignment horizontal="center" vertical="center"/>
    </xf>
    <xf borderId="181" fillId="0" fontId="28" numFmtId="1" xfId="0" applyAlignment="1" applyBorder="1" applyFont="1" applyNumberFormat="1">
      <alignment horizontal="center" vertical="center"/>
    </xf>
    <xf borderId="53" fillId="0" fontId="35" numFmtId="169" xfId="0" applyAlignment="1" applyBorder="1" applyFont="1" applyNumberFormat="1">
      <alignment horizontal="right" vertical="center"/>
    </xf>
    <xf borderId="53" fillId="0" fontId="34" numFmtId="171" xfId="0" applyAlignment="1" applyBorder="1" applyFont="1" applyNumberFormat="1">
      <alignment horizontal="right" vertical="center"/>
    </xf>
    <xf borderId="181" fillId="0" fontId="9" numFmtId="169" xfId="0" applyAlignment="1" applyBorder="1" applyFont="1" applyNumberFormat="1">
      <alignment horizontal="right" vertical="center"/>
    </xf>
    <xf borderId="53" fillId="0" fontId="35" numFmtId="0" xfId="0" applyAlignment="1" applyBorder="1" applyFont="1">
      <alignment horizontal="right" vertical="center"/>
    </xf>
    <xf borderId="53" fillId="0" fontId="35" numFmtId="1" xfId="0" applyAlignment="1" applyBorder="1" applyFont="1" applyNumberFormat="1">
      <alignment horizontal="center" vertical="center"/>
    </xf>
    <xf borderId="181" fillId="0" fontId="9" numFmtId="1" xfId="0" applyAlignment="1" applyBorder="1" applyFont="1" applyNumberFormat="1">
      <alignment horizontal="center" vertical="center"/>
    </xf>
    <xf borderId="0" fillId="0" fontId="36" numFmtId="3" xfId="0" applyAlignment="1" applyFont="1" applyNumberFormat="1">
      <alignment vertical="center"/>
    </xf>
    <xf borderId="0" fillId="0" fontId="36" numFmtId="0" xfId="0" applyAlignment="1" applyFont="1">
      <alignment vertical="center"/>
    </xf>
    <xf borderId="2" fillId="2" fontId="32" numFmtId="0" xfId="0" applyAlignment="1" applyBorder="1" applyFont="1">
      <alignment horizontal="right" vertical="center"/>
    </xf>
    <xf borderId="53" fillId="2" fontId="32" numFmtId="169" xfId="0" applyAlignment="1" applyBorder="1" applyFont="1" applyNumberFormat="1">
      <alignment horizontal="left" vertical="center"/>
    </xf>
    <xf borderId="181" fillId="0" fontId="2" numFmtId="1" xfId="0" applyAlignment="1" applyBorder="1" applyFont="1" applyNumberFormat="1">
      <alignment horizontal="center" vertical="center"/>
    </xf>
    <xf borderId="53" fillId="2" fontId="37" numFmtId="1" xfId="0" applyAlignment="1" applyBorder="1" applyFont="1" applyNumberFormat="1">
      <alignment horizontal="center" vertical="center"/>
    </xf>
    <xf borderId="114" fillId="2" fontId="32" numFmtId="169" xfId="0" applyAlignment="1" applyBorder="1" applyFont="1" applyNumberFormat="1">
      <alignment horizontal="left" vertical="center"/>
    </xf>
    <xf borderId="0" fillId="0" fontId="9" numFmtId="0" xfId="0" applyAlignment="1" applyFont="1">
      <alignment horizontal="right" vertical="center"/>
    </xf>
    <xf borderId="0" fillId="0" fontId="35" numFmtId="0" xfId="0" applyAlignment="1" applyFont="1">
      <alignment horizontal="right" vertical="center"/>
    </xf>
    <xf borderId="0" fillId="0" fontId="34" numFmtId="171" xfId="0" applyAlignment="1" applyFont="1" applyNumberFormat="1">
      <alignment horizontal="right" vertical="center"/>
    </xf>
    <xf borderId="0" fillId="0" fontId="9" numFmtId="169" xfId="0" applyAlignment="1" applyFont="1" applyNumberFormat="1">
      <alignment horizontal="right" vertical="center"/>
    </xf>
    <xf borderId="0" fillId="0" fontId="9" numFmtId="49" xfId="0" applyAlignment="1" applyFont="1" applyNumberFormat="1">
      <alignment horizontal="center" vertical="center"/>
    </xf>
    <xf borderId="181" fillId="0" fontId="31" numFmtId="0" xfId="0" applyAlignment="1" applyBorder="1" applyFont="1">
      <alignment horizontal="center" vertical="center"/>
    </xf>
    <xf borderId="201" fillId="0" fontId="4" numFmtId="0" xfId="0" applyBorder="1" applyFont="1"/>
    <xf borderId="182" fillId="0" fontId="4" numFmtId="0" xfId="0" applyBorder="1" applyFont="1"/>
    <xf borderId="55" fillId="0" fontId="9" numFmtId="0" xfId="0" applyAlignment="1" applyBorder="1" applyFont="1">
      <alignment horizontal="center" vertical="center"/>
    </xf>
    <xf borderId="181" fillId="11" fontId="9" numFmtId="0" xfId="0" applyAlignment="1" applyBorder="1" applyFill="1" applyFont="1">
      <alignment horizontal="center" vertical="center"/>
    </xf>
    <xf borderId="181" fillId="0" fontId="9" numFmtId="0" xfId="0" applyAlignment="1" applyBorder="1" applyFont="1">
      <alignment horizontal="center" vertical="center"/>
    </xf>
    <xf borderId="113" fillId="0" fontId="4" numFmtId="0" xfId="0" applyBorder="1" applyFont="1"/>
    <xf borderId="114" fillId="11" fontId="9" numFmtId="0" xfId="0" applyAlignment="1" applyBorder="1" applyFont="1">
      <alignment horizontal="center" vertical="center"/>
    </xf>
    <xf borderId="53" fillId="11" fontId="9" numFmtId="0" xfId="0" applyAlignment="1" applyBorder="1" applyFont="1">
      <alignment horizontal="center" vertical="center"/>
    </xf>
    <xf borderId="53" fillId="0" fontId="9" numFmtId="0" xfId="0" applyAlignment="1" applyBorder="1" applyFont="1">
      <alignment horizontal="center" vertical="center"/>
    </xf>
    <xf borderId="53" fillId="2" fontId="32" numFmtId="3" xfId="0" applyAlignment="1" applyBorder="1" applyFont="1" applyNumberFormat="1">
      <alignment horizontal="left" vertical="center"/>
    </xf>
    <xf borderId="53" fillId="11" fontId="38" numFmtId="169" xfId="0" applyAlignment="1" applyBorder="1" applyFont="1" applyNumberFormat="1">
      <alignment horizontal="right" vertical="center"/>
    </xf>
    <xf borderId="53" fillId="11" fontId="32" numFmtId="169" xfId="0" applyAlignment="1" applyBorder="1" applyFont="1" applyNumberFormat="1">
      <alignment horizontal="right" vertical="center"/>
    </xf>
    <xf borderId="53" fillId="2" fontId="32" numFmtId="171" xfId="0" applyAlignment="1" applyBorder="1" applyFont="1" applyNumberFormat="1">
      <alignment horizontal="right" vertical="center"/>
    </xf>
    <xf borderId="53" fillId="0" fontId="2" numFmtId="169" xfId="0" applyAlignment="1" applyBorder="1" applyFont="1" applyNumberFormat="1">
      <alignment vertical="center"/>
    </xf>
    <xf borderId="53" fillId="0" fontId="9" numFmtId="49" xfId="0" applyAlignment="1" applyBorder="1" applyFont="1" applyNumberFormat="1">
      <alignment horizontal="center" vertical="center"/>
    </xf>
    <xf borderId="53" fillId="0" fontId="2" numFmtId="4" xfId="0" applyAlignment="1" applyBorder="1" applyFont="1" applyNumberFormat="1">
      <alignment vertical="center"/>
    </xf>
    <xf borderId="53" fillId="2" fontId="33" numFmtId="169" xfId="0" applyAlignment="1" applyBorder="1" applyFont="1" applyNumberFormat="1">
      <alignment horizontal="right" vertical="center"/>
    </xf>
    <xf borderId="53" fillId="11" fontId="35" numFmtId="0" xfId="0" applyAlignment="1" applyBorder="1" applyFont="1">
      <alignment horizontal="right" vertical="center"/>
    </xf>
    <xf borderId="53" fillId="0" fontId="9" numFmtId="169" xfId="0" applyAlignment="1" applyBorder="1" applyFont="1" applyNumberFormat="1">
      <alignment horizontal="right" vertical="center"/>
    </xf>
    <xf borderId="0" fillId="0" fontId="28" numFmtId="169" xfId="0" applyAlignment="1" applyFont="1" applyNumberFormat="1">
      <alignment vertical="center"/>
    </xf>
    <xf borderId="0" fillId="0" fontId="28" numFmtId="171" xfId="0" applyAlignment="1" applyFont="1" applyNumberFormat="1">
      <alignment vertical="center"/>
    </xf>
    <xf borderId="202" fillId="0" fontId="2" numFmtId="0" xfId="0" applyBorder="1" applyFont="1"/>
    <xf borderId="202" fillId="2" fontId="5" numFmtId="0" xfId="0" applyAlignment="1" applyBorder="1" applyFont="1">
      <alignment horizontal="left" vertical="center"/>
    </xf>
    <xf borderId="202" fillId="2" fontId="2" numFmtId="0" xfId="0" applyAlignment="1" applyBorder="1" applyFont="1">
      <alignment shrinkToFit="0" wrapText="1"/>
    </xf>
    <xf borderId="202" fillId="2" fontId="6" numFmtId="0" xfId="0" applyBorder="1" applyFont="1"/>
    <xf borderId="202" fillId="0" fontId="8" numFmtId="0" xfId="0" applyBorder="1" applyFont="1"/>
    <xf borderId="202" fillId="0" fontId="8" numFmtId="167" xfId="0" applyAlignment="1" applyBorder="1" applyFont="1" applyNumberFormat="1">
      <alignment horizontal="left"/>
    </xf>
    <xf borderId="202" fillId="0" fontId="8" numFmtId="0" xfId="0" applyAlignment="1" applyBorder="1" applyFont="1">
      <alignment horizontal="left"/>
    </xf>
    <xf borderId="202" fillId="0" fontId="39" numFmtId="0" xfId="0" applyBorder="1" applyFont="1"/>
    <xf borderId="202" fillId="0" fontId="2" numFmtId="1" xfId="0" applyAlignment="1" applyBorder="1" applyFont="1" applyNumberFormat="1">
      <alignment horizontal="left"/>
    </xf>
    <xf borderId="202" fillId="0" fontId="2" numFmtId="0" xfId="0" applyAlignment="1" applyBorder="1" applyFont="1">
      <alignment horizontal="left"/>
    </xf>
    <xf borderId="202" fillId="0" fontId="40" numFmtId="0" xfId="0" applyBorder="1" applyFont="1"/>
    <xf borderId="202" fillId="0" fontId="20" numFmtId="0" xfId="0" applyBorder="1" applyFont="1"/>
    <xf borderId="202" fillId="0" fontId="2" numFmtId="0" xfId="0" applyAlignment="1" applyBorder="1" applyFont="1">
      <alignment horizontal="right"/>
    </xf>
    <xf borderId="202" fillId="0" fontId="2" numFmtId="0" xfId="0" applyAlignment="1" applyBorder="1" applyFont="1">
      <alignment shrinkToFit="0" wrapText="1"/>
    </xf>
    <xf borderId="2" fillId="2" fontId="2" numFmtId="0" xfId="0" applyBorder="1" applyFont="1"/>
    <xf borderId="203" fillId="0" fontId="41" numFmtId="0" xfId="0" applyBorder="1" applyFont="1"/>
    <xf borderId="11" fillId="0" fontId="41" numFmtId="167" xfId="0" applyAlignment="1" applyBorder="1" applyFont="1" applyNumberFormat="1">
      <alignment horizontal="left"/>
    </xf>
    <xf borderId="43" fillId="0" fontId="41" numFmtId="0" xfId="0" applyBorder="1" applyFont="1"/>
    <xf borderId="2" fillId="2" fontId="42" numFmtId="0" xfId="0" applyAlignment="1" applyBorder="1" applyFont="1">
      <alignment horizontal="left"/>
    </xf>
    <xf borderId="17" fillId="0" fontId="43" numFmtId="0" xfId="0" applyBorder="1" applyFont="1"/>
    <xf borderId="17" fillId="0" fontId="44" numFmtId="0" xfId="0" applyBorder="1" applyFont="1"/>
    <xf borderId="118" fillId="12" fontId="10" numFmtId="0" xfId="0" applyAlignment="1" applyBorder="1" applyFill="1" applyFont="1">
      <alignment horizontal="center" shrinkToFit="0" vertical="center" wrapText="1"/>
    </xf>
    <xf borderId="2" fillId="2" fontId="3" numFmtId="0" xfId="0" applyAlignment="1" applyBorder="1" applyFont="1">
      <alignment horizontal="center" vertical="center"/>
    </xf>
    <xf borderId="118" fillId="2" fontId="2" numFmtId="0" xfId="0" applyAlignment="1" applyBorder="1" applyFont="1">
      <alignment horizontal="center" vertical="center"/>
    </xf>
    <xf borderId="204" fillId="0" fontId="2" numFmtId="0" xfId="0" applyBorder="1" applyFont="1"/>
  </cellXfs>
  <cellStyles count="1">
    <cellStyle xfId="0" name="Normal" builtinId="0"/>
  </cellStyles>
  <dxfs count="10">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FF2CC"/>
          <bgColor rgb="FFFFF2CC"/>
        </patternFill>
      </fill>
      <border/>
    </dxf>
    <dxf>
      <font>
        <color rgb="FF000000"/>
      </font>
      <fill>
        <patternFill patternType="solid">
          <fgColor rgb="FFB7B7B7"/>
          <bgColor rgb="FFB7B7B7"/>
        </patternFill>
      </fill>
      <border/>
    </dxf>
    <dxf>
      <font>
        <b/>
        <color rgb="FF000000"/>
      </font>
      <fill>
        <patternFill patternType="solid">
          <fgColor rgb="FFFFFFFF"/>
          <bgColor rgb="FFFFFFFF"/>
        </patternFill>
      </fill>
      <border/>
    </dxf>
    <dxf>
      <font>
        <b/>
        <color rgb="FF38761D"/>
      </font>
      <fill>
        <patternFill patternType="solid">
          <fgColor rgb="FFFFFFFF"/>
          <bgColor rgb="FFFFFFFF"/>
        </patternFill>
      </fill>
      <border/>
    </dxf>
    <dxf>
      <font>
        <b/>
        <color rgb="FFFF0000"/>
      </font>
      <fill>
        <patternFill patternType="solid">
          <fgColor rgb="FFFFFFFF"/>
          <bgColor rgb="FFFFFFFF"/>
        </patternFill>
      </fill>
      <border/>
    </dxf>
    <dxf>
      <font/>
      <fill>
        <patternFill patternType="solid">
          <fgColor rgb="FFD9EAD3"/>
          <bgColor rgb="FFD9EAD3"/>
        </patternFill>
      </fill>
      <border/>
    </dxf>
    <dxf>
      <font/>
      <fill>
        <patternFill patternType="solid">
          <fgColor rgb="FFF4CCCC"/>
          <bgColor rgb="FFF4CCCC"/>
        </patternFill>
      </fill>
      <border/>
    </dxf>
    <dxf>
      <font/>
      <fill>
        <patternFill patternType="solid">
          <fgColor rgb="FFF6B26B"/>
          <bgColor rgb="FFF6B26B"/>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customschemas.google.com/relationships/workbookmetadata" Target="metadata"/><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DB4437"/>
              </a:solidFill>
            </c:spPr>
          </c:dPt>
          <c:dPt>
            <c:idx val="2"/>
            <c:spPr>
              <a:solidFill>
                <a:srgbClr val="F4B400"/>
              </a:solidFill>
            </c:spPr>
          </c:dPt>
          <c:dLbls>
            <c:showLegendKey val="0"/>
            <c:showVal val="0"/>
            <c:showCatName val="0"/>
            <c:showSerName val="0"/>
            <c:showPercent val="0"/>
            <c:showBubbleSize val="0"/>
            <c:showLeaderLines val="1"/>
          </c:dLbls>
          <c:cat>
            <c:strRef>
              <c:f>Summary!$B$11:$B$13</c:f>
            </c:strRef>
          </c:cat>
          <c:val>
            <c:numRef>
              <c:f>Summary!$C$11:$C$13</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000000"/>
              </a:solidFill>
              <a:latin typeface="Roboto"/>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2.png"/><Relationship Id="rId3"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9525</xdr:colOff>
      <xdr:row>6</xdr:row>
      <xdr:rowOff>171450</xdr:rowOff>
    </xdr:from>
    <xdr:ext cx="4467225" cy="1590675"/>
    <xdr:graphicFrame>
      <xdr:nvGraphicFramePr>
        <xdr:cNvPr id="1964033295"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1924050" cy="112395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0</xdr:row>
      <xdr:rowOff>114300</xdr:rowOff>
    </xdr:from>
    <xdr:ext cx="1628775" cy="95250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133350</xdr:colOff>
      <xdr:row>8</xdr:row>
      <xdr:rowOff>19050</xdr:rowOff>
    </xdr:from>
    <xdr:ext cx="2343150" cy="952500"/>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142875</xdr:colOff>
      <xdr:row>9</xdr:row>
      <xdr:rowOff>95250</xdr:rowOff>
    </xdr:from>
    <xdr:ext cx="2343150" cy="9525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142875</xdr:colOff>
      <xdr:row>10</xdr:row>
      <xdr:rowOff>47625</xdr:rowOff>
    </xdr:from>
    <xdr:ext cx="2343150" cy="952500"/>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bit.ly/2MCMejm" TargetMode="External"/><Relationship Id="rId2" Type="http://schemas.openxmlformats.org/officeDocument/2006/relationships/hyperlink" Target="http://bit.ly/2CWTKWH" TargetMode="External"/><Relationship Id="rId3" Type="http://schemas.openxmlformats.org/officeDocument/2006/relationships/hyperlink" Target="http://bit.ly/2xaMnob" TargetMode="External"/><Relationship Id="rId4" Type="http://schemas.openxmlformats.org/officeDocument/2006/relationships/hyperlink" Target="http://bit.ly/2xaMnob" TargetMode="External"/><Relationship Id="rId5" Type="http://schemas.openxmlformats.org/officeDocument/2006/relationships/hyperlink" Target="http://bit.ly/2p6IFIG" TargetMode="External"/><Relationship Id="rId6" Type="http://schemas.openxmlformats.org/officeDocument/2006/relationships/hyperlink" Target="http://bit.ly/2NeVT4H" TargetMode="External"/><Relationship Id="rId7"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hyperlink" Target="http://jira.hungdong.tech/browse/SST-2721" TargetMode="External"/><Relationship Id="rId2" Type="http://schemas.openxmlformats.org/officeDocument/2006/relationships/hyperlink" Target="http://jira.hungdong.tech/browse/SST-2732" TargetMode="External"/><Relationship Id="rId3" Type="http://schemas.openxmlformats.org/officeDocument/2006/relationships/hyperlink" Target="http://jira.hungdong.tech/browse/SST-2737" TargetMode="External"/><Relationship Id="rId4" Type="http://schemas.openxmlformats.org/officeDocument/2006/relationships/hyperlink" Target="http://jira.hungdong.tech/browse/SST-2732"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4.43" defaultRowHeight="15.0"/>
  <cols>
    <col customWidth="1" min="1" max="1" width="6.43"/>
    <col customWidth="1" min="2" max="2" width="15.43"/>
    <col customWidth="1" min="3" max="3" width="12.86"/>
    <col customWidth="1" min="4" max="4" width="15.43"/>
    <col customWidth="1" min="5" max="5" width="11.0"/>
    <col customWidth="1" min="6" max="6" width="12.86"/>
    <col customWidth="1" min="7" max="7" width="14.43"/>
    <col customWidth="1" min="12" max="12" width="28.71"/>
    <col customWidth="1" min="16" max="16" width="6.43"/>
  </cols>
  <sheetData>
    <row r="1" ht="15.75" customHeight="1">
      <c r="A1" s="1"/>
      <c r="B1" s="2"/>
      <c r="C1" s="3"/>
      <c r="D1" s="3"/>
      <c r="E1" s="3"/>
      <c r="F1" s="3"/>
      <c r="G1" s="3"/>
      <c r="H1" s="3"/>
      <c r="I1" s="4"/>
      <c r="J1" s="4"/>
      <c r="K1" s="3"/>
      <c r="L1" s="5"/>
      <c r="M1" s="3"/>
      <c r="N1" s="3"/>
      <c r="O1" s="3"/>
      <c r="P1" s="6"/>
    </row>
    <row r="2" ht="30.0" customHeight="1">
      <c r="A2" s="1"/>
      <c r="B2" s="7" t="s">
        <v>0</v>
      </c>
      <c r="C2" s="8"/>
      <c r="D2" s="9" t="s">
        <v>1</v>
      </c>
      <c r="E2" s="3"/>
      <c r="F2" s="3"/>
      <c r="G2" s="3"/>
      <c r="H2" s="3"/>
      <c r="I2" s="4"/>
      <c r="J2" s="4"/>
      <c r="K2" s="3"/>
      <c r="L2" s="5"/>
      <c r="M2" s="3"/>
      <c r="N2" s="3"/>
      <c r="O2" s="3"/>
      <c r="P2" s="6"/>
    </row>
    <row r="3" ht="15.75" customHeight="1">
      <c r="A3" s="10"/>
      <c r="B3" s="11"/>
      <c r="C3" s="12"/>
      <c r="D3" s="13" t="s">
        <v>2</v>
      </c>
      <c r="E3" s="3"/>
      <c r="F3" s="3"/>
      <c r="G3" s="3"/>
      <c r="H3" s="14"/>
      <c r="I3" s="15"/>
      <c r="J3" s="4"/>
      <c r="K3" s="3"/>
      <c r="L3" s="5"/>
      <c r="M3" s="3"/>
      <c r="N3" s="3"/>
      <c r="O3" s="3"/>
      <c r="P3" s="6"/>
    </row>
    <row r="4" ht="15.75" customHeight="1">
      <c r="A4" s="16"/>
      <c r="B4" s="11"/>
      <c r="C4" s="12"/>
      <c r="D4" s="17" t="s">
        <v>3</v>
      </c>
      <c r="E4" s="18" t="s">
        <v>4</v>
      </c>
      <c r="G4" s="3"/>
      <c r="H4" s="14"/>
      <c r="I4" s="19"/>
      <c r="J4" s="4"/>
      <c r="K4" s="3"/>
      <c r="L4" s="5"/>
      <c r="M4" s="3"/>
      <c r="N4" s="3"/>
      <c r="O4" s="3"/>
      <c r="P4" s="6"/>
    </row>
    <row r="5" ht="15.75" customHeight="1">
      <c r="A5" s="16"/>
      <c r="B5" s="20"/>
      <c r="C5" s="21"/>
      <c r="D5" s="22" t="s">
        <v>5</v>
      </c>
      <c r="E5" s="23" t="s">
        <v>6</v>
      </c>
      <c r="G5" s="3"/>
      <c r="H5" s="14"/>
      <c r="I5" s="19"/>
      <c r="J5" s="4"/>
      <c r="K5" s="3"/>
      <c r="L5" s="5"/>
      <c r="M5" s="3"/>
      <c r="N5" s="3"/>
      <c r="O5" s="3"/>
      <c r="P5" s="6"/>
    </row>
    <row r="6" ht="21.0" customHeight="1">
      <c r="A6" s="24"/>
      <c r="B6" s="25"/>
      <c r="C6" s="26"/>
      <c r="D6" s="27" t="s">
        <v>7</v>
      </c>
      <c r="E6" s="27" t="s">
        <v>8</v>
      </c>
      <c r="F6" s="26"/>
      <c r="G6" s="26"/>
      <c r="H6" s="28"/>
      <c r="I6" s="29"/>
      <c r="J6" s="30"/>
      <c r="K6" s="26"/>
      <c r="L6" s="31"/>
      <c r="M6" s="26"/>
      <c r="N6" s="26"/>
      <c r="O6" s="26"/>
      <c r="P6" s="6"/>
    </row>
    <row r="7" ht="15.75" customHeight="1">
      <c r="A7" s="24"/>
      <c r="B7" s="32"/>
      <c r="C7" s="3"/>
      <c r="D7" s="3"/>
      <c r="E7" s="3"/>
      <c r="F7" s="3"/>
      <c r="G7" s="3"/>
      <c r="H7" s="3"/>
      <c r="I7" s="33"/>
      <c r="J7" s="4"/>
      <c r="K7" s="3"/>
      <c r="L7" s="5"/>
      <c r="M7" s="3"/>
      <c r="N7" s="3"/>
      <c r="O7" s="3"/>
      <c r="P7" s="6"/>
    </row>
    <row r="8" ht="24.0" customHeight="1">
      <c r="A8" s="24"/>
      <c r="B8" s="34" t="s">
        <v>9</v>
      </c>
      <c r="C8" s="3"/>
      <c r="D8" s="3"/>
      <c r="E8" s="3"/>
      <c r="F8" s="3"/>
      <c r="G8" s="3"/>
      <c r="H8" s="3"/>
      <c r="I8" s="4"/>
      <c r="J8" s="4"/>
      <c r="K8" s="3"/>
      <c r="L8" s="5"/>
      <c r="M8" s="3"/>
      <c r="N8" s="3"/>
      <c r="O8" s="3"/>
      <c r="P8" s="6"/>
    </row>
    <row r="9" ht="15.75" customHeight="1">
      <c r="A9" s="35"/>
      <c r="B9" s="36"/>
      <c r="C9" s="36" t="s">
        <v>10</v>
      </c>
      <c r="D9" s="36" t="s">
        <v>11</v>
      </c>
      <c r="L9" s="37"/>
      <c r="P9" s="6"/>
    </row>
    <row r="10" ht="15.75" customHeight="1">
      <c r="A10" s="38"/>
      <c r="B10" s="39" t="s">
        <v>12</v>
      </c>
      <c r="C10" s="40">
        <f>COUNTA('Master List TCs'!$C$7:$C549)</f>
        <v>270</v>
      </c>
      <c r="D10" s="41"/>
      <c r="L10" s="42"/>
      <c r="P10" s="6"/>
    </row>
    <row r="11" ht="15.75" customHeight="1">
      <c r="A11" s="38"/>
      <c r="B11" s="43" t="s">
        <v>13</v>
      </c>
      <c r="C11" s="40">
        <f>C12+C13</f>
        <v>61</v>
      </c>
      <c r="D11" s="44">
        <f t="shared" ref="D11:D13" si="1">C11/$C$10</f>
        <v>0.2259259259</v>
      </c>
      <c r="L11" s="42"/>
      <c r="P11" s="6"/>
    </row>
    <row r="12" ht="15.75" customHeight="1">
      <c r="A12" s="38"/>
      <c r="B12" s="45" t="s">
        <v>14</v>
      </c>
      <c r="C12" s="40">
        <f>COUNTIF('Master List TCs'!$J$7:$J549,E16)</f>
        <v>37</v>
      </c>
      <c r="D12" s="44">
        <f t="shared" si="1"/>
        <v>0.137037037</v>
      </c>
      <c r="L12" s="42"/>
      <c r="P12" s="6"/>
    </row>
    <row r="13" ht="15.75" customHeight="1">
      <c r="A13" s="38"/>
      <c r="B13" s="46" t="s">
        <v>15</v>
      </c>
      <c r="C13" s="40">
        <f>COUNTIF('Master List TCs'!$J$7:$J549,F16)</f>
        <v>24</v>
      </c>
      <c r="D13" s="44">
        <f t="shared" si="1"/>
        <v>0.08888888889</v>
      </c>
      <c r="L13" s="42"/>
      <c r="P13" s="6"/>
    </row>
    <row r="14" ht="15.75" customHeight="1">
      <c r="A14" s="24"/>
      <c r="B14" s="47" t="s">
        <v>16</v>
      </c>
      <c r="C14" s="48">
        <f>SUM(C10:C13)</f>
        <v>392</v>
      </c>
      <c r="D14" s="49"/>
      <c r="E14" s="32"/>
      <c r="F14" s="32"/>
      <c r="G14" s="32"/>
      <c r="H14" s="32"/>
      <c r="I14" s="50"/>
      <c r="J14" s="50"/>
      <c r="K14" s="3"/>
      <c r="L14" s="5"/>
      <c r="M14" s="32"/>
      <c r="N14" s="3"/>
      <c r="O14" s="3"/>
      <c r="P14" s="6"/>
    </row>
    <row r="15" ht="15.75" customHeight="1">
      <c r="A15" s="24"/>
      <c r="B15" s="32"/>
      <c r="C15" s="32"/>
      <c r="D15" s="32"/>
      <c r="E15" s="32"/>
      <c r="F15" s="32"/>
      <c r="G15" s="32"/>
      <c r="H15" s="51"/>
      <c r="I15" s="52"/>
      <c r="J15" s="50"/>
      <c r="K15" s="3"/>
      <c r="L15" s="5"/>
      <c r="M15" s="32"/>
      <c r="N15" s="3"/>
      <c r="O15" s="3"/>
      <c r="P15" s="6"/>
    </row>
    <row r="16" ht="15.75" customHeight="1">
      <c r="A16" s="24"/>
      <c r="B16" s="53" t="s">
        <v>17</v>
      </c>
      <c r="C16" s="53" t="s">
        <v>18</v>
      </c>
      <c r="D16" s="53" t="s">
        <v>19</v>
      </c>
      <c r="E16" s="53" t="s">
        <v>20</v>
      </c>
      <c r="F16" s="53" t="s">
        <v>21</v>
      </c>
      <c r="G16" s="53" t="s">
        <v>22</v>
      </c>
      <c r="H16" s="53" t="s">
        <v>23</v>
      </c>
      <c r="I16" s="33"/>
      <c r="J16" s="4"/>
      <c r="K16" s="3"/>
      <c r="L16" s="5"/>
      <c r="M16" s="3"/>
      <c r="N16" s="3"/>
      <c r="O16" s="3"/>
      <c r="P16" s="6"/>
    </row>
    <row r="17" ht="15.75" customHeight="1">
      <c r="A17" s="24"/>
      <c r="B17" s="54" t="s">
        <v>24</v>
      </c>
      <c r="C17" s="55"/>
      <c r="D17" s="56">
        <f>COUNTIF('Master List TCs'!$D$7:$D549,$B$17)</f>
        <v>13</v>
      </c>
      <c r="E17" s="56">
        <f>COUNTIFS('Master List TCs'!$D$7:$D549,$B$17,'Master List TCs'!$J$7:$J549,E16)</f>
        <v>9</v>
      </c>
      <c r="F17" s="56">
        <f>COUNTIFS('Master List TCs'!$D$7:$D549,$B$17,'Master List TCs'!$J$7:$J549,F16)</f>
        <v>4</v>
      </c>
      <c r="G17" s="56">
        <f>COUNTIFS('Master List TCs'!$D$7:$D549,$B$17,'Master List TCs'!$J$7:$J549,G16)</f>
        <v>0</v>
      </c>
      <c r="H17" s="56">
        <f>COUNTIFS('Master List TCs'!$D$7:$D549,$B$17,'Master List TCs'!$J$7:$J549,H16)</f>
        <v>0</v>
      </c>
      <c r="I17" s="33"/>
      <c r="J17" s="57"/>
      <c r="K17" s="58"/>
      <c r="L17" s="5"/>
      <c r="M17" s="3"/>
      <c r="N17" s="3"/>
      <c r="O17" s="3"/>
      <c r="P17" s="6"/>
    </row>
    <row r="18" ht="15.75" customHeight="1">
      <c r="A18" s="24"/>
      <c r="B18" s="39"/>
      <c r="C18" s="40" t="s">
        <v>25</v>
      </c>
      <c r="D18" s="59">
        <f>COUNTIFS('Master List TCs'!$D$7:$D549,$B$17,'Master List TCs'!$E$7:$E549,C18)</f>
        <v>7</v>
      </c>
      <c r="E18" s="59">
        <f>COUNTIFS('Master List TCs'!$D$7:$D549,$B$17,'Master List TCs'!$E$7:$E549,$C$18,'Master List TCs'!$J$7:$J549,E16)</f>
        <v>5</v>
      </c>
      <c r="F18" s="59">
        <f>COUNTIFS('Master List TCs'!$D$7:$D549,$B$17,'Master List TCs'!$E$7:$E549,$C$18,'Master List TCs'!$J$7:$J549,F16)</f>
        <v>2</v>
      </c>
      <c r="G18" s="59">
        <f>COUNTIFS('Master List TCs'!$D$7:$D549,$B$17,'Master List TCs'!$E$7:$E549,$C$18,'Master List TCs'!$J$7:$J549,G16)</f>
        <v>0</v>
      </c>
      <c r="H18" s="59">
        <f>COUNTIFS('Master List TCs'!$D$7:$D549,$B$17,'Master List TCs'!$E$7:$E549,$C$18,'Master List TCs'!$J$7:$J549,H16)</f>
        <v>0</v>
      </c>
      <c r="I18" s="33"/>
      <c r="J18" s="4"/>
      <c r="K18" s="3"/>
      <c r="L18" s="5"/>
      <c r="M18" s="3"/>
      <c r="N18" s="3"/>
      <c r="O18" s="3"/>
      <c r="P18" s="6"/>
    </row>
    <row r="19" ht="15.75" customHeight="1">
      <c r="A19" s="24"/>
      <c r="B19" s="39"/>
      <c r="C19" s="40" t="s">
        <v>26</v>
      </c>
      <c r="D19" s="59">
        <f>COUNTIFS('Master List TCs'!$D$7:$D549,$B$17,'Master List TCs'!$E$7:$E549,C19)</f>
        <v>6</v>
      </c>
      <c r="E19" s="59">
        <f>COUNTIFS('Master List TCs'!$D$7:$D549,$B$17,'Master List TCs'!$E$7:$E549,$C$18,'Master List TCs'!$J$7:$J549,E17)</f>
        <v>0</v>
      </c>
      <c r="F19" s="59">
        <f>COUNTIFS('Master List TCs'!$D$7:$D549,$B$17,'Master List TCs'!$E$7:$E549,$C$18,'Master List TCs'!$J$7:$J549,F17)</f>
        <v>0</v>
      </c>
      <c r="G19" s="59">
        <f>COUNTIFS('Master List TCs'!$D$7:$D549,$B$17,'Master List TCs'!$E$7:$E549,$C$18,'Master List TCs'!$J$7:$J549,G17)</f>
        <v>0</v>
      </c>
      <c r="H19" s="59">
        <f>COUNTIFS('Master List TCs'!$D$7:$D549,$B$17,'Master List TCs'!$E$7:$E549,$C$18,'Master List TCs'!$J$7:$J549,H17)</f>
        <v>0</v>
      </c>
      <c r="I19" s="33"/>
      <c r="J19" s="4"/>
      <c r="K19" s="3"/>
      <c r="L19" s="5"/>
      <c r="M19" s="3"/>
      <c r="N19" s="3"/>
      <c r="O19" s="3"/>
      <c r="P19" s="6"/>
    </row>
    <row r="20" ht="15.75" customHeight="1">
      <c r="A20" s="24"/>
      <c r="B20" s="54" t="s">
        <v>27</v>
      </c>
      <c r="C20" s="55"/>
      <c r="D20" s="56">
        <f>COUNTIF('Master List TCs'!$D$7:$D549,$B$20)</f>
        <v>142</v>
      </c>
      <c r="E20" s="56">
        <f>COUNTIFS('Master List TCs'!$D$7:$D549,$B$17,'Master List TCs'!$J$7:$J549,#REF!)</f>
        <v>0</v>
      </c>
      <c r="F20" s="56">
        <f>COUNTIFS('Master List TCs'!$D$7:$D549,$B$17,'Master List TCs'!$J$7:$J549,#REF!)</f>
        <v>0</v>
      </c>
      <c r="G20" s="56">
        <f>COUNTIFS('Master List TCs'!$D$7:$D549,$B$17,'Master List TCs'!$J$7:$J549,#REF!)</f>
        <v>0</v>
      </c>
      <c r="H20" s="56">
        <f>COUNTIFS('Master List TCs'!$D$7:$D549,$B$17,'Master List TCs'!$J$7:$J549,#REF!)</f>
        <v>0</v>
      </c>
      <c r="I20" s="33"/>
      <c r="J20" s="4"/>
      <c r="K20" s="58"/>
      <c r="L20" s="5"/>
      <c r="M20" s="3"/>
      <c r="N20" s="3"/>
      <c r="O20" s="3"/>
      <c r="P20" s="6"/>
    </row>
    <row r="21" ht="15.75" customHeight="1">
      <c r="A21" s="24"/>
      <c r="B21" s="39"/>
      <c r="C21" s="40" t="s">
        <v>28</v>
      </c>
      <c r="D21" s="59">
        <f>COUNTIFS('Master List TCs'!$D$7:$D549,$B$20,'Master List TCs'!$E$7:$E549,C21)</f>
        <v>12</v>
      </c>
      <c r="E21" s="59">
        <f>COUNTIFS('Master List TCs'!$D$7:$D549,$B$17,'Master List TCs'!$E$7:$E549,$C$18,'Master List TCs'!$J$7:$J549,#REF!)</f>
        <v>0</v>
      </c>
      <c r="F21" s="59">
        <f>COUNTIFS('Master List TCs'!$D$7:$D549,$B$17,'Master List TCs'!$E$7:$E549,$C$18,'Master List TCs'!$J$7:$J549,#REF!)</f>
        <v>0</v>
      </c>
      <c r="G21" s="59">
        <f>COUNTIFS('Master List TCs'!$D$7:$D549,$B$17,'Master List TCs'!$E$7:$E549,$C$18,'Master List TCs'!$J$7:$J549,#REF!)</f>
        <v>0</v>
      </c>
      <c r="H21" s="59">
        <f>COUNTIFS('Master List TCs'!$D$7:$D549,$B$17,'Master List TCs'!$E$7:$E549,$C$18,'Master List TCs'!$J$7:$J549,#REF!)</f>
        <v>0</v>
      </c>
      <c r="I21" s="33"/>
      <c r="J21" s="4"/>
      <c r="K21" s="58"/>
      <c r="L21" s="5"/>
      <c r="M21" s="3"/>
      <c r="N21" s="3"/>
      <c r="O21" s="3"/>
      <c r="P21" s="6"/>
    </row>
    <row r="22" ht="15.75" customHeight="1">
      <c r="A22" s="24"/>
      <c r="B22" s="39"/>
      <c r="C22" s="40" t="s">
        <v>29</v>
      </c>
      <c r="D22" s="59">
        <f>COUNTIFS('Master List TCs'!$D$7:$D549,$B$20,'Master List TCs'!$E$7:$E549,C22)</f>
        <v>6</v>
      </c>
      <c r="E22" s="59">
        <f>COUNTIFS('Master List TCs'!$D$7:$D549,$B$17,'Master List TCs'!$E$7:$E549,$C$18,'Master List TCs'!$J$7:$J549,#REF!)</f>
        <v>0</v>
      </c>
      <c r="F22" s="59">
        <f>COUNTIFS('Master List TCs'!$D$7:$D549,$B$17,'Master List TCs'!$E$7:$E549,$C$18,'Master List TCs'!$J$7:$J549,#REF!)</f>
        <v>0</v>
      </c>
      <c r="G22" s="59">
        <f>COUNTIFS('Master List TCs'!$D$7:$D549,$B$17,'Master List TCs'!$E$7:$E549,$C$18,'Master List TCs'!$J$7:$J549,#REF!)</f>
        <v>0</v>
      </c>
      <c r="H22" s="59">
        <f>COUNTIFS('Master List TCs'!$D$7:$D549,$B$17,'Master List TCs'!$E$7:$E549,$C$18,'Master List TCs'!$J$7:$J549,#REF!)</f>
        <v>0</v>
      </c>
      <c r="I22" s="33"/>
      <c r="J22" s="4"/>
      <c r="K22" s="58"/>
      <c r="L22" s="5"/>
      <c r="M22" s="3"/>
      <c r="N22" s="3"/>
      <c r="O22" s="3"/>
      <c r="P22" s="6"/>
    </row>
    <row r="23" ht="15.75" customHeight="1">
      <c r="A23" s="24"/>
      <c r="B23" s="39"/>
      <c r="C23" s="40" t="s">
        <v>30</v>
      </c>
      <c r="D23" s="59">
        <f>COUNTIFS('Master List TCs'!$D$7:$D549,$B$20,'Master List TCs'!$E$7:$E549,C23)</f>
        <v>28</v>
      </c>
      <c r="E23" s="59">
        <f>COUNTIFS('Master List TCs'!$D$7:$D549,$B$17,'Master List TCs'!$E$7:$E549,$C$18,'Master List TCs'!$J$7:$J549,#REF!)</f>
        <v>0</v>
      </c>
      <c r="F23" s="59">
        <f>COUNTIFS('Master List TCs'!$D$7:$D549,$B$17,'Master List TCs'!$E$7:$E549,$C$18,'Master List TCs'!$J$7:$J549,#REF!)</f>
        <v>0</v>
      </c>
      <c r="G23" s="59">
        <f>COUNTIFS('Master List TCs'!$D$7:$D549,$B$17,'Master List TCs'!$E$7:$E549,$C$18,'Master List TCs'!$J$7:$J549,#REF!)</f>
        <v>0</v>
      </c>
      <c r="H23" s="59">
        <f>COUNTIFS('Master List TCs'!$D$7:$D549,$B$17,'Master List TCs'!$E$7:$E549,$C$18,'Master List TCs'!$J$7:$J549,#REF!)</f>
        <v>0</v>
      </c>
      <c r="I23" s="33"/>
      <c r="J23" s="4"/>
      <c r="K23" s="58"/>
      <c r="L23" s="5"/>
      <c r="M23" s="3"/>
      <c r="N23" s="3"/>
      <c r="O23" s="3"/>
      <c r="P23" s="6"/>
    </row>
    <row r="24" ht="15.75" customHeight="1">
      <c r="A24" s="24"/>
      <c r="B24" s="39"/>
      <c r="C24" s="40" t="s">
        <v>31</v>
      </c>
      <c r="D24" s="59">
        <f>COUNTIFS('Master List TCs'!$D$7:$D549,$B$20,'Master List TCs'!$E$7:$E549,C24)</f>
        <v>31</v>
      </c>
      <c r="E24" s="59">
        <f>COUNTIFS('Master List TCs'!$D$7:$D549,$B$17,'Master List TCs'!$E$7:$E549,$C$18,'Master List TCs'!$J$7:$J549,#REF!)</f>
        <v>0</v>
      </c>
      <c r="F24" s="59">
        <f>COUNTIFS('Master List TCs'!$D$7:$D549,$B$17,'Master List TCs'!$E$7:$E549,$C$18,'Master List TCs'!$J$7:$J549,#REF!)</f>
        <v>0</v>
      </c>
      <c r="G24" s="59">
        <f>COUNTIFS('Master List TCs'!$D$7:$D549,$B$17,'Master List TCs'!$E$7:$E549,$C$18,'Master List TCs'!$J$7:$J549,#REF!)</f>
        <v>0</v>
      </c>
      <c r="H24" s="59">
        <f>COUNTIFS('Master List TCs'!$D$7:$D549,$B$17,'Master List TCs'!$E$7:$E549,$C$18,'Master List TCs'!$J$7:$J549,#REF!)</f>
        <v>0</v>
      </c>
      <c r="I24" s="33"/>
      <c r="J24" s="4"/>
      <c r="K24" s="58"/>
      <c r="L24" s="5"/>
      <c r="M24" s="3"/>
      <c r="N24" s="3"/>
      <c r="O24" s="3"/>
      <c r="P24" s="6"/>
    </row>
    <row r="25" ht="15.75" customHeight="1">
      <c r="A25" s="24"/>
      <c r="B25" s="39"/>
      <c r="C25" s="40" t="s">
        <v>32</v>
      </c>
      <c r="D25" s="59">
        <f>COUNTIFS('Master List TCs'!$D$7:$D549,$B$20,'Master List TCs'!$E$7:$E549,C25)</f>
        <v>31</v>
      </c>
      <c r="E25" s="59">
        <f>COUNTIFS('Master List TCs'!$D$7:$D549,$B$17,'Master List TCs'!$E$7:$E549,$C$18,'Master List TCs'!$J$7:$J549,#REF!)</f>
        <v>0</v>
      </c>
      <c r="F25" s="59">
        <f>COUNTIFS('Master List TCs'!$D$7:$D549,$B$17,'Master List TCs'!$E$7:$E549,$C$18,'Master List TCs'!$J$7:$J549,#REF!)</f>
        <v>0</v>
      </c>
      <c r="G25" s="59">
        <f>COUNTIFS('Master List TCs'!$D$7:$D549,$B$17,'Master List TCs'!$E$7:$E549,$C$18,'Master List TCs'!$J$7:$J549,#REF!)</f>
        <v>0</v>
      </c>
      <c r="H25" s="59">
        <f>COUNTIFS('Master List TCs'!$D$7:$D549,$B$17,'Master List TCs'!$E$7:$E549,$C$18,'Master List TCs'!$J$7:$J549,#REF!)</f>
        <v>0</v>
      </c>
      <c r="I25" s="33"/>
      <c r="J25" s="4"/>
      <c r="K25" s="58"/>
      <c r="L25" s="5"/>
      <c r="M25" s="3"/>
      <c r="N25" s="3"/>
      <c r="O25" s="3"/>
      <c r="P25" s="6"/>
    </row>
    <row r="26" ht="15.75" customHeight="1">
      <c r="A26" s="24"/>
      <c r="B26" s="39"/>
      <c r="C26" s="40" t="s">
        <v>33</v>
      </c>
      <c r="D26" s="59">
        <f>COUNTIFS('Master List TCs'!$D$7:$D549,$B$20,'Master List TCs'!$E$7:$E549,C26)</f>
        <v>28</v>
      </c>
      <c r="E26" s="59">
        <f>COUNTIFS('Master List TCs'!$D$7:$D549,$B$17,'Master List TCs'!$E$7:$E549,$C$18,'Master List TCs'!$J$7:$J549,#REF!)</f>
        <v>0</v>
      </c>
      <c r="F26" s="59">
        <f>COUNTIFS('Master List TCs'!$D$7:$D549,$B$17,'Master List TCs'!$E$7:$E549,$C$18,'Master List TCs'!$J$7:$J549,#REF!)</f>
        <v>0</v>
      </c>
      <c r="G26" s="59">
        <f>COUNTIFS('Master List TCs'!$D$7:$D549,$B$17,'Master List TCs'!$E$7:$E549,$C$18,'Master List TCs'!$J$7:$J549,#REF!)</f>
        <v>0</v>
      </c>
      <c r="H26" s="59">
        <f>COUNTIFS('Master List TCs'!$D$7:$D549,$B$17,'Master List TCs'!$E$7:$E549,$C$18,'Master List TCs'!$J$7:$J549,#REF!)</f>
        <v>0</v>
      </c>
      <c r="I26" s="33"/>
      <c r="J26" s="4"/>
      <c r="K26" s="58"/>
      <c r="L26" s="5"/>
      <c r="M26" s="3"/>
      <c r="N26" s="3"/>
      <c r="O26" s="3"/>
      <c r="P26" s="6"/>
    </row>
    <row r="27" ht="15.75" customHeight="1">
      <c r="A27" s="24"/>
      <c r="B27" s="39"/>
      <c r="C27" s="40" t="s">
        <v>34</v>
      </c>
      <c r="D27" s="59">
        <f>COUNTIFS('Master List TCs'!$D$7:$D549,$B$20,'Master List TCs'!$E$7:$E549,C27)</f>
        <v>6</v>
      </c>
      <c r="E27" s="59">
        <f>COUNTIFS('Master List TCs'!$D$7:$D549,$B$17,'Master List TCs'!$E$7:$E549,$C$18,'Master List TCs'!$J$7:$J549,#REF!)</f>
        <v>0</v>
      </c>
      <c r="F27" s="59">
        <f>COUNTIFS('Master List TCs'!$D$7:$D549,$B$17,'Master List TCs'!$E$7:$E549,$C$18,'Master List TCs'!$J$7:$J549,#REF!)</f>
        <v>0</v>
      </c>
      <c r="G27" s="59">
        <f>COUNTIFS('Master List TCs'!$D$7:$D549,$B$17,'Master List TCs'!$E$7:$E549,$C$18,'Master List TCs'!$J$7:$J549,#REF!)</f>
        <v>0</v>
      </c>
      <c r="H27" s="59">
        <f>COUNTIFS('Master List TCs'!$D$7:$D549,$B$17,'Master List TCs'!$E$7:$E549,$C$18,'Master List TCs'!$J$7:$J549,#REF!)</f>
        <v>0</v>
      </c>
      <c r="I27" s="33"/>
      <c r="J27" s="4"/>
      <c r="K27" s="58"/>
      <c r="L27" s="5"/>
      <c r="M27" s="3"/>
      <c r="N27" s="3"/>
      <c r="O27" s="3"/>
      <c r="P27" s="6"/>
    </row>
    <row r="28" ht="15.75" customHeight="1">
      <c r="A28" s="24"/>
      <c r="B28" s="54" t="s">
        <v>35</v>
      </c>
      <c r="C28" s="55"/>
      <c r="D28" s="56">
        <f>COUNTIF('Master List TCs'!$D$7:$D549,$B$28)</f>
        <v>34</v>
      </c>
      <c r="E28" s="56">
        <f>COUNTIFS('Master List TCs'!$D$7:$D549,$B$17,'Master List TCs'!$J$7:$J549,#REF!)</f>
        <v>0</v>
      </c>
      <c r="F28" s="56">
        <f>COUNTIFS('Master List TCs'!$D$7:$D549,$B$17,'Master List TCs'!$J$7:$J549,#REF!)</f>
        <v>0</v>
      </c>
      <c r="G28" s="56">
        <f>COUNTIFS('Master List TCs'!$D$7:$D549,$B$17,'Master List TCs'!$J$7:$J549,#REF!)</f>
        <v>0</v>
      </c>
      <c r="H28" s="56">
        <f>COUNTIFS('Master List TCs'!$D$7:$D549,$B$17,'Master List TCs'!$J$7:$J549,#REF!)</f>
        <v>0</v>
      </c>
      <c r="I28" s="33"/>
      <c r="J28" s="4"/>
      <c r="K28" s="58"/>
      <c r="L28" s="5"/>
      <c r="M28" s="3"/>
      <c r="N28" s="3"/>
      <c r="O28" s="3"/>
      <c r="P28" s="6"/>
    </row>
    <row r="29" ht="15.75" customHeight="1">
      <c r="A29" s="24"/>
      <c r="B29" s="39"/>
      <c r="C29" s="40" t="s">
        <v>36</v>
      </c>
      <c r="D29" s="59">
        <f>COUNTIFS('Master List TCs'!$D$7:$D549,$B$28,'Master List TCs'!$E$7:$E549,C29)</f>
        <v>8</v>
      </c>
      <c r="E29" s="59">
        <f>COUNTIFS('Master List TCs'!$D$7:$D549,$B$17,'Master List TCs'!$E$7:$E549,$C$18,'Master List TCs'!$J$7:$J549,#REF!)</f>
        <v>0</v>
      </c>
      <c r="F29" s="59">
        <f>COUNTIFS('Master List TCs'!$D$7:$D549,$B$17,'Master List TCs'!$E$7:$E549,$C$18,'Master List TCs'!$J$7:$J549,#REF!)</f>
        <v>0</v>
      </c>
      <c r="G29" s="59">
        <f>COUNTIFS('Master List TCs'!$D$7:$D549,$B$17,'Master List TCs'!$E$7:$E549,$C$18,'Master List TCs'!$J$7:$J549,#REF!)</f>
        <v>0</v>
      </c>
      <c r="H29" s="59">
        <f>COUNTIFS('Master List TCs'!$D$7:$D549,$B$17,'Master List TCs'!$E$7:$E549,$C$18,'Master List TCs'!$J$7:$J549,#REF!)</f>
        <v>0</v>
      </c>
      <c r="I29" s="33"/>
      <c r="J29" s="4"/>
      <c r="K29" s="58"/>
      <c r="L29" s="5"/>
      <c r="M29" s="3"/>
      <c r="N29" s="3"/>
      <c r="O29" s="3"/>
      <c r="P29" s="6"/>
    </row>
    <row r="30" ht="15.75" customHeight="1">
      <c r="A30" s="24"/>
      <c r="B30" s="39"/>
      <c r="C30" s="40" t="s">
        <v>37</v>
      </c>
      <c r="D30" s="59">
        <f>COUNTIFS('Master List TCs'!$D$7:$D549,$B$28,'Master List TCs'!$E$7:$E549,C30)</f>
        <v>0</v>
      </c>
      <c r="E30" s="59">
        <f>COUNTIFS('Master List TCs'!$D$7:$D549,$B$17,'Master List TCs'!$E$7:$E549,$C$18,'Master List TCs'!$J$7:$J549,#REF!)</f>
        <v>0</v>
      </c>
      <c r="F30" s="59">
        <f>COUNTIFS('Master List TCs'!$D$7:$D549,$B$17,'Master List TCs'!$E$7:$E549,$C$18,'Master List TCs'!$J$7:$J549,#REF!)</f>
        <v>0</v>
      </c>
      <c r="G30" s="59">
        <f>COUNTIFS('Master List TCs'!$D$7:$D549,$B$17,'Master List TCs'!$E$7:$E549,$C$18,'Master List TCs'!$J$7:$J549,#REF!)</f>
        <v>0</v>
      </c>
      <c r="H30" s="59">
        <f>COUNTIFS('Master List TCs'!$D$7:$D549,$B$17,'Master List TCs'!$E$7:$E549,$C$18,'Master List TCs'!$J$7:$J549,#REF!)</f>
        <v>0</v>
      </c>
      <c r="I30" s="33"/>
      <c r="J30" s="4"/>
      <c r="K30" s="58"/>
      <c r="L30" s="5"/>
      <c r="M30" s="3"/>
      <c r="N30" s="3"/>
      <c r="O30" s="3"/>
      <c r="P30" s="6"/>
    </row>
    <row r="31" ht="15.75" customHeight="1">
      <c r="A31" s="24"/>
      <c r="B31" s="39"/>
      <c r="C31" s="40" t="s">
        <v>38</v>
      </c>
      <c r="D31" s="59">
        <f>COUNTIFS('Master List TCs'!$D$7:$D549,$B$28,'Master List TCs'!$E$7:$E549,C31)</f>
        <v>8</v>
      </c>
      <c r="E31" s="59">
        <f>COUNTIFS('Master List TCs'!$D$7:$D549,$B$17,'Master List TCs'!$E$7:$E549,$C$18,'Master List TCs'!$J$7:$J549,#REF!)</f>
        <v>0</v>
      </c>
      <c r="F31" s="59">
        <f>COUNTIFS('Master List TCs'!$D$7:$D549,$B$17,'Master List TCs'!$E$7:$E549,$C$18,'Master List TCs'!$J$7:$J549,#REF!)</f>
        <v>0</v>
      </c>
      <c r="G31" s="59">
        <f>COUNTIFS('Master List TCs'!$D$7:$D549,$B$17,'Master List TCs'!$E$7:$E549,$C$18,'Master List TCs'!$J$7:$J549,#REF!)</f>
        <v>0</v>
      </c>
      <c r="H31" s="59">
        <f>COUNTIFS('Master List TCs'!$D$7:$D549,$B$17,'Master List TCs'!$E$7:$E549,$C$18,'Master List TCs'!$J$7:$J549,#REF!)</f>
        <v>0</v>
      </c>
      <c r="I31" s="33"/>
      <c r="J31" s="4"/>
      <c r="K31" s="58"/>
      <c r="L31" s="5"/>
      <c r="M31" s="3"/>
      <c r="N31" s="3"/>
      <c r="O31" s="3"/>
      <c r="P31" s="6"/>
    </row>
    <row r="32" ht="15.75" customHeight="1">
      <c r="A32" s="24"/>
      <c r="B32" s="39"/>
      <c r="C32" s="40" t="s">
        <v>39</v>
      </c>
      <c r="D32" s="59">
        <f>COUNTIFS('Master List TCs'!$D$7:$D549,$B$28,'Master List TCs'!$E$7:$E549,C32)</f>
        <v>17</v>
      </c>
      <c r="E32" s="59">
        <f>COUNTIFS('Master List TCs'!$D$7:$D549,$B$17,'Master List TCs'!$E$7:$E549,$C$18,'Master List TCs'!$J$7:$J549,#REF!)</f>
        <v>0</v>
      </c>
      <c r="F32" s="59">
        <f>COUNTIFS('Master List TCs'!$D$7:$D549,$B$17,'Master List TCs'!$E$7:$E549,$C$18,'Master List TCs'!$J$7:$J549,#REF!)</f>
        <v>0</v>
      </c>
      <c r="G32" s="59">
        <f>COUNTIFS('Master List TCs'!$D$7:$D549,$B$17,'Master List TCs'!$E$7:$E549,$C$18,'Master List TCs'!$J$7:$J549,#REF!)</f>
        <v>0</v>
      </c>
      <c r="H32" s="59">
        <f>COUNTIFS('Master List TCs'!$D$7:$D549,$B$17,'Master List TCs'!$E$7:$E549,$C$18,'Master List TCs'!$J$7:$J549,#REF!)</f>
        <v>0</v>
      </c>
      <c r="I32" s="33"/>
      <c r="J32" s="4"/>
      <c r="K32" s="58"/>
      <c r="L32" s="5"/>
      <c r="M32" s="3"/>
      <c r="N32" s="3"/>
      <c r="O32" s="3"/>
      <c r="P32" s="6"/>
    </row>
    <row r="33" ht="15.75" customHeight="1">
      <c r="A33" s="24"/>
      <c r="B33" s="39"/>
      <c r="C33" s="40" t="s">
        <v>40</v>
      </c>
      <c r="D33" s="59">
        <f>COUNTIFS('Master List TCs'!$D$7:$D549,$B$28,'Master List TCs'!$E$7:$E549,C33)</f>
        <v>0</v>
      </c>
      <c r="E33" s="59">
        <f>COUNTIFS('Master List TCs'!$D$7:$D549,$B$17,'Master List TCs'!$E$7:$E549,$C$18,'Master List TCs'!$J$7:$J549,#REF!)</f>
        <v>0</v>
      </c>
      <c r="F33" s="59">
        <f>COUNTIFS('Master List TCs'!$D$7:$D549,$B$17,'Master List TCs'!$E$7:$E549,$C$18,'Master List TCs'!$J$7:$J549,#REF!)</f>
        <v>0</v>
      </c>
      <c r="G33" s="59">
        <f>COUNTIFS('Master List TCs'!$D$7:$D549,$B$17,'Master List TCs'!$E$7:$E549,$C$18,'Master List TCs'!$J$7:$J549,#REF!)</f>
        <v>0</v>
      </c>
      <c r="H33" s="59">
        <f>COUNTIFS('Master List TCs'!$D$7:$D549,$B$17,'Master List TCs'!$E$7:$E549,$C$18,'Master List TCs'!$J$7:$J549,#REF!)</f>
        <v>0</v>
      </c>
      <c r="I33" s="33"/>
      <c r="J33" s="4"/>
      <c r="K33" s="58"/>
      <c r="L33" s="5"/>
      <c r="M33" s="3"/>
      <c r="N33" s="3"/>
      <c r="O33" s="3"/>
      <c r="P33" s="6"/>
    </row>
    <row r="34" ht="15.75" customHeight="1">
      <c r="A34" s="24"/>
      <c r="B34" s="54" t="s">
        <v>41</v>
      </c>
      <c r="C34" s="55"/>
      <c r="D34" s="56">
        <f>COUNTIF('Master List TCs'!$D$7:$D549,$B$34)</f>
        <v>22</v>
      </c>
      <c r="E34" s="56">
        <f>COUNTIFS('Master List TCs'!$D$7:$D549,$B$17,'Master List TCs'!$J$7:$J549,#REF!)</f>
        <v>0</v>
      </c>
      <c r="F34" s="56">
        <f>COUNTIFS('Master List TCs'!$D$7:$D549,$B$17,'Master List TCs'!$J$7:$J549,#REF!)</f>
        <v>0</v>
      </c>
      <c r="G34" s="56">
        <f>COUNTIFS('Master List TCs'!$D$7:$D549,$B$17,'Master List TCs'!$J$7:$J549,#REF!)</f>
        <v>0</v>
      </c>
      <c r="H34" s="56">
        <f>COUNTIFS('Master List TCs'!$D$7:$D549,$B$17,'Master List TCs'!$J$7:$J549,#REF!)</f>
        <v>0</v>
      </c>
      <c r="I34" s="33"/>
      <c r="J34" s="4"/>
      <c r="K34" s="58"/>
      <c r="L34" s="5"/>
      <c r="M34" s="3"/>
      <c r="N34" s="3"/>
      <c r="O34" s="3"/>
      <c r="P34" s="6"/>
    </row>
    <row r="35" ht="15.75" customHeight="1">
      <c r="A35" s="24"/>
      <c r="B35" s="39"/>
      <c r="C35" s="40" t="s">
        <v>42</v>
      </c>
      <c r="D35" s="59">
        <f>COUNTIFS('Master List TCs'!$D$7:$D549,$B$34,'Master List TCs'!$E$7:$E549,C35)</f>
        <v>22</v>
      </c>
      <c r="E35" s="59">
        <f>COUNTIFS('Master List TCs'!$D$7:$D549,$B$17,'Master List TCs'!$E$7:$E549,$C$18,'Master List TCs'!$J$7:$J549,#REF!)</f>
        <v>0</v>
      </c>
      <c r="F35" s="59">
        <f>COUNTIFS('Master List TCs'!$D$7:$D549,$B$17,'Master List TCs'!$E$7:$E549,$C$18,'Master List TCs'!$J$7:$J549,#REF!)</f>
        <v>0</v>
      </c>
      <c r="G35" s="59">
        <f>COUNTIFS('Master List TCs'!$D$7:$D549,$B$17,'Master List TCs'!$E$7:$E549,$C$18,'Master List TCs'!$J$7:$J549,#REF!)</f>
        <v>0</v>
      </c>
      <c r="H35" s="59">
        <f>COUNTIFS('Master List TCs'!$D$7:$D549,$B$17,'Master List TCs'!$E$7:$E549,$C$18,'Master List TCs'!$J$7:$J549,#REF!)</f>
        <v>0</v>
      </c>
      <c r="I35" s="33"/>
      <c r="J35" s="4"/>
      <c r="K35" s="58"/>
      <c r="L35" s="5"/>
      <c r="M35" s="3"/>
      <c r="N35" s="3"/>
      <c r="O35" s="3"/>
      <c r="P35" s="6"/>
    </row>
    <row r="36" ht="15.75" customHeight="1">
      <c r="A36" s="24"/>
      <c r="B36" s="54" t="s">
        <v>43</v>
      </c>
      <c r="C36" s="55"/>
      <c r="D36" s="56">
        <f>COUNTIF('Master List TCs'!$D$7:$D549,$B$36)</f>
        <v>0</v>
      </c>
      <c r="E36" s="56">
        <f>COUNTIFS('Master List TCs'!$D$7:$D549,$B$17,'Master List TCs'!$J$7:$J549,#REF!)</f>
        <v>0</v>
      </c>
      <c r="F36" s="56">
        <f>COUNTIFS('Master List TCs'!$D$7:$D549,$B$17,'Master List TCs'!$J$7:$J549,#REF!)</f>
        <v>0</v>
      </c>
      <c r="G36" s="56">
        <f>COUNTIFS('Master List TCs'!$D$7:$D549,$B$17,'Master List TCs'!$J$7:$J549,#REF!)</f>
        <v>0</v>
      </c>
      <c r="H36" s="56">
        <f>COUNTIFS('Master List TCs'!$D$7:$D549,$B$17,'Master List TCs'!$J$7:$J549,#REF!)</f>
        <v>0</v>
      </c>
      <c r="I36" s="33"/>
      <c r="J36" s="4"/>
      <c r="K36" s="58"/>
      <c r="L36" s="5"/>
      <c r="M36" s="3"/>
      <c r="N36" s="3"/>
      <c r="O36" s="3"/>
      <c r="P36" s="6"/>
    </row>
    <row r="37" ht="15.75" customHeight="1">
      <c r="A37" s="24"/>
      <c r="B37" s="39"/>
      <c r="C37" s="40" t="s">
        <v>44</v>
      </c>
      <c r="D37" s="59">
        <f>COUNTIFS('Master List TCs'!$D$7:$D549,$B$36,'Master List TCs'!$E$7:$E549,C37)</f>
        <v>0</v>
      </c>
      <c r="E37" s="59">
        <f>COUNTIFS('Master List TCs'!$D$7:$D549,$B$17,'Master List TCs'!$E$7:$E549,$C$18,'Master List TCs'!$J$7:$J549,#REF!)</f>
        <v>0</v>
      </c>
      <c r="F37" s="59">
        <f>COUNTIFS('Master List TCs'!$D$7:$D549,$B$17,'Master List TCs'!$E$7:$E549,$C$18,'Master List TCs'!$J$7:$J549,#REF!)</f>
        <v>0</v>
      </c>
      <c r="G37" s="59">
        <f>COUNTIFS('Master List TCs'!$D$7:$D549,$B$17,'Master List TCs'!$E$7:$E549,$C$18,'Master List TCs'!$J$7:$J549,#REF!)</f>
        <v>0</v>
      </c>
      <c r="H37" s="59">
        <f>COUNTIFS('Master List TCs'!$D$7:$D549,$B$17,'Master List TCs'!$E$7:$E549,$C$18,'Master List TCs'!$J$7:$J549,#REF!)</f>
        <v>0</v>
      </c>
      <c r="I37" s="33"/>
      <c r="J37" s="4"/>
      <c r="K37" s="3"/>
      <c r="L37" s="5"/>
      <c r="M37" s="3"/>
      <c r="N37" s="3"/>
      <c r="O37" s="3"/>
      <c r="P37" s="6"/>
    </row>
    <row r="38" ht="15.75" customHeight="1">
      <c r="A38" s="24"/>
      <c r="B38" s="32"/>
      <c r="C38" s="3"/>
      <c r="D38" s="3"/>
      <c r="E38" s="3"/>
      <c r="F38" s="3"/>
      <c r="G38" s="3"/>
      <c r="H38" s="14"/>
      <c r="I38" s="33"/>
      <c r="J38" s="4"/>
      <c r="K38" s="3"/>
      <c r="L38" s="5"/>
      <c r="M38" s="3"/>
      <c r="N38" s="3"/>
      <c r="O38" s="3"/>
      <c r="P38" s="6"/>
    </row>
    <row r="39" ht="15.75" customHeight="1">
      <c r="A39" s="24"/>
      <c r="B39" s="53" t="s">
        <v>17</v>
      </c>
      <c r="C39" s="53" t="s">
        <v>18</v>
      </c>
      <c r="D39" s="53" t="s">
        <v>45</v>
      </c>
      <c r="E39" s="53" t="s">
        <v>46</v>
      </c>
      <c r="F39" s="3"/>
      <c r="G39" s="3"/>
      <c r="H39" s="14"/>
      <c r="I39" s="33"/>
      <c r="J39" s="4"/>
      <c r="K39" s="3"/>
      <c r="L39" s="5"/>
      <c r="M39" s="3"/>
      <c r="N39" s="3"/>
      <c r="O39" s="3"/>
      <c r="P39" s="6"/>
    </row>
    <row r="40" ht="15.75" customHeight="1">
      <c r="A40" s="24"/>
      <c r="B40" s="54" t="s">
        <v>47</v>
      </c>
      <c r="C40" s="55"/>
      <c r="D40" s="56">
        <f>SUM(D41:D42)</f>
        <v>0</v>
      </c>
      <c r="E40" s="56">
        <f>COUNTIF('Master List TCs'!$D$7:$D549,$B$40)</f>
        <v>0</v>
      </c>
      <c r="F40" s="3"/>
      <c r="G40" s="3"/>
      <c r="H40" s="14"/>
      <c r="I40" s="33"/>
      <c r="J40" s="4"/>
      <c r="K40" s="3"/>
      <c r="L40" s="5"/>
      <c r="M40" s="3"/>
      <c r="N40" s="3"/>
      <c r="O40" s="3"/>
      <c r="P40" s="6"/>
    </row>
    <row r="41" ht="15.75" customHeight="1">
      <c r="A41" s="24"/>
      <c r="B41" s="39"/>
      <c r="C41" s="40" t="s">
        <v>44</v>
      </c>
      <c r="D41" s="59"/>
      <c r="E41" s="59">
        <f>COUNTIFS('Master List TCs'!$D$7:$D549,$B$17,'Master List TCs'!$E$7:$E549,C41)</f>
        <v>0</v>
      </c>
      <c r="F41" s="3"/>
      <c r="G41" s="3"/>
      <c r="H41" s="14"/>
      <c r="I41" s="33"/>
      <c r="J41" s="4"/>
      <c r="K41" s="3"/>
      <c r="L41" s="5"/>
      <c r="M41" s="3"/>
      <c r="N41" s="3"/>
      <c r="O41" s="3"/>
      <c r="P41" s="6"/>
    </row>
    <row r="42" ht="15.75" customHeight="1">
      <c r="A42" s="24"/>
      <c r="B42" s="39"/>
      <c r="C42" s="40" t="s">
        <v>48</v>
      </c>
      <c r="D42" s="59"/>
      <c r="E42" s="59">
        <f>COUNTIFS('Master List TCs'!$D$7:$D549,$B$17,'Master List TCs'!$E$7:$E549,C42)</f>
        <v>0</v>
      </c>
      <c r="F42" s="3"/>
      <c r="G42" s="3"/>
      <c r="H42" s="14"/>
      <c r="I42" s="33"/>
      <c r="J42" s="4"/>
      <c r="K42" s="3"/>
      <c r="L42" s="5"/>
      <c r="M42" s="3"/>
      <c r="N42" s="3"/>
      <c r="O42" s="3"/>
      <c r="P42" s="6"/>
    </row>
    <row r="43" ht="15.75" customHeight="1">
      <c r="A43" s="24"/>
      <c r="B43" s="54" t="s">
        <v>49</v>
      </c>
      <c r="C43" s="60"/>
      <c r="D43" s="56">
        <f>SUM(D44:D45)</f>
        <v>0</v>
      </c>
      <c r="E43" s="56">
        <f>COUNTIF('Master List TCs'!$D$7:$D549,$B$43)</f>
        <v>0</v>
      </c>
      <c r="F43" s="3"/>
      <c r="G43" s="3"/>
      <c r="H43" s="14"/>
      <c r="I43" s="33"/>
      <c r="J43" s="4"/>
      <c r="K43" s="3"/>
      <c r="L43" s="5"/>
      <c r="M43" s="3"/>
      <c r="N43" s="3"/>
      <c r="O43" s="3"/>
      <c r="P43" s="6"/>
    </row>
    <row r="44" ht="15.75" customHeight="1">
      <c r="A44" s="24"/>
      <c r="B44" s="39"/>
      <c r="C44" s="40" t="s">
        <v>44</v>
      </c>
      <c r="D44" s="59"/>
      <c r="E44" s="59">
        <f>COUNTIFS('Master List TCs'!$D$7:$D549,#REF!,'Master List TCs'!$E$7:$E549,C44)</f>
        <v>0</v>
      </c>
      <c r="F44" s="3"/>
      <c r="G44" s="3"/>
      <c r="H44" s="14"/>
      <c r="I44" s="33"/>
      <c r="J44" s="4"/>
      <c r="K44" s="3"/>
      <c r="L44" s="5"/>
      <c r="M44" s="3"/>
      <c r="N44" s="3"/>
      <c r="O44" s="3"/>
      <c r="P44" s="6"/>
    </row>
    <row r="45" ht="15.75" customHeight="1">
      <c r="A45" s="24"/>
      <c r="B45" s="39"/>
      <c r="C45" s="40" t="s">
        <v>48</v>
      </c>
      <c r="D45" s="59"/>
      <c r="E45" s="59">
        <f>COUNTIFS('Master List TCs'!$D$7:$D549,#REF!,'Master List TCs'!$E$7:$E549,C45)</f>
        <v>0</v>
      </c>
      <c r="F45" s="3"/>
      <c r="G45" s="3"/>
      <c r="H45" s="14"/>
      <c r="I45" s="33"/>
      <c r="J45" s="4"/>
      <c r="K45" s="3"/>
      <c r="L45" s="5"/>
      <c r="M45" s="3"/>
      <c r="N45" s="3"/>
      <c r="O45" s="3"/>
      <c r="P45" s="6"/>
    </row>
    <row r="46" ht="15.75" customHeight="1">
      <c r="A46" s="24"/>
      <c r="B46" s="32"/>
      <c r="C46" s="3"/>
      <c r="D46" s="3"/>
      <c r="E46" s="3"/>
      <c r="F46" s="3"/>
      <c r="G46" s="3"/>
      <c r="H46" s="14"/>
      <c r="I46" s="33"/>
      <c r="J46" s="4"/>
      <c r="K46" s="3"/>
      <c r="L46" s="5"/>
      <c r="M46" s="3"/>
      <c r="N46" s="3"/>
      <c r="O46" s="3"/>
      <c r="P46" s="6"/>
    </row>
    <row r="47" ht="15.75" customHeight="1">
      <c r="A47" s="24"/>
      <c r="B47" s="25"/>
      <c r="C47" s="26"/>
      <c r="D47" s="26"/>
      <c r="E47" s="26"/>
      <c r="F47" s="26"/>
      <c r="G47" s="26"/>
      <c r="H47" s="28"/>
      <c r="I47" s="29"/>
      <c r="J47" s="30"/>
      <c r="K47" s="26"/>
      <c r="L47" s="31"/>
      <c r="M47" s="26"/>
      <c r="N47" s="26"/>
      <c r="O47" s="26"/>
      <c r="P47" s="6"/>
    </row>
    <row r="48" ht="15.75" customHeight="1">
      <c r="A48" s="24"/>
      <c r="B48" s="32"/>
      <c r="C48" s="32"/>
      <c r="D48" s="32"/>
      <c r="E48" s="32"/>
      <c r="F48" s="32"/>
      <c r="G48" s="32"/>
      <c r="H48" s="51"/>
      <c r="I48" s="52"/>
      <c r="J48" s="50"/>
      <c r="K48" s="3"/>
      <c r="L48" s="5"/>
      <c r="M48" s="32"/>
      <c r="N48" s="3"/>
      <c r="O48" s="3"/>
      <c r="P48" s="6"/>
    </row>
    <row r="49" ht="15.75" customHeight="1">
      <c r="A49" s="3"/>
      <c r="B49" s="32"/>
      <c r="C49" s="32"/>
      <c r="D49" s="32"/>
      <c r="E49" s="32"/>
      <c r="F49" s="32"/>
      <c r="G49" s="32"/>
      <c r="H49" s="32"/>
      <c r="I49" s="50"/>
      <c r="J49" s="50"/>
      <c r="K49" s="3"/>
      <c r="L49" s="5"/>
      <c r="M49" s="32"/>
      <c r="N49" s="3"/>
      <c r="O49" s="3"/>
      <c r="P49" s="6"/>
    </row>
    <row r="50" ht="15.75" customHeight="1">
      <c r="A50" s="3"/>
      <c r="B50" s="32"/>
      <c r="C50" s="32"/>
      <c r="D50" s="32"/>
      <c r="E50" s="32"/>
      <c r="F50" s="32"/>
      <c r="G50" s="32"/>
      <c r="H50" s="32"/>
      <c r="I50" s="50"/>
      <c r="J50" s="50"/>
      <c r="K50" s="3"/>
      <c r="L50" s="5"/>
      <c r="M50" s="32"/>
      <c r="N50" s="3"/>
      <c r="O50" s="3"/>
      <c r="P50" s="6"/>
    </row>
    <row r="51" ht="15.75" customHeight="1">
      <c r="A51" s="3"/>
      <c r="B51" s="32"/>
      <c r="C51" s="32"/>
      <c r="D51" s="32"/>
      <c r="E51" s="32"/>
      <c r="F51" s="32"/>
      <c r="G51" s="32"/>
      <c r="H51" s="32"/>
      <c r="I51" s="50"/>
      <c r="J51" s="50"/>
      <c r="K51" s="3"/>
      <c r="L51" s="5"/>
      <c r="M51" s="32"/>
      <c r="N51" s="3"/>
      <c r="O51" s="3"/>
      <c r="P51" s="6"/>
    </row>
    <row r="52" ht="15.75" customHeight="1">
      <c r="A52" s="3"/>
      <c r="B52" s="32"/>
      <c r="C52" s="32"/>
      <c r="D52" s="32"/>
      <c r="E52" s="32"/>
      <c r="F52" s="32"/>
      <c r="G52" s="32"/>
      <c r="H52" s="32"/>
      <c r="I52" s="50"/>
      <c r="J52" s="50"/>
      <c r="K52" s="3"/>
      <c r="L52" s="5"/>
      <c r="M52" s="32"/>
      <c r="N52" s="3"/>
      <c r="O52" s="3"/>
      <c r="P52" s="6"/>
    </row>
    <row r="53" ht="15.75" customHeight="1">
      <c r="A53" s="3"/>
      <c r="B53" s="32"/>
      <c r="C53" s="32"/>
      <c r="D53" s="32"/>
      <c r="E53" s="32"/>
      <c r="F53" s="32"/>
      <c r="G53" s="32"/>
      <c r="H53" s="32"/>
      <c r="I53" s="50"/>
      <c r="J53" s="50"/>
      <c r="K53" s="3"/>
      <c r="L53" s="5"/>
      <c r="M53" s="32"/>
      <c r="N53" s="3"/>
      <c r="O53" s="3"/>
      <c r="P53" s="6"/>
    </row>
    <row r="54" ht="15.75" customHeight="1">
      <c r="A54" s="3"/>
      <c r="B54" s="32"/>
      <c r="C54" s="32"/>
      <c r="D54" s="32"/>
      <c r="E54" s="32"/>
      <c r="F54" s="32"/>
      <c r="G54" s="32"/>
      <c r="H54" s="32"/>
      <c r="I54" s="50"/>
      <c r="J54" s="50"/>
      <c r="K54" s="3"/>
      <c r="L54" s="5"/>
      <c r="M54" s="32"/>
      <c r="N54" s="3"/>
      <c r="O54" s="3"/>
      <c r="P54" s="6"/>
    </row>
    <row r="55" ht="15.75" customHeight="1">
      <c r="A55" s="3"/>
      <c r="B55" s="32"/>
      <c r="C55" s="32"/>
      <c r="D55" s="32"/>
      <c r="E55" s="32"/>
      <c r="F55" s="32"/>
      <c r="G55" s="32"/>
      <c r="H55" s="32"/>
      <c r="I55" s="50"/>
      <c r="J55" s="50"/>
      <c r="K55" s="3"/>
      <c r="L55" s="5"/>
      <c r="M55" s="32"/>
      <c r="N55" s="3"/>
      <c r="O55" s="3"/>
      <c r="P55" s="6"/>
    </row>
    <row r="56" ht="15.75" customHeight="1">
      <c r="A56" s="3"/>
      <c r="B56" s="32"/>
      <c r="C56" s="32"/>
      <c r="D56" s="32"/>
      <c r="E56" s="32"/>
      <c r="F56" s="32"/>
      <c r="G56" s="32"/>
      <c r="H56" s="32"/>
      <c r="I56" s="50"/>
      <c r="J56" s="50"/>
      <c r="K56" s="3"/>
      <c r="L56" s="5"/>
      <c r="M56" s="32"/>
      <c r="N56" s="3"/>
      <c r="O56" s="3"/>
      <c r="P56" s="6"/>
    </row>
    <row r="57" ht="15.75" customHeight="1">
      <c r="A57" s="3"/>
      <c r="B57" s="32"/>
      <c r="C57" s="32"/>
      <c r="D57" s="32"/>
      <c r="E57" s="32"/>
      <c r="F57" s="32"/>
      <c r="G57" s="32"/>
      <c r="H57" s="32"/>
      <c r="I57" s="50"/>
      <c r="J57" s="50"/>
      <c r="K57" s="3"/>
      <c r="L57" s="5"/>
      <c r="M57" s="32"/>
      <c r="N57" s="3"/>
      <c r="O57" s="3"/>
      <c r="P57" s="6"/>
    </row>
    <row r="58" ht="15.75" customHeight="1">
      <c r="A58" s="3"/>
      <c r="B58" s="32"/>
      <c r="C58" s="32"/>
      <c r="D58" s="32"/>
      <c r="E58" s="32"/>
      <c r="F58" s="32"/>
      <c r="G58" s="32"/>
      <c r="H58" s="32"/>
      <c r="I58" s="50"/>
      <c r="J58" s="50"/>
      <c r="K58" s="3"/>
      <c r="L58" s="5"/>
      <c r="M58" s="32"/>
      <c r="N58" s="3"/>
      <c r="O58" s="3"/>
      <c r="P58" s="6"/>
    </row>
    <row r="59" ht="15.75" customHeight="1">
      <c r="A59" s="3"/>
      <c r="B59" s="32"/>
      <c r="C59" s="32"/>
      <c r="D59" s="32"/>
      <c r="E59" s="32"/>
      <c r="F59" s="32"/>
      <c r="G59" s="32"/>
      <c r="H59" s="32"/>
      <c r="I59" s="50"/>
      <c r="J59" s="50"/>
      <c r="K59" s="3"/>
      <c r="L59" s="5"/>
      <c r="M59" s="32"/>
      <c r="N59" s="3"/>
      <c r="O59" s="3"/>
      <c r="P59" s="6"/>
    </row>
    <row r="60" ht="15.75" customHeight="1">
      <c r="A60" s="3"/>
      <c r="B60" s="32"/>
      <c r="C60" s="32"/>
      <c r="D60" s="32"/>
      <c r="E60" s="32"/>
      <c r="F60" s="32"/>
      <c r="G60" s="32"/>
      <c r="H60" s="32"/>
      <c r="I60" s="50"/>
      <c r="J60" s="50"/>
      <c r="K60" s="3"/>
      <c r="L60" s="5"/>
      <c r="M60" s="32"/>
      <c r="N60" s="3"/>
      <c r="O60" s="3"/>
      <c r="P60" s="6"/>
    </row>
    <row r="61" ht="15.75" customHeight="1">
      <c r="A61" s="3"/>
      <c r="B61" s="32"/>
      <c r="C61" s="32"/>
      <c r="D61" s="32"/>
      <c r="E61" s="32"/>
      <c r="F61" s="32"/>
      <c r="G61" s="32"/>
      <c r="H61" s="32"/>
      <c r="I61" s="50"/>
      <c r="J61" s="50"/>
      <c r="K61" s="3"/>
      <c r="L61" s="5"/>
      <c r="M61" s="32"/>
      <c r="N61" s="3"/>
      <c r="O61" s="3"/>
      <c r="P61" s="6"/>
    </row>
    <row r="62" ht="15.75" customHeight="1">
      <c r="A62" s="3"/>
      <c r="B62" s="32"/>
      <c r="C62" s="32"/>
      <c r="D62" s="32"/>
      <c r="E62" s="32"/>
      <c r="F62" s="32"/>
      <c r="G62" s="32"/>
      <c r="H62" s="32"/>
      <c r="I62" s="50"/>
      <c r="J62" s="50"/>
      <c r="K62" s="3"/>
      <c r="L62" s="5"/>
      <c r="M62" s="32"/>
      <c r="N62" s="3"/>
      <c r="O62" s="3"/>
      <c r="P62" s="6"/>
    </row>
    <row r="63" ht="15.75" customHeight="1">
      <c r="A63" s="3"/>
      <c r="B63" s="32"/>
      <c r="C63" s="32"/>
      <c r="D63" s="32"/>
      <c r="E63" s="32"/>
      <c r="F63" s="32"/>
      <c r="G63" s="32"/>
      <c r="H63" s="32"/>
      <c r="I63" s="50"/>
      <c r="J63" s="50"/>
      <c r="K63" s="3"/>
      <c r="L63" s="5"/>
      <c r="M63" s="32"/>
      <c r="N63" s="3"/>
      <c r="O63" s="3"/>
      <c r="P63" s="6"/>
    </row>
    <row r="64" ht="15.75" customHeight="1">
      <c r="A64" s="3"/>
      <c r="B64" s="32"/>
      <c r="C64" s="32"/>
      <c r="D64" s="32"/>
      <c r="E64" s="32"/>
      <c r="F64" s="32"/>
      <c r="G64" s="32"/>
      <c r="H64" s="32"/>
      <c r="I64" s="50"/>
      <c r="J64" s="50"/>
      <c r="K64" s="3"/>
      <c r="L64" s="5"/>
      <c r="M64" s="32"/>
      <c r="N64" s="3"/>
      <c r="O64" s="3"/>
      <c r="P64" s="6"/>
    </row>
    <row r="65" ht="15.75" customHeight="1">
      <c r="A65" s="3"/>
      <c r="B65" s="32"/>
      <c r="C65" s="32"/>
      <c r="D65" s="32"/>
      <c r="E65" s="32"/>
      <c r="F65" s="32"/>
      <c r="G65" s="32"/>
      <c r="H65" s="32"/>
      <c r="I65" s="50"/>
      <c r="J65" s="50"/>
      <c r="K65" s="3"/>
      <c r="L65" s="5"/>
      <c r="M65" s="32"/>
      <c r="N65" s="3"/>
      <c r="O65" s="3"/>
      <c r="P65" s="6"/>
    </row>
    <row r="66" ht="15.75" customHeight="1">
      <c r="A66" s="3"/>
      <c r="B66" s="32"/>
      <c r="C66" s="32"/>
      <c r="D66" s="32"/>
      <c r="E66" s="32"/>
      <c r="F66" s="32"/>
      <c r="G66" s="32"/>
      <c r="H66" s="32"/>
      <c r="I66" s="50"/>
      <c r="J66" s="50"/>
      <c r="K66" s="3"/>
      <c r="L66" s="5"/>
      <c r="M66" s="32"/>
      <c r="N66" s="3"/>
      <c r="O66" s="3"/>
      <c r="P66" s="6"/>
    </row>
    <row r="67" ht="15.75" customHeight="1">
      <c r="A67" s="3"/>
      <c r="B67" s="32"/>
      <c r="C67" s="32"/>
      <c r="D67" s="32"/>
      <c r="E67" s="32"/>
      <c r="F67" s="32"/>
      <c r="G67" s="32"/>
      <c r="H67" s="32"/>
      <c r="I67" s="50"/>
      <c r="J67" s="50"/>
      <c r="K67" s="3"/>
      <c r="L67" s="5"/>
      <c r="M67" s="32"/>
      <c r="N67" s="3"/>
      <c r="O67" s="3"/>
      <c r="P67" s="6"/>
    </row>
    <row r="68" ht="15.75" customHeight="1">
      <c r="A68" s="3"/>
      <c r="B68" s="32"/>
      <c r="C68" s="32"/>
      <c r="D68" s="32"/>
      <c r="E68" s="32"/>
      <c r="F68" s="32"/>
      <c r="G68" s="32"/>
      <c r="H68" s="32"/>
      <c r="I68" s="50"/>
      <c r="J68" s="50"/>
      <c r="K68" s="3"/>
      <c r="L68" s="5"/>
      <c r="M68" s="32"/>
      <c r="N68" s="3"/>
      <c r="O68" s="3"/>
      <c r="P68" s="6"/>
    </row>
    <row r="69" ht="15.75" customHeight="1">
      <c r="A69" s="3"/>
      <c r="B69" s="32"/>
      <c r="C69" s="32"/>
      <c r="D69" s="32"/>
      <c r="E69" s="32"/>
      <c r="F69" s="32"/>
      <c r="G69" s="32"/>
      <c r="H69" s="32"/>
      <c r="I69" s="50"/>
      <c r="J69" s="50"/>
      <c r="K69" s="3"/>
      <c r="L69" s="5"/>
      <c r="M69" s="32"/>
      <c r="N69" s="3"/>
      <c r="O69" s="3"/>
      <c r="P69" s="6"/>
    </row>
    <row r="70" ht="15.75" customHeight="1">
      <c r="A70" s="3"/>
      <c r="B70" s="32"/>
      <c r="C70" s="32"/>
      <c r="D70" s="32"/>
      <c r="E70" s="32"/>
      <c r="F70" s="32"/>
      <c r="G70" s="32"/>
      <c r="H70" s="32"/>
      <c r="I70" s="50"/>
      <c r="J70" s="50"/>
      <c r="K70" s="3"/>
      <c r="L70" s="5"/>
      <c r="M70" s="32"/>
      <c r="N70" s="3"/>
      <c r="O70" s="3"/>
      <c r="P70" s="6"/>
    </row>
    <row r="71" ht="15.75" customHeight="1">
      <c r="A71" s="3"/>
      <c r="B71" s="32"/>
      <c r="C71" s="32"/>
      <c r="D71" s="32"/>
      <c r="E71" s="32"/>
      <c r="F71" s="32"/>
      <c r="G71" s="32"/>
      <c r="H71" s="32"/>
      <c r="I71" s="50"/>
      <c r="J71" s="50"/>
      <c r="K71" s="3"/>
      <c r="L71" s="5"/>
      <c r="M71" s="32"/>
      <c r="N71" s="3"/>
      <c r="O71" s="3"/>
      <c r="P71" s="6"/>
    </row>
    <row r="72" ht="15.75" customHeight="1">
      <c r="A72" s="3"/>
      <c r="B72" s="32"/>
      <c r="C72" s="32"/>
      <c r="D72" s="32"/>
      <c r="E72" s="32"/>
      <c r="F72" s="32"/>
      <c r="G72" s="32"/>
      <c r="H72" s="32"/>
      <c r="I72" s="50"/>
      <c r="J72" s="50"/>
      <c r="K72" s="3"/>
      <c r="L72" s="5"/>
      <c r="M72" s="32"/>
      <c r="N72" s="3"/>
      <c r="O72" s="3"/>
      <c r="P72" s="6"/>
    </row>
    <row r="73" ht="15.75" customHeight="1">
      <c r="A73" s="3"/>
      <c r="B73" s="32"/>
      <c r="C73" s="32"/>
      <c r="D73" s="32"/>
      <c r="E73" s="32"/>
      <c r="F73" s="32"/>
      <c r="G73" s="32"/>
      <c r="H73" s="32"/>
      <c r="I73" s="50"/>
      <c r="J73" s="50"/>
      <c r="K73" s="3"/>
      <c r="L73" s="5"/>
      <c r="M73" s="32"/>
      <c r="N73" s="3"/>
      <c r="O73" s="3"/>
      <c r="P73" s="6"/>
    </row>
    <row r="74" ht="15.75" customHeight="1">
      <c r="A74" s="3"/>
      <c r="B74" s="32"/>
      <c r="C74" s="32"/>
      <c r="D74" s="32"/>
      <c r="E74" s="32"/>
      <c r="F74" s="32"/>
      <c r="G74" s="32"/>
      <c r="H74" s="32"/>
      <c r="I74" s="50"/>
      <c r="J74" s="50"/>
      <c r="K74" s="3"/>
      <c r="L74" s="5"/>
      <c r="M74" s="32"/>
      <c r="N74" s="3"/>
      <c r="O74" s="3"/>
      <c r="P74" s="6"/>
    </row>
    <row r="75" ht="15.75" customHeight="1">
      <c r="A75" s="3"/>
      <c r="B75" s="32"/>
      <c r="C75" s="32"/>
      <c r="D75" s="32"/>
      <c r="E75" s="32"/>
      <c r="F75" s="32"/>
      <c r="G75" s="32"/>
      <c r="H75" s="32"/>
      <c r="I75" s="50"/>
      <c r="J75" s="50"/>
      <c r="K75" s="3"/>
      <c r="L75" s="5"/>
      <c r="M75" s="32"/>
      <c r="N75" s="3"/>
      <c r="O75" s="3"/>
      <c r="P75" s="6"/>
    </row>
    <row r="76" ht="15.75" customHeight="1">
      <c r="A76" s="3"/>
      <c r="B76" s="32"/>
      <c r="C76" s="32"/>
      <c r="D76" s="32"/>
      <c r="E76" s="32"/>
      <c r="F76" s="32"/>
      <c r="G76" s="32"/>
      <c r="H76" s="32"/>
      <c r="I76" s="50"/>
      <c r="J76" s="50"/>
      <c r="K76" s="3"/>
      <c r="L76" s="5"/>
      <c r="M76" s="32"/>
      <c r="N76" s="3"/>
      <c r="O76" s="3"/>
      <c r="P76" s="6"/>
    </row>
    <row r="77" ht="15.75" customHeight="1">
      <c r="A77" s="3"/>
      <c r="B77" s="32"/>
      <c r="C77" s="32"/>
      <c r="D77" s="32"/>
      <c r="E77" s="32"/>
      <c r="F77" s="32"/>
      <c r="G77" s="32"/>
      <c r="H77" s="32"/>
      <c r="I77" s="50"/>
      <c r="J77" s="50"/>
      <c r="K77" s="3"/>
      <c r="L77" s="5"/>
      <c r="M77" s="32"/>
      <c r="N77" s="3"/>
      <c r="O77" s="3"/>
      <c r="P77" s="6"/>
    </row>
    <row r="78" ht="15.75" customHeight="1">
      <c r="A78" s="3"/>
      <c r="B78" s="32"/>
      <c r="C78" s="32"/>
      <c r="D78" s="32"/>
      <c r="E78" s="32"/>
      <c r="F78" s="32"/>
      <c r="G78" s="32"/>
      <c r="H78" s="32"/>
      <c r="I78" s="50"/>
      <c r="J78" s="50"/>
      <c r="K78" s="3"/>
      <c r="L78" s="5"/>
      <c r="M78" s="32"/>
      <c r="N78" s="3"/>
      <c r="O78" s="3"/>
      <c r="P78" s="6"/>
    </row>
    <row r="79" ht="15.75" customHeight="1">
      <c r="A79" s="3"/>
      <c r="B79" s="32"/>
      <c r="C79" s="32"/>
      <c r="D79" s="32"/>
      <c r="E79" s="32"/>
      <c r="F79" s="32"/>
      <c r="G79" s="32"/>
      <c r="H79" s="32"/>
      <c r="I79" s="50"/>
      <c r="J79" s="50"/>
      <c r="K79" s="3"/>
      <c r="L79" s="5"/>
      <c r="M79" s="32"/>
      <c r="N79" s="3"/>
      <c r="O79" s="3"/>
      <c r="P79" s="6"/>
    </row>
    <row r="80" ht="15.75" customHeight="1">
      <c r="A80" s="3"/>
      <c r="B80" s="32"/>
      <c r="C80" s="32"/>
      <c r="D80" s="32"/>
      <c r="E80" s="32"/>
      <c r="F80" s="32"/>
      <c r="G80" s="32"/>
      <c r="H80" s="32"/>
      <c r="I80" s="50"/>
      <c r="J80" s="50"/>
      <c r="K80" s="3"/>
      <c r="L80" s="5"/>
      <c r="M80" s="32"/>
      <c r="N80" s="3"/>
      <c r="O80" s="3"/>
      <c r="P80" s="6"/>
    </row>
    <row r="81" ht="15.75" customHeight="1">
      <c r="A81" s="3"/>
      <c r="B81" s="32"/>
      <c r="C81" s="32"/>
      <c r="D81" s="32"/>
      <c r="E81" s="32"/>
      <c r="F81" s="32"/>
      <c r="G81" s="32"/>
      <c r="H81" s="32"/>
      <c r="I81" s="50"/>
      <c r="J81" s="50"/>
      <c r="K81" s="3"/>
      <c r="L81" s="5"/>
      <c r="M81" s="32"/>
      <c r="N81" s="3"/>
      <c r="O81" s="3"/>
      <c r="P81" s="6"/>
    </row>
    <row r="82" ht="15.75" customHeight="1">
      <c r="A82" s="3"/>
      <c r="B82" s="32"/>
      <c r="C82" s="32"/>
      <c r="D82" s="32"/>
      <c r="E82" s="32"/>
      <c r="F82" s="32"/>
      <c r="G82" s="32"/>
      <c r="H82" s="32"/>
      <c r="I82" s="50"/>
      <c r="J82" s="50"/>
      <c r="K82" s="3"/>
      <c r="L82" s="5"/>
      <c r="M82" s="32"/>
      <c r="N82" s="3"/>
      <c r="O82" s="3"/>
      <c r="P82" s="6"/>
    </row>
    <row r="83" ht="15.75" customHeight="1">
      <c r="A83" s="3"/>
      <c r="B83" s="32"/>
      <c r="C83" s="32"/>
      <c r="D83" s="32"/>
      <c r="E83" s="32"/>
      <c r="F83" s="32"/>
      <c r="G83" s="32"/>
      <c r="H83" s="32"/>
      <c r="I83" s="50"/>
      <c r="J83" s="50"/>
      <c r="K83" s="3"/>
      <c r="L83" s="5"/>
      <c r="M83" s="32"/>
      <c r="N83" s="3"/>
      <c r="O83" s="3"/>
      <c r="P83" s="6"/>
    </row>
    <row r="84" ht="15.75" customHeight="1">
      <c r="A84" s="3"/>
      <c r="B84" s="32"/>
      <c r="C84" s="32"/>
      <c r="D84" s="32"/>
      <c r="E84" s="32"/>
      <c r="F84" s="32"/>
      <c r="G84" s="32"/>
      <c r="H84" s="32"/>
      <c r="I84" s="50"/>
      <c r="J84" s="50"/>
      <c r="K84" s="3"/>
      <c r="L84" s="5"/>
      <c r="M84" s="32"/>
      <c r="N84" s="3"/>
      <c r="O84" s="3"/>
      <c r="P84" s="6"/>
    </row>
    <row r="85" ht="15.75" customHeight="1">
      <c r="A85" s="3"/>
      <c r="B85" s="32"/>
      <c r="C85" s="32"/>
      <c r="D85" s="32"/>
      <c r="E85" s="32"/>
      <c r="F85" s="32"/>
      <c r="G85" s="32"/>
      <c r="H85" s="32"/>
      <c r="I85" s="50"/>
      <c r="J85" s="50"/>
      <c r="K85" s="3"/>
      <c r="L85" s="5"/>
      <c r="M85" s="32"/>
      <c r="N85" s="3"/>
      <c r="O85" s="3"/>
      <c r="P85" s="6"/>
    </row>
    <row r="86" ht="15.75" customHeight="1">
      <c r="A86" s="3"/>
      <c r="B86" s="32"/>
      <c r="C86" s="32"/>
      <c r="D86" s="32"/>
      <c r="E86" s="32"/>
      <c r="F86" s="32"/>
      <c r="G86" s="32"/>
      <c r="H86" s="32"/>
      <c r="I86" s="50"/>
      <c r="J86" s="50"/>
      <c r="K86" s="3"/>
      <c r="L86" s="5"/>
      <c r="M86" s="32"/>
      <c r="N86" s="3"/>
      <c r="O86" s="3"/>
      <c r="P86" s="6"/>
    </row>
    <row r="87" ht="15.75" customHeight="1">
      <c r="A87" s="3"/>
      <c r="B87" s="32"/>
      <c r="C87" s="32"/>
      <c r="D87" s="32"/>
      <c r="E87" s="32"/>
      <c r="F87" s="32"/>
      <c r="G87" s="32"/>
      <c r="H87" s="32"/>
      <c r="I87" s="50"/>
      <c r="J87" s="50"/>
      <c r="K87" s="3"/>
      <c r="L87" s="5"/>
      <c r="M87" s="32"/>
      <c r="N87" s="3"/>
      <c r="O87" s="3"/>
      <c r="P87" s="6"/>
    </row>
    <row r="88" ht="15.75" customHeight="1">
      <c r="A88" s="3"/>
      <c r="B88" s="32"/>
      <c r="C88" s="32"/>
      <c r="D88" s="32"/>
      <c r="E88" s="32"/>
      <c r="F88" s="32"/>
      <c r="G88" s="32"/>
      <c r="H88" s="32"/>
      <c r="I88" s="50"/>
      <c r="J88" s="50"/>
      <c r="K88" s="3"/>
      <c r="L88" s="5"/>
      <c r="M88" s="32"/>
      <c r="N88" s="3"/>
      <c r="O88" s="3"/>
      <c r="P88" s="6"/>
    </row>
    <row r="89" ht="15.75" customHeight="1">
      <c r="A89" s="3"/>
      <c r="B89" s="32"/>
      <c r="C89" s="32"/>
      <c r="D89" s="32"/>
      <c r="E89" s="32"/>
      <c r="F89" s="32"/>
      <c r="G89" s="32"/>
      <c r="H89" s="32"/>
      <c r="I89" s="50"/>
      <c r="J89" s="50"/>
      <c r="K89" s="3"/>
      <c r="L89" s="5"/>
      <c r="M89" s="32"/>
      <c r="N89" s="3"/>
      <c r="O89" s="3"/>
      <c r="P89" s="6"/>
    </row>
    <row r="90" ht="15.75" customHeight="1">
      <c r="A90" s="3"/>
      <c r="B90" s="32"/>
      <c r="C90" s="32"/>
      <c r="D90" s="32"/>
      <c r="E90" s="32"/>
      <c r="F90" s="32"/>
      <c r="G90" s="32"/>
      <c r="H90" s="32"/>
      <c r="I90" s="50"/>
      <c r="J90" s="50"/>
      <c r="K90" s="3"/>
      <c r="L90" s="5"/>
      <c r="M90" s="32"/>
      <c r="N90" s="3"/>
      <c r="O90" s="3"/>
      <c r="P90" s="6"/>
    </row>
    <row r="91" ht="15.75" customHeight="1">
      <c r="A91" s="3"/>
      <c r="B91" s="32"/>
      <c r="C91" s="32"/>
      <c r="D91" s="32"/>
      <c r="E91" s="32"/>
      <c r="F91" s="32"/>
      <c r="G91" s="32"/>
      <c r="H91" s="32"/>
      <c r="I91" s="50"/>
      <c r="J91" s="50"/>
      <c r="K91" s="3"/>
      <c r="L91" s="5"/>
      <c r="M91" s="32"/>
      <c r="N91" s="3"/>
      <c r="O91" s="3"/>
      <c r="P91" s="6"/>
    </row>
    <row r="92" ht="15.75" customHeight="1">
      <c r="A92" s="3"/>
      <c r="B92" s="32"/>
      <c r="C92" s="32"/>
      <c r="D92" s="32"/>
      <c r="E92" s="32"/>
      <c r="F92" s="32"/>
      <c r="G92" s="32"/>
      <c r="H92" s="32"/>
      <c r="I92" s="50"/>
      <c r="J92" s="50"/>
      <c r="K92" s="3"/>
      <c r="L92" s="5"/>
      <c r="M92" s="32"/>
      <c r="N92" s="3"/>
      <c r="O92" s="3"/>
      <c r="P92" s="6"/>
    </row>
    <row r="93" ht="15.75" customHeight="1">
      <c r="A93" s="3"/>
      <c r="B93" s="32"/>
      <c r="C93" s="32"/>
      <c r="D93" s="32"/>
      <c r="E93" s="32"/>
      <c r="F93" s="32"/>
      <c r="G93" s="32"/>
      <c r="H93" s="32"/>
      <c r="I93" s="50"/>
      <c r="J93" s="50"/>
      <c r="K93" s="3"/>
      <c r="L93" s="5"/>
      <c r="M93" s="32"/>
      <c r="N93" s="3"/>
      <c r="O93" s="3"/>
      <c r="P93" s="6"/>
    </row>
    <row r="94" ht="15.75" customHeight="1">
      <c r="A94" s="3"/>
      <c r="B94" s="32"/>
      <c r="C94" s="32"/>
      <c r="D94" s="32"/>
      <c r="E94" s="32"/>
      <c r="F94" s="32"/>
      <c r="G94" s="32"/>
      <c r="H94" s="32"/>
      <c r="I94" s="50"/>
      <c r="J94" s="50"/>
      <c r="K94" s="3"/>
      <c r="L94" s="5"/>
      <c r="M94" s="32"/>
      <c r="N94" s="3"/>
      <c r="O94" s="3"/>
      <c r="P94" s="6"/>
    </row>
    <row r="95" ht="15.75" customHeight="1">
      <c r="A95" s="3"/>
      <c r="B95" s="32"/>
      <c r="C95" s="32"/>
      <c r="D95" s="32"/>
      <c r="E95" s="32"/>
      <c r="F95" s="32"/>
      <c r="G95" s="32"/>
      <c r="H95" s="32"/>
      <c r="I95" s="50"/>
      <c r="J95" s="50"/>
      <c r="K95" s="3"/>
      <c r="L95" s="5"/>
      <c r="M95" s="32"/>
      <c r="N95" s="3"/>
      <c r="O95" s="3"/>
      <c r="P95" s="6"/>
    </row>
    <row r="96" ht="15.75" customHeight="1">
      <c r="A96" s="3"/>
      <c r="B96" s="32"/>
      <c r="C96" s="32"/>
      <c r="D96" s="32"/>
      <c r="E96" s="32"/>
      <c r="F96" s="32"/>
      <c r="G96" s="32"/>
      <c r="H96" s="32"/>
      <c r="I96" s="50"/>
      <c r="J96" s="50"/>
      <c r="K96" s="3"/>
      <c r="L96" s="5"/>
      <c r="M96" s="32"/>
      <c r="N96" s="3"/>
      <c r="O96" s="3"/>
      <c r="P96" s="6"/>
    </row>
    <row r="97" ht="15.75" customHeight="1">
      <c r="A97" s="3"/>
      <c r="B97" s="32"/>
      <c r="C97" s="32"/>
      <c r="D97" s="32"/>
      <c r="E97" s="32"/>
      <c r="F97" s="32"/>
      <c r="G97" s="32"/>
      <c r="H97" s="32"/>
      <c r="I97" s="50"/>
      <c r="J97" s="50"/>
      <c r="K97" s="3"/>
      <c r="L97" s="5"/>
      <c r="M97" s="32"/>
      <c r="N97" s="3"/>
      <c r="O97" s="3"/>
      <c r="P97" s="6"/>
    </row>
    <row r="98" ht="15.75" customHeight="1">
      <c r="A98" s="3"/>
      <c r="B98" s="32"/>
      <c r="C98" s="32"/>
      <c r="D98" s="32"/>
      <c r="E98" s="32"/>
      <c r="F98" s="32"/>
      <c r="G98" s="32"/>
      <c r="H98" s="32"/>
      <c r="I98" s="50"/>
      <c r="J98" s="50"/>
      <c r="K98" s="3"/>
      <c r="L98" s="5"/>
      <c r="M98" s="32"/>
      <c r="N98" s="3"/>
      <c r="O98" s="3"/>
      <c r="P98" s="6"/>
    </row>
    <row r="99" ht="15.75" customHeight="1">
      <c r="A99" s="3"/>
      <c r="B99" s="32"/>
      <c r="C99" s="32"/>
      <c r="D99" s="32"/>
      <c r="E99" s="32"/>
      <c r="F99" s="32"/>
      <c r="G99" s="32"/>
      <c r="H99" s="32"/>
      <c r="I99" s="50"/>
      <c r="J99" s="50"/>
      <c r="K99" s="3"/>
      <c r="L99" s="5"/>
      <c r="M99" s="32"/>
      <c r="N99" s="3"/>
      <c r="O99" s="3"/>
      <c r="P99" s="6"/>
    </row>
    <row r="100" ht="15.75" customHeight="1">
      <c r="A100" s="3"/>
      <c r="B100" s="32"/>
      <c r="C100" s="32"/>
      <c r="D100" s="32"/>
      <c r="E100" s="32"/>
      <c r="F100" s="32"/>
      <c r="G100" s="32"/>
      <c r="H100" s="32"/>
      <c r="I100" s="50"/>
      <c r="J100" s="50"/>
      <c r="K100" s="3"/>
      <c r="L100" s="5"/>
      <c r="M100" s="32"/>
      <c r="N100" s="3"/>
      <c r="O100" s="3"/>
      <c r="P100" s="6"/>
    </row>
    <row r="101" ht="15.75" customHeight="1">
      <c r="A101" s="3"/>
      <c r="B101" s="32"/>
      <c r="C101" s="32"/>
      <c r="D101" s="32"/>
      <c r="E101" s="32"/>
      <c r="F101" s="32"/>
      <c r="G101" s="32"/>
      <c r="H101" s="32"/>
      <c r="I101" s="50"/>
      <c r="J101" s="50"/>
      <c r="K101" s="3"/>
      <c r="L101" s="5"/>
      <c r="M101" s="32"/>
      <c r="N101" s="3"/>
      <c r="O101" s="3"/>
      <c r="P101" s="6"/>
    </row>
    <row r="102" ht="15.75" customHeight="1">
      <c r="A102" s="3"/>
      <c r="B102" s="32"/>
      <c r="C102" s="32"/>
      <c r="D102" s="32"/>
      <c r="E102" s="32"/>
      <c r="F102" s="32"/>
      <c r="G102" s="32"/>
      <c r="H102" s="32"/>
      <c r="I102" s="50"/>
      <c r="J102" s="50"/>
      <c r="K102" s="3"/>
      <c r="L102" s="5"/>
      <c r="M102" s="32"/>
      <c r="N102" s="3"/>
      <c r="O102" s="3"/>
      <c r="P102" s="6"/>
    </row>
    <row r="103" ht="15.75" customHeight="1">
      <c r="A103" s="3"/>
      <c r="B103" s="32"/>
      <c r="C103" s="32"/>
      <c r="D103" s="32"/>
      <c r="E103" s="32"/>
      <c r="F103" s="32"/>
      <c r="G103" s="32"/>
      <c r="H103" s="32"/>
      <c r="I103" s="50"/>
      <c r="J103" s="50"/>
      <c r="K103" s="3"/>
      <c r="L103" s="5"/>
      <c r="M103" s="32"/>
      <c r="N103" s="3"/>
      <c r="O103" s="3"/>
      <c r="P103" s="6"/>
    </row>
    <row r="104" ht="15.75" customHeight="1">
      <c r="A104" s="3"/>
      <c r="B104" s="32"/>
      <c r="C104" s="32"/>
      <c r="D104" s="32"/>
      <c r="E104" s="32"/>
      <c r="F104" s="32"/>
      <c r="G104" s="32"/>
      <c r="H104" s="32"/>
      <c r="I104" s="50"/>
      <c r="J104" s="50"/>
      <c r="K104" s="3"/>
      <c r="L104" s="5"/>
      <c r="M104" s="32"/>
      <c r="N104" s="3"/>
      <c r="O104" s="3"/>
      <c r="P104" s="6"/>
    </row>
    <row r="105" ht="15.75" customHeight="1">
      <c r="A105" s="3"/>
      <c r="B105" s="32"/>
      <c r="C105" s="32"/>
      <c r="D105" s="32"/>
      <c r="E105" s="32"/>
      <c r="F105" s="32"/>
      <c r="G105" s="32"/>
      <c r="H105" s="32"/>
      <c r="I105" s="50"/>
      <c r="J105" s="50"/>
      <c r="K105" s="3"/>
      <c r="L105" s="5"/>
      <c r="M105" s="32"/>
      <c r="N105" s="3"/>
      <c r="O105" s="3"/>
      <c r="P105" s="6"/>
    </row>
    <row r="106" ht="15.75" customHeight="1">
      <c r="A106" s="3"/>
      <c r="B106" s="32"/>
      <c r="C106" s="32"/>
      <c r="D106" s="32"/>
      <c r="E106" s="32"/>
      <c r="F106" s="32"/>
      <c r="G106" s="32"/>
      <c r="H106" s="32"/>
      <c r="I106" s="50"/>
      <c r="J106" s="50"/>
      <c r="K106" s="3"/>
      <c r="L106" s="5"/>
      <c r="M106" s="32"/>
      <c r="N106" s="3"/>
      <c r="O106" s="3"/>
      <c r="P106" s="6"/>
    </row>
    <row r="107" ht="15.75" customHeight="1">
      <c r="A107" s="3"/>
      <c r="B107" s="32"/>
      <c r="C107" s="32"/>
      <c r="D107" s="32"/>
      <c r="E107" s="32"/>
      <c r="F107" s="32"/>
      <c r="G107" s="32"/>
      <c r="H107" s="32"/>
      <c r="I107" s="50"/>
      <c r="J107" s="50"/>
      <c r="K107" s="3"/>
      <c r="L107" s="5"/>
      <c r="M107" s="32"/>
      <c r="N107" s="3"/>
      <c r="O107" s="3"/>
      <c r="P107" s="6"/>
    </row>
    <row r="108" ht="15.75" customHeight="1">
      <c r="A108" s="3"/>
      <c r="B108" s="32"/>
      <c r="C108" s="32"/>
      <c r="D108" s="32"/>
      <c r="E108" s="32"/>
      <c r="F108" s="32"/>
      <c r="G108" s="32"/>
      <c r="H108" s="32"/>
      <c r="I108" s="50"/>
      <c r="J108" s="50"/>
      <c r="K108" s="3"/>
      <c r="L108" s="5"/>
      <c r="M108" s="32"/>
      <c r="N108" s="3"/>
      <c r="O108" s="3"/>
      <c r="P108" s="6"/>
    </row>
    <row r="109" ht="15.75" customHeight="1">
      <c r="A109" s="3"/>
      <c r="B109" s="32"/>
      <c r="C109" s="32"/>
      <c r="D109" s="32"/>
      <c r="E109" s="32"/>
      <c r="F109" s="32"/>
      <c r="G109" s="32"/>
      <c r="H109" s="32"/>
      <c r="I109" s="50"/>
      <c r="J109" s="50"/>
      <c r="K109" s="3"/>
      <c r="L109" s="5"/>
      <c r="M109" s="32"/>
      <c r="N109" s="3"/>
      <c r="O109" s="3"/>
      <c r="P109" s="6"/>
    </row>
    <row r="110" ht="15.75" customHeight="1">
      <c r="A110" s="3"/>
      <c r="B110" s="32"/>
      <c r="C110" s="32"/>
      <c r="D110" s="32"/>
      <c r="E110" s="32"/>
      <c r="F110" s="32"/>
      <c r="G110" s="32"/>
      <c r="H110" s="32"/>
      <c r="I110" s="50"/>
      <c r="J110" s="50"/>
      <c r="K110" s="3"/>
      <c r="L110" s="5"/>
      <c r="M110" s="32"/>
      <c r="N110" s="3"/>
      <c r="O110" s="3"/>
      <c r="P110" s="6"/>
    </row>
    <row r="111" ht="15.75" customHeight="1">
      <c r="A111" s="3"/>
      <c r="B111" s="32"/>
      <c r="C111" s="32"/>
      <c r="D111" s="32"/>
      <c r="E111" s="32"/>
      <c r="F111" s="32"/>
      <c r="G111" s="32"/>
      <c r="H111" s="32"/>
      <c r="I111" s="50"/>
      <c r="J111" s="50"/>
      <c r="K111" s="3"/>
      <c r="L111" s="5"/>
      <c r="M111" s="32"/>
      <c r="N111" s="3"/>
      <c r="O111" s="3"/>
      <c r="P111" s="6"/>
    </row>
    <row r="112" ht="15.75" customHeight="1">
      <c r="A112" s="3"/>
      <c r="B112" s="32"/>
      <c r="C112" s="32"/>
      <c r="D112" s="32"/>
      <c r="E112" s="32"/>
      <c r="F112" s="32"/>
      <c r="G112" s="32"/>
      <c r="H112" s="32"/>
      <c r="I112" s="50"/>
      <c r="J112" s="50"/>
      <c r="K112" s="3"/>
      <c r="L112" s="5"/>
      <c r="M112" s="32"/>
      <c r="N112" s="3"/>
      <c r="O112" s="3"/>
      <c r="P112" s="6"/>
    </row>
    <row r="113" ht="15.75" customHeight="1">
      <c r="A113" s="3"/>
      <c r="B113" s="32"/>
      <c r="C113" s="32"/>
      <c r="D113" s="32"/>
      <c r="E113" s="32"/>
      <c r="F113" s="32"/>
      <c r="G113" s="32"/>
      <c r="H113" s="32"/>
      <c r="I113" s="50"/>
      <c r="J113" s="50"/>
      <c r="K113" s="3"/>
      <c r="L113" s="5"/>
      <c r="M113" s="32"/>
      <c r="N113" s="3"/>
      <c r="O113" s="3"/>
      <c r="P113" s="6"/>
    </row>
    <row r="114" ht="15.75" customHeight="1">
      <c r="A114" s="3"/>
      <c r="B114" s="32"/>
      <c r="C114" s="32"/>
      <c r="D114" s="32"/>
      <c r="E114" s="32"/>
      <c r="F114" s="32"/>
      <c r="G114" s="32"/>
      <c r="H114" s="32"/>
      <c r="I114" s="50"/>
      <c r="J114" s="50"/>
      <c r="K114" s="3"/>
      <c r="L114" s="5"/>
      <c r="M114" s="32"/>
      <c r="N114" s="3"/>
      <c r="O114" s="3"/>
      <c r="P114" s="6"/>
    </row>
    <row r="115" ht="15.75" customHeight="1">
      <c r="A115" s="3"/>
      <c r="B115" s="32"/>
      <c r="C115" s="32"/>
      <c r="D115" s="32"/>
      <c r="E115" s="32"/>
      <c r="F115" s="32"/>
      <c r="G115" s="32"/>
      <c r="H115" s="32"/>
      <c r="I115" s="50"/>
      <c r="J115" s="50"/>
      <c r="K115" s="3"/>
      <c r="L115" s="5"/>
      <c r="M115" s="32"/>
      <c r="N115" s="3"/>
      <c r="O115" s="3"/>
      <c r="P115" s="6"/>
    </row>
    <row r="116" ht="15.75" customHeight="1">
      <c r="A116" s="3"/>
      <c r="B116" s="32"/>
      <c r="C116" s="32"/>
      <c r="D116" s="32"/>
      <c r="E116" s="32"/>
      <c r="F116" s="32"/>
      <c r="G116" s="32"/>
      <c r="H116" s="32"/>
      <c r="I116" s="50"/>
      <c r="J116" s="50"/>
      <c r="K116" s="3"/>
      <c r="L116" s="5"/>
      <c r="M116" s="32"/>
      <c r="N116" s="3"/>
      <c r="O116" s="3"/>
      <c r="P116" s="6"/>
    </row>
    <row r="117" ht="15.75" customHeight="1">
      <c r="A117" s="3"/>
      <c r="B117" s="32"/>
      <c r="C117" s="32"/>
      <c r="D117" s="32"/>
      <c r="E117" s="32"/>
      <c r="F117" s="32"/>
      <c r="G117" s="32"/>
      <c r="H117" s="32"/>
      <c r="I117" s="50"/>
      <c r="J117" s="50"/>
      <c r="K117" s="3"/>
      <c r="L117" s="5"/>
      <c r="M117" s="32"/>
      <c r="N117" s="3"/>
      <c r="O117" s="3"/>
      <c r="P117" s="6"/>
    </row>
    <row r="118" ht="15.75" customHeight="1">
      <c r="A118" s="3"/>
      <c r="B118" s="32"/>
      <c r="C118" s="32"/>
      <c r="D118" s="32"/>
      <c r="E118" s="32"/>
      <c r="F118" s="32"/>
      <c r="G118" s="32"/>
      <c r="H118" s="32"/>
      <c r="I118" s="50"/>
      <c r="J118" s="50"/>
      <c r="K118" s="3"/>
      <c r="L118" s="5"/>
      <c r="M118" s="32"/>
      <c r="N118" s="3"/>
      <c r="O118" s="3"/>
      <c r="P118" s="6"/>
    </row>
    <row r="119" ht="15.75" customHeight="1">
      <c r="A119" s="3"/>
      <c r="B119" s="32"/>
      <c r="C119" s="32"/>
      <c r="D119" s="32"/>
      <c r="E119" s="32"/>
      <c r="F119" s="32"/>
      <c r="G119" s="32"/>
      <c r="H119" s="32"/>
      <c r="I119" s="50"/>
      <c r="J119" s="50"/>
      <c r="K119" s="3"/>
      <c r="L119" s="5"/>
      <c r="M119" s="32"/>
      <c r="N119" s="3"/>
      <c r="O119" s="3"/>
      <c r="P119" s="6"/>
    </row>
    <row r="120" ht="15.75" customHeight="1">
      <c r="A120" s="3"/>
      <c r="B120" s="32"/>
      <c r="C120" s="32"/>
      <c r="D120" s="32"/>
      <c r="E120" s="32"/>
      <c r="F120" s="32"/>
      <c r="G120" s="32"/>
      <c r="H120" s="32"/>
      <c r="I120" s="50"/>
      <c r="J120" s="50"/>
      <c r="K120" s="3"/>
      <c r="L120" s="5"/>
      <c r="M120" s="32"/>
      <c r="N120" s="3"/>
      <c r="O120" s="3"/>
      <c r="P120" s="6"/>
    </row>
    <row r="121" ht="15.75" customHeight="1">
      <c r="A121" s="3"/>
      <c r="B121" s="32"/>
      <c r="C121" s="32"/>
      <c r="D121" s="32"/>
      <c r="E121" s="32"/>
      <c r="F121" s="32"/>
      <c r="G121" s="32"/>
      <c r="H121" s="32"/>
      <c r="I121" s="50"/>
      <c r="J121" s="50"/>
      <c r="K121" s="3"/>
      <c r="L121" s="5"/>
      <c r="M121" s="32"/>
      <c r="N121" s="3"/>
      <c r="O121" s="3"/>
      <c r="P121" s="6"/>
    </row>
    <row r="122" ht="15.75" customHeight="1">
      <c r="A122" s="3"/>
      <c r="B122" s="32"/>
      <c r="C122" s="32"/>
      <c r="D122" s="32"/>
      <c r="E122" s="32"/>
      <c r="F122" s="32"/>
      <c r="G122" s="32"/>
      <c r="H122" s="32"/>
      <c r="I122" s="50"/>
      <c r="J122" s="50"/>
      <c r="K122" s="3"/>
      <c r="L122" s="5"/>
      <c r="M122" s="32"/>
      <c r="N122" s="3"/>
      <c r="O122" s="3"/>
      <c r="P122" s="6"/>
    </row>
    <row r="123" ht="15.75" customHeight="1">
      <c r="A123" s="3"/>
      <c r="B123" s="32"/>
      <c r="C123" s="32"/>
      <c r="D123" s="32"/>
      <c r="E123" s="32"/>
      <c r="F123" s="32"/>
      <c r="G123" s="32"/>
      <c r="H123" s="32"/>
      <c r="I123" s="50"/>
      <c r="J123" s="50"/>
      <c r="K123" s="3"/>
      <c r="L123" s="5"/>
      <c r="M123" s="32"/>
      <c r="N123" s="3"/>
      <c r="O123" s="3"/>
      <c r="P123" s="6"/>
    </row>
    <row r="124" ht="15.75" customHeight="1">
      <c r="A124" s="3"/>
      <c r="B124" s="32"/>
      <c r="C124" s="32"/>
      <c r="D124" s="32"/>
      <c r="E124" s="32"/>
      <c r="F124" s="32"/>
      <c r="G124" s="32"/>
      <c r="H124" s="32"/>
      <c r="I124" s="50"/>
      <c r="J124" s="50"/>
      <c r="K124" s="3"/>
      <c r="L124" s="5"/>
      <c r="M124" s="32"/>
      <c r="N124" s="3"/>
      <c r="O124" s="3"/>
      <c r="P124" s="6"/>
    </row>
    <row r="125" ht="15.75" customHeight="1">
      <c r="A125" s="3"/>
      <c r="B125" s="32"/>
      <c r="C125" s="32"/>
      <c r="D125" s="32"/>
      <c r="E125" s="32"/>
      <c r="F125" s="32"/>
      <c r="G125" s="32"/>
      <c r="H125" s="32"/>
      <c r="I125" s="50"/>
      <c r="J125" s="50"/>
      <c r="K125" s="3"/>
      <c r="L125" s="5"/>
      <c r="M125" s="32"/>
      <c r="N125" s="3"/>
      <c r="O125" s="3"/>
      <c r="P125" s="6"/>
    </row>
    <row r="126" ht="15.75" customHeight="1">
      <c r="A126" s="3"/>
      <c r="B126" s="32"/>
      <c r="C126" s="32"/>
      <c r="D126" s="32"/>
      <c r="E126" s="32"/>
      <c r="F126" s="32"/>
      <c r="G126" s="32"/>
      <c r="H126" s="32"/>
      <c r="I126" s="50"/>
      <c r="J126" s="50"/>
      <c r="K126" s="3"/>
      <c r="L126" s="5"/>
      <c r="M126" s="32"/>
      <c r="N126" s="3"/>
      <c r="O126" s="3"/>
      <c r="P126" s="6"/>
    </row>
    <row r="127" ht="15.75" customHeight="1">
      <c r="A127" s="3"/>
      <c r="B127" s="32"/>
      <c r="C127" s="32"/>
      <c r="D127" s="32"/>
      <c r="E127" s="32"/>
      <c r="F127" s="32"/>
      <c r="G127" s="32"/>
      <c r="H127" s="32"/>
      <c r="I127" s="50"/>
      <c r="J127" s="50"/>
      <c r="K127" s="3"/>
      <c r="L127" s="5"/>
      <c r="M127" s="32"/>
      <c r="N127" s="3"/>
      <c r="O127" s="3"/>
      <c r="P127" s="6"/>
    </row>
    <row r="128" ht="15.75" customHeight="1">
      <c r="A128" s="3"/>
      <c r="B128" s="32"/>
      <c r="C128" s="32"/>
      <c r="D128" s="32"/>
      <c r="E128" s="32"/>
      <c r="F128" s="32"/>
      <c r="G128" s="32"/>
      <c r="H128" s="32"/>
      <c r="I128" s="50"/>
      <c r="J128" s="50"/>
      <c r="K128" s="3"/>
      <c r="L128" s="5"/>
      <c r="M128" s="32"/>
      <c r="N128" s="3"/>
      <c r="O128" s="3"/>
      <c r="P128" s="6"/>
    </row>
    <row r="129" ht="15.75" customHeight="1">
      <c r="A129" s="3"/>
      <c r="B129" s="32"/>
      <c r="C129" s="32"/>
      <c r="D129" s="32"/>
      <c r="E129" s="32"/>
      <c r="F129" s="32"/>
      <c r="G129" s="32"/>
      <c r="H129" s="32"/>
      <c r="I129" s="50"/>
      <c r="J129" s="50"/>
      <c r="K129" s="3"/>
      <c r="L129" s="5"/>
      <c r="M129" s="32"/>
      <c r="N129" s="3"/>
      <c r="O129" s="3"/>
      <c r="P129" s="6"/>
    </row>
    <row r="130" ht="15.75" customHeight="1">
      <c r="A130" s="3"/>
      <c r="B130" s="32"/>
      <c r="C130" s="32"/>
      <c r="D130" s="32"/>
      <c r="E130" s="32"/>
      <c r="F130" s="32"/>
      <c r="G130" s="32"/>
      <c r="H130" s="32"/>
      <c r="I130" s="50"/>
      <c r="J130" s="50"/>
      <c r="K130" s="3"/>
      <c r="L130" s="5"/>
      <c r="M130" s="32"/>
      <c r="N130" s="3"/>
      <c r="O130" s="3"/>
      <c r="P130" s="6"/>
    </row>
    <row r="131" ht="15.75" customHeight="1">
      <c r="A131" s="3"/>
      <c r="B131" s="32"/>
      <c r="C131" s="32"/>
      <c r="D131" s="32"/>
      <c r="E131" s="32"/>
      <c r="F131" s="32"/>
      <c r="G131" s="32"/>
      <c r="H131" s="32"/>
      <c r="I131" s="50"/>
      <c r="J131" s="50"/>
      <c r="K131" s="3"/>
      <c r="L131" s="5"/>
      <c r="M131" s="32"/>
      <c r="N131" s="3"/>
      <c r="O131" s="3"/>
      <c r="P131" s="6"/>
    </row>
    <row r="132" ht="15.75" customHeight="1">
      <c r="A132" s="3"/>
      <c r="B132" s="32"/>
      <c r="C132" s="32"/>
      <c r="D132" s="32"/>
      <c r="E132" s="32"/>
      <c r="F132" s="32"/>
      <c r="G132" s="32"/>
      <c r="H132" s="32"/>
      <c r="I132" s="50"/>
      <c r="J132" s="50"/>
      <c r="K132" s="3"/>
      <c r="L132" s="5"/>
      <c r="M132" s="32"/>
      <c r="N132" s="3"/>
      <c r="O132" s="3"/>
      <c r="P132" s="6"/>
    </row>
    <row r="133" ht="15.75" customHeight="1">
      <c r="A133" s="3"/>
      <c r="B133" s="32"/>
      <c r="C133" s="32"/>
      <c r="D133" s="32"/>
      <c r="E133" s="32"/>
      <c r="F133" s="32"/>
      <c r="G133" s="32"/>
      <c r="H133" s="32"/>
      <c r="I133" s="50"/>
      <c r="J133" s="50"/>
      <c r="K133" s="3"/>
      <c r="L133" s="5"/>
      <c r="M133" s="32"/>
      <c r="N133" s="3"/>
      <c r="O133" s="3"/>
      <c r="P133" s="6"/>
    </row>
    <row r="134" ht="15.75" customHeight="1">
      <c r="A134" s="3"/>
      <c r="B134" s="32"/>
      <c r="C134" s="32"/>
      <c r="D134" s="32"/>
      <c r="E134" s="32"/>
      <c r="F134" s="32"/>
      <c r="G134" s="32"/>
      <c r="H134" s="32"/>
      <c r="I134" s="50"/>
      <c r="J134" s="50"/>
      <c r="K134" s="3"/>
      <c r="L134" s="5"/>
      <c r="M134" s="32"/>
      <c r="N134" s="3"/>
      <c r="O134" s="3"/>
      <c r="P134" s="6"/>
    </row>
    <row r="135" ht="15.75" customHeight="1">
      <c r="A135" s="3"/>
      <c r="B135" s="32"/>
      <c r="C135" s="32"/>
      <c r="D135" s="32"/>
      <c r="E135" s="32"/>
      <c r="F135" s="32"/>
      <c r="G135" s="32"/>
      <c r="H135" s="32"/>
      <c r="I135" s="50"/>
      <c r="J135" s="50"/>
      <c r="K135" s="3"/>
      <c r="L135" s="5"/>
      <c r="M135" s="32"/>
      <c r="N135" s="3"/>
      <c r="O135" s="3"/>
      <c r="P135" s="6"/>
    </row>
    <row r="136" ht="15.75" customHeight="1">
      <c r="A136" s="3"/>
      <c r="B136" s="32"/>
      <c r="C136" s="32"/>
      <c r="D136" s="32"/>
      <c r="E136" s="32"/>
      <c r="F136" s="32"/>
      <c r="G136" s="32"/>
      <c r="H136" s="32"/>
      <c r="I136" s="50"/>
      <c r="J136" s="50"/>
      <c r="K136" s="3"/>
      <c r="L136" s="5"/>
      <c r="M136" s="32"/>
      <c r="N136" s="3"/>
      <c r="O136" s="3"/>
      <c r="P136" s="6"/>
    </row>
    <row r="137" ht="15.75" customHeight="1">
      <c r="A137" s="3"/>
      <c r="B137" s="32"/>
      <c r="C137" s="32"/>
      <c r="D137" s="32"/>
      <c r="E137" s="32"/>
      <c r="F137" s="32"/>
      <c r="G137" s="32"/>
      <c r="H137" s="32"/>
      <c r="I137" s="50"/>
      <c r="J137" s="50"/>
      <c r="K137" s="3"/>
      <c r="L137" s="5"/>
      <c r="M137" s="32"/>
      <c r="N137" s="3"/>
      <c r="O137" s="3"/>
      <c r="P137" s="6"/>
    </row>
    <row r="138" ht="15.75" customHeight="1">
      <c r="A138" s="3"/>
      <c r="B138" s="32"/>
      <c r="C138" s="32"/>
      <c r="D138" s="32"/>
      <c r="E138" s="32"/>
      <c r="F138" s="32"/>
      <c r="G138" s="32"/>
      <c r="H138" s="32"/>
      <c r="I138" s="50"/>
      <c r="J138" s="50"/>
      <c r="K138" s="3"/>
      <c r="L138" s="5"/>
      <c r="M138" s="32"/>
      <c r="N138" s="3"/>
      <c r="O138" s="3"/>
      <c r="P138" s="6"/>
    </row>
    <row r="139" ht="15.75" customHeight="1">
      <c r="A139" s="3"/>
      <c r="B139" s="32"/>
      <c r="C139" s="32"/>
      <c r="D139" s="32"/>
      <c r="E139" s="32"/>
      <c r="F139" s="32"/>
      <c r="G139" s="32"/>
      <c r="H139" s="32"/>
      <c r="I139" s="50"/>
      <c r="J139" s="50"/>
      <c r="K139" s="3"/>
      <c r="L139" s="5"/>
      <c r="M139" s="32"/>
      <c r="N139" s="3"/>
      <c r="O139" s="3"/>
      <c r="P139" s="6"/>
    </row>
    <row r="140" ht="15.75" customHeight="1">
      <c r="A140" s="3"/>
      <c r="B140" s="32"/>
      <c r="C140" s="32"/>
      <c r="D140" s="32"/>
      <c r="E140" s="32"/>
      <c r="F140" s="32"/>
      <c r="G140" s="32"/>
      <c r="H140" s="32"/>
      <c r="I140" s="50"/>
      <c r="J140" s="50"/>
      <c r="K140" s="3"/>
      <c r="L140" s="5"/>
      <c r="M140" s="32"/>
      <c r="N140" s="3"/>
      <c r="O140" s="3"/>
      <c r="P140" s="6"/>
    </row>
    <row r="141" ht="15.75" customHeight="1">
      <c r="A141" s="3"/>
      <c r="B141" s="32"/>
      <c r="C141" s="32"/>
      <c r="D141" s="32"/>
      <c r="E141" s="32"/>
      <c r="F141" s="32"/>
      <c r="G141" s="32"/>
      <c r="H141" s="32"/>
      <c r="I141" s="50"/>
      <c r="J141" s="50"/>
      <c r="K141" s="3"/>
      <c r="L141" s="5"/>
      <c r="M141" s="32"/>
      <c r="N141" s="3"/>
      <c r="O141" s="3"/>
      <c r="P141" s="6"/>
    </row>
    <row r="142" ht="15.75" customHeight="1">
      <c r="A142" s="3"/>
      <c r="B142" s="32"/>
      <c r="C142" s="32"/>
      <c r="D142" s="32"/>
      <c r="E142" s="32"/>
      <c r="F142" s="32"/>
      <c r="G142" s="32"/>
      <c r="H142" s="32"/>
      <c r="I142" s="50"/>
      <c r="J142" s="50"/>
      <c r="K142" s="3"/>
      <c r="L142" s="5"/>
      <c r="M142" s="32"/>
      <c r="N142" s="3"/>
      <c r="O142" s="3"/>
      <c r="P142" s="6"/>
    </row>
    <row r="143" ht="15.75" customHeight="1">
      <c r="A143" s="3"/>
      <c r="B143" s="32"/>
      <c r="C143" s="32"/>
      <c r="D143" s="32"/>
      <c r="E143" s="32"/>
      <c r="F143" s="32"/>
      <c r="G143" s="32"/>
      <c r="H143" s="32"/>
      <c r="I143" s="50"/>
      <c r="J143" s="50"/>
      <c r="K143" s="3"/>
      <c r="L143" s="5"/>
      <c r="M143" s="32"/>
      <c r="N143" s="3"/>
      <c r="O143" s="3"/>
      <c r="P143" s="6"/>
    </row>
    <row r="144" ht="15.75" customHeight="1">
      <c r="A144" s="3"/>
      <c r="B144" s="32"/>
      <c r="C144" s="32"/>
      <c r="D144" s="32"/>
      <c r="E144" s="32"/>
      <c r="F144" s="32"/>
      <c r="G144" s="32"/>
      <c r="H144" s="32"/>
      <c r="I144" s="50"/>
      <c r="J144" s="50"/>
      <c r="K144" s="3"/>
      <c r="L144" s="5"/>
      <c r="M144" s="32"/>
      <c r="N144" s="3"/>
      <c r="O144" s="3"/>
      <c r="P144" s="6"/>
    </row>
    <row r="145" ht="15.75" customHeight="1">
      <c r="A145" s="3"/>
      <c r="B145" s="32"/>
      <c r="C145" s="32"/>
      <c r="D145" s="32"/>
      <c r="E145" s="32"/>
      <c r="F145" s="32"/>
      <c r="G145" s="32"/>
      <c r="H145" s="32"/>
      <c r="I145" s="50"/>
      <c r="J145" s="50"/>
      <c r="K145" s="3"/>
      <c r="L145" s="5"/>
      <c r="M145" s="32"/>
      <c r="N145" s="3"/>
      <c r="O145" s="3"/>
      <c r="P145" s="6"/>
    </row>
    <row r="146" ht="15.75" customHeight="1">
      <c r="A146" s="3"/>
      <c r="B146" s="32"/>
      <c r="C146" s="32"/>
      <c r="D146" s="32"/>
      <c r="E146" s="32"/>
      <c r="F146" s="32"/>
      <c r="G146" s="32"/>
      <c r="H146" s="32"/>
      <c r="I146" s="50"/>
      <c r="J146" s="50"/>
      <c r="K146" s="3"/>
      <c r="L146" s="5"/>
      <c r="M146" s="32"/>
      <c r="N146" s="3"/>
      <c r="O146" s="3"/>
      <c r="P146" s="6"/>
    </row>
    <row r="147" ht="15.75" customHeight="1">
      <c r="A147" s="3"/>
      <c r="B147" s="32"/>
      <c r="C147" s="32"/>
      <c r="D147" s="32"/>
      <c r="E147" s="32"/>
      <c r="F147" s="32"/>
      <c r="G147" s="32"/>
      <c r="H147" s="32"/>
      <c r="I147" s="50"/>
      <c r="J147" s="50"/>
      <c r="K147" s="3"/>
      <c r="L147" s="5"/>
      <c r="M147" s="32"/>
      <c r="N147" s="3"/>
      <c r="O147" s="3"/>
      <c r="P147" s="6"/>
    </row>
    <row r="148" ht="15.75" customHeight="1">
      <c r="A148" s="3"/>
      <c r="B148" s="32"/>
      <c r="C148" s="32"/>
      <c r="D148" s="32"/>
      <c r="E148" s="32"/>
      <c r="F148" s="32"/>
      <c r="G148" s="32"/>
      <c r="H148" s="32"/>
      <c r="I148" s="50"/>
      <c r="J148" s="50"/>
      <c r="K148" s="3"/>
      <c r="L148" s="5"/>
      <c r="M148" s="32"/>
      <c r="N148" s="3"/>
      <c r="O148" s="3"/>
      <c r="P148" s="6"/>
    </row>
    <row r="149" ht="15.75" customHeight="1">
      <c r="A149" s="3"/>
      <c r="B149" s="32"/>
      <c r="C149" s="32"/>
      <c r="D149" s="32"/>
      <c r="E149" s="32"/>
      <c r="F149" s="32"/>
      <c r="G149" s="32"/>
      <c r="H149" s="32"/>
      <c r="I149" s="50"/>
      <c r="J149" s="50"/>
      <c r="K149" s="3"/>
      <c r="L149" s="5"/>
      <c r="M149" s="32"/>
      <c r="N149" s="3"/>
      <c r="O149" s="3"/>
      <c r="P149" s="6"/>
    </row>
    <row r="150" ht="15.75" customHeight="1">
      <c r="A150" s="3"/>
      <c r="B150" s="32"/>
      <c r="C150" s="32"/>
      <c r="D150" s="32"/>
      <c r="E150" s="32"/>
      <c r="F150" s="32"/>
      <c r="G150" s="32"/>
      <c r="H150" s="32"/>
      <c r="I150" s="50"/>
      <c r="J150" s="50"/>
      <c r="K150" s="3"/>
      <c r="L150" s="5"/>
      <c r="M150" s="32"/>
      <c r="N150" s="3"/>
      <c r="O150" s="3"/>
      <c r="P150" s="6"/>
    </row>
    <row r="151" ht="15.75" customHeight="1">
      <c r="A151" s="3"/>
      <c r="B151" s="32"/>
      <c r="C151" s="32"/>
      <c r="D151" s="32"/>
      <c r="E151" s="32"/>
      <c r="F151" s="32"/>
      <c r="G151" s="32"/>
      <c r="H151" s="32"/>
      <c r="I151" s="50"/>
      <c r="J151" s="50"/>
      <c r="K151" s="3"/>
      <c r="L151" s="5"/>
      <c r="M151" s="32"/>
      <c r="N151" s="3"/>
      <c r="O151" s="3"/>
      <c r="P151" s="6"/>
    </row>
    <row r="152" ht="15.75" customHeight="1">
      <c r="A152" s="3"/>
      <c r="B152" s="32"/>
      <c r="C152" s="32"/>
      <c r="D152" s="32"/>
      <c r="E152" s="32"/>
      <c r="F152" s="32"/>
      <c r="G152" s="32"/>
      <c r="H152" s="32"/>
      <c r="I152" s="50"/>
      <c r="J152" s="50"/>
      <c r="K152" s="3"/>
      <c r="L152" s="5"/>
      <c r="M152" s="32"/>
      <c r="N152" s="3"/>
      <c r="O152" s="3"/>
      <c r="P152" s="6"/>
    </row>
    <row r="153" ht="15.75" customHeight="1">
      <c r="A153" s="3"/>
      <c r="B153" s="32"/>
      <c r="C153" s="32"/>
      <c r="D153" s="32"/>
      <c r="E153" s="32"/>
      <c r="F153" s="32"/>
      <c r="G153" s="32"/>
      <c r="H153" s="32"/>
      <c r="I153" s="50"/>
      <c r="J153" s="50"/>
      <c r="K153" s="3"/>
      <c r="L153" s="5"/>
      <c r="M153" s="32"/>
      <c r="N153" s="3"/>
      <c r="O153" s="3"/>
      <c r="P153" s="6"/>
    </row>
    <row r="154" ht="15.75" customHeight="1">
      <c r="A154" s="3"/>
      <c r="B154" s="32"/>
      <c r="C154" s="32"/>
      <c r="D154" s="32"/>
      <c r="E154" s="32"/>
      <c r="F154" s="32"/>
      <c r="G154" s="32"/>
      <c r="H154" s="32"/>
      <c r="I154" s="50"/>
      <c r="J154" s="50"/>
      <c r="K154" s="3"/>
      <c r="L154" s="5"/>
      <c r="M154" s="32"/>
      <c r="N154" s="3"/>
      <c r="O154" s="3"/>
      <c r="P154" s="6"/>
    </row>
    <row r="155" ht="15.75" customHeight="1">
      <c r="A155" s="3"/>
      <c r="B155" s="32"/>
      <c r="C155" s="32"/>
      <c r="D155" s="32"/>
      <c r="E155" s="32"/>
      <c r="F155" s="32"/>
      <c r="G155" s="32"/>
      <c r="H155" s="32"/>
      <c r="I155" s="50"/>
      <c r="J155" s="50"/>
      <c r="K155" s="3"/>
      <c r="L155" s="5"/>
      <c r="M155" s="32"/>
      <c r="N155" s="3"/>
      <c r="O155" s="3"/>
      <c r="P155" s="6"/>
    </row>
    <row r="156" ht="15.75" customHeight="1">
      <c r="A156" s="3"/>
      <c r="B156" s="32"/>
      <c r="C156" s="32"/>
      <c r="D156" s="32"/>
      <c r="E156" s="32"/>
      <c r="F156" s="32"/>
      <c r="G156" s="32"/>
      <c r="H156" s="32"/>
      <c r="I156" s="50"/>
      <c r="J156" s="50"/>
      <c r="K156" s="3"/>
      <c r="L156" s="5"/>
      <c r="M156" s="32"/>
      <c r="N156" s="3"/>
      <c r="O156" s="3"/>
      <c r="P156" s="6"/>
    </row>
    <row r="157" ht="15.75" customHeight="1">
      <c r="A157" s="3"/>
      <c r="B157" s="32"/>
      <c r="C157" s="32"/>
      <c r="D157" s="32"/>
      <c r="E157" s="32"/>
      <c r="F157" s="32"/>
      <c r="G157" s="32"/>
      <c r="H157" s="32"/>
      <c r="I157" s="50"/>
      <c r="J157" s="50"/>
      <c r="K157" s="3"/>
      <c r="L157" s="5"/>
      <c r="M157" s="32"/>
      <c r="N157" s="3"/>
      <c r="O157" s="3"/>
      <c r="P157" s="6"/>
    </row>
    <row r="158" ht="15.75" customHeight="1">
      <c r="A158" s="3"/>
      <c r="B158" s="32"/>
      <c r="C158" s="32"/>
      <c r="D158" s="32"/>
      <c r="E158" s="32"/>
      <c r="F158" s="32"/>
      <c r="G158" s="32"/>
      <c r="H158" s="32"/>
      <c r="I158" s="50"/>
      <c r="J158" s="50"/>
      <c r="K158" s="3"/>
      <c r="L158" s="5"/>
      <c r="M158" s="32"/>
      <c r="N158" s="3"/>
      <c r="O158" s="3"/>
      <c r="P158" s="6"/>
    </row>
    <row r="159" ht="15.75" customHeight="1">
      <c r="A159" s="3"/>
      <c r="B159" s="32"/>
      <c r="C159" s="32"/>
      <c r="D159" s="32"/>
      <c r="E159" s="32"/>
      <c r="F159" s="32"/>
      <c r="G159" s="32"/>
      <c r="H159" s="32"/>
      <c r="I159" s="50"/>
      <c r="J159" s="50"/>
      <c r="K159" s="3"/>
      <c r="L159" s="5"/>
      <c r="M159" s="32"/>
      <c r="N159" s="3"/>
      <c r="O159" s="3"/>
      <c r="P159" s="6"/>
    </row>
    <row r="160" ht="15.75" customHeight="1">
      <c r="A160" s="3"/>
      <c r="B160" s="32"/>
      <c r="C160" s="32"/>
      <c r="D160" s="32"/>
      <c r="E160" s="32"/>
      <c r="F160" s="32"/>
      <c r="G160" s="32"/>
      <c r="H160" s="32"/>
      <c r="I160" s="50"/>
      <c r="J160" s="50"/>
      <c r="K160" s="3"/>
      <c r="L160" s="5"/>
      <c r="M160" s="32"/>
      <c r="N160" s="3"/>
      <c r="O160" s="3"/>
      <c r="P160" s="6"/>
    </row>
    <row r="161" ht="15.75" customHeight="1">
      <c r="A161" s="3"/>
      <c r="B161" s="32"/>
      <c r="C161" s="32"/>
      <c r="D161" s="32"/>
      <c r="E161" s="32"/>
      <c r="F161" s="32"/>
      <c r="G161" s="32"/>
      <c r="H161" s="32"/>
      <c r="I161" s="50"/>
      <c r="J161" s="50"/>
      <c r="K161" s="3"/>
      <c r="L161" s="5"/>
      <c r="M161" s="32"/>
      <c r="N161" s="3"/>
      <c r="O161" s="3"/>
      <c r="P161" s="6"/>
    </row>
    <row r="162" ht="15.75" customHeight="1">
      <c r="A162" s="3"/>
      <c r="B162" s="32"/>
      <c r="C162" s="32"/>
      <c r="D162" s="32"/>
      <c r="E162" s="32"/>
      <c r="F162" s="32"/>
      <c r="G162" s="32"/>
      <c r="H162" s="32"/>
      <c r="I162" s="50"/>
      <c r="J162" s="50"/>
      <c r="K162" s="3"/>
      <c r="L162" s="5"/>
      <c r="M162" s="32"/>
      <c r="N162" s="3"/>
      <c r="O162" s="3"/>
      <c r="P162" s="6"/>
    </row>
    <row r="163" ht="15.75" customHeight="1">
      <c r="A163" s="3"/>
      <c r="B163" s="32"/>
      <c r="C163" s="32"/>
      <c r="D163" s="32"/>
      <c r="E163" s="32"/>
      <c r="F163" s="32"/>
      <c r="G163" s="32"/>
      <c r="H163" s="32"/>
      <c r="I163" s="50"/>
      <c r="J163" s="50"/>
      <c r="K163" s="3"/>
      <c r="L163" s="5"/>
      <c r="M163" s="32"/>
      <c r="N163" s="3"/>
      <c r="O163" s="3"/>
      <c r="P163" s="6"/>
    </row>
    <row r="164" ht="15.75" customHeight="1">
      <c r="A164" s="3"/>
      <c r="B164" s="32"/>
      <c r="C164" s="32"/>
      <c r="D164" s="32"/>
      <c r="E164" s="32"/>
      <c r="F164" s="32"/>
      <c r="G164" s="32"/>
      <c r="H164" s="32"/>
      <c r="I164" s="50"/>
      <c r="J164" s="50"/>
      <c r="K164" s="3"/>
      <c r="L164" s="5"/>
      <c r="M164" s="32"/>
      <c r="N164" s="3"/>
      <c r="O164" s="3"/>
      <c r="P164" s="6"/>
    </row>
    <row r="165" ht="15.75" customHeight="1">
      <c r="A165" s="3"/>
      <c r="B165" s="32"/>
      <c r="C165" s="32"/>
      <c r="D165" s="32"/>
      <c r="E165" s="32"/>
      <c r="F165" s="32"/>
      <c r="G165" s="32"/>
      <c r="H165" s="32"/>
      <c r="I165" s="50"/>
      <c r="J165" s="50"/>
      <c r="K165" s="3"/>
      <c r="L165" s="5"/>
      <c r="M165" s="32"/>
      <c r="N165" s="3"/>
      <c r="O165" s="3"/>
      <c r="P165" s="6"/>
    </row>
    <row r="166" ht="15.75" customHeight="1">
      <c r="A166" s="3"/>
      <c r="B166" s="32"/>
      <c r="C166" s="32"/>
      <c r="D166" s="32"/>
      <c r="E166" s="32"/>
      <c r="F166" s="32"/>
      <c r="G166" s="32"/>
      <c r="H166" s="32"/>
      <c r="I166" s="50"/>
      <c r="J166" s="50"/>
      <c r="K166" s="3"/>
      <c r="L166" s="5"/>
      <c r="M166" s="32"/>
      <c r="N166" s="3"/>
      <c r="O166" s="3"/>
      <c r="P166" s="6"/>
    </row>
    <row r="167" ht="15.75" customHeight="1">
      <c r="A167" s="3"/>
      <c r="B167" s="32"/>
      <c r="C167" s="32"/>
      <c r="D167" s="32"/>
      <c r="E167" s="32"/>
      <c r="F167" s="32"/>
      <c r="G167" s="32"/>
      <c r="H167" s="32"/>
      <c r="I167" s="50"/>
      <c r="J167" s="50"/>
      <c r="K167" s="3"/>
      <c r="L167" s="5"/>
      <c r="M167" s="32"/>
      <c r="N167" s="3"/>
      <c r="O167" s="3"/>
      <c r="P167" s="6"/>
    </row>
    <row r="168" ht="15.75" customHeight="1">
      <c r="A168" s="3"/>
      <c r="B168" s="32"/>
      <c r="C168" s="32"/>
      <c r="D168" s="32"/>
      <c r="E168" s="32"/>
      <c r="F168" s="32"/>
      <c r="G168" s="32"/>
      <c r="H168" s="32"/>
      <c r="I168" s="50"/>
      <c r="J168" s="50"/>
      <c r="K168" s="3"/>
      <c r="L168" s="5"/>
      <c r="M168" s="32"/>
      <c r="N168" s="3"/>
      <c r="O168" s="3"/>
      <c r="P168" s="6"/>
    </row>
    <row r="169" ht="15.75" customHeight="1">
      <c r="A169" s="3"/>
      <c r="B169" s="32"/>
      <c r="C169" s="32"/>
      <c r="D169" s="32"/>
      <c r="E169" s="32"/>
      <c r="F169" s="32"/>
      <c r="G169" s="32"/>
      <c r="H169" s="32"/>
      <c r="I169" s="50"/>
      <c r="J169" s="50"/>
      <c r="K169" s="3"/>
      <c r="L169" s="5"/>
      <c r="M169" s="32"/>
      <c r="N169" s="3"/>
      <c r="O169" s="3"/>
      <c r="P169" s="6"/>
    </row>
    <row r="170" ht="15.75" customHeight="1">
      <c r="A170" s="3"/>
      <c r="B170" s="32"/>
      <c r="C170" s="32"/>
      <c r="D170" s="32"/>
      <c r="E170" s="32"/>
      <c r="F170" s="32"/>
      <c r="G170" s="32"/>
      <c r="H170" s="32"/>
      <c r="I170" s="50"/>
      <c r="J170" s="50"/>
      <c r="K170" s="3"/>
      <c r="L170" s="5"/>
      <c r="M170" s="32"/>
      <c r="N170" s="3"/>
      <c r="O170" s="3"/>
      <c r="P170" s="6"/>
    </row>
    <row r="171" ht="15.75" customHeight="1">
      <c r="A171" s="3"/>
      <c r="B171" s="32"/>
      <c r="C171" s="32"/>
      <c r="D171" s="32"/>
      <c r="E171" s="32"/>
      <c r="F171" s="32"/>
      <c r="G171" s="32"/>
      <c r="H171" s="32"/>
      <c r="I171" s="50"/>
      <c r="J171" s="50"/>
      <c r="K171" s="3"/>
      <c r="L171" s="5"/>
      <c r="M171" s="32"/>
      <c r="N171" s="3"/>
      <c r="O171" s="3"/>
      <c r="P171" s="6"/>
    </row>
    <row r="172" ht="15.75" customHeight="1">
      <c r="A172" s="3"/>
      <c r="B172" s="32"/>
      <c r="C172" s="32"/>
      <c r="D172" s="32"/>
      <c r="E172" s="32"/>
      <c r="F172" s="32"/>
      <c r="G172" s="32"/>
      <c r="H172" s="32"/>
      <c r="I172" s="50"/>
      <c r="J172" s="50"/>
      <c r="K172" s="3"/>
      <c r="L172" s="5"/>
      <c r="M172" s="32"/>
      <c r="N172" s="3"/>
      <c r="O172" s="3"/>
      <c r="P172" s="6"/>
    </row>
    <row r="173" ht="15.75" customHeight="1">
      <c r="A173" s="3"/>
      <c r="B173" s="32"/>
      <c r="C173" s="32"/>
      <c r="D173" s="32"/>
      <c r="E173" s="32"/>
      <c r="F173" s="32"/>
      <c r="G173" s="32"/>
      <c r="H173" s="32"/>
      <c r="I173" s="50"/>
      <c r="J173" s="50"/>
      <c r="K173" s="3"/>
      <c r="L173" s="5"/>
      <c r="M173" s="32"/>
      <c r="N173" s="3"/>
      <c r="O173" s="3"/>
      <c r="P173" s="6"/>
    </row>
    <row r="174" ht="15.75" customHeight="1">
      <c r="A174" s="3"/>
      <c r="B174" s="32"/>
      <c r="C174" s="32"/>
      <c r="D174" s="32"/>
      <c r="E174" s="32"/>
      <c r="F174" s="32"/>
      <c r="G174" s="32"/>
      <c r="H174" s="32"/>
      <c r="I174" s="50"/>
      <c r="J174" s="50"/>
      <c r="K174" s="3"/>
      <c r="L174" s="5"/>
      <c r="M174" s="32"/>
      <c r="N174" s="3"/>
      <c r="O174" s="3"/>
      <c r="P174" s="6"/>
    </row>
    <row r="175" ht="15.75" customHeight="1">
      <c r="A175" s="3"/>
      <c r="B175" s="32"/>
      <c r="C175" s="32"/>
      <c r="D175" s="32"/>
      <c r="E175" s="32"/>
      <c r="F175" s="32"/>
      <c r="G175" s="32"/>
      <c r="H175" s="32"/>
      <c r="I175" s="50"/>
      <c r="J175" s="50"/>
      <c r="K175" s="3"/>
      <c r="L175" s="5"/>
      <c r="M175" s="32"/>
      <c r="N175" s="3"/>
      <c r="O175" s="3"/>
      <c r="P175" s="6"/>
    </row>
    <row r="176" ht="15.75" customHeight="1">
      <c r="A176" s="3"/>
      <c r="B176" s="32"/>
      <c r="C176" s="32"/>
      <c r="D176" s="32"/>
      <c r="E176" s="32"/>
      <c r="F176" s="32"/>
      <c r="G176" s="32"/>
      <c r="H176" s="32"/>
      <c r="I176" s="50"/>
      <c r="J176" s="50"/>
      <c r="K176" s="3"/>
      <c r="L176" s="5"/>
      <c r="M176" s="32"/>
      <c r="N176" s="3"/>
      <c r="O176" s="3"/>
      <c r="P176" s="6"/>
    </row>
    <row r="177" ht="15.75" customHeight="1">
      <c r="A177" s="3"/>
      <c r="B177" s="32"/>
      <c r="C177" s="32"/>
      <c r="D177" s="32"/>
      <c r="E177" s="32"/>
      <c r="F177" s="32"/>
      <c r="G177" s="32"/>
      <c r="H177" s="32"/>
      <c r="I177" s="50"/>
      <c r="J177" s="50"/>
      <c r="K177" s="3"/>
      <c r="L177" s="5"/>
      <c r="M177" s="32"/>
      <c r="N177" s="3"/>
      <c r="O177" s="3"/>
      <c r="P177" s="6"/>
    </row>
    <row r="178" ht="15.75" customHeight="1">
      <c r="A178" s="3"/>
      <c r="B178" s="32"/>
      <c r="C178" s="32"/>
      <c r="D178" s="32"/>
      <c r="E178" s="32"/>
      <c r="F178" s="32"/>
      <c r="G178" s="32"/>
      <c r="H178" s="32"/>
      <c r="I178" s="50"/>
      <c r="J178" s="50"/>
      <c r="K178" s="3"/>
      <c r="L178" s="5"/>
      <c r="M178" s="32"/>
      <c r="N178" s="3"/>
      <c r="O178" s="3"/>
      <c r="P178" s="6"/>
    </row>
    <row r="179" ht="15.75" customHeight="1">
      <c r="A179" s="3"/>
      <c r="B179" s="32"/>
      <c r="C179" s="32"/>
      <c r="D179" s="32"/>
      <c r="E179" s="32"/>
      <c r="F179" s="32"/>
      <c r="G179" s="32"/>
      <c r="H179" s="32"/>
      <c r="I179" s="50"/>
      <c r="J179" s="50"/>
      <c r="K179" s="3"/>
      <c r="L179" s="5"/>
      <c r="M179" s="32"/>
      <c r="N179" s="3"/>
      <c r="O179" s="3"/>
      <c r="P179" s="6"/>
    </row>
    <row r="180" ht="15.75" customHeight="1">
      <c r="A180" s="3"/>
      <c r="B180" s="32"/>
      <c r="C180" s="32"/>
      <c r="D180" s="32"/>
      <c r="E180" s="32"/>
      <c r="F180" s="32"/>
      <c r="G180" s="32"/>
      <c r="H180" s="32"/>
      <c r="I180" s="50"/>
      <c r="J180" s="50"/>
      <c r="K180" s="3"/>
      <c r="L180" s="5"/>
      <c r="M180" s="32"/>
      <c r="N180" s="3"/>
      <c r="O180" s="3"/>
      <c r="P180" s="6"/>
    </row>
    <row r="181" ht="15.75" customHeight="1">
      <c r="A181" s="3"/>
      <c r="B181" s="32"/>
      <c r="C181" s="32"/>
      <c r="D181" s="32"/>
      <c r="E181" s="32"/>
      <c r="F181" s="32"/>
      <c r="G181" s="32"/>
      <c r="H181" s="32"/>
      <c r="I181" s="50"/>
      <c r="J181" s="50"/>
      <c r="K181" s="3"/>
      <c r="L181" s="5"/>
      <c r="M181" s="32"/>
      <c r="N181" s="3"/>
      <c r="O181" s="3"/>
      <c r="P181" s="6"/>
    </row>
    <row r="182" ht="15.75" customHeight="1">
      <c r="A182" s="3"/>
      <c r="B182" s="32"/>
      <c r="C182" s="32"/>
      <c r="D182" s="32"/>
      <c r="E182" s="32"/>
      <c r="F182" s="32"/>
      <c r="G182" s="32"/>
      <c r="H182" s="32"/>
      <c r="I182" s="50"/>
      <c r="J182" s="50"/>
      <c r="K182" s="3"/>
      <c r="L182" s="5"/>
      <c r="M182" s="32"/>
      <c r="N182" s="3"/>
      <c r="O182" s="3"/>
      <c r="P182" s="6"/>
    </row>
    <row r="183" ht="15.75" customHeight="1">
      <c r="A183" s="3"/>
      <c r="B183" s="32"/>
      <c r="C183" s="32"/>
      <c r="D183" s="32"/>
      <c r="E183" s="32"/>
      <c r="F183" s="32"/>
      <c r="G183" s="32"/>
      <c r="H183" s="32"/>
      <c r="I183" s="50"/>
      <c r="J183" s="50"/>
      <c r="K183" s="3"/>
      <c r="L183" s="5"/>
      <c r="M183" s="32"/>
      <c r="N183" s="3"/>
      <c r="O183" s="3"/>
      <c r="P183" s="6"/>
    </row>
    <row r="184" ht="15.75" customHeight="1">
      <c r="A184" s="3"/>
      <c r="B184" s="32"/>
      <c r="C184" s="32"/>
      <c r="D184" s="32"/>
      <c r="E184" s="32"/>
      <c r="F184" s="32"/>
      <c r="G184" s="32"/>
      <c r="H184" s="32"/>
      <c r="I184" s="50"/>
      <c r="J184" s="50"/>
      <c r="K184" s="3"/>
      <c r="L184" s="5"/>
      <c r="M184" s="32"/>
      <c r="N184" s="3"/>
      <c r="O184" s="3"/>
      <c r="P184" s="6"/>
    </row>
    <row r="185" ht="15.75" customHeight="1">
      <c r="A185" s="3"/>
      <c r="B185" s="32"/>
      <c r="C185" s="32"/>
      <c r="D185" s="32"/>
      <c r="E185" s="32"/>
      <c r="F185" s="32"/>
      <c r="G185" s="32"/>
      <c r="H185" s="32"/>
      <c r="I185" s="50"/>
      <c r="J185" s="50"/>
      <c r="K185" s="3"/>
      <c r="L185" s="5"/>
      <c r="M185" s="32"/>
      <c r="N185" s="3"/>
      <c r="O185" s="3"/>
      <c r="P185" s="6"/>
    </row>
    <row r="186" ht="15.75" customHeight="1">
      <c r="A186" s="3"/>
      <c r="B186" s="32"/>
      <c r="C186" s="32"/>
      <c r="D186" s="32"/>
      <c r="E186" s="32"/>
      <c r="F186" s="32"/>
      <c r="G186" s="32"/>
      <c r="H186" s="32"/>
      <c r="I186" s="50"/>
      <c r="J186" s="50"/>
      <c r="K186" s="3"/>
      <c r="L186" s="5"/>
      <c r="M186" s="32"/>
      <c r="N186" s="3"/>
      <c r="O186" s="3"/>
      <c r="P186" s="6"/>
    </row>
    <row r="187" ht="15.75" customHeight="1">
      <c r="A187" s="3"/>
      <c r="B187" s="32"/>
      <c r="C187" s="32"/>
      <c r="D187" s="32"/>
      <c r="E187" s="32"/>
      <c r="F187" s="32"/>
      <c r="G187" s="32"/>
      <c r="H187" s="32"/>
      <c r="I187" s="50"/>
      <c r="J187" s="50"/>
      <c r="K187" s="3"/>
      <c r="L187" s="5"/>
      <c r="M187" s="32"/>
      <c r="N187" s="3"/>
      <c r="O187" s="3"/>
      <c r="P187" s="6"/>
    </row>
    <row r="188" ht="15.75" customHeight="1">
      <c r="A188" s="3"/>
      <c r="B188" s="32"/>
      <c r="C188" s="32"/>
      <c r="D188" s="32"/>
      <c r="E188" s="32"/>
      <c r="F188" s="32"/>
      <c r="G188" s="32"/>
      <c r="H188" s="32"/>
      <c r="I188" s="50"/>
      <c r="J188" s="50"/>
      <c r="K188" s="3"/>
      <c r="L188" s="5"/>
      <c r="M188" s="32"/>
      <c r="N188" s="3"/>
      <c r="O188" s="3"/>
      <c r="P188" s="6"/>
    </row>
    <row r="189" ht="15.75" customHeight="1">
      <c r="A189" s="3"/>
      <c r="B189" s="32"/>
      <c r="C189" s="32"/>
      <c r="D189" s="32"/>
      <c r="E189" s="32"/>
      <c r="F189" s="32"/>
      <c r="G189" s="32"/>
      <c r="H189" s="32"/>
      <c r="I189" s="50"/>
      <c r="J189" s="50"/>
      <c r="K189" s="3"/>
      <c r="L189" s="5"/>
      <c r="M189" s="32"/>
      <c r="N189" s="3"/>
      <c r="O189" s="3"/>
      <c r="P189" s="6"/>
    </row>
    <row r="190" ht="15.75" customHeight="1">
      <c r="A190" s="3"/>
      <c r="B190" s="32"/>
      <c r="C190" s="32"/>
      <c r="D190" s="32"/>
      <c r="E190" s="32"/>
      <c r="F190" s="32"/>
      <c r="G190" s="32"/>
      <c r="H190" s="32"/>
      <c r="I190" s="50"/>
      <c r="J190" s="50"/>
      <c r="K190" s="3"/>
      <c r="L190" s="5"/>
      <c r="M190" s="32"/>
      <c r="N190" s="3"/>
      <c r="O190" s="3"/>
      <c r="P190" s="6"/>
    </row>
    <row r="191" ht="15.75" customHeight="1">
      <c r="A191" s="3"/>
      <c r="B191" s="32"/>
      <c r="C191" s="32"/>
      <c r="D191" s="32"/>
      <c r="E191" s="32"/>
      <c r="F191" s="32"/>
      <c r="G191" s="32"/>
      <c r="H191" s="32"/>
      <c r="I191" s="50"/>
      <c r="J191" s="50"/>
      <c r="K191" s="3"/>
      <c r="L191" s="5"/>
      <c r="M191" s="32"/>
      <c r="N191" s="3"/>
      <c r="O191" s="3"/>
      <c r="P191" s="6"/>
    </row>
    <row r="192" ht="15.75" customHeight="1">
      <c r="A192" s="3"/>
      <c r="B192" s="32"/>
      <c r="C192" s="32"/>
      <c r="D192" s="32"/>
      <c r="E192" s="32"/>
      <c r="F192" s="32"/>
      <c r="G192" s="32"/>
      <c r="H192" s="32"/>
      <c r="I192" s="50"/>
      <c r="J192" s="50"/>
      <c r="K192" s="3"/>
      <c r="L192" s="5"/>
      <c r="M192" s="32"/>
      <c r="N192" s="3"/>
      <c r="O192" s="3"/>
      <c r="P192" s="6"/>
    </row>
    <row r="193" ht="15.75" customHeight="1">
      <c r="A193" s="3"/>
      <c r="B193" s="32"/>
      <c r="C193" s="32"/>
      <c r="D193" s="32"/>
      <c r="E193" s="32"/>
      <c r="F193" s="32"/>
      <c r="G193" s="32"/>
      <c r="H193" s="32"/>
      <c r="I193" s="50"/>
      <c r="J193" s="50"/>
      <c r="K193" s="3"/>
      <c r="L193" s="5"/>
      <c r="M193" s="32"/>
      <c r="N193" s="3"/>
      <c r="O193" s="3"/>
      <c r="P193" s="6"/>
    </row>
    <row r="194" ht="15.75" customHeight="1">
      <c r="A194" s="3"/>
      <c r="B194" s="32"/>
      <c r="C194" s="32"/>
      <c r="D194" s="32"/>
      <c r="E194" s="32"/>
      <c r="F194" s="32"/>
      <c r="G194" s="32"/>
      <c r="H194" s="32"/>
      <c r="I194" s="50"/>
      <c r="J194" s="50"/>
      <c r="K194" s="3"/>
      <c r="L194" s="5"/>
      <c r="M194" s="32"/>
      <c r="N194" s="3"/>
      <c r="O194" s="3"/>
      <c r="P194" s="6"/>
    </row>
    <row r="195" ht="15.75" customHeight="1">
      <c r="A195" s="3"/>
      <c r="B195" s="32"/>
      <c r="C195" s="32"/>
      <c r="D195" s="32"/>
      <c r="E195" s="32"/>
      <c r="F195" s="32"/>
      <c r="G195" s="32"/>
      <c r="H195" s="32"/>
      <c r="I195" s="50"/>
      <c r="J195" s="50"/>
      <c r="K195" s="3"/>
      <c r="L195" s="5"/>
      <c r="M195" s="32"/>
      <c r="N195" s="3"/>
      <c r="O195" s="3"/>
      <c r="P195" s="6"/>
    </row>
    <row r="196" ht="15.75" customHeight="1">
      <c r="A196" s="3"/>
      <c r="B196" s="32"/>
      <c r="C196" s="32"/>
      <c r="D196" s="32"/>
      <c r="E196" s="32"/>
      <c r="F196" s="32"/>
      <c r="G196" s="32"/>
      <c r="H196" s="32"/>
      <c r="I196" s="50"/>
      <c r="J196" s="50"/>
      <c r="K196" s="3"/>
      <c r="L196" s="5"/>
      <c r="M196" s="32"/>
      <c r="N196" s="3"/>
      <c r="O196" s="3"/>
      <c r="P196" s="6"/>
    </row>
    <row r="197" ht="15.75" customHeight="1">
      <c r="A197" s="3"/>
      <c r="B197" s="32"/>
      <c r="C197" s="32"/>
      <c r="D197" s="32"/>
      <c r="E197" s="32"/>
      <c r="F197" s="32"/>
      <c r="G197" s="32"/>
      <c r="H197" s="32"/>
      <c r="I197" s="50"/>
      <c r="J197" s="50"/>
      <c r="K197" s="3"/>
      <c r="L197" s="5"/>
      <c r="M197" s="32"/>
      <c r="N197" s="3"/>
      <c r="O197" s="3"/>
      <c r="P197" s="6"/>
    </row>
    <row r="198" ht="15.75" customHeight="1">
      <c r="A198" s="3"/>
      <c r="B198" s="32"/>
      <c r="C198" s="32"/>
      <c r="D198" s="32"/>
      <c r="E198" s="32"/>
      <c r="F198" s="32"/>
      <c r="G198" s="32"/>
      <c r="H198" s="32"/>
      <c r="I198" s="50"/>
      <c r="J198" s="50"/>
      <c r="K198" s="3"/>
      <c r="L198" s="5"/>
      <c r="M198" s="32"/>
      <c r="N198" s="3"/>
      <c r="O198" s="3"/>
      <c r="P198" s="6"/>
    </row>
    <row r="199" ht="15.75" customHeight="1">
      <c r="A199" s="3"/>
      <c r="B199" s="32"/>
      <c r="C199" s="32"/>
      <c r="D199" s="32"/>
      <c r="E199" s="32"/>
      <c r="F199" s="32"/>
      <c r="G199" s="32"/>
      <c r="H199" s="32"/>
      <c r="I199" s="50"/>
      <c r="J199" s="50"/>
      <c r="K199" s="3"/>
      <c r="L199" s="5"/>
      <c r="M199" s="32"/>
      <c r="N199" s="3"/>
      <c r="O199" s="3"/>
      <c r="P199" s="6"/>
    </row>
    <row r="200" ht="15.75" customHeight="1">
      <c r="A200" s="3"/>
      <c r="B200" s="32"/>
      <c r="C200" s="32"/>
      <c r="D200" s="32"/>
      <c r="E200" s="32"/>
      <c r="F200" s="32"/>
      <c r="G200" s="32"/>
      <c r="H200" s="32"/>
      <c r="I200" s="50"/>
      <c r="J200" s="50"/>
      <c r="K200" s="3"/>
      <c r="L200" s="5"/>
      <c r="M200" s="32"/>
      <c r="N200" s="3"/>
      <c r="O200" s="3"/>
      <c r="P200" s="6"/>
    </row>
    <row r="201" ht="15.75" customHeight="1">
      <c r="A201" s="3"/>
      <c r="B201" s="32"/>
      <c r="C201" s="32"/>
      <c r="D201" s="32"/>
      <c r="E201" s="32"/>
      <c r="F201" s="32"/>
      <c r="G201" s="32"/>
      <c r="H201" s="32"/>
      <c r="I201" s="50"/>
      <c r="J201" s="50"/>
      <c r="K201" s="3"/>
      <c r="L201" s="5"/>
      <c r="M201" s="32"/>
      <c r="N201" s="3"/>
      <c r="O201" s="3"/>
      <c r="P201" s="6"/>
    </row>
    <row r="202" ht="15.75" customHeight="1">
      <c r="A202" s="3"/>
      <c r="B202" s="32"/>
      <c r="C202" s="32"/>
      <c r="D202" s="32"/>
      <c r="E202" s="32"/>
      <c r="F202" s="32"/>
      <c r="G202" s="32"/>
      <c r="H202" s="32"/>
      <c r="I202" s="50"/>
      <c r="J202" s="50"/>
      <c r="K202" s="3"/>
      <c r="L202" s="5"/>
      <c r="M202" s="32"/>
      <c r="N202" s="3"/>
      <c r="O202" s="3"/>
      <c r="P202" s="6"/>
    </row>
    <row r="203" ht="15.75" customHeight="1">
      <c r="A203" s="3"/>
      <c r="B203" s="32"/>
      <c r="C203" s="32"/>
      <c r="D203" s="32"/>
      <c r="E203" s="32"/>
      <c r="F203" s="32"/>
      <c r="G203" s="32"/>
      <c r="H203" s="32"/>
      <c r="I203" s="50"/>
      <c r="J203" s="50"/>
      <c r="K203" s="3"/>
      <c r="L203" s="5"/>
      <c r="M203" s="32"/>
      <c r="N203" s="3"/>
      <c r="O203" s="3"/>
      <c r="P203" s="6"/>
    </row>
    <row r="204" ht="15.75" customHeight="1">
      <c r="A204" s="3"/>
      <c r="B204" s="32"/>
      <c r="C204" s="32"/>
      <c r="D204" s="32"/>
      <c r="E204" s="32"/>
      <c r="F204" s="32"/>
      <c r="G204" s="32"/>
      <c r="H204" s="32"/>
      <c r="I204" s="50"/>
      <c r="J204" s="50"/>
      <c r="K204" s="3"/>
      <c r="L204" s="5"/>
      <c r="M204" s="32"/>
      <c r="N204" s="3"/>
      <c r="O204" s="3"/>
      <c r="P204" s="6"/>
    </row>
    <row r="205" ht="15.75" customHeight="1">
      <c r="A205" s="3"/>
      <c r="B205" s="32"/>
      <c r="C205" s="32"/>
      <c r="D205" s="32"/>
      <c r="E205" s="32"/>
      <c r="F205" s="32"/>
      <c r="G205" s="32"/>
      <c r="H205" s="32"/>
      <c r="I205" s="50"/>
      <c r="J205" s="50"/>
      <c r="K205" s="3"/>
      <c r="L205" s="5"/>
      <c r="M205" s="32"/>
      <c r="N205" s="3"/>
      <c r="O205" s="3"/>
      <c r="P205" s="6"/>
    </row>
    <row r="206" ht="15.75" customHeight="1">
      <c r="A206" s="3"/>
      <c r="B206" s="32"/>
      <c r="C206" s="32"/>
      <c r="D206" s="32"/>
      <c r="E206" s="32"/>
      <c r="F206" s="32"/>
      <c r="G206" s="32"/>
      <c r="H206" s="32"/>
      <c r="I206" s="50"/>
      <c r="J206" s="50"/>
      <c r="K206" s="3"/>
      <c r="L206" s="5"/>
      <c r="M206" s="32"/>
      <c r="N206" s="3"/>
      <c r="O206" s="3"/>
      <c r="P206" s="6"/>
    </row>
    <row r="207" ht="15.75" customHeight="1">
      <c r="A207" s="3"/>
      <c r="B207" s="32"/>
      <c r="C207" s="32"/>
      <c r="D207" s="32"/>
      <c r="E207" s="32"/>
      <c r="F207" s="32"/>
      <c r="G207" s="32"/>
      <c r="H207" s="32"/>
      <c r="I207" s="50"/>
      <c r="J207" s="50"/>
      <c r="K207" s="3"/>
      <c r="L207" s="5"/>
      <c r="M207" s="32"/>
      <c r="N207" s="3"/>
      <c r="O207" s="3"/>
      <c r="P207" s="6"/>
    </row>
    <row r="208" ht="15.75" customHeight="1">
      <c r="A208" s="3"/>
      <c r="B208" s="32"/>
      <c r="C208" s="32"/>
      <c r="D208" s="32"/>
      <c r="E208" s="32"/>
      <c r="F208" s="32"/>
      <c r="G208" s="32"/>
      <c r="H208" s="32"/>
      <c r="I208" s="50"/>
      <c r="J208" s="50"/>
      <c r="K208" s="3"/>
      <c r="L208" s="5"/>
      <c r="M208" s="32"/>
      <c r="N208" s="3"/>
      <c r="O208" s="3"/>
      <c r="P208" s="6"/>
    </row>
    <row r="209" ht="15.75" customHeight="1">
      <c r="A209" s="3"/>
      <c r="B209" s="32"/>
      <c r="C209" s="32"/>
      <c r="D209" s="32"/>
      <c r="E209" s="32"/>
      <c r="F209" s="32"/>
      <c r="G209" s="32"/>
      <c r="H209" s="32"/>
      <c r="I209" s="50"/>
      <c r="J209" s="50"/>
      <c r="K209" s="3"/>
      <c r="L209" s="5"/>
      <c r="M209" s="32"/>
      <c r="N209" s="3"/>
      <c r="O209" s="3"/>
      <c r="P209" s="6"/>
    </row>
    <row r="210" ht="15.75" customHeight="1">
      <c r="A210" s="3"/>
      <c r="B210" s="32"/>
      <c r="C210" s="32"/>
      <c r="D210" s="32"/>
      <c r="E210" s="32"/>
      <c r="F210" s="32"/>
      <c r="G210" s="32"/>
      <c r="H210" s="32"/>
      <c r="I210" s="50"/>
      <c r="J210" s="50"/>
      <c r="K210" s="3"/>
      <c r="L210" s="5"/>
      <c r="M210" s="32"/>
      <c r="N210" s="3"/>
      <c r="O210" s="3"/>
      <c r="P210" s="6"/>
    </row>
    <row r="211" ht="15.75" customHeight="1">
      <c r="A211" s="3"/>
      <c r="B211" s="32"/>
      <c r="C211" s="32"/>
      <c r="D211" s="32"/>
      <c r="E211" s="32"/>
      <c r="F211" s="32"/>
      <c r="G211" s="32"/>
      <c r="H211" s="32"/>
      <c r="I211" s="50"/>
      <c r="J211" s="50"/>
      <c r="K211" s="3"/>
      <c r="L211" s="5"/>
      <c r="M211" s="32"/>
      <c r="N211" s="3"/>
      <c r="O211" s="3"/>
      <c r="P211" s="6"/>
    </row>
    <row r="212" ht="15.75" customHeight="1">
      <c r="A212" s="3"/>
      <c r="B212" s="32"/>
      <c r="C212" s="32"/>
      <c r="D212" s="32"/>
      <c r="E212" s="32"/>
      <c r="F212" s="32"/>
      <c r="G212" s="32"/>
      <c r="H212" s="32"/>
      <c r="I212" s="50"/>
      <c r="J212" s="50"/>
      <c r="K212" s="3"/>
      <c r="L212" s="5"/>
      <c r="M212" s="32"/>
      <c r="N212" s="3"/>
      <c r="O212" s="3"/>
      <c r="P212" s="6"/>
    </row>
    <row r="213" ht="15.75" customHeight="1">
      <c r="A213" s="3"/>
      <c r="B213" s="32"/>
      <c r="C213" s="32"/>
      <c r="D213" s="32"/>
      <c r="E213" s="32"/>
      <c r="F213" s="32"/>
      <c r="G213" s="32"/>
      <c r="H213" s="32"/>
      <c r="I213" s="50"/>
      <c r="J213" s="50"/>
      <c r="K213" s="3"/>
      <c r="L213" s="5"/>
      <c r="M213" s="32"/>
      <c r="N213" s="3"/>
      <c r="O213" s="3"/>
      <c r="P213" s="6"/>
    </row>
    <row r="214" ht="15.75" customHeight="1">
      <c r="A214" s="3"/>
      <c r="B214" s="32"/>
      <c r="C214" s="32"/>
      <c r="D214" s="32"/>
      <c r="E214" s="32"/>
      <c r="F214" s="32"/>
      <c r="G214" s="32"/>
      <c r="H214" s="32"/>
      <c r="I214" s="50"/>
      <c r="J214" s="50"/>
      <c r="K214" s="3"/>
      <c r="L214" s="5"/>
      <c r="M214" s="32"/>
      <c r="N214" s="3"/>
      <c r="O214" s="3"/>
      <c r="P214" s="6"/>
    </row>
    <row r="215" ht="15.75" customHeight="1">
      <c r="A215" s="3"/>
      <c r="B215" s="32"/>
      <c r="C215" s="32"/>
      <c r="D215" s="32"/>
      <c r="E215" s="32"/>
      <c r="F215" s="32"/>
      <c r="G215" s="32"/>
      <c r="H215" s="32"/>
      <c r="I215" s="50"/>
      <c r="J215" s="50"/>
      <c r="K215" s="3"/>
      <c r="L215" s="5"/>
      <c r="M215" s="32"/>
      <c r="N215" s="3"/>
      <c r="O215" s="3"/>
      <c r="P215" s="6"/>
    </row>
    <row r="216" ht="15.75" customHeight="1">
      <c r="A216" s="3"/>
      <c r="B216" s="32"/>
      <c r="C216" s="32"/>
      <c r="D216" s="32"/>
      <c r="E216" s="32"/>
      <c r="F216" s="32"/>
      <c r="G216" s="32"/>
      <c r="H216" s="32"/>
      <c r="I216" s="50"/>
      <c r="J216" s="50"/>
      <c r="K216" s="3"/>
      <c r="L216" s="5"/>
      <c r="M216" s="32"/>
      <c r="N216" s="3"/>
      <c r="O216" s="3"/>
      <c r="P216" s="6"/>
    </row>
    <row r="217" ht="15.75" customHeight="1">
      <c r="A217" s="3"/>
      <c r="B217" s="32"/>
      <c r="C217" s="32"/>
      <c r="D217" s="32"/>
      <c r="E217" s="32"/>
      <c r="F217" s="32"/>
      <c r="G217" s="32"/>
      <c r="H217" s="32"/>
      <c r="I217" s="50"/>
      <c r="J217" s="50"/>
      <c r="K217" s="3"/>
      <c r="L217" s="5"/>
      <c r="M217" s="32"/>
      <c r="N217" s="3"/>
      <c r="O217" s="3"/>
      <c r="P217" s="6"/>
    </row>
    <row r="218" ht="15.75" customHeight="1">
      <c r="A218" s="3"/>
      <c r="B218" s="32"/>
      <c r="C218" s="32"/>
      <c r="D218" s="32"/>
      <c r="E218" s="32"/>
      <c r="F218" s="32"/>
      <c r="G218" s="32"/>
      <c r="H218" s="32"/>
      <c r="I218" s="50"/>
      <c r="J218" s="50"/>
      <c r="K218" s="3"/>
      <c r="L218" s="5"/>
      <c r="M218" s="32"/>
      <c r="N218" s="3"/>
      <c r="O218" s="3"/>
      <c r="P218" s="6"/>
    </row>
    <row r="219" ht="15.75" customHeight="1">
      <c r="A219" s="3"/>
      <c r="B219" s="32"/>
      <c r="C219" s="32"/>
      <c r="D219" s="32"/>
      <c r="E219" s="32"/>
      <c r="F219" s="32"/>
      <c r="G219" s="32"/>
      <c r="H219" s="32"/>
      <c r="I219" s="50"/>
      <c r="J219" s="50"/>
      <c r="K219" s="3"/>
      <c r="L219" s="5"/>
      <c r="M219" s="32"/>
      <c r="N219" s="3"/>
      <c r="O219" s="3"/>
      <c r="P219" s="6"/>
    </row>
    <row r="220" ht="15.75" customHeight="1">
      <c r="A220" s="3"/>
      <c r="B220" s="32"/>
      <c r="C220" s="32"/>
      <c r="D220" s="32"/>
      <c r="E220" s="32"/>
      <c r="F220" s="32"/>
      <c r="G220" s="32"/>
      <c r="H220" s="32"/>
      <c r="I220" s="50"/>
      <c r="J220" s="50"/>
      <c r="K220" s="3"/>
      <c r="L220" s="5"/>
      <c r="M220" s="32"/>
      <c r="N220" s="3"/>
      <c r="O220" s="3"/>
      <c r="P220" s="6"/>
    </row>
    <row r="221" ht="15.75" customHeight="1">
      <c r="A221" s="3"/>
      <c r="B221" s="32"/>
      <c r="C221" s="32"/>
      <c r="D221" s="32"/>
      <c r="E221" s="32"/>
      <c r="F221" s="32"/>
      <c r="G221" s="32"/>
      <c r="H221" s="32"/>
      <c r="I221" s="50"/>
      <c r="J221" s="50"/>
      <c r="K221" s="3"/>
      <c r="L221" s="5"/>
      <c r="M221" s="32"/>
      <c r="N221" s="3"/>
      <c r="O221" s="3"/>
      <c r="P221" s="6"/>
    </row>
    <row r="222" ht="15.75" customHeight="1">
      <c r="A222" s="3"/>
      <c r="B222" s="32"/>
      <c r="C222" s="32"/>
      <c r="D222" s="32"/>
      <c r="E222" s="32"/>
      <c r="F222" s="32"/>
      <c r="G222" s="32"/>
      <c r="H222" s="32"/>
      <c r="I222" s="50"/>
      <c r="J222" s="50"/>
      <c r="K222" s="3"/>
      <c r="L222" s="5"/>
      <c r="M222" s="32"/>
      <c r="N222" s="3"/>
      <c r="O222" s="3"/>
      <c r="P222" s="6"/>
    </row>
    <row r="223" ht="15.75" customHeight="1">
      <c r="A223" s="3"/>
      <c r="B223" s="32"/>
      <c r="C223" s="32"/>
      <c r="D223" s="32"/>
      <c r="E223" s="32"/>
      <c r="F223" s="32"/>
      <c r="G223" s="32"/>
      <c r="H223" s="32"/>
      <c r="I223" s="50"/>
      <c r="J223" s="50"/>
      <c r="K223" s="3"/>
      <c r="L223" s="5"/>
      <c r="M223" s="32"/>
      <c r="N223" s="3"/>
      <c r="O223" s="3"/>
      <c r="P223" s="6"/>
    </row>
    <row r="224" ht="15.75" customHeight="1">
      <c r="A224" s="3"/>
      <c r="B224" s="32"/>
      <c r="C224" s="32"/>
      <c r="D224" s="32"/>
      <c r="E224" s="32"/>
      <c r="F224" s="32"/>
      <c r="G224" s="32"/>
      <c r="H224" s="32"/>
      <c r="I224" s="50"/>
      <c r="J224" s="50"/>
      <c r="K224" s="3"/>
      <c r="L224" s="5"/>
      <c r="M224" s="32"/>
      <c r="N224" s="3"/>
      <c r="O224" s="3"/>
      <c r="P224" s="6"/>
    </row>
    <row r="225" ht="15.75" customHeight="1">
      <c r="A225" s="3"/>
      <c r="B225" s="32"/>
      <c r="C225" s="32"/>
      <c r="D225" s="32"/>
      <c r="E225" s="32"/>
      <c r="F225" s="32"/>
      <c r="G225" s="32"/>
      <c r="H225" s="32"/>
      <c r="I225" s="50"/>
      <c r="J225" s="50"/>
      <c r="K225" s="3"/>
      <c r="L225" s="5"/>
      <c r="M225" s="32"/>
      <c r="N225" s="3"/>
      <c r="O225" s="3"/>
      <c r="P225" s="6"/>
    </row>
    <row r="226" ht="15.75" customHeight="1">
      <c r="A226" s="3"/>
      <c r="B226" s="32"/>
      <c r="C226" s="32"/>
      <c r="D226" s="32"/>
      <c r="E226" s="32"/>
      <c r="F226" s="32"/>
      <c r="G226" s="32"/>
      <c r="H226" s="32"/>
      <c r="I226" s="50"/>
      <c r="J226" s="50"/>
      <c r="K226" s="3"/>
      <c r="L226" s="5"/>
      <c r="M226" s="32"/>
      <c r="N226" s="3"/>
      <c r="O226" s="3"/>
      <c r="P226" s="6"/>
    </row>
    <row r="227" ht="15.75" customHeight="1">
      <c r="A227" s="3"/>
      <c r="B227" s="32"/>
      <c r="C227" s="32"/>
      <c r="D227" s="32"/>
      <c r="E227" s="32"/>
      <c r="F227" s="32"/>
      <c r="G227" s="32"/>
      <c r="H227" s="32"/>
      <c r="I227" s="50"/>
      <c r="J227" s="50"/>
      <c r="K227" s="3"/>
      <c r="L227" s="5"/>
      <c r="M227" s="32"/>
      <c r="N227" s="3"/>
      <c r="O227" s="3"/>
      <c r="P227" s="6"/>
    </row>
    <row r="228" ht="15.75" customHeight="1">
      <c r="A228" s="3"/>
      <c r="B228" s="32"/>
      <c r="C228" s="32"/>
      <c r="D228" s="32"/>
      <c r="E228" s="32"/>
      <c r="F228" s="32"/>
      <c r="G228" s="32"/>
      <c r="H228" s="32"/>
      <c r="I228" s="50"/>
      <c r="J228" s="50"/>
      <c r="K228" s="3"/>
      <c r="L228" s="5"/>
      <c r="M228" s="32"/>
      <c r="N228" s="3"/>
      <c r="O228" s="3"/>
      <c r="P228" s="6"/>
    </row>
    <row r="229" ht="15.75" customHeight="1">
      <c r="A229" s="3"/>
      <c r="B229" s="32"/>
      <c r="C229" s="32"/>
      <c r="D229" s="32"/>
      <c r="E229" s="32"/>
      <c r="F229" s="32"/>
      <c r="G229" s="32"/>
      <c r="H229" s="32"/>
      <c r="I229" s="50"/>
      <c r="J229" s="50"/>
      <c r="K229" s="3"/>
      <c r="L229" s="5"/>
      <c r="M229" s="32"/>
      <c r="N229" s="3"/>
      <c r="O229" s="3"/>
      <c r="P229" s="6"/>
    </row>
    <row r="230" ht="15.75" customHeight="1">
      <c r="A230" s="3"/>
      <c r="B230" s="32"/>
      <c r="C230" s="32"/>
      <c r="D230" s="32"/>
      <c r="E230" s="32"/>
      <c r="F230" s="32"/>
      <c r="G230" s="32"/>
      <c r="H230" s="32"/>
      <c r="I230" s="50"/>
      <c r="J230" s="50"/>
      <c r="K230" s="3"/>
      <c r="L230" s="5"/>
      <c r="M230" s="32"/>
      <c r="N230" s="3"/>
      <c r="O230" s="3"/>
      <c r="P230" s="6"/>
    </row>
    <row r="231" ht="15.75" customHeight="1">
      <c r="A231" s="3"/>
      <c r="B231" s="32"/>
      <c r="C231" s="32"/>
      <c r="D231" s="32"/>
      <c r="E231" s="32"/>
      <c r="F231" s="32"/>
      <c r="G231" s="32"/>
      <c r="H231" s="32"/>
      <c r="I231" s="50"/>
      <c r="J231" s="50"/>
      <c r="K231" s="3"/>
      <c r="L231" s="5"/>
      <c r="M231" s="32"/>
      <c r="N231" s="3"/>
      <c r="O231" s="3"/>
      <c r="P231" s="6"/>
    </row>
    <row r="232" ht="15.75" customHeight="1">
      <c r="A232" s="3"/>
      <c r="B232" s="32"/>
      <c r="C232" s="32"/>
      <c r="D232" s="32"/>
      <c r="E232" s="32"/>
      <c r="F232" s="32"/>
      <c r="G232" s="32"/>
      <c r="H232" s="32"/>
      <c r="I232" s="50"/>
      <c r="J232" s="50"/>
      <c r="K232" s="3"/>
      <c r="L232" s="5"/>
      <c r="M232" s="32"/>
      <c r="N232" s="3"/>
      <c r="O232" s="3"/>
      <c r="P232" s="6"/>
    </row>
    <row r="233" ht="15.75" customHeight="1">
      <c r="A233" s="3"/>
      <c r="B233" s="32"/>
      <c r="C233" s="32"/>
      <c r="D233" s="32"/>
      <c r="E233" s="32"/>
      <c r="F233" s="32"/>
      <c r="G233" s="32"/>
      <c r="H233" s="32"/>
      <c r="I233" s="50"/>
      <c r="J233" s="50"/>
      <c r="K233" s="3"/>
      <c r="L233" s="5"/>
      <c r="M233" s="32"/>
      <c r="N233" s="3"/>
      <c r="O233" s="3"/>
      <c r="P233" s="6"/>
    </row>
    <row r="234" ht="15.75" customHeight="1">
      <c r="A234" s="3"/>
      <c r="B234" s="32"/>
      <c r="C234" s="32"/>
      <c r="D234" s="32"/>
      <c r="E234" s="32"/>
      <c r="F234" s="32"/>
      <c r="G234" s="32"/>
      <c r="H234" s="32"/>
      <c r="I234" s="50"/>
      <c r="J234" s="50"/>
      <c r="K234" s="3"/>
      <c r="L234" s="5"/>
      <c r="M234" s="32"/>
      <c r="N234" s="3"/>
      <c r="O234" s="3"/>
      <c r="P234" s="6"/>
    </row>
    <row r="235" ht="15.75" customHeight="1">
      <c r="A235" s="3"/>
      <c r="B235" s="32"/>
      <c r="C235" s="32"/>
      <c r="D235" s="32"/>
      <c r="E235" s="32"/>
      <c r="F235" s="32"/>
      <c r="G235" s="32"/>
      <c r="H235" s="32"/>
      <c r="I235" s="50"/>
      <c r="J235" s="50"/>
      <c r="K235" s="3"/>
      <c r="L235" s="5"/>
      <c r="M235" s="32"/>
      <c r="N235" s="3"/>
      <c r="O235" s="3"/>
      <c r="P235" s="6"/>
    </row>
    <row r="236" ht="15.75" customHeight="1">
      <c r="A236" s="3"/>
      <c r="B236" s="32"/>
      <c r="C236" s="32"/>
      <c r="D236" s="32"/>
      <c r="E236" s="32"/>
      <c r="F236" s="32"/>
      <c r="G236" s="32"/>
      <c r="H236" s="32"/>
      <c r="I236" s="50"/>
      <c r="J236" s="50"/>
      <c r="K236" s="3"/>
      <c r="L236" s="5"/>
      <c r="M236" s="32"/>
      <c r="N236" s="3"/>
      <c r="O236" s="3"/>
      <c r="P236" s="6"/>
    </row>
    <row r="237" ht="15.75" customHeight="1">
      <c r="A237" s="3"/>
      <c r="B237" s="32"/>
      <c r="C237" s="32"/>
      <c r="D237" s="32"/>
      <c r="E237" s="32"/>
      <c r="F237" s="32"/>
      <c r="G237" s="32"/>
      <c r="H237" s="32"/>
      <c r="I237" s="50"/>
      <c r="J237" s="50"/>
      <c r="K237" s="3"/>
      <c r="L237" s="5"/>
      <c r="M237" s="32"/>
      <c r="N237" s="3"/>
      <c r="O237" s="3"/>
      <c r="P237" s="6"/>
    </row>
    <row r="238" ht="15.75" customHeight="1">
      <c r="A238" s="3"/>
      <c r="B238" s="32"/>
      <c r="C238" s="32"/>
      <c r="D238" s="32"/>
      <c r="E238" s="32"/>
      <c r="F238" s="32"/>
      <c r="G238" s="32"/>
      <c r="H238" s="32"/>
      <c r="I238" s="50"/>
      <c r="J238" s="50"/>
      <c r="K238" s="3"/>
      <c r="L238" s="5"/>
      <c r="M238" s="32"/>
      <c r="N238" s="3"/>
      <c r="O238" s="3"/>
      <c r="P238" s="6"/>
    </row>
    <row r="239" ht="15.75" customHeight="1">
      <c r="A239" s="3"/>
      <c r="B239" s="32"/>
      <c r="C239" s="32"/>
      <c r="D239" s="32"/>
      <c r="E239" s="32"/>
      <c r="F239" s="32"/>
      <c r="G239" s="32"/>
      <c r="H239" s="32"/>
      <c r="I239" s="50"/>
      <c r="J239" s="50"/>
      <c r="K239" s="3"/>
      <c r="L239" s="5"/>
      <c r="M239" s="32"/>
      <c r="N239" s="3"/>
      <c r="O239" s="3"/>
      <c r="P239" s="6"/>
    </row>
    <row r="240" ht="15.75" customHeight="1">
      <c r="A240" s="3"/>
      <c r="B240" s="32"/>
      <c r="C240" s="32"/>
      <c r="D240" s="32"/>
      <c r="E240" s="32"/>
      <c r="F240" s="32"/>
      <c r="G240" s="32"/>
      <c r="H240" s="32"/>
      <c r="I240" s="50"/>
      <c r="J240" s="50"/>
      <c r="K240" s="3"/>
      <c r="L240" s="5"/>
      <c r="M240" s="32"/>
      <c r="N240" s="3"/>
      <c r="O240" s="3"/>
      <c r="P240" s="6"/>
    </row>
    <row r="241" ht="15.75" customHeight="1">
      <c r="A241" s="3"/>
      <c r="B241" s="32"/>
      <c r="C241" s="32"/>
      <c r="D241" s="32"/>
      <c r="E241" s="32"/>
      <c r="F241" s="32"/>
      <c r="G241" s="32"/>
      <c r="H241" s="32"/>
      <c r="I241" s="50"/>
      <c r="J241" s="50"/>
      <c r="K241" s="3"/>
      <c r="L241" s="5"/>
      <c r="M241" s="32"/>
      <c r="N241" s="3"/>
      <c r="O241" s="3"/>
      <c r="P241" s="6"/>
    </row>
    <row r="242" ht="15.75" customHeight="1">
      <c r="A242" s="3"/>
      <c r="B242" s="32"/>
      <c r="C242" s="32"/>
      <c r="D242" s="32"/>
      <c r="E242" s="32"/>
      <c r="F242" s="32"/>
      <c r="G242" s="32"/>
      <c r="H242" s="32"/>
      <c r="I242" s="50"/>
      <c r="J242" s="50"/>
      <c r="K242" s="3"/>
      <c r="L242" s="5"/>
      <c r="M242" s="32"/>
      <c r="N242" s="3"/>
      <c r="O242" s="3"/>
      <c r="P242" s="6"/>
    </row>
    <row r="243" ht="15.75" customHeight="1">
      <c r="A243" s="3"/>
      <c r="B243" s="32"/>
      <c r="C243" s="32"/>
      <c r="D243" s="32"/>
      <c r="E243" s="32"/>
      <c r="F243" s="32"/>
      <c r="G243" s="32"/>
      <c r="H243" s="32"/>
      <c r="I243" s="50"/>
      <c r="J243" s="50"/>
      <c r="K243" s="3"/>
      <c r="L243" s="5"/>
      <c r="M243" s="32"/>
      <c r="N243" s="3"/>
      <c r="O243" s="3"/>
      <c r="P243" s="6"/>
    </row>
    <row r="244" ht="15.75" customHeight="1">
      <c r="A244" s="3"/>
      <c r="B244" s="32"/>
      <c r="C244" s="32"/>
      <c r="D244" s="32"/>
      <c r="E244" s="32"/>
      <c r="F244" s="32"/>
      <c r="G244" s="32"/>
      <c r="H244" s="32"/>
      <c r="I244" s="50"/>
      <c r="J244" s="50"/>
      <c r="K244" s="3"/>
      <c r="L244" s="5"/>
      <c r="M244" s="32"/>
      <c r="N244" s="3"/>
      <c r="O244" s="3"/>
      <c r="P244" s="6"/>
    </row>
    <row r="245" ht="15.75" customHeight="1">
      <c r="A245" s="3"/>
      <c r="B245" s="32"/>
      <c r="C245" s="32"/>
      <c r="D245" s="32"/>
      <c r="E245" s="32"/>
      <c r="F245" s="32"/>
      <c r="G245" s="32"/>
      <c r="H245" s="32"/>
      <c r="I245" s="50"/>
      <c r="J245" s="50"/>
      <c r="K245" s="3"/>
      <c r="L245" s="5"/>
      <c r="M245" s="32"/>
      <c r="N245" s="3"/>
      <c r="O245" s="3"/>
      <c r="P245" s="6"/>
    </row>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C5"/>
  </mergeCells>
  <conditionalFormatting sqref="J16:J1000 M16:M1000">
    <cfRule type="containsText" dxfId="0" priority="1" operator="containsText" text="Passed">
      <formula>NOT(ISERROR(SEARCH(("Passed"),(J16))))</formula>
    </cfRule>
  </conditionalFormatting>
  <conditionalFormatting sqref="J16:J1000 M16:M1000">
    <cfRule type="containsText" dxfId="1" priority="2" operator="containsText" text="Failed">
      <formula>NOT(ISERROR(SEARCH(("Failed"),(J16))))</formula>
    </cfRule>
  </conditionalFormatting>
  <conditionalFormatting sqref="J16:J1000 M16:M1000">
    <cfRule type="cellIs" dxfId="2" priority="3" operator="equal">
      <formula>"Pending"</formula>
    </cfRule>
  </conditionalFormatting>
  <conditionalFormatting sqref="J16:J1000 M16:M1000">
    <cfRule type="cellIs" dxfId="3" priority="4" operator="equal">
      <formula>"Blocked"</formula>
    </cfRule>
  </conditionalFormatting>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4.43" defaultRowHeight="15.0"/>
  <cols>
    <col customWidth="1" min="1" max="1" width="4.86"/>
    <col customWidth="1" min="2" max="2" width="31.29"/>
    <col customWidth="1" min="3" max="3" width="16.43"/>
    <col customWidth="1" min="4" max="4" width="15.43"/>
    <col customWidth="1" min="5" max="7" width="12.29"/>
    <col customWidth="1" min="8" max="13" width="15.43"/>
    <col customWidth="1" min="14" max="14" width="11.43"/>
    <col customWidth="1" min="15" max="15" width="34.43"/>
    <col customWidth="1" min="16" max="16" width="4.0"/>
  </cols>
  <sheetData>
    <row r="1" ht="15.0" customHeight="1">
      <c r="A1" s="520"/>
      <c r="B1" s="520"/>
      <c r="C1" s="520"/>
      <c r="D1" s="520"/>
      <c r="E1" s="520"/>
      <c r="F1" s="520"/>
      <c r="G1" s="520"/>
      <c r="H1" s="520"/>
      <c r="I1" s="520"/>
      <c r="J1" s="520"/>
      <c r="K1" s="520"/>
      <c r="L1" s="520"/>
      <c r="M1" s="520"/>
      <c r="N1" s="521"/>
      <c r="O1" s="520"/>
      <c r="P1" s="520"/>
    </row>
    <row r="2" ht="15.0" customHeight="1">
      <c r="A2" s="520"/>
      <c r="B2" s="507" t="s">
        <v>1154</v>
      </c>
      <c r="C2" s="520"/>
      <c r="D2" s="520"/>
      <c r="E2" s="520"/>
      <c r="F2" s="520"/>
      <c r="G2" s="520"/>
      <c r="H2" s="520"/>
      <c r="I2" s="520">
        <f>200*11111</f>
        <v>2222200</v>
      </c>
      <c r="J2" s="520"/>
      <c r="K2" s="520"/>
      <c r="L2" s="520"/>
      <c r="M2" s="520"/>
      <c r="N2" s="521"/>
      <c r="O2" s="520"/>
      <c r="P2" s="520"/>
    </row>
    <row r="3" ht="15.0" customHeight="1">
      <c r="A3" s="520"/>
      <c r="B3" s="520"/>
      <c r="C3" s="520"/>
      <c r="D3" s="520"/>
      <c r="E3" s="520"/>
      <c r="F3" s="520"/>
      <c r="G3" s="520"/>
      <c r="H3" s="520"/>
      <c r="I3" s="520"/>
      <c r="J3" s="520"/>
      <c r="K3" s="520"/>
      <c r="L3" s="520"/>
      <c r="M3" s="520"/>
      <c r="N3" s="521"/>
      <c r="O3" s="520"/>
      <c r="P3" s="520"/>
    </row>
    <row r="4" ht="15.0" customHeight="1">
      <c r="A4" s="520"/>
      <c r="B4" s="585" t="s">
        <v>1217</v>
      </c>
      <c r="C4" s="586"/>
      <c r="D4" s="586"/>
      <c r="E4" s="586"/>
      <c r="F4" s="586"/>
      <c r="G4" s="586"/>
      <c r="H4" s="586"/>
      <c r="I4" s="586"/>
      <c r="J4" s="586"/>
      <c r="K4" s="586"/>
      <c r="L4" s="586"/>
      <c r="M4" s="586"/>
      <c r="N4" s="586"/>
      <c r="O4" s="587"/>
      <c r="P4" s="520"/>
    </row>
    <row r="5" ht="15.0" customHeight="1">
      <c r="A5" s="520"/>
      <c r="B5" s="588" t="s">
        <v>1188</v>
      </c>
      <c r="C5" s="588" t="s">
        <v>1218</v>
      </c>
      <c r="D5" s="588" t="s">
        <v>1219</v>
      </c>
      <c r="E5" s="589" t="s">
        <v>1220</v>
      </c>
      <c r="F5" s="586"/>
      <c r="G5" s="587"/>
      <c r="H5" s="590" t="s">
        <v>1221</v>
      </c>
      <c r="I5" s="586"/>
      <c r="J5" s="587"/>
      <c r="K5" s="590" t="s">
        <v>1222</v>
      </c>
      <c r="L5" s="586"/>
      <c r="M5" s="587"/>
      <c r="N5" s="588" t="s">
        <v>1191</v>
      </c>
      <c r="O5" s="588" t="s">
        <v>1115</v>
      </c>
      <c r="P5" s="520"/>
    </row>
    <row r="6" ht="15.0" customHeight="1">
      <c r="A6" s="520"/>
      <c r="B6" s="591"/>
      <c r="C6" s="591"/>
      <c r="D6" s="591"/>
      <c r="E6" s="592" t="s">
        <v>1223</v>
      </c>
      <c r="F6" s="592" t="s">
        <v>1194</v>
      </c>
      <c r="G6" s="593" t="s">
        <v>1195</v>
      </c>
      <c r="H6" s="594" t="s">
        <v>1194</v>
      </c>
      <c r="I6" s="594" t="s">
        <v>1195</v>
      </c>
      <c r="J6" s="594" t="s">
        <v>1196</v>
      </c>
      <c r="K6" s="594" t="s">
        <v>1194</v>
      </c>
      <c r="L6" s="594" t="s">
        <v>1195</v>
      </c>
      <c r="M6" s="594" t="s">
        <v>1196</v>
      </c>
      <c r="N6" s="591"/>
      <c r="O6" s="591"/>
      <c r="P6" s="520"/>
    </row>
    <row r="7" ht="15.0" customHeight="1">
      <c r="A7" s="520"/>
      <c r="B7" s="595" t="s">
        <v>1130</v>
      </c>
      <c r="C7" s="559">
        <f t="shared" ref="C7:C19" si="2">SUM(H7:J7)</f>
        <v>20401200</v>
      </c>
      <c r="D7" s="559">
        <f t="shared" ref="D7:D20" si="3">SUM(K7:M7)</f>
        <v>20401200</v>
      </c>
      <c r="E7" s="596">
        <f t="shared" ref="E7:E16" si="4">D7-C7</f>
        <v>0</v>
      </c>
      <c r="F7" s="597">
        <f t="shared" ref="F7:G7" si="1">K7-H7</f>
        <v>0</v>
      </c>
      <c r="G7" s="597">
        <f t="shared" si="1"/>
        <v>0</v>
      </c>
      <c r="H7" s="560">
        <v>1.26562E7</v>
      </c>
      <c r="I7" s="598">
        <v>7745000.0</v>
      </c>
      <c r="J7" s="599"/>
      <c r="K7" s="560">
        <v>1.26562E7</v>
      </c>
      <c r="L7" s="598">
        <v>7745000.0</v>
      </c>
      <c r="M7" s="599"/>
      <c r="N7" s="600" t="s">
        <v>1197</v>
      </c>
      <c r="O7" s="561"/>
      <c r="P7" s="535"/>
    </row>
    <row r="8" ht="15.0" customHeight="1">
      <c r="A8" s="520"/>
      <c r="B8" s="595" t="s">
        <v>1199</v>
      </c>
      <c r="C8" s="559">
        <f t="shared" si="2"/>
        <v>3590000</v>
      </c>
      <c r="D8" s="559">
        <f t="shared" si="3"/>
        <v>3590000</v>
      </c>
      <c r="E8" s="596">
        <f t="shared" si="4"/>
        <v>0</v>
      </c>
      <c r="F8" s="597">
        <f t="shared" ref="F8:G8" si="5">K8-H8</f>
        <v>0</v>
      </c>
      <c r="G8" s="597">
        <f t="shared" si="5"/>
        <v>0</v>
      </c>
      <c r="H8" s="560">
        <v>2050000.0</v>
      </c>
      <c r="I8" s="598">
        <v>1540000.0</v>
      </c>
      <c r="J8" s="601"/>
      <c r="K8" s="560">
        <v>2050000.0</v>
      </c>
      <c r="L8" s="598">
        <v>1540000.0</v>
      </c>
      <c r="M8" s="601"/>
      <c r="N8" s="600" t="s">
        <v>1197</v>
      </c>
      <c r="O8" s="561"/>
      <c r="P8" s="541"/>
    </row>
    <row r="9" ht="15.0" customHeight="1">
      <c r="A9" s="520"/>
      <c r="B9" s="595" t="s">
        <v>1200</v>
      </c>
      <c r="C9" s="559">
        <f t="shared" si="2"/>
        <v>2780000</v>
      </c>
      <c r="D9" s="559">
        <f t="shared" si="3"/>
        <v>2780000</v>
      </c>
      <c r="E9" s="596">
        <f t="shared" si="4"/>
        <v>0</v>
      </c>
      <c r="F9" s="597">
        <f t="shared" ref="F9:G9" si="6">K9-H9</f>
        <v>0</v>
      </c>
      <c r="G9" s="597">
        <f t="shared" si="6"/>
        <v>0</v>
      </c>
      <c r="H9" s="560">
        <v>1640000.0</v>
      </c>
      <c r="I9" s="598">
        <v>1140000.0</v>
      </c>
      <c r="J9" s="601"/>
      <c r="K9" s="560">
        <v>1640000.0</v>
      </c>
      <c r="L9" s="598">
        <v>1140000.0</v>
      </c>
      <c r="M9" s="601"/>
      <c r="N9" s="600" t="s">
        <v>1197</v>
      </c>
      <c r="O9" s="561"/>
      <c r="P9" s="541"/>
    </row>
    <row r="10" ht="15.0" customHeight="1">
      <c r="A10" s="520"/>
      <c r="B10" s="595" t="s">
        <v>1201</v>
      </c>
      <c r="C10" s="559">
        <f t="shared" si="2"/>
        <v>1100000</v>
      </c>
      <c r="D10" s="559">
        <f t="shared" si="3"/>
        <v>1100000</v>
      </c>
      <c r="E10" s="596">
        <f t="shared" si="4"/>
        <v>0</v>
      </c>
      <c r="F10" s="597">
        <f t="shared" ref="F10:G10" si="7">K10-H10</f>
        <v>0</v>
      </c>
      <c r="G10" s="597">
        <f t="shared" si="7"/>
        <v>0</v>
      </c>
      <c r="H10" s="560">
        <v>600000.0</v>
      </c>
      <c r="I10" s="598">
        <v>500000.0</v>
      </c>
      <c r="J10" s="601"/>
      <c r="K10" s="560">
        <v>600000.0</v>
      </c>
      <c r="L10" s="598">
        <v>500000.0</v>
      </c>
      <c r="M10" s="601"/>
      <c r="N10" s="600" t="s">
        <v>1197</v>
      </c>
      <c r="O10" s="561"/>
      <c r="P10" s="541"/>
    </row>
    <row r="11" ht="15.0" customHeight="1">
      <c r="A11" s="520"/>
      <c r="B11" s="595" t="s">
        <v>1203</v>
      </c>
      <c r="C11" s="559">
        <f t="shared" si="2"/>
        <v>2280500</v>
      </c>
      <c r="D11" s="559">
        <f t="shared" si="3"/>
        <v>3580500</v>
      </c>
      <c r="E11" s="596">
        <f t="shared" si="4"/>
        <v>1300000</v>
      </c>
      <c r="F11" s="597">
        <f t="shared" ref="F11:G11" si="8">K11-H11</f>
        <v>1000000</v>
      </c>
      <c r="G11" s="597">
        <f t="shared" si="8"/>
        <v>300000</v>
      </c>
      <c r="H11" s="560">
        <v>0.0</v>
      </c>
      <c r="I11" s="560">
        <v>2280500.0</v>
      </c>
      <c r="J11" s="601"/>
      <c r="K11" s="560">
        <v>1000000.0</v>
      </c>
      <c r="L11" s="560">
        <v>2580500.0</v>
      </c>
      <c r="M11" s="601"/>
      <c r="N11" s="600" t="s">
        <v>1197</v>
      </c>
      <c r="O11" s="561"/>
      <c r="P11" s="541"/>
    </row>
    <row r="12" ht="15.0" customHeight="1">
      <c r="A12" s="520"/>
      <c r="B12" s="595" t="s">
        <v>1205</v>
      </c>
      <c r="C12" s="559">
        <f t="shared" si="2"/>
        <v>4457600</v>
      </c>
      <c r="D12" s="559">
        <f t="shared" si="3"/>
        <v>4812600</v>
      </c>
      <c r="E12" s="596">
        <f t="shared" si="4"/>
        <v>355000</v>
      </c>
      <c r="F12" s="597">
        <f t="shared" ref="F12:G12" si="9">K12-H12</f>
        <v>105000</v>
      </c>
      <c r="G12" s="597">
        <f t="shared" si="9"/>
        <v>250000</v>
      </c>
      <c r="H12" s="560">
        <v>2695000.0</v>
      </c>
      <c r="I12" s="560">
        <v>1762600.0</v>
      </c>
      <c r="J12" s="601"/>
      <c r="K12" s="560">
        <v>2800000.0</v>
      </c>
      <c r="L12" s="560">
        <v>2012600.0</v>
      </c>
      <c r="M12" s="601"/>
      <c r="N12" s="600" t="s">
        <v>1197</v>
      </c>
      <c r="O12" s="561"/>
      <c r="P12" s="541"/>
    </row>
    <row r="13" ht="15.0" customHeight="1">
      <c r="A13" s="520"/>
      <c r="B13" s="595" t="s">
        <v>1118</v>
      </c>
      <c r="C13" s="559">
        <f t="shared" si="2"/>
        <v>2270500</v>
      </c>
      <c r="D13" s="559">
        <f t="shared" si="3"/>
        <v>2550500</v>
      </c>
      <c r="E13" s="596">
        <f t="shared" si="4"/>
        <v>280000</v>
      </c>
      <c r="F13" s="597">
        <f t="shared" ref="F13:G13" si="10">K13-H13</f>
        <v>280000</v>
      </c>
      <c r="G13" s="597">
        <f t="shared" si="10"/>
        <v>0</v>
      </c>
      <c r="H13" s="560">
        <v>290000.0</v>
      </c>
      <c r="I13" s="560">
        <v>1980500.0</v>
      </c>
      <c r="J13" s="601"/>
      <c r="K13" s="560">
        <v>570000.0</v>
      </c>
      <c r="L13" s="560">
        <v>1980500.0</v>
      </c>
      <c r="M13" s="601"/>
      <c r="N13" s="600" t="s">
        <v>1197</v>
      </c>
      <c r="O13" s="561"/>
      <c r="P13" s="541"/>
    </row>
    <row r="14" ht="15.0" customHeight="1">
      <c r="A14" s="520"/>
      <c r="B14" s="595" t="s">
        <v>33</v>
      </c>
      <c r="C14" s="559">
        <f t="shared" si="2"/>
        <v>3042500</v>
      </c>
      <c r="D14" s="559">
        <f t="shared" si="3"/>
        <v>3592500</v>
      </c>
      <c r="E14" s="596">
        <f t="shared" si="4"/>
        <v>550000</v>
      </c>
      <c r="F14" s="597">
        <f t="shared" ref="F14:G14" si="11">K14-H14</f>
        <v>550000</v>
      </c>
      <c r="G14" s="597">
        <f t="shared" si="11"/>
        <v>0</v>
      </c>
      <c r="H14" s="560">
        <v>0.0</v>
      </c>
      <c r="I14" s="560">
        <v>3042500.0</v>
      </c>
      <c r="J14" s="601"/>
      <c r="K14" s="560">
        <v>550000.0</v>
      </c>
      <c r="L14" s="560">
        <v>3042500.0</v>
      </c>
      <c r="M14" s="601"/>
      <c r="N14" s="600" t="s">
        <v>1197</v>
      </c>
      <c r="O14" s="561"/>
      <c r="P14" s="541"/>
    </row>
    <row r="15" ht="15.0" customHeight="1">
      <c r="A15" s="520"/>
      <c r="B15" s="595" t="s">
        <v>1206</v>
      </c>
      <c r="C15" s="559">
        <f t="shared" si="2"/>
        <v>1600000</v>
      </c>
      <c r="D15" s="559">
        <f t="shared" si="3"/>
        <v>1600000</v>
      </c>
      <c r="E15" s="596">
        <f t="shared" si="4"/>
        <v>0</v>
      </c>
      <c r="F15" s="597">
        <f t="shared" ref="F15:G15" si="12">K15-H15</f>
        <v>0</v>
      </c>
      <c r="G15" s="597">
        <f t="shared" si="12"/>
        <v>0</v>
      </c>
      <c r="H15" s="560">
        <v>1000000.0</v>
      </c>
      <c r="I15" s="598">
        <v>600000.0</v>
      </c>
      <c r="J15" s="601"/>
      <c r="K15" s="560">
        <v>1000000.0</v>
      </c>
      <c r="L15" s="598">
        <v>600000.0</v>
      </c>
      <c r="M15" s="601"/>
      <c r="N15" s="600" t="s">
        <v>1197</v>
      </c>
      <c r="O15" s="561"/>
      <c r="P15" s="541"/>
    </row>
    <row r="16" ht="15.0" customHeight="1">
      <c r="A16" s="520"/>
      <c r="B16" s="542" t="s">
        <v>1204</v>
      </c>
      <c r="C16" s="553">
        <f t="shared" si="2"/>
        <v>41522300</v>
      </c>
      <c r="D16" s="553">
        <f t="shared" si="3"/>
        <v>44007300</v>
      </c>
      <c r="E16" s="596">
        <f t="shared" si="4"/>
        <v>2485000</v>
      </c>
      <c r="F16" s="597">
        <f t="shared" ref="F16:G16" si="13">K16-H16</f>
        <v>1935000</v>
      </c>
      <c r="G16" s="597">
        <f t="shared" si="13"/>
        <v>550000</v>
      </c>
      <c r="H16" s="554">
        <f t="shared" ref="H16:M16" si="14">SUM(H7:H15)</f>
        <v>20931200</v>
      </c>
      <c r="I16" s="554">
        <f t="shared" si="14"/>
        <v>20591100</v>
      </c>
      <c r="J16" s="554">
        <f t="shared" si="14"/>
        <v>0</v>
      </c>
      <c r="K16" s="554">
        <f t="shared" si="14"/>
        <v>22866200</v>
      </c>
      <c r="L16" s="554">
        <f t="shared" si="14"/>
        <v>21141100</v>
      </c>
      <c r="M16" s="554">
        <f t="shared" si="14"/>
        <v>0</v>
      </c>
      <c r="N16" s="600" t="s">
        <v>1197</v>
      </c>
      <c r="O16" s="561"/>
      <c r="P16" s="535"/>
    </row>
    <row r="17" ht="15.0" customHeight="1">
      <c r="A17" s="520"/>
      <c r="B17" s="558" t="s">
        <v>1207</v>
      </c>
      <c r="C17" s="559">
        <f t="shared" si="2"/>
        <v>1080000</v>
      </c>
      <c r="D17" s="602">
        <f t="shared" si="3"/>
        <v>1080000</v>
      </c>
      <c r="E17" s="597"/>
      <c r="F17" s="597"/>
      <c r="G17" s="597"/>
      <c r="H17" s="560">
        <v>640000.0</v>
      </c>
      <c r="I17" s="561">
        <v>440000.0</v>
      </c>
      <c r="J17" s="561"/>
      <c r="K17" s="560">
        <v>640000.0</v>
      </c>
      <c r="L17" s="561">
        <v>440000.0</v>
      </c>
      <c r="M17" s="561"/>
      <c r="N17" s="600" t="s">
        <v>1197</v>
      </c>
      <c r="O17" s="561"/>
      <c r="P17" s="541"/>
    </row>
    <row r="18" ht="15.0" customHeight="1">
      <c r="A18" s="520"/>
      <c r="B18" s="558" t="s">
        <v>1208</v>
      </c>
      <c r="C18" s="559">
        <f t="shared" si="2"/>
        <v>390000</v>
      </c>
      <c r="D18" s="602">
        <f t="shared" si="3"/>
        <v>390000</v>
      </c>
      <c r="E18" s="597"/>
      <c r="F18" s="597"/>
      <c r="G18" s="597"/>
      <c r="H18" s="560">
        <v>240000.0</v>
      </c>
      <c r="I18" s="561">
        <v>150000.0</v>
      </c>
      <c r="J18" s="561"/>
      <c r="K18" s="560">
        <v>240000.0</v>
      </c>
      <c r="L18" s="561">
        <v>150000.0</v>
      </c>
      <c r="M18" s="561"/>
      <c r="N18" s="600" t="s">
        <v>1197</v>
      </c>
      <c r="O18" s="561"/>
      <c r="P18" s="541"/>
    </row>
    <row r="19" ht="15.0" customHeight="1">
      <c r="A19" s="520"/>
      <c r="B19" s="558" t="s">
        <v>1209</v>
      </c>
      <c r="C19" s="559">
        <f t="shared" si="2"/>
        <v>210000</v>
      </c>
      <c r="D19" s="602">
        <f t="shared" si="3"/>
        <v>210000</v>
      </c>
      <c r="E19" s="597"/>
      <c r="F19" s="597"/>
      <c r="G19" s="597"/>
      <c r="H19" s="560">
        <v>90000.0</v>
      </c>
      <c r="I19" s="561">
        <v>120000.0</v>
      </c>
      <c r="J19" s="561"/>
      <c r="K19" s="560">
        <v>90000.0</v>
      </c>
      <c r="L19" s="561">
        <v>120000.0</v>
      </c>
      <c r="M19" s="561"/>
      <c r="N19" s="600" t="s">
        <v>1197</v>
      </c>
      <c r="O19" s="561"/>
      <c r="P19" s="541"/>
    </row>
    <row r="20" ht="15.0" customHeight="1">
      <c r="A20" s="520"/>
      <c r="B20" s="542" t="s">
        <v>1204</v>
      </c>
      <c r="C20" s="553">
        <f>SUM(C17:C19)</f>
        <v>1680000</v>
      </c>
      <c r="D20" s="567">
        <f t="shared" si="3"/>
        <v>1680000</v>
      </c>
      <c r="E20" s="603"/>
      <c r="F20" s="603"/>
      <c r="G20" s="603"/>
      <c r="H20" s="567">
        <f t="shared" ref="H20:M20" si="15">SUM(H17:H19)</f>
        <v>970000</v>
      </c>
      <c r="I20" s="568">
        <f t="shared" si="15"/>
        <v>710000</v>
      </c>
      <c r="J20" s="604">
        <f t="shared" si="15"/>
        <v>0</v>
      </c>
      <c r="K20" s="567">
        <f t="shared" si="15"/>
        <v>970000</v>
      </c>
      <c r="L20" s="568">
        <f t="shared" si="15"/>
        <v>710000</v>
      </c>
      <c r="M20" s="604">
        <f t="shared" si="15"/>
        <v>0</v>
      </c>
      <c r="N20" s="600"/>
      <c r="O20" s="561"/>
      <c r="P20" s="541"/>
    </row>
    <row r="21" ht="15.0" customHeight="1">
      <c r="A21" s="520"/>
      <c r="B21" s="573"/>
      <c r="C21" s="574"/>
      <c r="D21" s="574"/>
      <c r="E21" s="574"/>
      <c r="F21" s="574"/>
      <c r="G21" s="574"/>
      <c r="H21" s="574"/>
      <c r="I21" s="520"/>
      <c r="J21" s="520"/>
      <c r="K21" s="520"/>
      <c r="L21" s="520"/>
      <c r="M21" s="520"/>
      <c r="N21" s="521"/>
      <c r="O21" s="520"/>
      <c r="P21" s="541"/>
    </row>
    <row r="22" ht="15.0" customHeight="1">
      <c r="A22" s="520"/>
      <c r="B22" s="520" t="s">
        <v>1224</v>
      </c>
      <c r="C22" s="520" t="s">
        <v>1194</v>
      </c>
      <c r="D22" s="520" t="s">
        <v>1195</v>
      </c>
      <c r="E22" s="520"/>
      <c r="F22" s="520"/>
      <c r="G22" s="520"/>
      <c r="H22" s="520"/>
      <c r="I22" s="520"/>
      <c r="J22" s="520"/>
      <c r="K22" s="520"/>
      <c r="L22" s="520"/>
      <c r="M22" s="520"/>
      <c r="N22" s="521"/>
      <c r="O22" s="520"/>
      <c r="P22" s="520"/>
    </row>
    <row r="23" ht="15.0" customHeight="1">
      <c r="A23" s="520"/>
      <c r="B23" s="520"/>
      <c r="C23" s="605">
        <f t="shared" ref="C23:D23" si="16">SUM(H8:H11)</f>
        <v>4290000</v>
      </c>
      <c r="D23" s="606">
        <f t="shared" si="16"/>
        <v>5460500</v>
      </c>
      <c r="E23" s="520"/>
      <c r="F23" s="520"/>
      <c r="G23" s="520"/>
      <c r="H23" s="520"/>
      <c r="I23" s="520"/>
      <c r="J23" s="520"/>
      <c r="K23" s="520"/>
      <c r="L23" s="520"/>
      <c r="M23" s="520"/>
      <c r="N23" s="521"/>
      <c r="O23" s="520"/>
      <c r="P23" s="520"/>
    </row>
    <row r="24" ht="15.0" customHeight="1">
      <c r="A24" s="520"/>
      <c r="B24" s="520"/>
      <c r="C24" s="520"/>
      <c r="D24" s="520"/>
      <c r="E24" s="520"/>
      <c r="F24" s="520"/>
      <c r="G24" s="520"/>
      <c r="H24" s="520"/>
      <c r="I24" s="520"/>
      <c r="J24" s="520"/>
      <c r="K24" s="520"/>
      <c r="L24" s="520"/>
      <c r="M24" s="520"/>
      <c r="N24" s="521"/>
      <c r="O24" s="520"/>
      <c r="P24" s="520"/>
    </row>
    <row r="25" ht="15.0" customHeight="1">
      <c r="A25" s="520"/>
      <c r="B25" s="520"/>
      <c r="C25" s="520"/>
      <c r="D25" s="520"/>
      <c r="E25" s="520"/>
      <c r="F25" s="520"/>
      <c r="G25" s="520"/>
      <c r="H25" s="520"/>
      <c r="I25" s="520"/>
      <c r="J25" s="520"/>
      <c r="K25" s="520"/>
      <c r="L25" s="520"/>
      <c r="M25" s="520"/>
      <c r="N25" s="521"/>
      <c r="O25" s="520"/>
      <c r="P25" s="520"/>
    </row>
    <row r="26" ht="15.0" customHeight="1">
      <c r="A26" s="520"/>
      <c r="B26" s="520"/>
      <c r="C26" s="520"/>
      <c r="D26" s="520"/>
      <c r="E26" s="520"/>
      <c r="F26" s="520"/>
      <c r="G26" s="520"/>
      <c r="H26" s="520"/>
      <c r="I26" s="520"/>
      <c r="J26" s="520"/>
      <c r="K26" s="520"/>
      <c r="L26" s="520"/>
      <c r="M26" s="520"/>
      <c r="N26" s="521"/>
      <c r="O26" s="520"/>
      <c r="P26" s="520"/>
    </row>
    <row r="27" ht="15.0" customHeight="1">
      <c r="A27" s="520"/>
      <c r="B27" s="520"/>
      <c r="C27" s="520"/>
      <c r="D27" s="520"/>
      <c r="E27" s="520"/>
      <c r="F27" s="520"/>
      <c r="G27" s="520"/>
      <c r="H27" s="520"/>
      <c r="I27" s="520"/>
      <c r="J27" s="520"/>
      <c r="K27" s="520"/>
      <c r="L27" s="520"/>
      <c r="M27" s="520"/>
      <c r="N27" s="521"/>
      <c r="O27" s="520"/>
      <c r="P27" s="520"/>
    </row>
    <row r="28" ht="15.0" customHeight="1">
      <c r="A28" s="520"/>
      <c r="B28" s="520"/>
      <c r="C28" s="520"/>
      <c r="D28" s="520"/>
      <c r="E28" s="520"/>
      <c r="F28" s="520"/>
      <c r="G28" s="520"/>
      <c r="H28" s="520"/>
      <c r="I28" s="520"/>
      <c r="J28" s="520"/>
      <c r="K28" s="520"/>
      <c r="L28" s="520"/>
      <c r="M28" s="520"/>
      <c r="N28" s="521"/>
      <c r="O28" s="520"/>
      <c r="P28" s="520"/>
    </row>
    <row r="29" ht="15.0" customHeight="1">
      <c r="A29" s="520"/>
      <c r="B29" s="520"/>
      <c r="C29" s="520"/>
      <c r="D29" s="520"/>
      <c r="E29" s="520"/>
      <c r="F29" s="520"/>
      <c r="G29" s="520"/>
      <c r="H29" s="520"/>
      <c r="I29" s="520"/>
      <c r="J29" s="520"/>
      <c r="K29" s="520"/>
      <c r="L29" s="520"/>
      <c r="M29" s="520"/>
      <c r="N29" s="521"/>
      <c r="O29" s="520"/>
      <c r="P29" s="520"/>
    </row>
    <row r="30" ht="15.0" customHeight="1">
      <c r="A30" s="520"/>
      <c r="B30" s="520"/>
      <c r="C30" s="520"/>
      <c r="D30" s="520"/>
      <c r="E30" s="520"/>
      <c r="F30" s="520"/>
      <c r="G30" s="520"/>
      <c r="H30" s="520"/>
      <c r="I30" s="520"/>
      <c r="J30" s="520"/>
      <c r="K30" s="520"/>
      <c r="L30" s="520"/>
      <c r="M30" s="520"/>
      <c r="N30" s="521"/>
      <c r="O30" s="520"/>
      <c r="P30" s="520"/>
    </row>
    <row r="31" ht="15.0" customHeight="1">
      <c r="A31" s="520"/>
      <c r="B31" s="520"/>
      <c r="C31" s="520"/>
      <c r="D31" s="520"/>
      <c r="E31" s="520"/>
      <c r="F31" s="520"/>
      <c r="G31" s="520"/>
      <c r="H31" s="520"/>
      <c r="I31" s="520"/>
      <c r="J31" s="520"/>
      <c r="K31" s="520"/>
      <c r="L31" s="520"/>
      <c r="M31" s="520"/>
      <c r="N31" s="521"/>
      <c r="O31" s="520"/>
      <c r="P31" s="520"/>
    </row>
    <row r="32" ht="15.0" customHeight="1">
      <c r="A32" s="520"/>
      <c r="B32" s="520"/>
      <c r="C32" s="520"/>
      <c r="D32" s="520"/>
      <c r="E32" s="520"/>
      <c r="F32" s="520"/>
      <c r="G32" s="520"/>
      <c r="H32" s="520"/>
      <c r="I32" s="520"/>
      <c r="J32" s="520"/>
      <c r="K32" s="520"/>
      <c r="L32" s="520"/>
      <c r="M32" s="520"/>
      <c r="N32" s="521"/>
      <c r="O32" s="520"/>
      <c r="P32" s="520"/>
    </row>
    <row r="33" ht="15.0" customHeight="1">
      <c r="A33" s="520"/>
      <c r="B33" s="520"/>
      <c r="C33" s="520"/>
      <c r="D33" s="520"/>
      <c r="E33" s="520"/>
      <c r="F33" s="520"/>
      <c r="G33" s="520"/>
      <c r="H33" s="520"/>
      <c r="I33" s="520"/>
      <c r="J33" s="520"/>
      <c r="K33" s="520"/>
      <c r="L33" s="520"/>
      <c r="M33" s="520"/>
      <c r="N33" s="521"/>
      <c r="O33" s="520"/>
      <c r="P33" s="520"/>
    </row>
    <row r="34" ht="15.0" customHeight="1">
      <c r="A34" s="520"/>
      <c r="B34" s="520"/>
      <c r="C34" s="520"/>
      <c r="D34" s="520"/>
      <c r="E34" s="520"/>
      <c r="F34" s="520"/>
      <c r="G34" s="520"/>
      <c r="H34" s="520"/>
      <c r="I34" s="520"/>
      <c r="J34" s="520"/>
      <c r="K34" s="520"/>
      <c r="L34" s="520"/>
      <c r="M34" s="520"/>
      <c r="N34" s="521"/>
      <c r="O34" s="520"/>
      <c r="P34" s="520"/>
    </row>
    <row r="35" ht="15.0" customHeight="1">
      <c r="A35" s="520"/>
      <c r="B35" s="520"/>
      <c r="C35" s="520"/>
      <c r="D35" s="520"/>
      <c r="E35" s="520"/>
      <c r="F35" s="520"/>
      <c r="G35" s="520"/>
      <c r="H35" s="520"/>
      <c r="I35" s="520"/>
      <c r="J35" s="520"/>
      <c r="K35" s="520"/>
      <c r="L35" s="520"/>
      <c r="M35" s="520"/>
      <c r="N35" s="521"/>
      <c r="O35" s="520"/>
      <c r="P35" s="520"/>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N5:N6"/>
    <mergeCell ref="O5:O6"/>
    <mergeCell ref="B4:O4"/>
    <mergeCell ref="B5:B6"/>
    <mergeCell ref="C5:C6"/>
    <mergeCell ref="D5:D6"/>
    <mergeCell ref="E5:G5"/>
    <mergeCell ref="H5:J5"/>
    <mergeCell ref="K5:M5"/>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4.43" defaultRowHeight="15.0"/>
  <cols>
    <col customWidth="1" min="1" max="1" width="4.86"/>
    <col customWidth="1" min="2" max="2" width="31.29"/>
    <col customWidth="1" min="3" max="3" width="16.43"/>
    <col customWidth="1" min="4" max="4" width="15.43"/>
    <col customWidth="1" min="5" max="8" width="12.29"/>
    <col customWidth="1" min="9" max="14" width="15.43"/>
    <col customWidth="1" min="15" max="15" width="11.43"/>
    <col customWidth="1" min="16" max="16" width="34.43"/>
    <col customWidth="1" min="17" max="17" width="4.0"/>
  </cols>
  <sheetData>
    <row r="1" ht="15.0" customHeight="1">
      <c r="A1" s="520"/>
      <c r="B1" s="520"/>
      <c r="C1" s="520"/>
      <c r="D1" s="520"/>
      <c r="E1" s="520"/>
      <c r="F1" s="520"/>
      <c r="G1" s="520"/>
      <c r="H1" s="520"/>
      <c r="I1" s="520"/>
      <c r="J1" s="520"/>
      <c r="K1" s="520"/>
      <c r="L1" s="520"/>
      <c r="M1" s="520"/>
      <c r="N1" s="520"/>
      <c r="O1" s="521"/>
      <c r="P1" s="520"/>
      <c r="Q1" s="520"/>
    </row>
    <row r="2" ht="15.0" customHeight="1">
      <c r="A2" s="520"/>
      <c r="B2" s="507" t="s">
        <v>1225</v>
      </c>
      <c r="C2" s="520"/>
      <c r="D2" s="520"/>
      <c r="E2" s="520"/>
      <c r="F2" s="520"/>
      <c r="G2" s="520"/>
      <c r="H2" s="520"/>
      <c r="I2" s="520"/>
      <c r="J2" s="520">
        <f>200*11111</f>
        <v>2222200</v>
      </c>
      <c r="K2" s="520"/>
      <c r="L2" s="520"/>
      <c r="M2" s="520"/>
      <c r="N2" s="520"/>
      <c r="O2" s="521"/>
      <c r="P2" s="520"/>
      <c r="Q2" s="520"/>
    </row>
    <row r="3" ht="15.0" customHeight="1">
      <c r="A3" s="520"/>
      <c r="B3" s="520"/>
      <c r="C3" s="520"/>
      <c r="D3" s="520"/>
      <c r="E3" s="520"/>
      <c r="F3" s="520"/>
      <c r="G3" s="520"/>
      <c r="H3" s="520"/>
      <c r="I3" s="520"/>
      <c r="J3" s="520"/>
      <c r="K3" s="520"/>
      <c r="L3" s="520"/>
      <c r="M3" s="520"/>
      <c r="N3" s="520"/>
      <c r="O3" s="521"/>
      <c r="P3" s="520"/>
      <c r="Q3" s="520"/>
    </row>
    <row r="4" ht="15.0" customHeight="1">
      <c r="A4" s="520"/>
      <c r="B4" s="585" t="s">
        <v>1217</v>
      </c>
      <c r="C4" s="586"/>
      <c r="D4" s="586"/>
      <c r="E4" s="586"/>
      <c r="F4" s="586"/>
      <c r="G4" s="586"/>
      <c r="H4" s="586"/>
      <c r="I4" s="586"/>
      <c r="J4" s="586"/>
      <c r="K4" s="586"/>
      <c r="L4" s="586"/>
      <c r="M4" s="586"/>
      <c r="N4" s="586"/>
      <c r="O4" s="586"/>
      <c r="P4" s="587"/>
      <c r="Q4" s="520"/>
    </row>
    <row r="5" ht="15.0" customHeight="1">
      <c r="A5" s="520"/>
      <c r="B5" s="588" t="s">
        <v>1188</v>
      </c>
      <c r="C5" s="588" t="s">
        <v>1218</v>
      </c>
      <c r="D5" s="588" t="s">
        <v>1219</v>
      </c>
      <c r="E5" s="589" t="s">
        <v>1220</v>
      </c>
      <c r="F5" s="586"/>
      <c r="G5" s="586"/>
      <c r="H5" s="587"/>
      <c r="I5" s="590" t="s">
        <v>1221</v>
      </c>
      <c r="J5" s="586"/>
      <c r="K5" s="587"/>
      <c r="L5" s="590" t="s">
        <v>1222</v>
      </c>
      <c r="M5" s="586"/>
      <c r="N5" s="587"/>
      <c r="O5" s="588" t="s">
        <v>1191</v>
      </c>
      <c r="P5" s="588" t="s">
        <v>1115</v>
      </c>
      <c r="Q5" s="520"/>
    </row>
    <row r="6" ht="15.0" customHeight="1">
      <c r="A6" s="520"/>
      <c r="B6" s="591"/>
      <c r="C6" s="591"/>
      <c r="D6" s="591"/>
      <c r="E6" s="592" t="s">
        <v>1223</v>
      </c>
      <c r="F6" s="592" t="s">
        <v>1195</v>
      </c>
      <c r="G6" s="593" t="s">
        <v>1214</v>
      </c>
      <c r="H6" s="593" t="s">
        <v>1196</v>
      </c>
      <c r="I6" s="528" t="s">
        <v>1195</v>
      </c>
      <c r="J6" s="528" t="s">
        <v>1214</v>
      </c>
      <c r="K6" s="528" t="s">
        <v>1196</v>
      </c>
      <c r="L6" s="528" t="s">
        <v>1195</v>
      </c>
      <c r="M6" s="528" t="s">
        <v>1214</v>
      </c>
      <c r="N6" s="528" t="s">
        <v>1196</v>
      </c>
      <c r="O6" s="591"/>
      <c r="P6" s="591"/>
      <c r="Q6" s="520"/>
    </row>
    <row r="7" ht="15.0" customHeight="1">
      <c r="A7" s="520"/>
      <c r="B7" s="595" t="s">
        <v>1130</v>
      </c>
      <c r="C7" s="559">
        <f t="shared" ref="C7:C19" si="2">SUM(I7:K7)</f>
        <v>8105000</v>
      </c>
      <c r="D7" s="559">
        <f t="shared" ref="D7:D20" si="3">SUM(L7:N7)</f>
        <v>8105000</v>
      </c>
      <c r="E7" s="596">
        <f t="shared" ref="E7:E16" si="4">D7-C7</f>
        <v>0</v>
      </c>
      <c r="F7" s="597">
        <f t="shared" ref="F7:H7" si="1">L7-I7</f>
        <v>0</v>
      </c>
      <c r="G7" s="597">
        <f t="shared" si="1"/>
        <v>0</v>
      </c>
      <c r="H7" s="597">
        <f t="shared" si="1"/>
        <v>0</v>
      </c>
      <c r="I7" s="531">
        <v>5800000.0</v>
      </c>
      <c r="J7" s="598">
        <v>1410000.0</v>
      </c>
      <c r="K7" s="599">
        <v>895000.0</v>
      </c>
      <c r="L7" s="531">
        <v>5800000.0</v>
      </c>
      <c r="M7" s="598">
        <v>1410000.0</v>
      </c>
      <c r="N7" s="599">
        <v>895000.0</v>
      </c>
      <c r="O7" s="600" t="s">
        <v>1197</v>
      </c>
      <c r="P7" s="561"/>
      <c r="Q7" s="535"/>
    </row>
    <row r="8" ht="15.0" customHeight="1">
      <c r="A8" s="520"/>
      <c r="B8" s="595" t="s">
        <v>1199</v>
      </c>
      <c r="C8" s="559">
        <f t="shared" si="2"/>
        <v>3170000</v>
      </c>
      <c r="D8" s="559">
        <f t="shared" si="3"/>
        <v>3170000</v>
      </c>
      <c r="E8" s="596">
        <f t="shared" si="4"/>
        <v>0</v>
      </c>
      <c r="F8" s="597">
        <f t="shared" ref="F8:H8" si="5">L8-I8</f>
        <v>0</v>
      </c>
      <c r="G8" s="597">
        <f t="shared" si="5"/>
        <v>0</v>
      </c>
      <c r="H8" s="597">
        <f t="shared" si="5"/>
        <v>0</v>
      </c>
      <c r="I8" s="531">
        <v>1380000.0</v>
      </c>
      <c r="J8" s="598">
        <v>910000.0</v>
      </c>
      <c r="K8" s="601">
        <v>880000.0</v>
      </c>
      <c r="L8" s="531">
        <v>1380000.0</v>
      </c>
      <c r="M8" s="598">
        <v>910000.0</v>
      </c>
      <c r="N8" s="601">
        <v>880000.0</v>
      </c>
      <c r="O8" s="600" t="s">
        <v>1197</v>
      </c>
      <c r="P8" s="561"/>
      <c r="Q8" s="541"/>
    </row>
    <row r="9" ht="15.0" customHeight="1">
      <c r="A9" s="520"/>
      <c r="B9" s="595" t="s">
        <v>1200</v>
      </c>
      <c r="C9" s="559">
        <f t="shared" si="2"/>
        <v>3950000</v>
      </c>
      <c r="D9" s="559">
        <f t="shared" si="3"/>
        <v>3950000</v>
      </c>
      <c r="E9" s="596">
        <f t="shared" si="4"/>
        <v>0</v>
      </c>
      <c r="F9" s="597">
        <f t="shared" ref="F9:H9" si="6">L9-I9</f>
        <v>0</v>
      </c>
      <c r="G9" s="597">
        <f t="shared" si="6"/>
        <v>0</v>
      </c>
      <c r="H9" s="597">
        <f t="shared" si="6"/>
        <v>0</v>
      </c>
      <c r="I9" s="531">
        <v>1490000.0</v>
      </c>
      <c r="J9" s="598">
        <v>1580000.0</v>
      </c>
      <c r="K9" s="601">
        <v>880000.0</v>
      </c>
      <c r="L9" s="531">
        <v>1490000.0</v>
      </c>
      <c r="M9" s="598">
        <v>1580000.0</v>
      </c>
      <c r="N9" s="601">
        <v>880000.0</v>
      </c>
      <c r="O9" s="600" t="s">
        <v>1197</v>
      </c>
      <c r="P9" s="561"/>
      <c r="Q9" s="541"/>
    </row>
    <row r="10" ht="15.0" customHeight="1">
      <c r="A10" s="520"/>
      <c r="B10" s="595" t="s">
        <v>1201</v>
      </c>
      <c r="C10" s="559">
        <f t="shared" si="2"/>
        <v>600000</v>
      </c>
      <c r="D10" s="559">
        <f t="shared" si="3"/>
        <v>600000</v>
      </c>
      <c r="E10" s="596">
        <f t="shared" si="4"/>
        <v>0</v>
      </c>
      <c r="F10" s="597">
        <f t="shared" ref="F10:H10" si="7">L10-I10</f>
        <v>0</v>
      </c>
      <c r="G10" s="597">
        <f t="shared" si="7"/>
        <v>0</v>
      </c>
      <c r="H10" s="597">
        <f t="shared" si="7"/>
        <v>0</v>
      </c>
      <c r="I10" s="531">
        <v>400000.0</v>
      </c>
      <c r="J10" s="598">
        <v>0.0</v>
      </c>
      <c r="K10" s="601">
        <v>200000.0</v>
      </c>
      <c r="L10" s="531">
        <v>400000.0</v>
      </c>
      <c r="M10" s="598">
        <v>0.0</v>
      </c>
      <c r="N10" s="601">
        <v>200000.0</v>
      </c>
      <c r="O10" s="600" t="s">
        <v>1197</v>
      </c>
      <c r="P10" s="561"/>
      <c r="Q10" s="541"/>
    </row>
    <row r="11" ht="15.0" customHeight="1">
      <c r="A11" s="520"/>
      <c r="B11" s="595" t="s">
        <v>1203</v>
      </c>
      <c r="C11" s="559">
        <f t="shared" si="2"/>
        <v>9247100</v>
      </c>
      <c r="D11" s="559">
        <f t="shared" si="3"/>
        <v>10537100</v>
      </c>
      <c r="E11" s="596">
        <f t="shared" si="4"/>
        <v>1290000</v>
      </c>
      <c r="F11" s="597">
        <f t="shared" ref="F11:H11" si="8">L11-I11</f>
        <v>290000</v>
      </c>
      <c r="G11" s="597">
        <f t="shared" si="8"/>
        <v>1000000</v>
      </c>
      <c r="H11" s="597">
        <f t="shared" si="8"/>
        <v>0</v>
      </c>
      <c r="I11" s="531">
        <v>969000.0</v>
      </c>
      <c r="J11" s="560">
        <v>0.0</v>
      </c>
      <c r="K11" s="601">
        <v>8278100.0</v>
      </c>
      <c r="L11" s="531">
        <v>1259000.0</v>
      </c>
      <c r="M11" s="560">
        <v>1000000.0</v>
      </c>
      <c r="N11" s="601">
        <v>8278100.0</v>
      </c>
      <c r="O11" s="600" t="s">
        <v>1197</v>
      </c>
      <c r="P11" s="561"/>
      <c r="Q11" s="541"/>
    </row>
    <row r="12" ht="15.0" customHeight="1">
      <c r="A12" s="520"/>
      <c r="B12" s="595" t="s">
        <v>1205</v>
      </c>
      <c r="C12" s="559">
        <f t="shared" si="2"/>
        <v>4356700</v>
      </c>
      <c r="D12" s="559">
        <f t="shared" si="3"/>
        <v>4556700</v>
      </c>
      <c r="E12" s="596">
        <f t="shared" si="4"/>
        <v>200000</v>
      </c>
      <c r="F12" s="597">
        <f t="shared" ref="F12:H12" si="9">L12-I12</f>
        <v>0</v>
      </c>
      <c r="G12" s="597">
        <f t="shared" si="9"/>
        <v>200000</v>
      </c>
      <c r="H12" s="597">
        <f t="shared" si="9"/>
        <v>0</v>
      </c>
      <c r="I12" s="531">
        <v>1021600.0</v>
      </c>
      <c r="J12" s="560">
        <v>0.0</v>
      </c>
      <c r="K12" s="601">
        <v>3335100.0</v>
      </c>
      <c r="L12" s="531">
        <v>1021600.0</v>
      </c>
      <c r="M12" s="560">
        <v>200000.0</v>
      </c>
      <c r="N12" s="601">
        <v>3335100.0</v>
      </c>
      <c r="O12" s="600" t="s">
        <v>1197</v>
      </c>
      <c r="P12" s="561"/>
      <c r="Q12" s="541"/>
    </row>
    <row r="13" ht="15.0" customHeight="1">
      <c r="A13" s="520"/>
      <c r="B13" s="595" t="s">
        <v>1118</v>
      </c>
      <c r="C13" s="559">
        <f t="shared" si="2"/>
        <v>2410000</v>
      </c>
      <c r="D13" s="559">
        <f t="shared" si="3"/>
        <v>2610000</v>
      </c>
      <c r="E13" s="596">
        <f t="shared" si="4"/>
        <v>200000</v>
      </c>
      <c r="F13" s="597">
        <f t="shared" ref="F13:H13" si="10">L13-I13</f>
        <v>0</v>
      </c>
      <c r="G13" s="597">
        <f t="shared" si="10"/>
        <v>200000</v>
      </c>
      <c r="H13" s="597">
        <f t="shared" si="10"/>
        <v>0</v>
      </c>
      <c r="I13" s="531">
        <v>1537000.0</v>
      </c>
      <c r="J13" s="560">
        <v>0.0</v>
      </c>
      <c r="K13" s="601">
        <v>873000.0</v>
      </c>
      <c r="L13" s="531">
        <v>1537000.0</v>
      </c>
      <c r="M13" s="560">
        <v>200000.0</v>
      </c>
      <c r="N13" s="601">
        <v>873000.0</v>
      </c>
      <c r="O13" s="600" t="s">
        <v>1197</v>
      </c>
      <c r="P13" s="561"/>
      <c r="Q13" s="541"/>
    </row>
    <row r="14" ht="15.0" customHeight="1">
      <c r="A14" s="520"/>
      <c r="B14" s="595" t="s">
        <v>33</v>
      </c>
      <c r="C14" s="559">
        <f t="shared" si="2"/>
        <v>1682500</v>
      </c>
      <c r="D14" s="559">
        <f t="shared" si="3"/>
        <v>5822500</v>
      </c>
      <c r="E14" s="596">
        <f t="shared" si="4"/>
        <v>4140000</v>
      </c>
      <c r="F14" s="597">
        <f t="shared" ref="F14:H14" si="11">L14-I14</f>
        <v>1000000</v>
      </c>
      <c r="G14" s="597">
        <f t="shared" si="11"/>
        <v>350000</v>
      </c>
      <c r="H14" s="597">
        <f t="shared" si="11"/>
        <v>2790000</v>
      </c>
      <c r="I14" s="531">
        <v>500000.0</v>
      </c>
      <c r="J14" s="560">
        <v>0.0</v>
      </c>
      <c r="K14" s="601">
        <v>1182500.0</v>
      </c>
      <c r="L14" s="531">
        <v>1500000.0</v>
      </c>
      <c r="M14" s="560">
        <v>350000.0</v>
      </c>
      <c r="N14" s="601">
        <v>3972500.0</v>
      </c>
      <c r="O14" s="600" t="s">
        <v>1197</v>
      </c>
      <c r="P14" s="561"/>
      <c r="Q14" s="541"/>
    </row>
    <row r="15" ht="15.0" customHeight="1">
      <c r="A15" s="520"/>
      <c r="B15" s="595" t="s">
        <v>1206</v>
      </c>
      <c r="C15" s="559">
        <f t="shared" si="2"/>
        <v>600000</v>
      </c>
      <c r="D15" s="559">
        <f t="shared" si="3"/>
        <v>600000</v>
      </c>
      <c r="E15" s="596">
        <f t="shared" si="4"/>
        <v>0</v>
      </c>
      <c r="F15" s="597">
        <f t="shared" ref="F15:H15" si="12">L15-I15</f>
        <v>0</v>
      </c>
      <c r="G15" s="597">
        <f t="shared" si="12"/>
        <v>0</v>
      </c>
      <c r="H15" s="597">
        <f t="shared" si="12"/>
        <v>0</v>
      </c>
      <c r="I15" s="547">
        <v>500000.0</v>
      </c>
      <c r="J15" s="598">
        <v>0.0</v>
      </c>
      <c r="K15" s="601">
        <v>100000.0</v>
      </c>
      <c r="L15" s="547">
        <v>500000.0</v>
      </c>
      <c r="M15" s="598">
        <v>0.0</v>
      </c>
      <c r="N15" s="601">
        <v>100000.0</v>
      </c>
      <c r="O15" s="600" t="s">
        <v>1197</v>
      </c>
      <c r="P15" s="561"/>
      <c r="Q15" s="541"/>
    </row>
    <row r="16" ht="15.0" customHeight="1">
      <c r="A16" s="520"/>
      <c r="B16" s="542" t="s">
        <v>1204</v>
      </c>
      <c r="C16" s="553">
        <f t="shared" si="2"/>
        <v>34121300</v>
      </c>
      <c r="D16" s="553">
        <f t="shared" si="3"/>
        <v>39951300</v>
      </c>
      <c r="E16" s="596">
        <f t="shared" si="4"/>
        <v>5830000</v>
      </c>
      <c r="F16" s="597">
        <f t="shared" ref="F16:H16" si="13">L16-I16</f>
        <v>1290000</v>
      </c>
      <c r="G16" s="597">
        <f t="shared" si="13"/>
        <v>1750000</v>
      </c>
      <c r="H16" s="597">
        <f t="shared" si="13"/>
        <v>2790000</v>
      </c>
      <c r="I16" s="554">
        <f t="shared" ref="I16:N16" si="14">SUM(I7:I15)</f>
        <v>13597600</v>
      </c>
      <c r="J16" s="554">
        <f t="shared" si="14"/>
        <v>3900000</v>
      </c>
      <c r="K16" s="554">
        <f t="shared" si="14"/>
        <v>16623700</v>
      </c>
      <c r="L16" s="554">
        <f t="shared" si="14"/>
        <v>14887600</v>
      </c>
      <c r="M16" s="554">
        <f t="shared" si="14"/>
        <v>5650000</v>
      </c>
      <c r="N16" s="554">
        <f t="shared" si="14"/>
        <v>19413700</v>
      </c>
      <c r="O16" s="600" t="s">
        <v>1197</v>
      </c>
      <c r="P16" s="561"/>
      <c r="Q16" s="535"/>
    </row>
    <row r="17" ht="15.0" customHeight="1">
      <c r="A17" s="520"/>
      <c r="B17" s="558" t="s">
        <v>1207</v>
      </c>
      <c r="C17" s="559">
        <f t="shared" si="2"/>
        <v>1210000</v>
      </c>
      <c r="D17" s="602">
        <f t="shared" si="3"/>
        <v>1210000</v>
      </c>
      <c r="E17" s="597"/>
      <c r="F17" s="597"/>
      <c r="G17" s="597"/>
      <c r="H17" s="597"/>
      <c r="I17" s="560">
        <v>450000.0</v>
      </c>
      <c r="J17" s="561">
        <v>580000.0</v>
      </c>
      <c r="K17" s="561">
        <v>180000.0</v>
      </c>
      <c r="L17" s="560">
        <v>450000.0</v>
      </c>
      <c r="M17" s="561">
        <v>580000.0</v>
      </c>
      <c r="N17" s="561">
        <v>180000.0</v>
      </c>
      <c r="O17" s="600" t="s">
        <v>1197</v>
      </c>
      <c r="P17" s="561"/>
      <c r="Q17" s="541"/>
    </row>
    <row r="18" ht="15.0" customHeight="1">
      <c r="A18" s="520"/>
      <c r="B18" s="558" t="s">
        <v>1208</v>
      </c>
      <c r="C18" s="559">
        <f t="shared" si="2"/>
        <v>250000</v>
      </c>
      <c r="D18" s="602">
        <f t="shared" si="3"/>
        <v>250000</v>
      </c>
      <c r="E18" s="597"/>
      <c r="F18" s="597"/>
      <c r="G18" s="597"/>
      <c r="H18" s="597"/>
      <c r="I18" s="560">
        <v>150000.0</v>
      </c>
      <c r="J18" s="560">
        <v>0.0</v>
      </c>
      <c r="K18" s="561">
        <v>100000.0</v>
      </c>
      <c r="L18" s="560">
        <v>150000.0</v>
      </c>
      <c r="M18" s="560">
        <v>0.0</v>
      </c>
      <c r="N18" s="561">
        <v>100000.0</v>
      </c>
      <c r="O18" s="600" t="s">
        <v>1197</v>
      </c>
      <c r="P18" s="561"/>
      <c r="Q18" s="541"/>
    </row>
    <row r="19" ht="15.0" customHeight="1">
      <c r="A19" s="520"/>
      <c r="B19" s="558" t="s">
        <v>1209</v>
      </c>
      <c r="C19" s="559">
        <f t="shared" si="2"/>
        <v>220000</v>
      </c>
      <c r="D19" s="602">
        <f t="shared" si="3"/>
        <v>220000</v>
      </c>
      <c r="E19" s="597"/>
      <c r="F19" s="597"/>
      <c r="G19" s="597"/>
      <c r="H19" s="597"/>
      <c r="I19" s="560">
        <v>120000.0</v>
      </c>
      <c r="J19" s="560">
        <v>0.0</v>
      </c>
      <c r="K19" s="561">
        <v>100000.0</v>
      </c>
      <c r="L19" s="560">
        <v>120000.0</v>
      </c>
      <c r="M19" s="560">
        <v>0.0</v>
      </c>
      <c r="N19" s="561">
        <v>100000.0</v>
      </c>
      <c r="O19" s="600" t="s">
        <v>1197</v>
      </c>
      <c r="P19" s="561"/>
      <c r="Q19" s="541"/>
    </row>
    <row r="20" ht="15.0" customHeight="1">
      <c r="A20" s="520"/>
      <c r="B20" s="542" t="s">
        <v>1204</v>
      </c>
      <c r="C20" s="553">
        <f>SUM(C17:C19)</f>
        <v>1680000</v>
      </c>
      <c r="D20" s="567">
        <f t="shared" si="3"/>
        <v>1680000</v>
      </c>
      <c r="E20" s="603"/>
      <c r="F20" s="603"/>
      <c r="G20" s="603"/>
      <c r="H20" s="603"/>
      <c r="I20" s="567">
        <f t="shared" ref="I20:N20" si="15">SUM(I17:I19)</f>
        <v>720000</v>
      </c>
      <c r="J20" s="568">
        <f t="shared" si="15"/>
        <v>580000</v>
      </c>
      <c r="K20" s="604">
        <f t="shared" si="15"/>
        <v>380000</v>
      </c>
      <c r="L20" s="567">
        <f t="shared" si="15"/>
        <v>720000</v>
      </c>
      <c r="M20" s="568">
        <f t="shared" si="15"/>
        <v>580000</v>
      </c>
      <c r="N20" s="604">
        <f t="shared" si="15"/>
        <v>380000</v>
      </c>
      <c r="O20" s="600"/>
      <c r="P20" s="561"/>
      <c r="Q20" s="541"/>
    </row>
    <row r="21" ht="15.0" customHeight="1">
      <c r="A21" s="520"/>
      <c r="B21" s="573"/>
      <c r="C21" s="574"/>
      <c r="D21" s="574"/>
      <c r="E21" s="574"/>
      <c r="F21" s="574"/>
      <c r="G21" s="574"/>
      <c r="H21" s="574"/>
      <c r="I21" s="574"/>
      <c r="J21" s="520"/>
      <c r="K21" s="520"/>
      <c r="L21" s="520"/>
      <c r="M21" s="520"/>
      <c r="N21" s="520"/>
      <c r="O21" s="521"/>
      <c r="P21" s="520"/>
      <c r="Q21" s="541"/>
    </row>
    <row r="22" ht="15.0" customHeight="1">
      <c r="A22" s="520"/>
      <c r="B22" s="520" t="s">
        <v>1224</v>
      </c>
      <c r="C22" s="520" t="s">
        <v>1194</v>
      </c>
      <c r="D22" s="520" t="s">
        <v>1195</v>
      </c>
      <c r="E22" s="520"/>
      <c r="F22" s="520"/>
      <c r="G22" s="520"/>
      <c r="H22" s="520"/>
      <c r="I22" s="520"/>
      <c r="J22" s="520"/>
      <c r="K22" s="520"/>
      <c r="L22" s="520"/>
      <c r="M22" s="520"/>
      <c r="N22" s="520"/>
      <c r="O22" s="521"/>
      <c r="P22" s="520"/>
      <c r="Q22" s="520"/>
    </row>
    <row r="23" ht="15.0" customHeight="1">
      <c r="A23" s="520"/>
      <c r="B23" s="605">
        <f>SUM(C23:D23)</f>
        <v>6729000</v>
      </c>
      <c r="C23" s="605">
        <f t="shared" ref="C23:D23" si="16">SUM(I8:I11)</f>
        <v>4239000</v>
      </c>
      <c r="D23" s="606">
        <f t="shared" si="16"/>
        <v>2490000</v>
      </c>
      <c r="E23" s="520"/>
      <c r="F23" s="520"/>
      <c r="G23" s="520"/>
      <c r="H23" s="520"/>
      <c r="I23" s="520"/>
      <c r="J23" s="520"/>
      <c r="K23" s="520"/>
      <c r="L23" s="520"/>
      <c r="M23" s="520"/>
      <c r="N23" s="520"/>
      <c r="O23" s="521"/>
      <c r="P23" s="520"/>
      <c r="Q23" s="520"/>
    </row>
    <row r="24" ht="15.0" customHeight="1">
      <c r="A24" s="520"/>
      <c r="B24" s="520"/>
      <c r="C24" s="520"/>
      <c r="D24" s="520"/>
      <c r="E24" s="520"/>
      <c r="F24" s="520"/>
      <c r="G24" s="520"/>
      <c r="H24" s="520"/>
      <c r="I24" s="520"/>
      <c r="J24" s="520"/>
      <c r="K24" s="520"/>
      <c r="L24" s="520"/>
      <c r="M24" s="520"/>
      <c r="N24" s="520"/>
      <c r="O24" s="521"/>
      <c r="P24" s="520"/>
      <c r="Q24" s="520"/>
    </row>
    <row r="25" ht="15.0" customHeight="1">
      <c r="A25" s="520"/>
      <c r="B25" s="522" t="s">
        <v>1210</v>
      </c>
      <c r="C25" s="523"/>
      <c r="D25" s="523"/>
      <c r="E25" s="523"/>
      <c r="F25" s="523"/>
      <c r="G25" s="523"/>
      <c r="H25" s="523"/>
      <c r="I25" s="524"/>
      <c r="J25" s="520"/>
      <c r="K25" s="520"/>
      <c r="L25" s="520"/>
      <c r="M25" s="520"/>
      <c r="N25" s="520"/>
      <c r="O25" s="521"/>
      <c r="P25" s="520"/>
      <c r="Q25" s="520"/>
    </row>
    <row r="26" ht="15.0" customHeight="1">
      <c r="A26" s="520"/>
      <c r="B26" s="526" t="s">
        <v>1211</v>
      </c>
      <c r="C26" s="526" t="s">
        <v>1212</v>
      </c>
      <c r="D26" s="527" t="s">
        <v>1213</v>
      </c>
      <c r="E26" s="523"/>
      <c r="F26" s="524"/>
      <c r="G26" s="528"/>
      <c r="H26" s="526" t="s">
        <v>1191</v>
      </c>
      <c r="I26" s="526" t="s">
        <v>1115</v>
      </c>
      <c r="J26" s="520"/>
      <c r="K26" s="520"/>
      <c r="L26" s="520"/>
      <c r="M26" s="520"/>
      <c r="N26" s="520"/>
      <c r="O26" s="521"/>
      <c r="P26" s="520"/>
      <c r="Q26" s="520"/>
    </row>
    <row r="27" ht="15.0" customHeight="1">
      <c r="A27" s="520"/>
      <c r="B27" s="500"/>
      <c r="C27" s="500"/>
      <c r="D27" s="528" t="s">
        <v>1195</v>
      </c>
      <c r="E27" s="528" t="s">
        <v>1214</v>
      </c>
      <c r="F27" s="528" t="s">
        <v>1196</v>
      </c>
      <c r="G27" s="528"/>
      <c r="H27" s="500"/>
      <c r="I27" s="500"/>
      <c r="J27" s="520"/>
      <c r="K27" s="520"/>
      <c r="L27" s="520"/>
      <c r="M27" s="520"/>
      <c r="N27" s="520"/>
      <c r="O27" s="521"/>
      <c r="P27" s="520"/>
      <c r="Q27" s="520"/>
    </row>
    <row r="28" ht="15.0" customHeight="1">
      <c r="A28" s="520"/>
      <c r="B28" s="576">
        <v>500000.0</v>
      </c>
      <c r="C28" s="563">
        <f t="shared" ref="C28:C39" si="17">SUM(D28:F28)</f>
        <v>7</v>
      </c>
      <c r="D28" s="564">
        <v>5.0</v>
      </c>
      <c r="E28" s="564">
        <v>1.0</v>
      </c>
      <c r="F28" s="564">
        <v>1.0</v>
      </c>
      <c r="G28" s="584"/>
      <c r="H28" s="534"/>
      <c r="I28" s="492"/>
      <c r="J28" s="520"/>
      <c r="K28" s="520"/>
      <c r="L28" s="520"/>
      <c r="M28" s="520"/>
      <c r="N28" s="520"/>
      <c r="O28" s="521"/>
      <c r="P28" s="520"/>
      <c r="Q28" s="520"/>
    </row>
    <row r="29" ht="15.0" customHeight="1">
      <c r="A29" s="520"/>
      <c r="B29" s="576">
        <v>200000.0</v>
      </c>
      <c r="C29" s="563">
        <f t="shared" si="17"/>
        <v>7</v>
      </c>
      <c r="D29" s="564">
        <v>5.0</v>
      </c>
      <c r="E29" s="564">
        <v>1.0</v>
      </c>
      <c r="F29" s="564">
        <v>1.0</v>
      </c>
      <c r="G29" s="584"/>
      <c r="H29" s="534"/>
      <c r="I29" s="492"/>
      <c r="J29" s="520"/>
      <c r="K29" s="520"/>
      <c r="L29" s="520"/>
      <c r="M29" s="520"/>
      <c r="N29" s="520"/>
      <c r="O29" s="521"/>
      <c r="P29" s="520"/>
      <c r="Q29" s="520"/>
    </row>
    <row r="30" ht="15.0" customHeight="1">
      <c r="A30" s="520"/>
      <c r="B30" s="576">
        <v>100000.0</v>
      </c>
      <c r="C30" s="563">
        <f t="shared" si="17"/>
        <v>12</v>
      </c>
      <c r="D30" s="564">
        <v>10.0</v>
      </c>
      <c r="E30" s="564">
        <v>1.0</v>
      </c>
      <c r="F30" s="564">
        <v>1.0</v>
      </c>
      <c r="G30" s="584"/>
      <c r="H30" s="534"/>
      <c r="I30" s="492"/>
      <c r="J30" s="520"/>
      <c r="K30" s="520"/>
      <c r="L30" s="520"/>
      <c r="M30" s="520"/>
      <c r="N30" s="520"/>
      <c r="O30" s="521"/>
      <c r="P30" s="520"/>
      <c r="Q30" s="520"/>
    </row>
    <row r="31" ht="15.0" customHeight="1">
      <c r="A31" s="520"/>
      <c r="B31" s="576">
        <v>50000.0</v>
      </c>
      <c r="C31" s="563">
        <f t="shared" si="17"/>
        <v>16</v>
      </c>
      <c r="D31" s="564">
        <v>10.0</v>
      </c>
      <c r="E31" s="564">
        <v>5.0</v>
      </c>
      <c r="F31" s="564">
        <v>1.0</v>
      </c>
      <c r="G31" s="584"/>
      <c r="H31" s="534"/>
      <c r="I31" s="492"/>
      <c r="J31" s="520"/>
      <c r="K31" s="520"/>
      <c r="L31" s="520"/>
      <c r="M31" s="520"/>
      <c r="N31" s="520"/>
      <c r="O31" s="521"/>
      <c r="P31" s="520"/>
      <c r="Q31" s="520"/>
    </row>
    <row r="32" ht="15.0" customHeight="1">
      <c r="A32" s="520"/>
      <c r="B32" s="576">
        <v>20000.0</v>
      </c>
      <c r="C32" s="563">
        <f t="shared" si="17"/>
        <v>26</v>
      </c>
      <c r="D32" s="564">
        <v>15.0</v>
      </c>
      <c r="E32" s="564">
        <v>10.0</v>
      </c>
      <c r="F32" s="564">
        <v>1.0</v>
      </c>
      <c r="G32" s="584"/>
      <c r="H32" s="534"/>
      <c r="I32" s="492"/>
      <c r="J32" s="520"/>
      <c r="K32" s="520"/>
      <c r="L32" s="520"/>
      <c r="M32" s="520"/>
      <c r="N32" s="520"/>
      <c r="O32" s="521"/>
      <c r="P32" s="520"/>
      <c r="Q32" s="520"/>
    </row>
    <row r="33" ht="15.0" customHeight="1">
      <c r="A33" s="520"/>
      <c r="B33" s="576">
        <v>10000.0</v>
      </c>
      <c r="C33" s="563">
        <f t="shared" si="17"/>
        <v>33</v>
      </c>
      <c r="D33" s="564">
        <v>20.0</v>
      </c>
      <c r="E33" s="564">
        <v>12.0</v>
      </c>
      <c r="F33" s="564">
        <v>1.0</v>
      </c>
      <c r="G33" s="584"/>
      <c r="H33" s="534"/>
      <c r="I33" s="492"/>
      <c r="J33" s="520"/>
      <c r="K33" s="520"/>
      <c r="L33" s="520"/>
      <c r="M33" s="520"/>
      <c r="N33" s="520"/>
      <c r="O33" s="521"/>
      <c r="P33" s="520"/>
      <c r="Q33" s="520"/>
    </row>
    <row r="34" ht="15.0" customHeight="1">
      <c r="A34" s="520"/>
      <c r="B34" s="576">
        <v>5000.0</v>
      </c>
      <c r="C34" s="563">
        <f t="shared" si="17"/>
        <v>21</v>
      </c>
      <c r="D34" s="564">
        <v>20.0</v>
      </c>
      <c r="E34" s="564">
        <v>0.0</v>
      </c>
      <c r="F34" s="564">
        <v>1.0</v>
      </c>
      <c r="G34" s="584"/>
      <c r="H34" s="534"/>
      <c r="I34" s="492"/>
      <c r="J34" s="520"/>
      <c r="K34" s="520"/>
      <c r="L34" s="520"/>
      <c r="M34" s="520"/>
      <c r="N34" s="520"/>
      <c r="O34" s="521"/>
      <c r="P34" s="520"/>
      <c r="Q34" s="520"/>
    </row>
    <row r="35" ht="15.0" customHeight="1">
      <c r="A35" s="520"/>
      <c r="B35" s="576">
        <v>2000.0</v>
      </c>
      <c r="C35" s="563">
        <f t="shared" si="17"/>
        <v>25</v>
      </c>
      <c r="D35" s="564">
        <v>24.0</v>
      </c>
      <c r="E35" s="564">
        <v>0.0</v>
      </c>
      <c r="F35" s="564">
        <v>1.0</v>
      </c>
      <c r="G35" s="584"/>
      <c r="H35" s="534"/>
      <c r="I35" s="492"/>
      <c r="J35" s="520"/>
      <c r="K35" s="520"/>
      <c r="L35" s="520"/>
      <c r="M35" s="520"/>
      <c r="N35" s="520"/>
      <c r="O35" s="521"/>
      <c r="P35" s="520"/>
      <c r="Q35" s="520"/>
    </row>
    <row r="36" ht="15.0" customHeight="1">
      <c r="A36" s="520"/>
      <c r="B36" s="576">
        <v>1000.0</v>
      </c>
      <c r="C36" s="563">
        <f t="shared" si="17"/>
        <v>3</v>
      </c>
      <c r="D36" s="564">
        <v>2.0</v>
      </c>
      <c r="E36" s="564">
        <v>0.0</v>
      </c>
      <c r="F36" s="564">
        <v>1.0</v>
      </c>
      <c r="G36" s="584"/>
      <c r="H36" s="534"/>
      <c r="I36" s="492"/>
      <c r="J36" s="520"/>
      <c r="K36" s="520"/>
      <c r="L36" s="520"/>
      <c r="M36" s="520"/>
      <c r="N36" s="520"/>
      <c r="O36" s="521"/>
      <c r="P36" s="520"/>
      <c r="Q36" s="520"/>
    </row>
    <row r="37" ht="15.0" customHeight="1">
      <c r="A37" s="520"/>
      <c r="B37" s="576">
        <v>500.0</v>
      </c>
      <c r="C37" s="563">
        <f t="shared" si="17"/>
        <v>110</v>
      </c>
      <c r="D37" s="564">
        <v>100.0</v>
      </c>
      <c r="E37" s="565">
        <v>0.0</v>
      </c>
      <c r="F37" s="565">
        <v>10.0</v>
      </c>
      <c r="G37" s="584"/>
      <c r="H37" s="534"/>
      <c r="I37" s="492"/>
      <c r="J37" s="520"/>
      <c r="K37" s="520"/>
      <c r="L37" s="520"/>
      <c r="M37" s="520"/>
      <c r="N37" s="520"/>
      <c r="O37" s="521"/>
      <c r="P37" s="520"/>
      <c r="Q37" s="520"/>
    </row>
    <row r="38" ht="15.0" customHeight="1">
      <c r="A38" s="520"/>
      <c r="B38" s="576">
        <v>200.0</v>
      </c>
      <c r="C38" s="563">
        <f t="shared" si="17"/>
        <v>610</v>
      </c>
      <c r="D38" s="564">
        <v>500.0</v>
      </c>
      <c r="E38" s="565">
        <v>100.0</v>
      </c>
      <c r="F38" s="565">
        <v>10.0</v>
      </c>
      <c r="G38" s="584"/>
      <c r="H38" s="534"/>
      <c r="I38" s="492"/>
      <c r="J38" s="520"/>
      <c r="K38" s="520"/>
      <c r="L38" s="520"/>
      <c r="M38" s="520"/>
      <c r="N38" s="520"/>
      <c r="O38" s="521"/>
      <c r="P38" s="520"/>
      <c r="Q38" s="520"/>
    </row>
    <row r="39" ht="15.0" customHeight="1">
      <c r="A39" s="520"/>
      <c r="B39" s="542" t="s">
        <v>1204</v>
      </c>
      <c r="C39" s="578">
        <f t="shared" si="17"/>
        <v>870</v>
      </c>
      <c r="D39" s="543">
        <f t="shared" ref="D39:F39" si="18">SUM(D28:D38)</f>
        <v>711</v>
      </c>
      <c r="E39" s="543">
        <f t="shared" si="18"/>
        <v>130</v>
      </c>
      <c r="F39" s="564">
        <f t="shared" si="18"/>
        <v>29</v>
      </c>
      <c r="G39" s="584"/>
      <c r="H39" s="534"/>
      <c r="I39" s="492"/>
      <c r="J39" s="520"/>
      <c r="K39" s="520"/>
      <c r="L39" s="520"/>
      <c r="M39" s="520"/>
      <c r="N39" s="520"/>
      <c r="O39" s="521"/>
      <c r="P39" s="520"/>
      <c r="Q39" s="520"/>
    </row>
    <row r="40" ht="15.0" customHeight="1">
      <c r="A40" s="520"/>
      <c r="B40" s="542"/>
      <c r="C40" s="570"/>
      <c r="D40" s="570"/>
      <c r="E40" s="568"/>
      <c r="F40" s="569"/>
      <c r="G40" s="584"/>
      <c r="H40" s="534"/>
      <c r="I40" s="492"/>
      <c r="J40" s="520"/>
      <c r="K40" s="520"/>
      <c r="L40" s="520"/>
      <c r="M40" s="520"/>
      <c r="N40" s="520"/>
      <c r="O40" s="521"/>
      <c r="P40" s="520"/>
      <c r="Q40" s="520"/>
    </row>
    <row r="41" ht="15.0" customHeight="1">
      <c r="A41" s="520"/>
      <c r="B41" s="520"/>
      <c r="C41" s="520"/>
      <c r="D41" s="520"/>
      <c r="E41" s="520"/>
      <c r="F41" s="520"/>
      <c r="G41" s="521"/>
      <c r="H41" s="521"/>
      <c r="I41" s="520"/>
      <c r="J41" s="520"/>
      <c r="K41" s="520"/>
      <c r="L41" s="520"/>
      <c r="M41" s="520"/>
      <c r="N41" s="520"/>
      <c r="O41" s="521"/>
      <c r="P41" s="520"/>
      <c r="Q41" s="520"/>
    </row>
    <row r="42" ht="15.0" customHeight="1">
      <c r="A42" s="520"/>
      <c r="B42" s="522" t="s">
        <v>1215</v>
      </c>
      <c r="C42" s="523"/>
      <c r="D42" s="523"/>
      <c r="E42" s="523"/>
      <c r="F42" s="523"/>
      <c r="G42" s="523"/>
      <c r="H42" s="523"/>
      <c r="I42" s="524"/>
      <c r="J42" s="520"/>
      <c r="K42" s="520"/>
      <c r="L42" s="520"/>
      <c r="M42" s="520"/>
      <c r="N42" s="520"/>
      <c r="O42" s="521"/>
      <c r="P42" s="520"/>
      <c r="Q42" s="520"/>
    </row>
    <row r="43" ht="15.0" customHeight="1">
      <c r="A43" s="520"/>
      <c r="B43" s="526" t="s">
        <v>1211</v>
      </c>
      <c r="C43" s="526" t="s">
        <v>1212</v>
      </c>
      <c r="D43" s="527" t="s">
        <v>1213</v>
      </c>
      <c r="E43" s="523"/>
      <c r="F43" s="524"/>
      <c r="G43" s="528"/>
      <c r="H43" s="526" t="s">
        <v>1191</v>
      </c>
      <c r="I43" s="526" t="s">
        <v>1115</v>
      </c>
      <c r="J43" s="520"/>
      <c r="K43" s="520"/>
      <c r="L43" s="520"/>
      <c r="M43" s="520"/>
      <c r="N43" s="520"/>
      <c r="O43" s="521"/>
      <c r="P43" s="520"/>
      <c r="Q43" s="520"/>
    </row>
    <row r="44" ht="15.0" customHeight="1">
      <c r="A44" s="520"/>
      <c r="B44" s="500"/>
      <c r="C44" s="500"/>
      <c r="D44" s="528" t="s">
        <v>1195</v>
      </c>
      <c r="E44" s="528" t="s">
        <v>1214</v>
      </c>
      <c r="F44" s="528" t="s">
        <v>1196</v>
      </c>
      <c r="G44" s="528"/>
      <c r="H44" s="500"/>
      <c r="I44" s="500"/>
      <c r="J44" s="520"/>
      <c r="K44" s="520"/>
      <c r="L44" s="520"/>
      <c r="M44" s="520"/>
      <c r="N44" s="520"/>
      <c r="O44" s="521"/>
      <c r="P44" s="520"/>
      <c r="Q44" s="520"/>
    </row>
    <row r="45" ht="15.0" customHeight="1">
      <c r="A45" s="520"/>
      <c r="B45" s="579">
        <v>500000.0</v>
      </c>
      <c r="C45" s="550">
        <f t="shared" ref="C45:C50" si="19">SUM(D45:F45)</f>
        <v>4</v>
      </c>
      <c r="D45" s="564">
        <v>2.0</v>
      </c>
      <c r="E45" s="564">
        <v>1.0</v>
      </c>
      <c r="F45" s="577">
        <v>1.0</v>
      </c>
      <c r="G45" s="584"/>
      <c r="H45" s="534"/>
      <c r="I45" s="492"/>
      <c r="J45" s="520"/>
      <c r="K45" s="520"/>
      <c r="L45" s="520"/>
      <c r="M45" s="520"/>
      <c r="N45" s="520"/>
      <c r="O45" s="521"/>
      <c r="P45" s="520"/>
      <c r="Q45" s="520"/>
    </row>
    <row r="46" ht="15.0" customHeight="1">
      <c r="A46" s="520"/>
      <c r="B46" s="576">
        <v>200000.0</v>
      </c>
      <c r="C46" s="563">
        <f t="shared" si="19"/>
        <v>3</v>
      </c>
      <c r="D46" s="564">
        <v>1.0</v>
      </c>
      <c r="E46" s="564">
        <v>1.0</v>
      </c>
      <c r="F46" s="577">
        <v>1.0</v>
      </c>
      <c r="G46" s="584"/>
      <c r="H46" s="534"/>
      <c r="I46" s="492"/>
      <c r="J46" s="520"/>
      <c r="K46" s="520"/>
      <c r="L46" s="520"/>
      <c r="M46" s="520"/>
      <c r="N46" s="520"/>
      <c r="O46" s="521"/>
      <c r="P46" s="520"/>
      <c r="Q46" s="520"/>
    </row>
    <row r="47" ht="15.0" customHeight="1">
      <c r="A47" s="520"/>
      <c r="B47" s="576">
        <v>100000.0</v>
      </c>
      <c r="C47" s="563">
        <f t="shared" si="19"/>
        <v>3</v>
      </c>
      <c r="D47" s="564">
        <v>1.0</v>
      </c>
      <c r="E47" s="564">
        <v>1.0</v>
      </c>
      <c r="F47" s="577">
        <v>1.0</v>
      </c>
      <c r="G47" s="584"/>
      <c r="H47" s="534"/>
      <c r="I47" s="492"/>
      <c r="J47" s="520"/>
      <c r="K47" s="520"/>
      <c r="L47" s="520"/>
      <c r="M47" s="520"/>
      <c r="N47" s="520"/>
      <c r="O47" s="521"/>
      <c r="P47" s="520"/>
      <c r="Q47" s="520"/>
    </row>
    <row r="48" ht="15.0" customHeight="1">
      <c r="A48" s="520"/>
      <c r="B48" s="576">
        <v>50000.0</v>
      </c>
      <c r="C48" s="563">
        <f t="shared" si="19"/>
        <v>3</v>
      </c>
      <c r="D48" s="564">
        <v>1.0</v>
      </c>
      <c r="E48" s="564">
        <v>1.0</v>
      </c>
      <c r="F48" s="577">
        <v>1.0</v>
      </c>
      <c r="G48" s="584"/>
      <c r="H48" s="534"/>
      <c r="I48" s="492"/>
      <c r="J48" s="520"/>
      <c r="K48" s="520"/>
      <c r="L48" s="520"/>
      <c r="M48" s="520"/>
      <c r="N48" s="520"/>
      <c r="O48" s="521"/>
      <c r="P48" s="520"/>
      <c r="Q48" s="520"/>
    </row>
    <row r="49" ht="15.0" customHeight="1">
      <c r="A49" s="520"/>
      <c r="B49" s="576">
        <v>30000.0</v>
      </c>
      <c r="C49" s="563">
        <f t="shared" si="19"/>
        <v>4</v>
      </c>
      <c r="D49" s="564">
        <v>1.0</v>
      </c>
      <c r="E49" s="564">
        <v>2.0</v>
      </c>
      <c r="F49" s="577">
        <v>1.0</v>
      </c>
      <c r="G49" s="584"/>
      <c r="H49" s="534"/>
      <c r="I49" s="492"/>
      <c r="J49" s="520"/>
      <c r="K49" s="520"/>
      <c r="L49" s="520"/>
      <c r="M49" s="520"/>
      <c r="N49" s="520"/>
      <c r="O49" s="521"/>
      <c r="P49" s="520"/>
      <c r="Q49" s="520"/>
    </row>
    <row r="50" ht="15.0" customHeight="1">
      <c r="A50" s="520"/>
      <c r="B50" s="542" t="s">
        <v>1204</v>
      </c>
      <c r="C50" s="578">
        <f t="shared" si="19"/>
        <v>17</v>
      </c>
      <c r="D50" s="543">
        <f t="shared" ref="D50:F50" si="20">SUM(D45:D49)</f>
        <v>6</v>
      </c>
      <c r="E50" s="543">
        <f t="shared" si="20"/>
        <v>6</v>
      </c>
      <c r="F50" s="564">
        <f t="shared" si="20"/>
        <v>5</v>
      </c>
      <c r="G50" s="584"/>
      <c r="H50" s="534"/>
      <c r="I50" s="492"/>
      <c r="J50" s="520"/>
      <c r="K50" s="520"/>
      <c r="L50" s="520"/>
      <c r="M50" s="520"/>
      <c r="N50" s="520"/>
      <c r="O50" s="521"/>
      <c r="P50" s="520"/>
      <c r="Q50" s="520"/>
    </row>
    <row r="51" ht="15.0" customHeight="1">
      <c r="A51" s="520"/>
      <c r="B51" s="542"/>
      <c r="C51" s="570"/>
      <c r="D51" s="570"/>
      <c r="E51" s="568"/>
      <c r="F51" s="569"/>
      <c r="G51" s="584"/>
      <c r="H51" s="534"/>
      <c r="I51" s="492"/>
      <c r="J51" s="520"/>
      <c r="K51" s="520"/>
      <c r="L51" s="520"/>
      <c r="M51" s="520"/>
      <c r="N51" s="520"/>
      <c r="O51" s="521"/>
      <c r="P51" s="520"/>
      <c r="Q51" s="520"/>
    </row>
    <row r="52" ht="15.0" customHeight="1">
      <c r="A52" s="520"/>
      <c r="B52" s="580"/>
      <c r="C52" s="581"/>
      <c r="D52" s="581"/>
      <c r="E52" s="582"/>
      <c r="F52" s="583"/>
      <c r="G52" s="584"/>
      <c r="H52" s="584"/>
      <c r="I52" s="520"/>
      <c r="J52" s="520"/>
      <c r="K52" s="520"/>
      <c r="L52" s="520"/>
      <c r="M52" s="520"/>
      <c r="N52" s="520"/>
      <c r="O52" s="521"/>
      <c r="P52" s="520"/>
      <c r="Q52" s="520"/>
    </row>
    <row r="53" ht="15.0" customHeight="1">
      <c r="A53" s="520"/>
      <c r="B53" s="522" t="s">
        <v>1216</v>
      </c>
      <c r="C53" s="523"/>
      <c r="D53" s="523"/>
      <c r="E53" s="523"/>
      <c r="F53" s="523"/>
      <c r="G53" s="523"/>
      <c r="H53" s="523"/>
      <c r="I53" s="524"/>
      <c r="J53" s="520"/>
      <c r="K53" s="520"/>
      <c r="L53" s="520"/>
      <c r="M53" s="520"/>
      <c r="N53" s="520"/>
      <c r="O53" s="521"/>
      <c r="P53" s="520"/>
      <c r="Q53" s="520"/>
    </row>
    <row r="54" ht="15.0" customHeight="1">
      <c r="A54" s="520"/>
      <c r="B54" s="526" t="s">
        <v>1211</v>
      </c>
      <c r="C54" s="526" t="s">
        <v>1212</v>
      </c>
      <c r="D54" s="527" t="s">
        <v>1213</v>
      </c>
      <c r="E54" s="523"/>
      <c r="F54" s="524"/>
      <c r="G54" s="528"/>
      <c r="H54" s="526" t="s">
        <v>1191</v>
      </c>
      <c r="I54" s="526" t="s">
        <v>1115</v>
      </c>
      <c r="J54" s="520"/>
      <c r="K54" s="520"/>
      <c r="L54" s="520"/>
      <c r="M54" s="520"/>
      <c r="N54" s="520"/>
      <c r="O54" s="521"/>
      <c r="P54" s="520"/>
      <c r="Q54" s="520"/>
    </row>
    <row r="55" ht="15.0" customHeight="1">
      <c r="A55" s="520"/>
      <c r="B55" s="500"/>
      <c r="C55" s="500"/>
      <c r="D55" s="528" t="s">
        <v>1195</v>
      </c>
      <c r="E55" s="528" t="s">
        <v>1214</v>
      </c>
      <c r="F55" s="528" t="s">
        <v>1196</v>
      </c>
      <c r="G55" s="528"/>
      <c r="H55" s="500"/>
      <c r="I55" s="500"/>
      <c r="J55" s="520"/>
      <c r="K55" s="520"/>
      <c r="L55" s="520"/>
      <c r="M55" s="520"/>
      <c r="N55" s="520"/>
      <c r="O55" s="521"/>
      <c r="P55" s="520"/>
      <c r="Q55" s="520"/>
    </row>
    <row r="56" ht="15.75" customHeight="1">
      <c r="A56" s="520"/>
      <c r="B56" s="579">
        <v>500000.0</v>
      </c>
      <c r="C56" s="550">
        <f t="shared" ref="C56:C61" si="21">SUM(D56:F56)</f>
        <v>5</v>
      </c>
      <c r="D56" s="564">
        <v>2.0</v>
      </c>
      <c r="E56" s="564">
        <v>2.0</v>
      </c>
      <c r="F56" s="577">
        <v>1.0</v>
      </c>
      <c r="G56" s="584"/>
      <c r="H56" s="534"/>
      <c r="I56" s="492"/>
      <c r="J56" s="520"/>
      <c r="K56" s="520"/>
      <c r="L56" s="520"/>
      <c r="M56" s="520"/>
      <c r="N56" s="520"/>
      <c r="O56" s="521"/>
      <c r="P56" s="520"/>
      <c r="Q56" s="520"/>
    </row>
    <row r="57" ht="15.75" customHeight="1">
      <c r="A57" s="520"/>
      <c r="B57" s="576">
        <v>200000.0</v>
      </c>
      <c r="C57" s="563">
        <f t="shared" si="21"/>
        <v>4</v>
      </c>
      <c r="D57" s="564">
        <v>1.0</v>
      </c>
      <c r="E57" s="564">
        <v>2.0</v>
      </c>
      <c r="F57" s="577">
        <v>1.0</v>
      </c>
      <c r="G57" s="584"/>
      <c r="H57" s="534"/>
      <c r="I57" s="492"/>
      <c r="J57" s="520"/>
      <c r="K57" s="520"/>
      <c r="L57" s="520"/>
      <c r="M57" s="520"/>
      <c r="N57" s="520"/>
      <c r="O57" s="521"/>
      <c r="P57" s="520"/>
      <c r="Q57" s="520"/>
    </row>
    <row r="58" ht="15.75" customHeight="1">
      <c r="A58" s="520"/>
      <c r="B58" s="576">
        <v>100000.0</v>
      </c>
      <c r="C58" s="563">
        <f t="shared" si="21"/>
        <v>3</v>
      </c>
      <c r="D58" s="564">
        <v>1.0</v>
      </c>
      <c r="E58" s="564">
        <v>1.0</v>
      </c>
      <c r="F58" s="577">
        <v>1.0</v>
      </c>
      <c r="G58" s="584"/>
      <c r="H58" s="534"/>
      <c r="I58" s="492"/>
      <c r="J58" s="520"/>
      <c r="K58" s="520"/>
      <c r="L58" s="520"/>
      <c r="M58" s="520"/>
      <c r="N58" s="520"/>
      <c r="O58" s="521"/>
      <c r="P58" s="520"/>
      <c r="Q58" s="520"/>
    </row>
    <row r="59" ht="15.75" customHeight="1">
      <c r="A59" s="520"/>
      <c r="B59" s="576">
        <v>50000.0</v>
      </c>
      <c r="C59" s="563">
        <f t="shared" si="21"/>
        <v>4</v>
      </c>
      <c r="D59" s="564">
        <v>2.0</v>
      </c>
      <c r="E59" s="564">
        <v>1.0</v>
      </c>
      <c r="F59" s="577">
        <v>1.0</v>
      </c>
      <c r="G59" s="584"/>
      <c r="H59" s="534"/>
      <c r="I59" s="492"/>
      <c r="J59" s="520"/>
      <c r="K59" s="520"/>
      <c r="L59" s="520"/>
      <c r="M59" s="520"/>
      <c r="N59" s="520"/>
      <c r="O59" s="521"/>
      <c r="P59" s="520"/>
      <c r="Q59" s="520"/>
    </row>
    <row r="60" ht="15.75" customHeight="1">
      <c r="A60" s="520"/>
      <c r="B60" s="576">
        <v>30000.0</v>
      </c>
      <c r="C60" s="563">
        <f t="shared" si="21"/>
        <v>5</v>
      </c>
      <c r="D60" s="564">
        <v>3.0</v>
      </c>
      <c r="E60" s="564">
        <v>1.0</v>
      </c>
      <c r="F60" s="577">
        <v>1.0</v>
      </c>
      <c r="G60" s="584"/>
      <c r="H60" s="534"/>
      <c r="I60" s="492"/>
      <c r="J60" s="520"/>
      <c r="K60" s="520"/>
      <c r="L60" s="520"/>
      <c r="M60" s="520"/>
      <c r="N60" s="520"/>
      <c r="O60" s="521"/>
      <c r="P60" s="520"/>
      <c r="Q60" s="520"/>
    </row>
    <row r="61" ht="15.75" customHeight="1">
      <c r="A61" s="520"/>
      <c r="B61" s="542" t="s">
        <v>1204</v>
      </c>
      <c r="C61" s="578">
        <f t="shared" si="21"/>
        <v>21</v>
      </c>
      <c r="D61" s="543">
        <f t="shared" ref="D61:F61" si="22">SUM(D56:D60)</f>
        <v>9</v>
      </c>
      <c r="E61" s="543">
        <f t="shared" si="22"/>
        <v>7</v>
      </c>
      <c r="F61" s="564">
        <f t="shared" si="22"/>
        <v>5</v>
      </c>
      <c r="G61" s="584"/>
      <c r="H61" s="534"/>
      <c r="I61" s="492"/>
      <c r="J61" s="520"/>
      <c r="K61" s="520"/>
      <c r="L61" s="520"/>
      <c r="M61" s="520"/>
      <c r="N61" s="520"/>
      <c r="O61" s="521"/>
      <c r="P61" s="520"/>
      <c r="Q61" s="520"/>
    </row>
    <row r="62" ht="15.75" customHeight="1">
      <c r="A62" s="520"/>
      <c r="B62" s="542"/>
      <c r="C62" s="570"/>
      <c r="D62" s="570"/>
      <c r="E62" s="568"/>
      <c r="F62" s="569"/>
      <c r="G62" s="584"/>
      <c r="H62" s="534"/>
      <c r="I62" s="492"/>
      <c r="J62" s="520"/>
      <c r="K62" s="520"/>
      <c r="L62" s="520"/>
      <c r="M62" s="520"/>
      <c r="N62" s="520"/>
      <c r="O62" s="521"/>
      <c r="P62" s="520"/>
      <c r="Q62" s="520"/>
    </row>
    <row r="63" ht="15.75" customHeight="1">
      <c r="A63" s="520"/>
      <c r="B63" s="580"/>
      <c r="C63" s="581"/>
      <c r="D63" s="581"/>
      <c r="E63" s="582"/>
      <c r="F63" s="583"/>
      <c r="G63" s="584"/>
      <c r="H63" s="584"/>
      <c r="I63" s="520"/>
      <c r="J63" s="520"/>
      <c r="K63" s="520"/>
      <c r="L63" s="520"/>
      <c r="M63" s="520"/>
      <c r="N63" s="520"/>
      <c r="O63" s="521"/>
      <c r="P63" s="520"/>
      <c r="Q63" s="520"/>
    </row>
    <row r="64" ht="15.75" customHeight="1">
      <c r="A64" s="520"/>
      <c r="B64" s="522" t="s">
        <v>1216</v>
      </c>
      <c r="C64" s="523"/>
      <c r="D64" s="523"/>
      <c r="E64" s="523"/>
      <c r="F64" s="523"/>
      <c r="G64" s="523"/>
      <c r="H64" s="523"/>
      <c r="I64" s="524"/>
      <c r="J64" s="520"/>
      <c r="K64" s="520"/>
      <c r="L64" s="520"/>
      <c r="M64" s="520"/>
      <c r="N64" s="520"/>
      <c r="O64" s="521"/>
      <c r="P64" s="520"/>
      <c r="Q64" s="520"/>
    </row>
    <row r="65" ht="15.75" customHeight="1">
      <c r="A65" s="520"/>
      <c r="B65" s="526" t="s">
        <v>1211</v>
      </c>
      <c r="C65" s="526" t="s">
        <v>1212</v>
      </c>
      <c r="D65" s="527" t="s">
        <v>1213</v>
      </c>
      <c r="E65" s="523"/>
      <c r="F65" s="524"/>
      <c r="G65" s="528"/>
      <c r="H65" s="526" t="s">
        <v>1191</v>
      </c>
      <c r="I65" s="526" t="s">
        <v>1115</v>
      </c>
      <c r="J65" s="520"/>
      <c r="K65" s="520"/>
      <c r="L65" s="520"/>
      <c r="M65" s="520"/>
      <c r="N65" s="520"/>
      <c r="O65" s="521"/>
      <c r="P65" s="520"/>
      <c r="Q65" s="520"/>
    </row>
    <row r="66" ht="15.75" customHeight="1">
      <c r="A66" s="520"/>
      <c r="B66" s="500"/>
      <c r="C66" s="500"/>
      <c r="D66" s="528" t="s">
        <v>1195</v>
      </c>
      <c r="E66" s="528" t="s">
        <v>1214</v>
      </c>
      <c r="F66" s="528" t="s">
        <v>1196</v>
      </c>
      <c r="G66" s="528"/>
      <c r="H66" s="500"/>
      <c r="I66" s="500"/>
      <c r="J66" s="520"/>
      <c r="K66" s="520"/>
      <c r="L66" s="520"/>
      <c r="M66" s="520"/>
      <c r="N66" s="520"/>
      <c r="O66" s="521"/>
      <c r="P66" s="520"/>
      <c r="Q66" s="520"/>
    </row>
    <row r="67" ht="15.75" customHeight="1">
      <c r="A67" s="520"/>
      <c r="B67" s="576">
        <v>100000.0</v>
      </c>
      <c r="C67" s="563">
        <f t="shared" ref="C67:C70" si="23">SUM(D67:F67)</f>
        <v>7</v>
      </c>
      <c r="D67" s="564">
        <v>2.0</v>
      </c>
      <c r="E67" s="564">
        <v>4.0</v>
      </c>
      <c r="F67" s="577">
        <v>1.0</v>
      </c>
      <c r="G67" s="584"/>
      <c r="H67" s="534"/>
      <c r="I67" s="492"/>
      <c r="J67" s="520"/>
      <c r="K67" s="520"/>
      <c r="L67" s="520"/>
      <c r="M67" s="520"/>
      <c r="N67" s="520"/>
      <c r="O67" s="521"/>
      <c r="P67" s="520"/>
      <c r="Q67" s="520"/>
    </row>
    <row r="68" ht="15.75" customHeight="1">
      <c r="A68" s="520"/>
      <c r="B68" s="576">
        <v>50000.0</v>
      </c>
      <c r="C68" s="563">
        <f t="shared" si="23"/>
        <v>6</v>
      </c>
      <c r="D68" s="564">
        <v>2.0</v>
      </c>
      <c r="E68" s="564">
        <v>3.0</v>
      </c>
      <c r="F68" s="577">
        <v>1.0</v>
      </c>
      <c r="G68" s="584"/>
      <c r="H68" s="534"/>
      <c r="I68" s="492"/>
      <c r="J68" s="520"/>
      <c r="K68" s="520"/>
      <c r="L68" s="520"/>
      <c r="M68" s="520"/>
      <c r="N68" s="520"/>
      <c r="O68" s="521"/>
      <c r="P68" s="520"/>
      <c r="Q68" s="520"/>
    </row>
    <row r="69" ht="15.75" customHeight="1">
      <c r="A69" s="520"/>
      <c r="B69" s="576">
        <v>30000.0</v>
      </c>
      <c r="C69" s="563">
        <f t="shared" si="23"/>
        <v>7</v>
      </c>
      <c r="D69" s="564">
        <v>5.0</v>
      </c>
      <c r="E69" s="564">
        <v>1.0</v>
      </c>
      <c r="F69" s="577">
        <v>1.0</v>
      </c>
      <c r="G69" s="584"/>
      <c r="H69" s="534"/>
      <c r="I69" s="492"/>
      <c r="J69" s="520"/>
      <c r="K69" s="520"/>
      <c r="L69" s="520"/>
      <c r="M69" s="520"/>
      <c r="N69" s="520"/>
      <c r="O69" s="521"/>
      <c r="P69" s="520"/>
      <c r="Q69" s="520"/>
    </row>
    <row r="70" ht="15.75" customHeight="1">
      <c r="A70" s="520"/>
      <c r="B70" s="542" t="s">
        <v>1204</v>
      </c>
      <c r="C70" s="578">
        <f t="shared" si="23"/>
        <v>20</v>
      </c>
      <c r="D70" s="543">
        <f t="shared" ref="D70:F70" si="24">SUM(D67:D69)</f>
        <v>9</v>
      </c>
      <c r="E70" s="543">
        <f t="shared" si="24"/>
        <v>8</v>
      </c>
      <c r="F70" s="564">
        <f t="shared" si="24"/>
        <v>3</v>
      </c>
      <c r="G70" s="584"/>
      <c r="H70" s="534"/>
      <c r="I70" s="492"/>
      <c r="J70" s="520"/>
      <c r="K70" s="520"/>
      <c r="L70" s="520"/>
      <c r="M70" s="520"/>
      <c r="N70" s="520"/>
      <c r="O70" s="521"/>
      <c r="P70" s="520"/>
      <c r="Q70" s="520"/>
    </row>
    <row r="71" ht="15.75" customHeight="1">
      <c r="A71" s="520"/>
      <c r="B71" s="542"/>
      <c r="C71" s="570"/>
      <c r="D71" s="570"/>
      <c r="E71" s="568"/>
      <c r="F71" s="569"/>
      <c r="G71" s="584"/>
      <c r="H71" s="534"/>
      <c r="I71" s="492"/>
      <c r="J71" s="520"/>
      <c r="K71" s="520"/>
      <c r="L71" s="520"/>
      <c r="M71" s="520"/>
      <c r="N71" s="520"/>
      <c r="O71" s="521"/>
      <c r="P71" s="520"/>
      <c r="Q71" s="520"/>
    </row>
    <row r="72" ht="15.75" customHeight="1">
      <c r="A72" s="520"/>
      <c r="B72" s="580"/>
      <c r="C72" s="581"/>
      <c r="D72" s="581"/>
      <c r="E72" s="582"/>
      <c r="F72" s="583"/>
      <c r="G72" s="584"/>
      <c r="H72" s="584"/>
      <c r="I72" s="520"/>
      <c r="J72" s="520"/>
      <c r="K72" s="520"/>
      <c r="L72" s="520"/>
      <c r="M72" s="520"/>
      <c r="N72" s="520"/>
      <c r="O72" s="521"/>
      <c r="P72" s="520"/>
      <c r="Q72" s="520"/>
    </row>
    <row r="73" ht="15.75" customHeight="1">
      <c r="A73" s="520"/>
      <c r="B73" s="580"/>
      <c r="C73" s="581"/>
      <c r="D73" s="581"/>
      <c r="E73" s="582"/>
      <c r="F73" s="583"/>
      <c r="G73" s="584"/>
      <c r="H73" s="584"/>
      <c r="I73" s="520"/>
      <c r="J73" s="520"/>
      <c r="K73" s="520"/>
      <c r="L73" s="520"/>
      <c r="M73" s="520"/>
      <c r="N73" s="520"/>
      <c r="O73" s="521"/>
      <c r="P73" s="520"/>
      <c r="Q73" s="520"/>
    </row>
    <row r="74" ht="15.75" customHeight="1">
      <c r="A74" s="520"/>
      <c r="B74" s="580"/>
      <c r="C74" s="581"/>
      <c r="D74" s="581"/>
      <c r="E74" s="582"/>
      <c r="F74" s="583"/>
      <c r="G74" s="584"/>
      <c r="H74" s="584"/>
      <c r="I74" s="520"/>
      <c r="J74" s="520"/>
      <c r="K74" s="520"/>
      <c r="L74" s="520"/>
      <c r="M74" s="520"/>
      <c r="N74" s="520"/>
      <c r="O74" s="521"/>
      <c r="P74" s="520"/>
      <c r="Q74" s="520"/>
    </row>
    <row r="75" ht="15.75" customHeight="1">
      <c r="A75" s="520"/>
      <c r="B75" s="580"/>
      <c r="C75" s="581"/>
      <c r="D75" s="581"/>
      <c r="E75" s="582"/>
      <c r="F75" s="583"/>
      <c r="G75" s="584"/>
      <c r="H75" s="584"/>
      <c r="I75" s="520"/>
      <c r="J75" s="520"/>
      <c r="K75" s="520"/>
      <c r="L75" s="520"/>
      <c r="M75" s="520"/>
      <c r="N75" s="520"/>
      <c r="O75" s="521"/>
      <c r="P75" s="520"/>
      <c r="Q75" s="520"/>
    </row>
    <row r="76" ht="15.75" customHeight="1">
      <c r="A76" s="520"/>
      <c r="B76" s="580"/>
      <c r="C76" s="581"/>
      <c r="D76" s="581"/>
      <c r="E76" s="582"/>
      <c r="F76" s="583"/>
      <c r="G76" s="584"/>
      <c r="H76" s="584"/>
      <c r="I76" s="520"/>
      <c r="J76" s="520"/>
      <c r="K76" s="520"/>
      <c r="L76" s="520"/>
      <c r="M76" s="520"/>
      <c r="N76" s="520"/>
      <c r="O76" s="521"/>
      <c r="P76" s="520"/>
      <c r="Q76" s="520"/>
    </row>
    <row r="77" ht="15.75" customHeight="1">
      <c r="A77" s="520"/>
      <c r="B77" s="580"/>
      <c r="C77" s="581"/>
      <c r="D77" s="581"/>
      <c r="E77" s="582"/>
      <c r="F77" s="583"/>
      <c r="G77" s="584"/>
      <c r="H77" s="584"/>
      <c r="I77" s="520"/>
      <c r="J77" s="520"/>
      <c r="K77" s="520"/>
      <c r="L77" s="520"/>
      <c r="M77" s="520"/>
      <c r="N77" s="520"/>
      <c r="O77" s="521"/>
      <c r="P77" s="520"/>
      <c r="Q77" s="520"/>
    </row>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3">
    <mergeCell ref="O5:O6"/>
    <mergeCell ref="P5:P6"/>
    <mergeCell ref="B4:P4"/>
    <mergeCell ref="B5:B6"/>
    <mergeCell ref="C5:C6"/>
    <mergeCell ref="D5:D6"/>
    <mergeCell ref="E5:H5"/>
    <mergeCell ref="I5:K5"/>
    <mergeCell ref="L5:N5"/>
    <mergeCell ref="B25:I25"/>
    <mergeCell ref="B26:B27"/>
    <mergeCell ref="C26:C27"/>
    <mergeCell ref="D26:F26"/>
    <mergeCell ref="H26:H27"/>
    <mergeCell ref="I26:I27"/>
    <mergeCell ref="B42:I42"/>
    <mergeCell ref="C54:C55"/>
    <mergeCell ref="D54:F54"/>
    <mergeCell ref="H54:H55"/>
    <mergeCell ref="I54:I55"/>
    <mergeCell ref="B54:B55"/>
    <mergeCell ref="B65:B66"/>
    <mergeCell ref="C65:C66"/>
    <mergeCell ref="D65:F65"/>
    <mergeCell ref="H65:H66"/>
    <mergeCell ref="I65:I66"/>
    <mergeCell ref="B43:B44"/>
    <mergeCell ref="C43:C44"/>
    <mergeCell ref="D43:F43"/>
    <mergeCell ref="H43:H44"/>
    <mergeCell ref="I43:I44"/>
    <mergeCell ref="B53:I53"/>
    <mergeCell ref="B64:I64"/>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0.29"/>
    <col customWidth="1" min="2" max="2" width="12.71"/>
    <col customWidth="1" min="3" max="3" width="25.14"/>
    <col customWidth="1" min="4" max="4" width="12.43"/>
    <col customWidth="1" min="5" max="6" width="14.43"/>
  </cols>
  <sheetData>
    <row r="1" ht="15.0" customHeight="1">
      <c r="A1" s="607"/>
      <c r="B1" s="607"/>
      <c r="C1" s="607"/>
      <c r="D1" s="607"/>
      <c r="E1" s="607"/>
      <c r="F1" s="607"/>
      <c r="G1" s="607"/>
      <c r="H1" s="607"/>
      <c r="I1" s="607"/>
      <c r="J1" s="607"/>
    </row>
    <row r="2" ht="15.0" customHeight="1">
      <c r="A2" s="607"/>
      <c r="B2" s="607"/>
      <c r="C2" s="607"/>
      <c r="D2" s="607"/>
      <c r="E2" s="607" t="str">
        <f>'Master List TCs'!F2</f>
        <v/>
      </c>
      <c r="F2" s="607"/>
      <c r="G2" s="607"/>
      <c r="H2" s="607"/>
      <c r="I2" s="607"/>
      <c r="J2" s="607"/>
    </row>
    <row r="3" ht="15.0" customHeight="1">
      <c r="A3" s="607"/>
      <c r="B3" s="607"/>
      <c r="C3" s="607"/>
      <c r="D3" s="607"/>
      <c r="E3" s="608" t="str">
        <f>'Master List TCs'!C2</f>
        <v>Saigon Co.op</v>
      </c>
      <c r="F3" s="609"/>
      <c r="G3" s="607"/>
      <c r="H3" s="607"/>
      <c r="I3" s="607"/>
      <c r="J3" s="607"/>
    </row>
    <row r="4">
      <c r="A4" s="607"/>
      <c r="B4" s="607"/>
      <c r="C4" s="607"/>
      <c r="D4" s="607"/>
      <c r="E4" s="610" t="s">
        <v>58</v>
      </c>
      <c r="F4" s="609"/>
      <c r="G4" s="607"/>
      <c r="H4" s="607"/>
      <c r="I4" s="607"/>
      <c r="J4" s="607"/>
    </row>
    <row r="5" ht="15.0" customHeight="1">
      <c r="A5" s="607"/>
      <c r="B5" s="607"/>
      <c r="C5" s="607"/>
      <c r="D5" s="607"/>
      <c r="E5" s="611" t="s">
        <v>1226</v>
      </c>
      <c r="F5" s="612">
        <v>43356.0</v>
      </c>
      <c r="G5" s="607"/>
      <c r="H5" s="607"/>
      <c r="I5" s="607"/>
      <c r="J5" s="607"/>
    </row>
    <row r="6" ht="15.0" customHeight="1">
      <c r="A6" s="607"/>
      <c r="B6" s="607"/>
      <c r="C6" s="607"/>
      <c r="D6" s="607"/>
      <c r="E6" s="611" t="s">
        <v>1227</v>
      </c>
      <c r="F6" s="613" t="s">
        <v>1228</v>
      </c>
      <c r="G6" s="607"/>
      <c r="H6" s="607"/>
      <c r="I6" s="607"/>
      <c r="J6" s="607"/>
    </row>
    <row r="7" ht="15.0" customHeight="1">
      <c r="A7" s="607"/>
      <c r="B7" s="26"/>
      <c r="C7" s="26"/>
      <c r="D7" s="26"/>
      <c r="E7" s="26"/>
      <c r="F7" s="26"/>
      <c r="G7" s="26"/>
      <c r="H7" s="28"/>
      <c r="I7" s="29"/>
      <c r="J7" s="607"/>
    </row>
    <row r="8" ht="15.0" customHeight="1">
      <c r="A8" s="607"/>
      <c r="B8" s="607"/>
      <c r="C8" s="607"/>
      <c r="D8" s="607"/>
      <c r="E8" s="607"/>
      <c r="F8" s="607"/>
      <c r="G8" s="607"/>
      <c r="H8" s="607"/>
      <c r="I8" s="607"/>
      <c r="J8" s="607"/>
    </row>
    <row r="9">
      <c r="A9" s="607"/>
      <c r="B9" s="614" t="s">
        <v>1229</v>
      </c>
      <c r="C9" s="607"/>
      <c r="D9" s="607"/>
      <c r="E9" s="607"/>
      <c r="F9" s="607"/>
      <c r="G9" s="607"/>
      <c r="H9" s="607"/>
      <c r="I9" s="607"/>
      <c r="J9" s="607"/>
    </row>
    <row r="10" ht="15.0" customHeight="1">
      <c r="A10" s="607"/>
      <c r="B10" s="607" t="s">
        <v>1230</v>
      </c>
      <c r="C10" s="607" t="s">
        <v>1231</v>
      </c>
      <c r="D10" s="607" t="s">
        <v>1232</v>
      </c>
      <c r="E10" s="615">
        <v>7.0</v>
      </c>
      <c r="F10" s="607"/>
      <c r="G10" s="607"/>
      <c r="H10" s="607"/>
      <c r="I10" s="607"/>
      <c r="J10" s="607"/>
    </row>
    <row r="11" ht="15.0" customHeight="1">
      <c r="A11" s="607"/>
      <c r="B11" s="607" t="s">
        <v>1233</v>
      </c>
      <c r="C11" s="607" t="s">
        <v>1234</v>
      </c>
      <c r="D11" s="607" t="s">
        <v>1235</v>
      </c>
      <c r="E11" s="616">
        <v>46.0</v>
      </c>
      <c r="F11" s="607"/>
      <c r="G11" s="607"/>
      <c r="H11" s="607"/>
      <c r="I11" s="607"/>
      <c r="J11" s="607"/>
    </row>
    <row r="12" ht="15.0" customHeight="1">
      <c r="A12" s="607"/>
      <c r="B12" s="607"/>
      <c r="C12" s="607"/>
      <c r="D12" s="607"/>
      <c r="E12" s="607"/>
      <c r="F12" s="607"/>
      <c r="G12" s="607"/>
      <c r="H12" s="607"/>
      <c r="I12" s="607"/>
      <c r="J12" s="607"/>
    </row>
    <row r="13">
      <c r="A13" s="607"/>
      <c r="B13" s="614" t="s">
        <v>1236</v>
      </c>
      <c r="C13" s="607"/>
      <c r="D13" s="607"/>
      <c r="E13" s="607"/>
      <c r="F13" s="607"/>
      <c r="G13" s="607"/>
      <c r="H13" s="607"/>
      <c r="I13" s="607"/>
      <c r="J13" s="607"/>
    </row>
    <row r="14" ht="15.0" customHeight="1">
      <c r="A14" s="607"/>
      <c r="B14" s="607"/>
      <c r="C14" s="607" t="s">
        <v>1237</v>
      </c>
      <c r="D14" s="617" t="s">
        <v>1238</v>
      </c>
      <c r="E14" s="607"/>
      <c r="F14" s="607"/>
      <c r="G14" s="607"/>
      <c r="H14" s="607"/>
      <c r="I14" s="607"/>
      <c r="J14" s="607"/>
    </row>
    <row r="15" ht="15.0" customHeight="1">
      <c r="A15" s="607"/>
      <c r="B15" s="607"/>
      <c r="C15" s="607" t="s">
        <v>1239</v>
      </c>
      <c r="D15" s="617" t="s">
        <v>1240</v>
      </c>
      <c r="E15" s="607"/>
      <c r="F15" s="607"/>
      <c r="G15" s="607"/>
      <c r="H15" s="607"/>
      <c r="I15" s="607"/>
      <c r="J15" s="607"/>
    </row>
    <row r="16" ht="15.0" customHeight="1">
      <c r="A16" s="607"/>
      <c r="B16" s="607"/>
      <c r="C16" s="607" t="s">
        <v>1241</v>
      </c>
      <c r="D16" s="618" t="s">
        <v>1242</v>
      </c>
      <c r="E16" s="607"/>
      <c r="F16" s="607"/>
      <c r="G16" s="607"/>
      <c r="H16" s="607"/>
      <c r="I16" s="607"/>
      <c r="J16" s="607"/>
    </row>
    <row r="17" ht="15.0" customHeight="1">
      <c r="A17" s="607"/>
      <c r="B17" s="607"/>
      <c r="C17" s="607" t="s">
        <v>1243</v>
      </c>
      <c r="D17" s="617" t="s">
        <v>1244</v>
      </c>
      <c r="E17" s="607"/>
      <c r="F17" s="607"/>
      <c r="G17" s="607"/>
      <c r="H17" s="607"/>
      <c r="I17" s="607"/>
      <c r="J17" s="607"/>
    </row>
    <row r="18" ht="15.0" customHeight="1">
      <c r="A18" s="607"/>
      <c r="B18" s="607"/>
      <c r="C18" s="607" t="s">
        <v>1245</v>
      </c>
      <c r="D18" s="617" t="s">
        <v>1244</v>
      </c>
      <c r="E18" s="607"/>
      <c r="F18" s="607"/>
      <c r="G18" s="607"/>
      <c r="H18" s="607"/>
      <c r="I18" s="607"/>
      <c r="J18" s="607"/>
    </row>
    <row r="19" ht="15.0" customHeight="1">
      <c r="A19" s="607"/>
      <c r="B19" s="607"/>
      <c r="C19" s="607" t="s">
        <v>1246</v>
      </c>
      <c r="D19" s="617" t="s">
        <v>1247</v>
      </c>
      <c r="E19" s="607"/>
      <c r="F19" s="607"/>
      <c r="G19" s="607"/>
      <c r="H19" s="607"/>
      <c r="I19" s="607"/>
      <c r="J19" s="607"/>
    </row>
    <row r="20" ht="15.0" customHeight="1">
      <c r="A20" s="607"/>
      <c r="B20" s="607"/>
      <c r="C20" s="607" t="s">
        <v>1248</v>
      </c>
      <c r="D20" s="617" t="s">
        <v>1249</v>
      </c>
      <c r="E20" s="607"/>
      <c r="F20" s="607"/>
      <c r="G20" s="607"/>
      <c r="H20" s="607"/>
      <c r="I20" s="607"/>
      <c r="J20" s="607"/>
    </row>
    <row r="21" ht="15.0" customHeight="1">
      <c r="A21" s="607"/>
      <c r="B21" s="607"/>
      <c r="C21" s="619" t="s">
        <v>1250</v>
      </c>
      <c r="D21" s="607" t="s">
        <v>1251</v>
      </c>
      <c r="E21" s="607"/>
      <c r="F21" s="607"/>
      <c r="G21" s="607"/>
      <c r="H21" s="607"/>
      <c r="I21" s="607"/>
      <c r="J21" s="607"/>
    </row>
    <row r="22" ht="15.0" customHeight="1">
      <c r="A22" s="607"/>
      <c r="B22" s="607"/>
      <c r="C22" s="607"/>
      <c r="D22" s="607" t="s">
        <v>1252</v>
      </c>
      <c r="E22" s="607"/>
      <c r="F22" s="607"/>
      <c r="G22" s="607"/>
      <c r="H22" s="607"/>
      <c r="I22" s="607"/>
      <c r="J22" s="607"/>
    </row>
    <row r="23" ht="15.0" customHeight="1">
      <c r="A23" s="607"/>
      <c r="B23" s="607"/>
      <c r="C23" s="607"/>
      <c r="D23" s="607" t="s">
        <v>1253</v>
      </c>
      <c r="E23" s="607"/>
      <c r="F23" s="607"/>
      <c r="G23" s="607"/>
      <c r="H23" s="607"/>
      <c r="I23" s="607"/>
      <c r="J23" s="607"/>
    </row>
    <row r="24" ht="15.0" customHeight="1">
      <c r="A24" s="607"/>
      <c r="B24" s="607"/>
      <c r="C24" s="607"/>
      <c r="D24" s="607" t="s">
        <v>1254</v>
      </c>
      <c r="E24" s="607"/>
      <c r="F24" s="607"/>
      <c r="G24" s="607"/>
      <c r="H24" s="607"/>
      <c r="I24" s="607"/>
      <c r="J24" s="607"/>
    </row>
    <row r="25" ht="15.75" customHeight="1">
      <c r="A25" s="607"/>
      <c r="B25" s="614"/>
      <c r="C25" s="607"/>
      <c r="D25" s="607"/>
      <c r="E25" s="607"/>
      <c r="F25" s="607"/>
      <c r="G25" s="607"/>
      <c r="H25" s="607"/>
      <c r="I25" s="607"/>
      <c r="J25" s="607"/>
    </row>
    <row r="26" ht="15.75" customHeight="1">
      <c r="A26" s="607"/>
      <c r="B26" s="614" t="s">
        <v>1255</v>
      </c>
      <c r="C26" s="607"/>
      <c r="D26" s="607"/>
      <c r="E26" s="607"/>
      <c r="F26" s="607"/>
      <c r="G26" s="607"/>
      <c r="H26" s="607"/>
      <c r="I26" s="607"/>
      <c r="J26" s="607"/>
    </row>
    <row r="27" ht="15.0" customHeight="1">
      <c r="A27" s="607"/>
      <c r="B27" s="607"/>
      <c r="C27" s="607" t="s">
        <v>1256</v>
      </c>
      <c r="D27" s="607"/>
      <c r="E27" s="607"/>
      <c r="F27" s="607"/>
      <c r="G27" s="607"/>
      <c r="H27" s="607"/>
      <c r="I27" s="607"/>
      <c r="J27" s="607"/>
    </row>
    <row r="28" ht="15.0" customHeight="1">
      <c r="A28" s="607"/>
      <c r="B28" s="607"/>
      <c r="C28" s="607" t="s">
        <v>1257</v>
      </c>
      <c r="D28" s="607"/>
      <c r="E28" s="607"/>
      <c r="F28" s="607"/>
      <c r="G28" s="607"/>
      <c r="H28" s="607"/>
      <c r="I28" s="607"/>
      <c r="J28" s="607"/>
    </row>
    <row r="29" ht="15.0" customHeight="1">
      <c r="A29" s="607"/>
      <c r="B29" s="607"/>
      <c r="C29" s="607" t="s">
        <v>1258</v>
      </c>
      <c r="D29" s="607"/>
      <c r="E29" s="607"/>
      <c r="F29" s="607"/>
      <c r="G29" s="607"/>
      <c r="H29" s="607"/>
      <c r="I29" s="607"/>
      <c r="J29" s="607"/>
    </row>
    <row r="30" ht="15.0" customHeight="1">
      <c r="A30" s="607"/>
      <c r="B30" s="607"/>
      <c r="C30" s="607"/>
      <c r="D30" s="607" t="s">
        <v>1259</v>
      </c>
      <c r="E30" s="607"/>
      <c r="F30" s="607"/>
      <c r="G30" s="607"/>
      <c r="H30" s="607"/>
      <c r="I30" s="607"/>
      <c r="J30" s="607"/>
    </row>
    <row r="31" ht="15.0" customHeight="1">
      <c r="A31" s="607"/>
      <c r="B31" s="607"/>
      <c r="C31" s="607"/>
      <c r="D31" s="607"/>
      <c r="E31" s="607"/>
      <c r="F31" s="607"/>
      <c r="G31" s="607"/>
      <c r="H31" s="607"/>
      <c r="I31" s="607"/>
      <c r="J31" s="607"/>
    </row>
    <row r="32" ht="15.0" customHeight="1">
      <c r="A32" s="607"/>
      <c r="B32" s="26"/>
      <c r="C32" s="26"/>
      <c r="D32" s="26"/>
      <c r="E32" s="26"/>
      <c r="F32" s="26"/>
      <c r="G32" s="26"/>
      <c r="H32" s="28"/>
      <c r="I32" s="29"/>
      <c r="J32" s="607"/>
    </row>
    <row r="33" ht="15.0" customHeight="1">
      <c r="A33" s="607"/>
      <c r="B33" s="607"/>
      <c r="C33" s="607"/>
      <c r="D33" s="607"/>
      <c r="E33" s="607"/>
      <c r="F33" s="607"/>
      <c r="G33" s="607"/>
      <c r="H33" s="607"/>
      <c r="I33" s="607"/>
      <c r="J33" s="607"/>
    </row>
    <row r="34" ht="15.0" customHeight="1">
      <c r="A34" s="607"/>
      <c r="C34" s="607"/>
      <c r="D34" s="607"/>
      <c r="E34" s="607"/>
      <c r="F34" s="607"/>
      <c r="G34" s="607"/>
      <c r="H34" s="607"/>
      <c r="I34" s="607"/>
      <c r="J34" s="607"/>
    </row>
    <row r="35" ht="15.0" customHeight="1">
      <c r="A35" s="607"/>
      <c r="B35" s="607"/>
      <c r="C35" s="607"/>
      <c r="D35" s="607"/>
      <c r="E35" s="607"/>
      <c r="F35" s="607"/>
      <c r="G35" s="607"/>
      <c r="H35" s="607"/>
      <c r="I35" s="607"/>
      <c r="J35" s="607"/>
    </row>
    <row r="36" ht="15.0" customHeight="1">
      <c r="A36" s="607"/>
      <c r="B36" s="607"/>
      <c r="C36" s="607"/>
      <c r="D36" s="607"/>
      <c r="E36" s="607"/>
      <c r="F36" s="607"/>
      <c r="G36" s="607"/>
      <c r="H36" s="607"/>
      <c r="I36" s="607"/>
      <c r="J36" s="607"/>
    </row>
    <row r="37" ht="15.0" customHeight="1">
      <c r="A37" s="607"/>
      <c r="B37" s="620"/>
      <c r="C37" s="607"/>
      <c r="D37" s="607"/>
      <c r="E37" s="607"/>
      <c r="F37" s="607"/>
      <c r="G37" s="607"/>
      <c r="H37" s="607"/>
      <c r="I37" s="607"/>
      <c r="J37" s="607"/>
    </row>
    <row r="38" ht="15.0" customHeight="1">
      <c r="A38" s="607"/>
      <c r="B38" s="607"/>
      <c r="C38" s="607"/>
      <c r="D38" s="607"/>
      <c r="E38" s="607"/>
      <c r="F38" s="607"/>
      <c r="G38" s="607"/>
      <c r="H38" s="607"/>
      <c r="I38" s="607"/>
      <c r="J38" s="607"/>
    </row>
    <row r="39" ht="15.0" customHeight="1">
      <c r="A39" s="607"/>
      <c r="B39" s="607"/>
      <c r="C39" s="607"/>
      <c r="D39" s="607"/>
      <c r="E39" s="607"/>
      <c r="F39" s="607"/>
      <c r="G39" s="607"/>
      <c r="H39" s="607"/>
      <c r="I39" s="607"/>
      <c r="J39" s="607"/>
    </row>
    <row r="40" ht="15.0" customHeight="1">
      <c r="A40" s="607"/>
      <c r="B40" s="607"/>
      <c r="C40" s="607"/>
      <c r="D40" s="607"/>
      <c r="E40" s="607"/>
      <c r="F40" s="607"/>
      <c r="G40" s="607"/>
      <c r="H40" s="607"/>
      <c r="I40" s="607"/>
      <c r="J40" s="607"/>
    </row>
    <row r="41" ht="15.0" customHeight="1">
      <c r="A41" s="607"/>
      <c r="B41" s="607"/>
      <c r="C41" s="607"/>
      <c r="D41" s="607"/>
      <c r="E41" s="607"/>
      <c r="F41" s="607"/>
      <c r="G41" s="607"/>
      <c r="H41" s="607"/>
      <c r="I41" s="607"/>
      <c r="J41" s="607"/>
    </row>
    <row r="42" ht="15.0" customHeight="1">
      <c r="A42" s="607"/>
      <c r="B42" s="607"/>
      <c r="C42" s="607"/>
      <c r="D42" s="607"/>
      <c r="E42" s="607"/>
      <c r="F42" s="607"/>
      <c r="G42" s="607"/>
      <c r="H42" s="607"/>
      <c r="I42" s="607"/>
      <c r="J42" s="607"/>
    </row>
    <row r="43" ht="15.0" customHeight="1">
      <c r="A43" s="607"/>
      <c r="B43" s="607"/>
      <c r="C43" s="607"/>
      <c r="D43" s="607"/>
      <c r="E43" s="607"/>
      <c r="F43" s="607"/>
      <c r="G43" s="607"/>
      <c r="H43" s="607"/>
      <c r="I43" s="607"/>
      <c r="J43" s="607"/>
    </row>
    <row r="44" ht="15.0" customHeight="1">
      <c r="A44" s="607"/>
      <c r="B44" s="607"/>
      <c r="C44" s="607"/>
      <c r="D44" s="607"/>
      <c r="E44" s="607"/>
      <c r="F44" s="607"/>
      <c r="G44" s="607"/>
      <c r="H44" s="607"/>
      <c r="I44" s="607"/>
      <c r="J44" s="607"/>
    </row>
    <row r="45" ht="15.0" customHeight="1">
      <c r="A45" s="607"/>
      <c r="B45" s="607"/>
      <c r="C45" s="607"/>
      <c r="D45" s="607"/>
      <c r="E45" s="607"/>
      <c r="F45" s="607"/>
      <c r="G45" s="607"/>
      <c r="H45" s="607"/>
      <c r="I45" s="607"/>
      <c r="J45" s="607"/>
    </row>
    <row r="46" ht="15.0" customHeight="1">
      <c r="A46" s="607"/>
      <c r="B46" s="607"/>
      <c r="C46" s="607"/>
      <c r="D46" s="607"/>
      <c r="E46" s="607"/>
      <c r="F46" s="607"/>
      <c r="G46" s="607"/>
      <c r="H46" s="607"/>
      <c r="I46" s="607"/>
      <c r="J46" s="607"/>
    </row>
    <row r="47" ht="15.0" customHeight="1">
      <c r="A47" s="607"/>
      <c r="B47" s="607"/>
      <c r="C47" s="607"/>
      <c r="D47" s="607"/>
      <c r="E47" s="607"/>
      <c r="F47" s="607"/>
      <c r="G47" s="607"/>
      <c r="H47" s="607"/>
      <c r="I47" s="607"/>
      <c r="J47" s="607"/>
    </row>
    <row r="48" ht="15.0" customHeight="1">
      <c r="A48" s="607"/>
      <c r="B48" s="607"/>
      <c r="C48" s="607"/>
      <c r="D48" s="607"/>
      <c r="E48" s="607"/>
      <c r="F48" s="607"/>
      <c r="G48" s="607"/>
      <c r="H48" s="607"/>
      <c r="I48" s="607"/>
      <c r="J48" s="607"/>
    </row>
    <row r="49" ht="15.0" customHeight="1">
      <c r="A49" s="607"/>
      <c r="B49" s="607"/>
      <c r="C49" s="607"/>
      <c r="D49" s="607"/>
      <c r="E49" s="607"/>
      <c r="F49" s="607"/>
      <c r="G49" s="607"/>
      <c r="H49" s="607"/>
      <c r="I49" s="607"/>
      <c r="J49" s="607"/>
    </row>
    <row r="50" ht="15.0" customHeight="1">
      <c r="A50" s="607"/>
      <c r="B50" s="607"/>
      <c r="C50" s="607"/>
      <c r="D50" s="607"/>
      <c r="E50" s="607"/>
      <c r="F50" s="607"/>
      <c r="G50" s="607"/>
      <c r="H50" s="607"/>
      <c r="I50" s="607"/>
      <c r="J50" s="607"/>
    </row>
    <row r="51" ht="15.0" customHeight="1">
      <c r="A51" s="607"/>
      <c r="B51" s="607"/>
      <c r="C51" s="607"/>
      <c r="D51" s="607"/>
      <c r="E51" s="607"/>
      <c r="F51" s="607"/>
      <c r="G51" s="607"/>
      <c r="H51" s="607"/>
      <c r="I51" s="607"/>
      <c r="J51" s="607"/>
    </row>
    <row r="52" ht="15.0" customHeight="1">
      <c r="A52" s="607"/>
      <c r="B52" s="607"/>
      <c r="C52" s="607"/>
      <c r="D52" s="607"/>
      <c r="E52" s="607"/>
      <c r="F52" s="607"/>
      <c r="G52" s="607"/>
      <c r="H52" s="607"/>
      <c r="I52" s="607"/>
      <c r="J52" s="607"/>
    </row>
    <row r="53" ht="15.0" customHeight="1">
      <c r="A53" s="607"/>
      <c r="B53" s="607"/>
      <c r="C53" s="607"/>
      <c r="D53" s="607"/>
      <c r="E53" s="607"/>
      <c r="F53" s="607"/>
      <c r="G53" s="607"/>
      <c r="H53" s="607"/>
      <c r="I53" s="607"/>
      <c r="J53" s="607"/>
    </row>
    <row r="54" ht="15.0" customHeight="1">
      <c r="A54" s="607"/>
      <c r="B54" s="607"/>
      <c r="C54" s="607"/>
      <c r="D54" s="607"/>
      <c r="E54" s="607"/>
      <c r="F54" s="607"/>
      <c r="G54" s="607"/>
      <c r="H54" s="607"/>
      <c r="I54" s="607"/>
      <c r="J54" s="607"/>
    </row>
    <row r="55" ht="15.0" customHeight="1">
      <c r="A55" s="607"/>
      <c r="B55" s="607"/>
      <c r="C55" s="607"/>
      <c r="D55" s="607"/>
      <c r="E55" s="607"/>
      <c r="F55" s="607"/>
      <c r="G55" s="607"/>
      <c r="H55" s="607"/>
      <c r="I55" s="607"/>
      <c r="J55" s="607"/>
    </row>
    <row r="56" ht="15.75" customHeight="1">
      <c r="A56" s="607"/>
      <c r="B56" s="607"/>
      <c r="C56" s="607"/>
      <c r="D56" s="607"/>
      <c r="E56" s="607"/>
      <c r="F56" s="607"/>
      <c r="G56" s="607"/>
      <c r="H56" s="607"/>
      <c r="I56" s="607"/>
      <c r="J56" s="607"/>
    </row>
    <row r="57" ht="15.75" customHeight="1">
      <c r="A57" s="607"/>
      <c r="B57" s="607"/>
      <c r="C57" s="607"/>
      <c r="D57" s="607"/>
      <c r="E57" s="607"/>
      <c r="F57" s="607"/>
      <c r="G57" s="607"/>
      <c r="H57" s="607"/>
      <c r="I57" s="607"/>
      <c r="J57" s="607"/>
    </row>
    <row r="58" ht="15.75" customHeight="1">
      <c r="A58" s="607"/>
      <c r="B58" s="607"/>
      <c r="C58" s="607"/>
      <c r="D58" s="607"/>
      <c r="E58" s="607"/>
      <c r="F58" s="607"/>
      <c r="G58" s="607"/>
      <c r="H58" s="607"/>
      <c r="I58" s="607"/>
      <c r="J58" s="607"/>
    </row>
    <row r="59" ht="15.75" customHeight="1">
      <c r="A59" s="607"/>
      <c r="B59" s="607"/>
      <c r="C59" s="607"/>
      <c r="D59" s="607"/>
      <c r="E59" s="607"/>
      <c r="F59" s="607"/>
      <c r="G59" s="607"/>
      <c r="H59" s="607"/>
      <c r="I59" s="607"/>
      <c r="J59" s="607"/>
    </row>
    <row r="60" ht="15.75" customHeight="1">
      <c r="A60" s="607"/>
      <c r="B60" s="607"/>
      <c r="C60" s="607"/>
      <c r="D60" s="607"/>
      <c r="E60" s="607"/>
      <c r="F60" s="607"/>
      <c r="G60" s="607"/>
      <c r="H60" s="607"/>
      <c r="I60" s="607"/>
      <c r="J60" s="607"/>
    </row>
    <row r="61" ht="15.75" customHeight="1">
      <c r="A61" s="607"/>
      <c r="B61" s="607"/>
      <c r="C61" s="607"/>
      <c r="D61" s="607"/>
      <c r="E61" s="607"/>
      <c r="F61" s="607"/>
      <c r="G61" s="607"/>
      <c r="H61" s="607"/>
      <c r="I61" s="607"/>
      <c r="J61" s="607"/>
    </row>
    <row r="62" ht="15.75" customHeight="1">
      <c r="A62" s="607"/>
      <c r="B62" s="607"/>
      <c r="C62" s="607"/>
      <c r="D62" s="607"/>
      <c r="E62" s="607"/>
      <c r="F62" s="607"/>
      <c r="G62" s="607"/>
      <c r="H62" s="607"/>
      <c r="I62" s="607"/>
      <c r="J62" s="607"/>
    </row>
    <row r="63" ht="15.75" customHeight="1">
      <c r="A63" s="607"/>
      <c r="B63" s="607"/>
      <c r="C63" s="607"/>
      <c r="D63" s="607"/>
      <c r="E63" s="607"/>
      <c r="F63" s="607"/>
      <c r="G63" s="607"/>
      <c r="H63" s="607"/>
      <c r="I63" s="607"/>
      <c r="J63" s="607"/>
    </row>
    <row r="64" ht="15.75" customHeight="1">
      <c r="A64" s="607"/>
      <c r="B64" s="607"/>
      <c r="C64" s="607"/>
      <c r="D64" s="607"/>
      <c r="E64" s="607"/>
      <c r="F64" s="607"/>
      <c r="G64" s="607"/>
      <c r="H64" s="607"/>
      <c r="I64" s="607"/>
      <c r="J64" s="607"/>
    </row>
    <row r="65" ht="15.75" customHeight="1">
      <c r="A65" s="607"/>
      <c r="B65" s="607"/>
      <c r="C65" s="607"/>
      <c r="D65" s="607"/>
      <c r="E65" s="607"/>
      <c r="F65" s="607"/>
      <c r="G65" s="607"/>
      <c r="H65" s="607"/>
      <c r="I65" s="607"/>
      <c r="J65" s="607"/>
    </row>
    <row r="66" ht="15.75" customHeight="1">
      <c r="A66" s="607"/>
      <c r="B66" s="607"/>
      <c r="C66" s="607"/>
      <c r="D66" s="607"/>
      <c r="E66" s="607"/>
      <c r="F66" s="607"/>
      <c r="G66" s="607"/>
      <c r="H66" s="607"/>
      <c r="I66" s="607"/>
      <c r="J66" s="607"/>
    </row>
    <row r="67" ht="15.75" customHeight="1">
      <c r="A67" s="607"/>
      <c r="B67" s="607"/>
      <c r="C67" s="607"/>
      <c r="D67" s="607"/>
      <c r="E67" s="607"/>
      <c r="F67" s="607"/>
      <c r="G67" s="607"/>
      <c r="H67" s="607"/>
      <c r="I67" s="607"/>
      <c r="J67" s="607"/>
    </row>
    <row r="68" ht="15.75" customHeight="1">
      <c r="A68" s="607"/>
      <c r="B68" s="607"/>
      <c r="C68" s="607"/>
      <c r="D68" s="607"/>
      <c r="E68" s="607"/>
      <c r="F68" s="607"/>
      <c r="G68" s="607"/>
      <c r="H68" s="607"/>
      <c r="I68" s="607"/>
      <c r="J68" s="607"/>
    </row>
    <row r="69" ht="15.75" customHeight="1">
      <c r="A69" s="607"/>
      <c r="B69" s="607"/>
      <c r="C69" s="607"/>
      <c r="D69" s="607"/>
      <c r="E69" s="607"/>
      <c r="F69" s="607"/>
      <c r="G69" s="607"/>
      <c r="H69" s="607"/>
      <c r="I69" s="607"/>
      <c r="J69" s="607"/>
    </row>
    <row r="70" ht="15.75" customHeight="1">
      <c r="A70" s="607"/>
      <c r="B70" s="607"/>
      <c r="C70" s="607"/>
      <c r="D70" s="607"/>
      <c r="E70" s="607"/>
      <c r="F70" s="607"/>
      <c r="G70" s="607"/>
      <c r="H70" s="607"/>
      <c r="I70" s="607"/>
      <c r="J70" s="607"/>
    </row>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D14"/>
    <hyperlink r:id="rId2" ref="D15"/>
    <hyperlink r:id="rId3" ref="D17"/>
    <hyperlink r:id="rId4" ref="D18"/>
    <hyperlink r:id="rId5" ref="D19"/>
    <hyperlink r:id="rId6" ref="D20"/>
  </hyperlinks>
  <printOptions/>
  <pageMargins bottom="0.75" footer="0.0" header="0.0" left="0.7" right="0.7" top="0.75"/>
  <pageSetup orientation="landscape"/>
  <drawing r:id="rId7"/>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4.43" defaultRowHeight="15.0"/>
  <cols>
    <col customWidth="1" min="1" max="1" width="6.43"/>
    <col customWidth="1" min="2" max="2" width="16.14"/>
    <col customWidth="1" min="3" max="3" width="14.43"/>
    <col customWidth="1" min="4" max="4" width="18.86"/>
    <col customWidth="1" min="5" max="6" width="14.43"/>
    <col customWidth="1" min="7" max="7" width="7.43"/>
  </cols>
  <sheetData>
    <row r="1" ht="15.75" customHeight="1">
      <c r="A1" s="621"/>
      <c r="D1" s="32"/>
      <c r="E1" s="32"/>
      <c r="F1" s="32"/>
      <c r="G1" s="32"/>
    </row>
    <row r="2" ht="15.75" customHeight="1">
      <c r="A2" s="621"/>
      <c r="D2" s="9" t="str">
        <f>'Master List TCs'!C2</f>
        <v>Saigon Co.op</v>
      </c>
      <c r="E2" s="32"/>
      <c r="F2" s="32"/>
      <c r="G2" s="32"/>
    </row>
    <row r="3" ht="15.75" customHeight="1">
      <c r="A3" s="621"/>
      <c r="D3" s="111" t="s">
        <v>97</v>
      </c>
      <c r="G3" s="32"/>
    </row>
    <row r="4" ht="15.75" customHeight="1">
      <c r="A4" s="621"/>
      <c r="D4" s="622" t="s">
        <v>3</v>
      </c>
      <c r="E4" s="623">
        <v>43348.0</v>
      </c>
      <c r="F4" s="623"/>
      <c r="G4" s="32"/>
    </row>
    <row r="5" ht="15.75" customHeight="1">
      <c r="A5" s="3"/>
      <c r="B5" s="32"/>
      <c r="C5" s="32"/>
      <c r="D5" s="624" t="s">
        <v>1260</v>
      </c>
      <c r="E5" s="625" t="str">
        <f>#REF!</f>
        <v>#REF!</v>
      </c>
      <c r="F5" s="625"/>
      <c r="G5" s="32"/>
    </row>
    <row r="6" ht="15.75" customHeight="1">
      <c r="A6" s="3"/>
      <c r="B6" s="25"/>
      <c r="C6" s="25"/>
      <c r="D6" s="626"/>
      <c r="E6" s="627"/>
      <c r="F6" s="627"/>
      <c r="G6" s="32"/>
    </row>
    <row r="7" ht="15.75" customHeight="1">
      <c r="A7" s="3"/>
      <c r="B7" s="32"/>
      <c r="C7" s="32"/>
      <c r="D7" s="32"/>
      <c r="E7" s="32"/>
      <c r="F7" s="32"/>
      <c r="G7" s="32"/>
    </row>
    <row r="8" ht="15.75" customHeight="1">
      <c r="A8" s="121"/>
      <c r="B8" s="628" t="s">
        <v>1261</v>
      </c>
      <c r="C8" s="628" t="s">
        <v>57</v>
      </c>
      <c r="D8" s="628"/>
      <c r="E8" s="628"/>
      <c r="F8" s="628"/>
      <c r="G8" s="32"/>
    </row>
    <row r="9" ht="15.75" customHeight="1">
      <c r="A9" s="629"/>
      <c r="B9" s="630" t="s">
        <v>1197</v>
      </c>
      <c r="C9" s="630" t="s">
        <v>1262</v>
      </c>
      <c r="D9" s="630"/>
      <c r="E9" s="630"/>
      <c r="F9" s="630"/>
      <c r="G9" s="32"/>
    </row>
    <row r="10" ht="15.75" customHeight="1">
      <c r="A10" s="4"/>
      <c r="B10" s="630" t="s">
        <v>1202</v>
      </c>
      <c r="C10" s="630" t="s">
        <v>1263</v>
      </c>
      <c r="D10" s="630"/>
      <c r="E10" s="630"/>
      <c r="F10" s="630"/>
      <c r="G10" s="32"/>
    </row>
    <row r="11" ht="15.75" customHeight="1">
      <c r="A11" s="4"/>
      <c r="B11" s="630"/>
      <c r="C11" s="630" t="s">
        <v>22</v>
      </c>
      <c r="D11" s="630"/>
      <c r="E11" s="630"/>
      <c r="F11" s="630"/>
      <c r="G11" s="32"/>
    </row>
    <row r="12" ht="15.75" customHeight="1">
      <c r="A12" s="4"/>
      <c r="B12" s="630"/>
      <c r="C12" s="630" t="s">
        <v>1264</v>
      </c>
      <c r="D12" s="630"/>
      <c r="E12" s="630"/>
      <c r="F12" s="630"/>
      <c r="G12" s="32"/>
    </row>
    <row r="13">
      <c r="A13" s="621"/>
    </row>
    <row r="14" ht="15.75" customHeight="1">
      <c r="A14" s="621"/>
      <c r="B14" s="631"/>
      <c r="C14" s="631"/>
      <c r="D14" s="631"/>
      <c r="E14" s="631"/>
      <c r="F14" s="631"/>
    </row>
    <row r="15" ht="15.75" customHeight="1">
      <c r="A15" s="621"/>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3.43"/>
    <col customWidth="1" min="2" max="2" width="6.29"/>
    <col customWidth="1" min="3" max="3" width="24.71"/>
    <col customWidth="1" min="4" max="4" width="16.29"/>
    <col customWidth="1" min="5" max="5" width="15.43"/>
    <col customWidth="1" min="6" max="6" width="56.86"/>
    <col customWidth="1" min="7" max="7" width="14.43"/>
    <col customWidth="1" min="8" max="9" width="18.29"/>
    <col customWidth="1" min="11" max="11" width="51.71"/>
    <col customWidth="1" min="12" max="12" width="6.43"/>
  </cols>
  <sheetData>
    <row r="1" ht="15.75" customHeight="1">
      <c r="A1" s="1"/>
      <c r="B1" s="2"/>
      <c r="C1" s="2"/>
      <c r="D1" s="3"/>
      <c r="E1" s="3"/>
      <c r="F1" s="3"/>
      <c r="G1" s="3"/>
      <c r="H1" s="3"/>
      <c r="I1" s="3"/>
      <c r="J1" s="4"/>
      <c r="K1" s="3"/>
      <c r="L1" s="6"/>
    </row>
    <row r="2" ht="15.75" customHeight="1">
      <c r="A2" s="1"/>
      <c r="C2" s="61" t="str">
        <f>Summary!D2</f>
        <v>Saigon Co.op</v>
      </c>
      <c r="D2" s="62"/>
      <c r="F2" s="3"/>
      <c r="G2" s="3"/>
      <c r="H2" s="3"/>
      <c r="I2" s="3"/>
      <c r="J2" s="4"/>
      <c r="K2" s="3"/>
      <c r="L2" s="6"/>
    </row>
    <row r="3" ht="15.75" customHeight="1">
      <c r="A3" s="10"/>
      <c r="C3" s="63" t="s">
        <v>50</v>
      </c>
      <c r="D3" s="62"/>
      <c r="F3" s="3"/>
      <c r="G3" s="3"/>
      <c r="H3" s="3"/>
      <c r="I3" s="14"/>
      <c r="J3" s="15"/>
      <c r="K3" s="3"/>
      <c r="L3" s="6"/>
    </row>
    <row r="4" ht="15.75" customHeight="1">
      <c r="A4" s="24"/>
      <c r="B4" s="25"/>
      <c r="C4" s="25"/>
      <c r="D4" s="26"/>
      <c r="E4" s="26"/>
      <c r="F4" s="26"/>
      <c r="G4" s="26"/>
      <c r="H4" s="26"/>
      <c r="I4" s="28"/>
      <c r="J4" s="29"/>
      <c r="K4" s="26"/>
      <c r="L4" s="6"/>
    </row>
    <row r="5" ht="15.75" customHeight="1">
      <c r="A5" s="24"/>
      <c r="B5" s="32"/>
      <c r="C5" s="32"/>
      <c r="D5" s="32"/>
      <c r="E5" s="32"/>
      <c r="F5" s="32"/>
      <c r="G5" s="32"/>
      <c r="H5" s="32"/>
      <c r="J5" s="50"/>
      <c r="K5" s="3"/>
      <c r="L5" s="6"/>
    </row>
    <row r="6" ht="15.75" customHeight="1">
      <c r="A6" s="64"/>
      <c r="B6" s="65" t="s">
        <v>51</v>
      </c>
      <c r="C6" s="66" t="s">
        <v>52</v>
      </c>
      <c r="D6" s="66" t="s">
        <v>17</v>
      </c>
      <c r="E6" s="66" t="s">
        <v>18</v>
      </c>
      <c r="F6" s="66" t="s">
        <v>53</v>
      </c>
      <c r="G6" s="67" t="s">
        <v>54</v>
      </c>
      <c r="H6" s="67" t="s">
        <v>55</v>
      </c>
      <c r="I6" s="67" t="s">
        <v>56</v>
      </c>
      <c r="J6" s="67" t="s">
        <v>57</v>
      </c>
      <c r="K6" s="68" t="s">
        <v>58</v>
      </c>
      <c r="L6" s="6"/>
    </row>
    <row r="7" ht="15.75" customHeight="1">
      <c r="A7" s="69"/>
      <c r="B7" s="70">
        <v>1.0</v>
      </c>
      <c r="C7" s="71" t="str">
        <f t="shared" ref="C7:C276" si="1">D7&amp;"_"&amp;E7&amp;"_"&amp;B7</f>
        <v>Chon_ChucNang_1</v>
      </c>
      <c r="D7" s="72" t="s">
        <v>24</v>
      </c>
      <c r="E7" s="73" t="s">
        <v>25</v>
      </c>
      <c r="F7" s="73" t="str">
        <f>IFERROR(VLOOKUP($C7,'TCs for Feature'!$B$7:K278,6,FALSE),"No description")</f>
        <v>Kiểm tra trường hợp chọn chức năng nhập bảng kê tiền cuối ca</v>
      </c>
      <c r="G7" s="73" t="str">
        <f>IFERROR(VLOOKUP($C$7,'TCs for Feature'!$B$7:M278,2,FALSE),"N/A")</f>
        <v>High</v>
      </c>
      <c r="H7" s="73" t="str">
        <f>IFERROR(VLOOKUP($C7,'TCs for Feature'!$B$7:M278,3,FALSE),"N/A")</f>
        <v/>
      </c>
      <c r="I7" s="73" t="str">
        <f>IFERROR(VLOOKUP($C7,'TCs for Feature'!$B$7:P278,4,FALSE),"N/A")</f>
        <v/>
      </c>
      <c r="J7" s="74" t="str">
        <f>IFERROR(VLOOKUP(C7,'TCs for Feature'!$B$7:Q278,5,FALSE),"N/A")</f>
        <v>Pass</v>
      </c>
      <c r="K7" s="75"/>
      <c r="L7" s="6"/>
    </row>
    <row r="8" ht="15.75" customHeight="1">
      <c r="A8" s="76"/>
      <c r="B8" s="70">
        <v>2.0</v>
      </c>
      <c r="C8" s="71" t="str">
        <f t="shared" si="1"/>
        <v>Chon_ChucNang_2</v>
      </c>
      <c r="D8" s="72" t="s">
        <v>24</v>
      </c>
      <c r="E8" s="73" t="s">
        <v>25</v>
      </c>
      <c r="F8" s="73" t="str">
        <f>IFERROR(VLOOKUP($C8,'TCs for Feature'!$B$7:K278,6,FALSE),"No description")</f>
        <v>Kiểm tra dropdownlist "Chọn siêu thị"  khi đăng nhập bằng tài khoản của siêu thị</v>
      </c>
      <c r="G8" s="73" t="str">
        <f>IFERROR(VLOOKUP($C$7,'TCs for Feature'!$B$7:M278,2,FALSE),"N/A")</f>
        <v>High</v>
      </c>
      <c r="H8" s="73" t="str">
        <f>IFERROR(VLOOKUP($C8,'TCs for Feature'!$B$7:M278,3,FALSE),"N/A")</f>
        <v/>
      </c>
      <c r="I8" s="73" t="str">
        <f>IFERROR(VLOOKUP($C8,'TCs for Feature'!$B$7:P278,4,FALSE),"N/A")</f>
        <v/>
      </c>
      <c r="J8" s="74" t="str">
        <f>IFERROR(VLOOKUP(C8,'TCs for Feature'!$B$7:Q278,5,FALSE),"N/A")</f>
        <v>Pass</v>
      </c>
      <c r="K8" s="77"/>
      <c r="L8" s="6"/>
    </row>
    <row r="9" ht="15.75" customHeight="1">
      <c r="A9" s="78"/>
      <c r="B9" s="70">
        <v>3.0</v>
      </c>
      <c r="C9" s="71" t="str">
        <f t="shared" si="1"/>
        <v>Chon_ChucNang_3</v>
      </c>
      <c r="D9" s="72" t="s">
        <v>24</v>
      </c>
      <c r="E9" s="73" t="s">
        <v>25</v>
      </c>
      <c r="F9" s="73" t="str">
        <f>IFERROR(VLOOKUP($C9,'TCs for Feature'!$B$7:K278,6,FALSE),"No description")</f>
        <v>Kiểm tra dropdownlist "Chọn siêu thị"  khi đăng nhập bằng tài khoản quản lý hệ thống</v>
      </c>
      <c r="G9" s="73" t="str">
        <f>IFERROR(VLOOKUP($C$7,'TCs for Feature'!$B$7:M278,2,FALSE),"N/A")</f>
        <v>High</v>
      </c>
      <c r="H9" s="73" t="str">
        <f>IFERROR(VLOOKUP($C9,'TCs for Feature'!$B$7:M278,3,FALSE),"N/A")</f>
        <v/>
      </c>
      <c r="I9" s="73" t="str">
        <f>IFERROR(VLOOKUP($C9,'TCs for Feature'!$B$7:P278,4,FALSE),"N/A")</f>
        <v/>
      </c>
      <c r="J9" s="79" t="str">
        <f>IFERROR(VLOOKUP(C9,'TCs for Feature'!$B$7:Q278,5,FALSE),"N/A")</f>
        <v>Fail</v>
      </c>
      <c r="K9" s="80" t="s">
        <v>59</v>
      </c>
      <c r="L9" s="6"/>
    </row>
    <row r="10" ht="15.75" customHeight="1">
      <c r="A10" s="78"/>
      <c r="B10" s="70">
        <v>4.0</v>
      </c>
      <c r="C10" s="71" t="str">
        <f t="shared" si="1"/>
        <v>Chon_ChucNang_4</v>
      </c>
      <c r="D10" s="72" t="s">
        <v>24</v>
      </c>
      <c r="E10" s="73" t="s">
        <v>25</v>
      </c>
      <c r="F10" s="73" t="str">
        <f>IFERROR(VLOOKUP($C10,'TCs for Feature'!$B$7:K278,6,FALSE),"No description")</f>
        <v>Kiểm tra ngày kê tiền mặc định trong màn hình Quản lý kê tiền cuối ca</v>
      </c>
      <c r="G10" s="73" t="str">
        <f>IFERROR(VLOOKUP($C$7,'TCs for Feature'!$B$7:M278,2,FALSE),"N/A")</f>
        <v>High</v>
      </c>
      <c r="H10" s="73" t="str">
        <f>IFERROR(VLOOKUP($C10,'TCs for Feature'!$B$7:M278,3,FALSE),"N/A")</f>
        <v/>
      </c>
      <c r="I10" s="73" t="str">
        <f>IFERROR(VLOOKUP($C10,'TCs for Feature'!$B$7:P278,4,FALSE),"N/A")</f>
        <v/>
      </c>
      <c r="J10" s="74" t="str">
        <f>IFERROR(VLOOKUP(C10,'TCs for Feature'!$B$7:Q278,5,FALSE),"N/A")</f>
        <v>Fail</v>
      </c>
      <c r="K10" s="80" t="str">
        <f>HYPERLINK("http://jira.hungdong.tech/browse/SST-2722","SST-2722")</f>
        <v>SST-2722</v>
      </c>
      <c r="L10" s="6"/>
    </row>
    <row r="11" ht="15.75" customHeight="1">
      <c r="A11" s="78"/>
      <c r="B11" s="70">
        <v>5.0</v>
      </c>
      <c r="C11" s="71" t="str">
        <f t="shared" si="1"/>
        <v>Chon_ChucNang_5</v>
      </c>
      <c r="D11" s="72" t="s">
        <v>24</v>
      </c>
      <c r="E11" s="73" t="s">
        <v>25</v>
      </c>
      <c r="F11" s="73" t="str">
        <f>IFERROR(VLOOKUP($C11,'TCs for Feature'!$B$7:K278,6,FALSE),"No description")</f>
        <v>Kiểm tra trường hợp chọn ngày kê tiền lớn hơn ngày hiện tại</v>
      </c>
      <c r="G11" s="73" t="str">
        <f>IFERROR(VLOOKUP($C$7,'TCs for Feature'!$B$7:M278,2,FALSE),"N/A")</f>
        <v>High</v>
      </c>
      <c r="H11" s="73" t="str">
        <f>IFERROR(VLOOKUP($C11,'TCs for Feature'!$B$7:M278,3,FALSE),"N/A")</f>
        <v/>
      </c>
      <c r="I11" s="73" t="str">
        <f>IFERROR(VLOOKUP($C11,'TCs for Feature'!$B$7:P278,4,FALSE),"N/A")</f>
        <v/>
      </c>
      <c r="J11" s="74" t="str">
        <f>IFERROR(VLOOKUP(C11,'TCs for Feature'!$B$7:Q278,5,FALSE),"N/A")</f>
        <v>Pass</v>
      </c>
      <c r="K11" s="81"/>
      <c r="L11" s="6"/>
    </row>
    <row r="12" ht="15.75" customHeight="1">
      <c r="A12" s="78"/>
      <c r="B12" s="70">
        <v>6.0</v>
      </c>
      <c r="C12" s="71" t="str">
        <f t="shared" si="1"/>
        <v>Chon_ChucNang_6</v>
      </c>
      <c r="D12" s="72" t="s">
        <v>24</v>
      </c>
      <c r="E12" s="73" t="s">
        <v>25</v>
      </c>
      <c r="F12" s="73" t="str">
        <f>IFERROR(VLOOKUP($C12,'TCs for Feature'!$B$7:K278,6,FALSE),"No description")</f>
        <v>Kiểm tra trường hợp chọn ngày kê tiền nhỏ hơn ngày hiện tại</v>
      </c>
      <c r="G12" s="73" t="str">
        <f>IFERROR(VLOOKUP($C$7,'TCs for Feature'!$B$7:M278,2,FALSE),"N/A")</f>
        <v>High</v>
      </c>
      <c r="H12" s="73" t="str">
        <f>IFERROR(VLOOKUP($C12,'TCs for Feature'!$B$7:M278,3,FALSE),"N/A")</f>
        <v/>
      </c>
      <c r="I12" s="73" t="str">
        <f>IFERROR(VLOOKUP($C12,'TCs for Feature'!$B$7:P278,4,FALSE),"N/A")</f>
        <v/>
      </c>
      <c r="J12" s="74" t="str">
        <f>IFERROR(VLOOKUP(C12,'TCs for Feature'!$B$7:Q278,5,FALSE),"N/A")</f>
        <v>Pass</v>
      </c>
      <c r="K12" s="81"/>
      <c r="L12" s="6"/>
    </row>
    <row r="13" ht="15.75" customHeight="1">
      <c r="A13" s="78"/>
      <c r="B13" s="70">
        <v>7.0</v>
      </c>
      <c r="C13" s="71" t="str">
        <f t="shared" si="1"/>
        <v>Chon_ChucNang_7</v>
      </c>
      <c r="D13" s="72" t="s">
        <v>24</v>
      </c>
      <c r="E13" s="73" t="s">
        <v>25</v>
      </c>
      <c r="F13" s="73" t="str">
        <f>IFERROR(VLOOKUP($C13,'TCs for Feature'!$B$7:K278,6,FALSE),"No description")</f>
        <v>Kiểm tra trường hợp chọn ngày kê tiền là ngày hiện tại</v>
      </c>
      <c r="G13" s="73" t="str">
        <f>IFERROR(VLOOKUP($C$7,'TCs for Feature'!$B$7:M278,2,FALSE),"N/A")</f>
        <v>High</v>
      </c>
      <c r="H13" s="73" t="str">
        <f>IFERROR(VLOOKUP($C13,'TCs for Feature'!$B$7:M278,3,FALSE),"N/A")</f>
        <v/>
      </c>
      <c r="I13" s="73" t="str">
        <f>IFERROR(VLOOKUP($C13,'TCs for Feature'!$B$7:P278,4,FALSE),"N/A")</f>
        <v/>
      </c>
      <c r="J13" s="74" t="str">
        <f>IFERROR(VLOOKUP(C13,'TCs for Feature'!$B$7:Q278,5,FALSE),"N/A")</f>
        <v>Pass</v>
      </c>
      <c r="K13" s="81"/>
      <c r="L13" s="6"/>
    </row>
    <row r="14" ht="15.75" customHeight="1">
      <c r="A14" s="78"/>
      <c r="B14" s="70">
        <v>8.0</v>
      </c>
      <c r="C14" s="71" t="str">
        <f t="shared" si="1"/>
        <v>Chon_ThuNgan_8</v>
      </c>
      <c r="D14" s="72" t="s">
        <v>24</v>
      </c>
      <c r="E14" s="73" t="s">
        <v>26</v>
      </c>
      <c r="F14" s="73" t="str">
        <f>IFERROR(VLOOKUP($C14,'TCs for Feature'!$B$7:K278,6,FALSE),"No description")</f>
        <v>Kiểm tra danh sách thu ngân có mở ca trong ngày tự động hiển thị khi đăng nhập bằng tài khoản của siêu thị</v>
      </c>
      <c r="G14" s="73" t="str">
        <f>IFERROR(VLOOKUP($C$7,'TCs for Feature'!$B$7:M278,2,FALSE),"N/A")</f>
        <v>High</v>
      </c>
      <c r="H14" s="73" t="str">
        <f>IFERROR(VLOOKUP($C14,'TCs for Feature'!$B$7:M278,3,FALSE),"N/A")</f>
        <v/>
      </c>
      <c r="I14" s="73" t="str">
        <f>IFERROR(VLOOKUP($C14,'TCs for Feature'!$B$7:P278,4,FALSE),"N/A")</f>
        <v/>
      </c>
      <c r="J14" s="74" t="str">
        <f>IFERROR(VLOOKUP(C14,'TCs for Feature'!$B$7:Q278,5,FALSE),"N/A")</f>
        <v>Fail</v>
      </c>
      <c r="K14" s="80" t="str">
        <f>HYPERLINK("http://jira.hungdong.tech/browse/SST-2759","SST-2759")</f>
        <v>SST-2759</v>
      </c>
      <c r="L14" s="6"/>
    </row>
    <row r="15" ht="15.75" customHeight="1">
      <c r="A15" s="78"/>
      <c r="B15" s="70">
        <v>9.0</v>
      </c>
      <c r="C15" s="71" t="str">
        <f t="shared" si="1"/>
        <v>Chon_ThuNgan_9</v>
      </c>
      <c r="D15" s="72" t="s">
        <v>24</v>
      </c>
      <c r="E15" s="73" t="s">
        <v>26</v>
      </c>
      <c r="F15" s="73" t="str">
        <f>IFERROR(VLOOKUP($C15,'TCs for Feature'!$B$7:K278,6,FALSE),"No description")</f>
        <v>Kiểm tra danh sách thu ngân có mở ca trong ngày khi đăng nhập bằng tài khoản quản lý hệ thống</v>
      </c>
      <c r="G15" s="73" t="str">
        <f>IFERROR(VLOOKUP($C$7,'TCs for Feature'!$B$7:M278,2,FALSE),"N/A")</f>
        <v>High</v>
      </c>
      <c r="H15" s="73" t="str">
        <f>IFERROR(VLOOKUP($C15,'TCs for Feature'!$B$7:M278,3,FALSE),"N/A")</f>
        <v/>
      </c>
      <c r="I15" s="73" t="str">
        <f>IFERROR(VLOOKUP($C15,'TCs for Feature'!$B$7:P278,4,FALSE),"N/A")</f>
        <v/>
      </c>
      <c r="J15" s="74" t="str">
        <f>IFERROR(VLOOKUP(C15,'TCs for Feature'!$B$7:Q278,5,FALSE),"N/A")</f>
        <v>Pass</v>
      </c>
      <c r="K15" s="81"/>
      <c r="L15" s="6"/>
    </row>
    <row r="16" ht="15.75" customHeight="1">
      <c r="A16" s="78"/>
      <c r="B16" s="70">
        <v>10.0</v>
      </c>
      <c r="C16" s="71" t="str">
        <f t="shared" si="1"/>
        <v>Chon_ThuNgan_10</v>
      </c>
      <c r="D16" s="72" t="s">
        <v>24</v>
      </c>
      <c r="E16" s="73" t="s">
        <v>26</v>
      </c>
      <c r="F16" s="73" t="str">
        <f>IFERROR(VLOOKUP($C16,'TCs for Feature'!$B$7:K278,6,FALSE),"No description")</f>
        <v>Kiểm tra sự sắp xếp danh sách thu ngân hiển thị ở màn hình quản lý kê tiền</v>
      </c>
      <c r="G16" s="73" t="str">
        <f>IFERROR(VLOOKUP($C$7,'TCs for Feature'!$B$7:M278,2,FALSE),"N/A")</f>
        <v>High</v>
      </c>
      <c r="H16" s="73" t="str">
        <f>IFERROR(VLOOKUP($C16,'TCs for Feature'!$B$7:M278,3,FALSE),"N/A")</f>
        <v/>
      </c>
      <c r="I16" s="73" t="str">
        <f>IFERROR(VLOOKUP($C16,'TCs for Feature'!$B$7:P278,4,FALSE),"N/A")</f>
        <v/>
      </c>
      <c r="J16" s="74" t="str">
        <f>IFERROR(VLOOKUP(C16,'TCs for Feature'!$B$7:Q278,5,FALSE),"N/A")</f>
        <v>Pass</v>
      </c>
      <c r="K16" s="81"/>
      <c r="L16" s="6"/>
    </row>
    <row r="17" ht="15.75" customHeight="1">
      <c r="A17" s="78"/>
      <c r="B17" s="70">
        <v>11.0</v>
      </c>
      <c r="C17" s="71" t="str">
        <f t="shared" si="1"/>
        <v>Chon_ThuNgan_11</v>
      </c>
      <c r="D17" s="72" t="s">
        <v>24</v>
      </c>
      <c r="E17" s="73" t="s">
        <v>26</v>
      </c>
      <c r="F17" s="73" t="str">
        <f>IFERROR(VLOOKUP($C17,'TCs for Feature'!$B$7:K278,6,FALSE),"No description")</f>
        <v>Kiểm tra danh sách nhân viên điều hành thu ngân, vi tính ở màn hình quản lý kê tiền</v>
      </c>
      <c r="G17" s="73" t="str">
        <f>IFERROR(VLOOKUP($C$7,'TCs for Feature'!$B$7:M278,2,FALSE),"N/A")</f>
        <v>High</v>
      </c>
      <c r="H17" s="73" t="str">
        <f>IFERROR(VLOOKUP($C17,'TCs for Feature'!$B$7:M278,3,FALSE),"N/A")</f>
        <v/>
      </c>
      <c r="I17" s="73" t="str">
        <f>IFERROR(VLOOKUP($C17,'TCs for Feature'!$B$7:P278,4,FALSE),"N/A")</f>
        <v/>
      </c>
      <c r="J17" s="74" t="str">
        <f>IFERROR(VLOOKUP(C17,'TCs for Feature'!$B$7:Q278,5,FALSE),"N/A")</f>
        <v>Fail</v>
      </c>
      <c r="K17" s="80" t="str">
        <f>HYPERLINK("http://jira.hungdong.tech/browse/SST-2759","SST-2759")</f>
        <v>SST-2759</v>
      </c>
      <c r="L17" s="82"/>
    </row>
    <row r="18" ht="15.75" customHeight="1">
      <c r="A18" s="78"/>
      <c r="B18" s="70">
        <v>12.0</v>
      </c>
      <c r="C18" s="71" t="str">
        <f t="shared" si="1"/>
        <v>Chon_ThuNgan_12</v>
      </c>
      <c r="D18" s="72" t="s">
        <v>24</v>
      </c>
      <c r="E18" s="73" t="s">
        <v>26</v>
      </c>
      <c r="F18" s="73" t="str">
        <f>IFERROR(VLOOKUP($C18,'TCs for Feature'!$B$7:K278,6,FALSE),"No description")</f>
        <v>Kiểm tra trường hợp thực hiện kê tiền cuối ca cho thu ngân khi nhấn vào dòng thu ngân</v>
      </c>
      <c r="G18" s="73" t="str">
        <f>IFERROR(VLOOKUP($C$7,'TCs for Feature'!$B$7:M278,2,FALSE),"N/A")</f>
        <v>High</v>
      </c>
      <c r="H18" s="73" t="str">
        <f>IFERROR(VLOOKUP($C18,'TCs for Feature'!$B$7:M278,3,FALSE),"N/A")</f>
        <v/>
      </c>
      <c r="I18" s="73" t="str">
        <f>IFERROR(VLOOKUP($C18,'TCs for Feature'!$B$7:P278,4,FALSE),"N/A")</f>
        <v/>
      </c>
      <c r="J18" s="74" t="str">
        <f>IFERROR(VLOOKUP(C18,'TCs for Feature'!$B$7:Q278,5,FALSE),"N/A")</f>
        <v>Pass</v>
      </c>
      <c r="K18" s="81"/>
      <c r="L18" s="6"/>
    </row>
    <row r="19" ht="15.75" customHeight="1">
      <c r="A19" s="78"/>
      <c r="B19" s="70">
        <v>13.0</v>
      </c>
      <c r="C19" s="71" t="str">
        <f t="shared" si="1"/>
        <v>Chon_ThuNgan_13</v>
      </c>
      <c r="D19" s="72" t="s">
        <v>24</v>
      </c>
      <c r="E19" s="73" t="s">
        <v>26</v>
      </c>
      <c r="F19" s="73" t="str">
        <f>IFERROR(VLOOKUP($C19,'TCs for Feature'!$B$7:K278,6,FALSE),"No description")</f>
        <v>Kiểm tra trường hợp thực hiện kê tiền cuối ca cho thu ngân khi nhấn vào dòng thu ngân</v>
      </c>
      <c r="G19" s="73" t="str">
        <f>IFERROR(VLOOKUP($C$7,'TCs for Feature'!$B$7:M278,2,FALSE),"N/A")</f>
        <v>High</v>
      </c>
      <c r="H19" s="73" t="str">
        <f>IFERROR(VLOOKUP($C19,'TCs for Feature'!$B$7:M278,3,FALSE),"N/A")</f>
        <v/>
      </c>
      <c r="I19" s="73" t="str">
        <f>IFERROR(VLOOKUP($C19,'TCs for Feature'!$B$7:P278,4,FALSE),"N/A")</f>
        <v/>
      </c>
      <c r="J19" s="74" t="str">
        <f>IFERROR(VLOOKUP(C19,'TCs for Feature'!$B$7:Q278,5,FALSE),"N/A")</f>
        <v>Pass</v>
      </c>
      <c r="K19" s="81"/>
      <c r="L19" s="6"/>
    </row>
    <row r="20" ht="15.75" customHeight="1">
      <c r="A20" s="78"/>
      <c r="B20" s="70">
        <v>14.0</v>
      </c>
      <c r="C20" s="71" t="str">
        <f t="shared" si="1"/>
        <v>Nhap_TTChung_14</v>
      </c>
      <c r="D20" s="72" t="s">
        <v>27</v>
      </c>
      <c r="E20" s="73" t="s">
        <v>28</v>
      </c>
      <c r="F20" s="73" t="str">
        <f>IFERROR(VLOOKUP($C20,'TCs for Feature'!$B$7:K278,6,FALSE),"No description")</f>
        <v>Kiểm tra dòng tiêu đề chi tiết bảng kê tiền</v>
      </c>
      <c r="G20" s="73" t="str">
        <f>IFERROR(VLOOKUP($C$7,'TCs for Feature'!$B$7:M278,2,FALSE),"N/A")</f>
        <v>High</v>
      </c>
      <c r="H20" s="73" t="str">
        <f>IFERROR(VLOOKUP($C20,'TCs for Feature'!$B$7:M278,3,FALSE),"N/A")</f>
        <v/>
      </c>
      <c r="I20" s="73" t="str">
        <f>IFERROR(VLOOKUP($C20,'TCs for Feature'!$B$7:P278,4,FALSE),"N/A")</f>
        <v/>
      </c>
      <c r="J20" s="74" t="str">
        <f>IFERROR(VLOOKUP(C20,'TCs for Feature'!$B$7:Q278,5,FALSE),"N/A")</f>
        <v>Pass</v>
      </c>
      <c r="K20" s="81"/>
      <c r="L20" s="6"/>
    </row>
    <row r="21" ht="15.75" customHeight="1">
      <c r="A21" s="78"/>
      <c r="B21" s="70">
        <v>15.0</v>
      </c>
      <c r="C21" s="71" t="str">
        <f t="shared" si="1"/>
        <v>Nhap_TTChung_15</v>
      </c>
      <c r="D21" s="72" t="s">
        <v>27</v>
      </c>
      <c r="E21" s="73" t="s">
        <v>28</v>
      </c>
      <c r="F21" s="73" t="str">
        <f>IFERROR(VLOOKUP($C21,'TCs for Feature'!$B$7:K278,6,FALSE),"No description")</f>
        <v>Kiểm tra thông tin nhân viên được kê tiền</v>
      </c>
      <c r="G21" s="73" t="str">
        <f>IFERROR(VLOOKUP($C$7,'TCs for Feature'!$B$7:M278,2,FALSE),"N/A")</f>
        <v>High</v>
      </c>
      <c r="H21" s="73" t="str">
        <f>IFERROR(VLOOKUP($C21,'TCs for Feature'!$B$7:M278,3,FALSE),"N/A")</f>
        <v/>
      </c>
      <c r="I21" s="73" t="str">
        <f>IFERROR(VLOOKUP($C21,'TCs for Feature'!$B$7:P278,4,FALSE),"N/A")</f>
        <v/>
      </c>
      <c r="J21" s="74" t="str">
        <f>IFERROR(VLOOKUP(C21,'TCs for Feature'!$B$7:Q278,5,FALSE),"N/A")</f>
        <v>Pass</v>
      </c>
      <c r="K21" s="81"/>
      <c r="L21" s="6"/>
    </row>
    <row r="22" ht="15.75" customHeight="1">
      <c r="A22" s="78"/>
      <c r="B22" s="70">
        <v>16.0</v>
      </c>
      <c r="C22" s="71" t="str">
        <f t="shared" si="1"/>
        <v>Nhap_TTChung_16</v>
      </c>
      <c r="D22" s="72" t="s">
        <v>27</v>
      </c>
      <c r="E22" s="73" t="s">
        <v>28</v>
      </c>
      <c r="F22" s="73" t="str">
        <f>IFERROR(VLOOKUP($C22,'TCs for Feature'!$B$7:K278,6,FALSE),"No description")</f>
        <v>Kiểm tra thông tin Ca làm việc trong Tab thông tin chung</v>
      </c>
      <c r="G22" s="73" t="str">
        <f>IFERROR(VLOOKUP($C$7,'TCs for Feature'!$B$7:M278,2,FALSE),"N/A")</f>
        <v>High</v>
      </c>
      <c r="H22" s="73" t="str">
        <f>IFERROR(VLOOKUP($C22,'TCs for Feature'!$B$7:M278,3,FALSE),"N/A")</f>
        <v/>
      </c>
      <c r="I22" s="73" t="str">
        <f>IFERROR(VLOOKUP($C22,'TCs for Feature'!$B$7:P278,4,FALSE),"N/A")</f>
        <v/>
      </c>
      <c r="J22" s="74" t="str">
        <f>IFERROR(VLOOKUP(C22,'TCs for Feature'!$B$7:Q278,5,FALSE),"N/A")</f>
        <v>Fail</v>
      </c>
      <c r="K22" s="80" t="str">
        <f>HYPERLINK("http://jira.hungdong.tech/browse/SST-2725","SST-2725")</f>
        <v>SST-2725</v>
      </c>
      <c r="L22" s="6"/>
    </row>
    <row r="23" ht="15.75" customHeight="1">
      <c r="A23" s="78"/>
      <c r="B23" s="70">
        <v>17.0</v>
      </c>
      <c r="C23" s="71" t="str">
        <f t="shared" si="1"/>
        <v>Nhap_TTChung_17</v>
      </c>
      <c r="D23" s="72" t="s">
        <v>27</v>
      </c>
      <c r="E23" s="73" t="s">
        <v>28</v>
      </c>
      <c r="F23" s="73" t="str">
        <f>IFERROR(VLOOKUP($C23,'TCs for Feature'!$B$7:K278,6,FALSE),"No description")</f>
        <v>Kiểm tra các trường hợp nhập giá trị vào textfield "Ca làm việc"</v>
      </c>
      <c r="G23" s="73" t="str">
        <f>IFERROR(VLOOKUP($C$7,'TCs for Feature'!$B$7:M278,2,FALSE),"N/A")</f>
        <v>High</v>
      </c>
      <c r="H23" s="73" t="str">
        <f>IFERROR(VLOOKUP($C23,'TCs for Feature'!$B$7:M278,3,FALSE),"N/A")</f>
        <v/>
      </c>
      <c r="I23" s="73" t="str">
        <f>IFERROR(VLOOKUP($C23,'TCs for Feature'!$B$7:P278,4,FALSE),"N/A")</f>
        <v/>
      </c>
      <c r="J23" s="74" t="str">
        <f>IFERROR(VLOOKUP(C23,'TCs for Feature'!$B$7:Q278,5,FALSE),"N/A")</f>
        <v>Pass</v>
      </c>
      <c r="K23" s="75"/>
      <c r="L23" s="6"/>
    </row>
    <row r="24" ht="15.75" customHeight="1">
      <c r="A24" s="78"/>
      <c r="B24" s="70">
        <v>18.0</v>
      </c>
      <c r="C24" s="71" t="str">
        <f t="shared" si="1"/>
        <v>Nhap_TTChung_18</v>
      </c>
      <c r="D24" s="72" t="s">
        <v>27</v>
      </c>
      <c r="E24" s="73" t="s">
        <v>28</v>
      </c>
      <c r="F24" s="73" t="str">
        <f>IFERROR(VLOOKUP($C24,'TCs for Feature'!$B$7:K278,6,FALSE),"No description")</f>
        <v>Kiểm tra thông tin Quầy làm việc trong Tab thông tin chung</v>
      </c>
      <c r="G24" s="73" t="str">
        <f>IFERROR(VLOOKUP($C$7,'TCs for Feature'!$B$7:M278,2,FALSE),"N/A")</f>
        <v>High</v>
      </c>
      <c r="H24" s="73" t="str">
        <f>IFERROR(VLOOKUP($C24,'TCs for Feature'!$B$7:M278,3,FALSE),"N/A")</f>
        <v/>
      </c>
      <c r="I24" s="73" t="str">
        <f>IFERROR(VLOOKUP($C24,'TCs for Feature'!$B$7:P278,4,FALSE),"N/A")</f>
        <v/>
      </c>
      <c r="J24" s="74" t="str">
        <f>IFERROR(VLOOKUP(C24,'TCs for Feature'!$B$7:Q278,5,FALSE),"N/A")</f>
        <v>Fail</v>
      </c>
      <c r="K24" s="80" t="str">
        <f>HYPERLINK("http://jira.hungdong.tech/browse/SST-2725","SST-2725")</f>
        <v>SST-2725</v>
      </c>
      <c r="L24" s="6"/>
    </row>
    <row r="25" ht="15.75" customHeight="1">
      <c r="A25" s="78"/>
      <c r="B25" s="70">
        <v>19.0</v>
      </c>
      <c r="C25" s="71" t="str">
        <f t="shared" si="1"/>
        <v>Nhap_TTChung_19</v>
      </c>
      <c r="D25" s="72" t="s">
        <v>27</v>
      </c>
      <c r="E25" s="73" t="s">
        <v>28</v>
      </c>
      <c r="F25" s="73" t="str">
        <f>IFERROR(VLOOKUP($C25,'TCs for Feature'!$B$7:K278,6,FALSE),"No description")</f>
        <v>Kiểm tra các trường hợp nhập giá trị vào textfield "Quầy làm việc"</v>
      </c>
      <c r="G25" s="73" t="str">
        <f>IFERROR(VLOOKUP($C$7,'TCs for Feature'!$B$7:M278,2,FALSE),"N/A")</f>
        <v>High</v>
      </c>
      <c r="H25" s="73" t="str">
        <f>IFERROR(VLOOKUP($C25,'TCs for Feature'!$B$7:M278,3,FALSE),"N/A")</f>
        <v/>
      </c>
      <c r="I25" s="73" t="str">
        <f>IFERROR(VLOOKUP($C25,'TCs for Feature'!$B$7:P278,4,FALSE),"N/A")</f>
        <v/>
      </c>
      <c r="J25" s="74" t="str">
        <f>IFERROR(VLOOKUP(C25,'TCs for Feature'!$B$7:Q278,5,FALSE),"N/A")</f>
        <v>Pass</v>
      </c>
      <c r="K25" s="75"/>
      <c r="L25" s="6"/>
    </row>
    <row r="26" ht="15.75" customHeight="1">
      <c r="A26" s="78"/>
      <c r="B26" s="70">
        <v>20.0</v>
      </c>
      <c r="C26" s="71" t="str">
        <f t="shared" si="1"/>
        <v>Nhap_TTChung_20</v>
      </c>
      <c r="D26" s="72" t="s">
        <v>27</v>
      </c>
      <c r="E26" s="73" t="s">
        <v>28</v>
      </c>
      <c r="F26" s="73" t="str">
        <f>IFERROR(VLOOKUP($C26,'TCs for Feature'!$B$7:K278,6,FALSE),"No description")</f>
        <v>Kiểm tra thông tin Tiền lẻ đầu ca trong Tab thông tin chung</v>
      </c>
      <c r="G26" s="73" t="str">
        <f>IFERROR(VLOOKUP($C$7,'TCs for Feature'!$B$7:M278,2,FALSE),"N/A")</f>
        <v>High</v>
      </c>
      <c r="H26" s="73" t="str">
        <f>IFERROR(VLOOKUP($C26,'TCs for Feature'!$B$7:M278,3,FALSE),"N/A")</f>
        <v/>
      </c>
      <c r="I26" s="73" t="str">
        <f>IFERROR(VLOOKUP($C26,'TCs for Feature'!$B$7:P278,4,FALSE),"N/A")</f>
        <v/>
      </c>
      <c r="J26" s="74" t="str">
        <f>IFERROR(VLOOKUP(C26,'TCs for Feature'!$B$7:Q278,5,FALSE),"N/A")</f>
        <v>Fail</v>
      </c>
      <c r="K26" s="80" t="str">
        <f>HYPERLINK("http://jira.hungdong.tech/browse/SST-2725","SST-2725")</f>
        <v>SST-2725</v>
      </c>
      <c r="L26" s="6"/>
    </row>
    <row r="27" ht="15.75" customHeight="1">
      <c r="A27" s="78"/>
      <c r="B27" s="70">
        <v>21.0</v>
      </c>
      <c r="C27" s="71" t="str">
        <f t="shared" si="1"/>
        <v>Nhap_TTChung_21</v>
      </c>
      <c r="D27" s="72" t="s">
        <v>27</v>
      </c>
      <c r="E27" s="73" t="s">
        <v>28</v>
      </c>
      <c r="F27" s="73" t="str">
        <f>IFERROR(VLOOKUP($C27,'TCs for Feature'!$B$7:K278,6,FALSE),"No description")</f>
        <v>Kiểm tra các trường hợp validate textfield "Tiền lẻ đầu ca"</v>
      </c>
      <c r="G27" s="73" t="str">
        <f>IFERROR(VLOOKUP($C$7,'TCs for Feature'!$B$7:M278,2,FALSE),"N/A")</f>
        <v>High</v>
      </c>
      <c r="H27" s="73" t="str">
        <f>IFERROR(VLOOKUP($C27,'TCs for Feature'!$B$7:M278,3,FALSE),"N/A")</f>
        <v/>
      </c>
      <c r="I27" s="73" t="str">
        <f>IFERROR(VLOOKUP($C27,'TCs for Feature'!$B$7:P278,4,FALSE),"N/A")</f>
        <v/>
      </c>
      <c r="J27" s="74" t="str">
        <f>IFERROR(VLOOKUP(C27,'TCs for Feature'!$B$7:Q278,5,FALSE),"N/A")</f>
        <v>Fail</v>
      </c>
      <c r="K27" s="83" t="str">
        <f>HYPERLINK("http://jira.hungdong.tech/browse/SST-2730","SST-2730")</f>
        <v>SST-2730</v>
      </c>
      <c r="L27" s="6"/>
    </row>
    <row r="28" ht="15.75" customHeight="1">
      <c r="A28" s="78"/>
      <c r="B28" s="70">
        <v>22.0</v>
      </c>
      <c r="C28" s="71" t="str">
        <f t="shared" si="1"/>
        <v>Nhap_TTChung_22</v>
      </c>
      <c r="D28" s="72" t="s">
        <v>27</v>
      </c>
      <c r="E28" s="73" t="s">
        <v>28</v>
      </c>
      <c r="F28" s="73" t="str">
        <f>IFERROR(VLOOKUP($C28,'TCs for Feature'!$B$7:K278,6,FALSE),"No description")</f>
        <v>Kiểm tra trường hợp nhập  nhỏ hơn hoặc bằng 15 kí tự vào textfield "Tiền lẻ đầu ca"</v>
      </c>
      <c r="G28" s="73" t="str">
        <f>IFERROR(VLOOKUP($C$7,'TCs for Feature'!$B$7:M278,2,FALSE),"N/A")</f>
        <v>High</v>
      </c>
      <c r="H28" s="73" t="str">
        <f>IFERROR(VLOOKUP($C28,'TCs for Feature'!$B$7:M278,3,FALSE),"N/A")</f>
        <v/>
      </c>
      <c r="I28" s="73" t="str">
        <f>IFERROR(VLOOKUP($C28,'TCs for Feature'!$B$7:P278,4,FALSE),"N/A")</f>
        <v/>
      </c>
      <c r="J28" s="74" t="str">
        <f>IFERROR(VLOOKUP(C28,'TCs for Feature'!$B$7:Q278,5,FALSE),"N/A")</f>
        <v>Pass</v>
      </c>
      <c r="K28" s="75"/>
      <c r="L28" s="6"/>
    </row>
    <row r="29" ht="15.75" customHeight="1">
      <c r="A29" s="78"/>
      <c r="B29" s="70">
        <v>23.0</v>
      </c>
      <c r="C29" s="71" t="str">
        <f t="shared" si="1"/>
        <v>Nhap_TTChung_23</v>
      </c>
      <c r="D29" s="72" t="s">
        <v>27</v>
      </c>
      <c r="E29" s="73" t="s">
        <v>28</v>
      </c>
      <c r="F29" s="73" t="str">
        <f>IFERROR(VLOOKUP($C29,'TCs for Feature'!$B$7:K278,6,FALSE),"No description")</f>
        <v>Kiểm tra thông tin Số tiền thủ quỹ nhận trong Tab thông tin chung</v>
      </c>
      <c r="G29" s="73" t="str">
        <f>IFERROR(VLOOKUP($C$7,'TCs for Feature'!$B$7:M278,2,FALSE),"N/A")</f>
        <v>High</v>
      </c>
      <c r="H29" s="73" t="str">
        <f>IFERROR(VLOOKUP($C29,'TCs for Feature'!$B$7:M278,3,FALSE),"N/A")</f>
        <v/>
      </c>
      <c r="I29" s="73" t="str">
        <f>IFERROR(VLOOKUP($C29,'TCs for Feature'!$B$7:P278,4,FALSE),"N/A")</f>
        <v/>
      </c>
      <c r="J29" s="74" t="str">
        <f>IFERROR(VLOOKUP(C29,'TCs for Feature'!$B$7:Q278,5,FALSE),"N/A")</f>
        <v>Fail</v>
      </c>
      <c r="K29" s="75"/>
      <c r="L29" s="6"/>
    </row>
    <row r="30" ht="15.75" customHeight="1">
      <c r="A30" s="78"/>
      <c r="B30" s="70">
        <v>24.0</v>
      </c>
      <c r="C30" s="71" t="str">
        <f t="shared" si="1"/>
        <v>Nhap_TTChung_24</v>
      </c>
      <c r="D30" s="72" t="s">
        <v>27</v>
      </c>
      <c r="E30" s="73" t="s">
        <v>28</v>
      </c>
      <c r="F30" s="73" t="str">
        <f>IFERROR(VLOOKUP($C30,'TCs for Feature'!$B$7:K278,6,FALSE),"No description")</f>
        <v>Kiểm tra trường hợp validate textfield "Số tiền thủ quỹ nhận"</v>
      </c>
      <c r="G30" s="73" t="str">
        <f>IFERROR(VLOOKUP($C$7,'TCs for Feature'!$B$7:M278,2,FALSE),"N/A")</f>
        <v>High</v>
      </c>
      <c r="H30" s="73" t="str">
        <f>IFERROR(VLOOKUP($C30,'TCs for Feature'!$B$7:M278,3,FALSE),"N/A")</f>
        <v/>
      </c>
      <c r="I30" s="73" t="str">
        <f>IFERROR(VLOOKUP($C30,'TCs for Feature'!$B$7:P278,4,FALSE),"N/A")</f>
        <v/>
      </c>
      <c r="J30" s="74" t="str">
        <f>IFERROR(VLOOKUP(C30,'TCs for Feature'!$B$7:Q278,5,FALSE),"N/A")</f>
        <v>Fail</v>
      </c>
      <c r="K30" s="83" t="str">
        <f>HYPERLINK("http://jira.hungdong.tech/browse/SST-2730","SST-2730")</f>
        <v>SST-2730</v>
      </c>
      <c r="L30" s="6"/>
    </row>
    <row r="31" ht="15.75" customHeight="1">
      <c r="A31" s="78"/>
      <c r="B31" s="70">
        <v>25.0</v>
      </c>
      <c r="C31" s="71" t="str">
        <f t="shared" si="1"/>
        <v>Nhap_TTChung_25</v>
      </c>
      <c r="D31" s="72" t="s">
        <v>27</v>
      </c>
      <c r="E31" s="73" t="s">
        <v>28</v>
      </c>
      <c r="F31" s="73" t="str">
        <f>IFERROR(VLOOKUP($C31,'TCs for Feature'!$B$7:K278,6,FALSE),"No description")</f>
        <v>Kiểm tra các trường hợp nhập giá trị vào textfield "Số tiền thủ quỹ nhận"</v>
      </c>
      <c r="G31" s="73" t="str">
        <f>IFERROR(VLOOKUP($C$7,'TCs for Feature'!$B$7:M278,2,FALSE),"N/A")</f>
        <v>High</v>
      </c>
      <c r="H31" s="73" t="str">
        <f>IFERROR(VLOOKUP($C31,'TCs for Feature'!$B$7:M278,3,FALSE),"N/A")</f>
        <v/>
      </c>
      <c r="I31" s="73" t="str">
        <f>IFERROR(VLOOKUP($C31,'TCs for Feature'!$B$7:P278,4,FALSE),"N/A")</f>
        <v/>
      </c>
      <c r="J31" s="74" t="str">
        <f>IFERROR(VLOOKUP(C31,'TCs for Feature'!$B$7:Q278,5,FALSE),"N/A")</f>
        <v>Pass</v>
      </c>
      <c r="K31" s="75"/>
      <c r="L31" s="6"/>
    </row>
    <row r="32" ht="15.75" customHeight="1">
      <c r="A32" s="78"/>
      <c r="B32" s="70">
        <v>26.0</v>
      </c>
      <c r="C32" s="71" t="str">
        <f t="shared" si="1"/>
        <v>Nhap_NhapTien_26</v>
      </c>
      <c r="D32" s="72" t="s">
        <v>27</v>
      </c>
      <c r="E32" s="73" t="s">
        <v>29</v>
      </c>
      <c r="F32" s="73" t="str">
        <f>IFERROR(VLOOKUP($C32,'TCs for Feature'!$B$7:K278,6,FALSE),"No description")</f>
        <v>Kiểm tra thông tin sẽ nhập trong Tab các hình thức thanh toán nhập tiền</v>
      </c>
      <c r="G32" s="73" t="str">
        <f>IFERROR(VLOOKUP($C$7,'TCs for Feature'!$B$7:M278,2,FALSE),"N/A")</f>
        <v>High</v>
      </c>
      <c r="H32" s="73" t="str">
        <f>IFERROR(VLOOKUP($C32,'TCs for Feature'!$B$7:M278,3,FALSE),"N/A")</f>
        <v/>
      </c>
      <c r="I32" s="73" t="str">
        <f>IFERROR(VLOOKUP($C32,'TCs for Feature'!$B$7:P278,4,FALSE),"N/A")</f>
        <v/>
      </c>
      <c r="J32" s="74" t="str">
        <f>IFERROR(VLOOKUP(C32,'TCs for Feature'!$B$7:Q278,5,FALSE),"N/A")</f>
        <v>Pass</v>
      </c>
      <c r="K32" s="75"/>
      <c r="L32" s="6"/>
    </row>
    <row r="33" ht="15.75" customHeight="1">
      <c r="A33" s="78"/>
      <c r="B33" s="70">
        <v>27.0</v>
      </c>
      <c r="C33" s="71" t="str">
        <f t="shared" si="1"/>
        <v>Nhap_NhapTien_27</v>
      </c>
      <c r="D33" s="72" t="s">
        <v>27</v>
      </c>
      <c r="E33" s="73" t="s">
        <v>29</v>
      </c>
      <c r="F33" s="73" t="str">
        <f>IFERROR(VLOOKUP($C33,'TCs for Feature'!$B$7:K278,6,FALSE),"No description")</f>
        <v>Kiểm tra trường hợp validate textfield "Số tờ" khi nhập thông tin thanh toán Tiền mặt, PMH có VAT, PMH chưa VAT</v>
      </c>
      <c r="G33" s="73" t="str">
        <f>IFERROR(VLOOKUP($C$7,'TCs for Feature'!$B$7:M278,2,FALSE),"N/A")</f>
        <v>High</v>
      </c>
      <c r="H33" s="73" t="str">
        <f>IFERROR(VLOOKUP($C33,'TCs for Feature'!$B$7:M278,3,FALSE),"N/A")</f>
        <v/>
      </c>
      <c r="I33" s="73" t="str">
        <f>IFERROR(VLOOKUP($C33,'TCs for Feature'!$B$7:P278,4,FALSE),"N/A")</f>
        <v/>
      </c>
      <c r="J33" s="74" t="str">
        <f>IFERROR(VLOOKUP(C33,'TCs for Feature'!$B$7:Q278,5,FALSE),"N/A")</f>
        <v>Fail</v>
      </c>
      <c r="K33" s="83" t="s">
        <v>60</v>
      </c>
      <c r="L33" s="6"/>
    </row>
    <row r="34" ht="15.75" customHeight="1">
      <c r="A34" s="78"/>
      <c r="B34" s="70">
        <v>28.0</v>
      </c>
      <c r="C34" s="71" t="str">
        <f t="shared" si="1"/>
        <v>Nhap_NhapTien_28</v>
      </c>
      <c r="D34" s="72" t="s">
        <v>27</v>
      </c>
      <c r="E34" s="73" t="s">
        <v>29</v>
      </c>
      <c r="F34" s="73" t="str">
        <f>IFERROR(VLOOKUP($C34,'TCs for Feature'!$B$7:K278,6,FALSE),"No description")</f>
        <v>Kiểm tra các trường hợp nhập giá trị vào textfield "Số tờ" khi nhập thông tin thanh toán Tiền mặt, PMH có VAT, PMH chưa VAT</v>
      </c>
      <c r="G34" s="73" t="str">
        <f>IFERROR(VLOOKUP($C$7,'TCs for Feature'!$B$7:M278,2,FALSE),"N/A")</f>
        <v>High</v>
      </c>
      <c r="H34" s="73" t="str">
        <f>IFERROR(VLOOKUP($C34,'TCs for Feature'!$B$7:M278,3,FALSE),"N/A")</f>
        <v/>
      </c>
      <c r="I34" s="73" t="str">
        <f>IFERROR(VLOOKUP($C34,'TCs for Feature'!$B$7:P278,4,FALSE),"N/A")</f>
        <v/>
      </c>
      <c r="J34" s="74" t="str">
        <f>IFERROR(VLOOKUP(C34,'TCs for Feature'!$B$7:Q278,5,FALSE),"N/A")</f>
        <v>Pass</v>
      </c>
      <c r="K34" s="75"/>
      <c r="L34" s="6"/>
    </row>
    <row r="35" ht="15.75" customHeight="1">
      <c r="A35" s="78"/>
      <c r="B35" s="70">
        <v>29.0</v>
      </c>
      <c r="C35" s="71" t="str">
        <f t="shared" si="1"/>
        <v>Nhap_NhapTien_29</v>
      </c>
      <c r="D35" s="72" t="s">
        <v>27</v>
      </c>
      <c r="E35" s="73" t="s">
        <v>29</v>
      </c>
      <c r="F35" s="73" t="str">
        <f>IFERROR(VLOOKUP($C35,'TCs for Feature'!$B$7:K278,6,FALSE),"No description")</f>
        <v>Kiểm tra trường hợp khi nhập đúng giá trị vào textfield "Số tờ" khi nhập thông tin thanh toán Tiền mặt, PMH có VAT, PMH chưa VAT</v>
      </c>
      <c r="G35" s="73" t="str">
        <f>IFERROR(VLOOKUP($C$7,'TCs for Feature'!$B$7:M278,2,FALSE),"N/A")</f>
        <v>High</v>
      </c>
      <c r="H35" s="73" t="str">
        <f>IFERROR(VLOOKUP($C35,'TCs for Feature'!$B$7:M278,3,FALSE),"N/A")</f>
        <v/>
      </c>
      <c r="I35" s="73" t="str">
        <f>IFERROR(VLOOKUP($C35,'TCs for Feature'!$B$7:P278,4,FALSE),"N/A")</f>
        <v/>
      </c>
      <c r="J35" s="74" t="str">
        <f>IFERROR(VLOOKUP(C35,'TCs for Feature'!$B$7:Q278,5,FALSE),"N/A")</f>
        <v>Fail</v>
      </c>
      <c r="K35" s="84" t="s">
        <v>61</v>
      </c>
      <c r="L35" s="6"/>
    </row>
    <row r="36" ht="15.75" customHeight="1">
      <c r="A36" s="78"/>
      <c r="B36" s="70">
        <v>30.0</v>
      </c>
      <c r="C36" s="71" t="str">
        <f t="shared" si="1"/>
        <v>Nhap_NhapTien_30</v>
      </c>
      <c r="D36" s="72" t="s">
        <v>27</v>
      </c>
      <c r="E36" s="73" t="s">
        <v>29</v>
      </c>
      <c r="F36" s="73" t="str">
        <f>IFERROR(VLOOKUP($C36,'TCs for Feature'!$B$7:K278,6,FALSE),"No description")</f>
        <v>Kiểm tra trường hợp validate textfield "Số tiền" khi nhập thông tin thanh toán PMH khác, Phải thu bán hàng trả góp</v>
      </c>
      <c r="G36" s="73" t="str">
        <f>IFERROR(VLOOKUP($C$7,'TCs for Feature'!$B$7:M278,2,FALSE),"N/A")</f>
        <v>High</v>
      </c>
      <c r="H36" s="73" t="str">
        <f>IFERROR(VLOOKUP($C36,'TCs for Feature'!$B$7:M278,3,FALSE),"N/A")</f>
        <v/>
      </c>
      <c r="I36" s="73" t="str">
        <f>IFERROR(VLOOKUP($C36,'TCs for Feature'!$B$7:P278,4,FALSE),"N/A")</f>
        <v/>
      </c>
      <c r="J36" s="74" t="str">
        <f>IFERROR(VLOOKUP(C36,'TCs for Feature'!$B$7:Q278,5,FALSE),"N/A")</f>
        <v>Fail</v>
      </c>
      <c r="K36" s="85" t="s">
        <v>60</v>
      </c>
      <c r="L36" s="6"/>
    </row>
    <row r="37" ht="15.75" customHeight="1">
      <c r="A37" s="78"/>
      <c r="B37" s="70">
        <v>31.0</v>
      </c>
      <c r="C37" s="71" t="str">
        <f t="shared" si="1"/>
        <v>Nhap_NhapTien_31</v>
      </c>
      <c r="D37" s="72" t="s">
        <v>27</v>
      </c>
      <c r="E37" s="73" t="s">
        <v>29</v>
      </c>
      <c r="F37" s="73" t="str">
        <f>IFERROR(VLOOKUP($C37,'TCs for Feature'!$B$7:K278,6,FALSE),"No description")</f>
        <v>Kiểm tra các trường hợp nhập giá trị vào textfield "Số tiền" khi nhập thông tin thanh toán PMH khác, Phải thu bán hàng trả góp</v>
      </c>
      <c r="G37" s="73" t="str">
        <f>IFERROR(VLOOKUP($C$7,'TCs for Feature'!$B$7:M278,2,FALSE),"N/A")</f>
        <v>High</v>
      </c>
      <c r="H37" s="73" t="str">
        <f>IFERROR(VLOOKUP($C37,'TCs for Feature'!$B$7:M278,3,FALSE),"N/A")</f>
        <v/>
      </c>
      <c r="I37" s="73" t="str">
        <f>IFERROR(VLOOKUP($C37,'TCs for Feature'!$B$7:P278,4,FALSE),"N/A")</f>
        <v/>
      </c>
      <c r="J37" s="74" t="str">
        <f>IFERROR(VLOOKUP(C37,'TCs for Feature'!$B$7:Q278,5,FALSE),"N/A")</f>
        <v>Fail</v>
      </c>
      <c r="K37" s="75"/>
      <c r="L37" s="6"/>
    </row>
    <row r="38" ht="15.75" customHeight="1">
      <c r="A38" s="78"/>
      <c r="B38" s="70">
        <v>32.0</v>
      </c>
      <c r="C38" s="71" t="str">
        <f t="shared" si="1"/>
        <v>Nhap_GHCOD_32</v>
      </c>
      <c r="D38" s="72" t="s">
        <v>27</v>
      </c>
      <c r="E38" s="73" t="s">
        <v>30</v>
      </c>
      <c r="F38" s="73" t="str">
        <f>IFERROR(VLOOKUP($C38,'TCs for Feature'!$B$7:K278,6,FALSE),"No description")</f>
        <v>Kiểm tra thông tin đơn hàng trong Tab Giao hàng chưa thanh toán</v>
      </c>
      <c r="G38" s="73" t="str">
        <f>IFERROR(VLOOKUP($C$7,'TCs for Feature'!$B$7:M278,2,FALSE),"N/A")</f>
        <v>High</v>
      </c>
      <c r="H38" s="73" t="str">
        <f>IFERROR(VLOOKUP($C38,'TCs for Feature'!$B$7:M278,3,FALSE),"N/A")</f>
        <v/>
      </c>
      <c r="I38" s="73" t="str">
        <f>IFERROR(VLOOKUP($C38,'TCs for Feature'!$B$7:P278,4,FALSE),"N/A")</f>
        <v/>
      </c>
      <c r="J38" s="74" t="str">
        <f>IFERROR(VLOOKUP(C38,'TCs for Feature'!$B$7:Q278,5,FALSE),"N/A")</f>
        <v>Fail</v>
      </c>
      <c r="K38" s="85" t="str">
        <f>HYPERLINK("http://jira.hungdong.tech/browse/SST-2741","SST-2741")</f>
        <v>SST-2741</v>
      </c>
      <c r="L38" s="6"/>
    </row>
    <row r="39" ht="15.75" customHeight="1">
      <c r="A39" s="78"/>
      <c r="B39" s="70">
        <v>33.0</v>
      </c>
      <c r="C39" s="71" t="str">
        <f t="shared" si="1"/>
        <v>Nhap_GHCOD_33</v>
      </c>
      <c r="D39" s="72" t="s">
        <v>27</v>
      </c>
      <c r="E39" s="73" t="s">
        <v>30</v>
      </c>
      <c r="F39" s="73" t="str">
        <f>IFERROR(VLOOKUP($C39,'TCs for Feature'!$B$7:K278,6,FALSE),"No description")</f>
        <v>Kiểm tra sự sắp xếp danh sách đơn hàng trong Tab Giao hàng chưa thanh toán</v>
      </c>
      <c r="G39" s="73" t="str">
        <f>IFERROR(VLOOKUP($C$7,'TCs for Feature'!$B$7:M278,2,FALSE),"N/A")</f>
        <v>High</v>
      </c>
      <c r="H39" s="73" t="str">
        <f>IFERROR(VLOOKUP($C39,'TCs for Feature'!$B$7:M278,3,FALSE),"N/A")</f>
        <v/>
      </c>
      <c r="I39" s="73" t="str">
        <f>IFERROR(VLOOKUP($C39,'TCs for Feature'!$B$7:P278,4,FALSE),"N/A")</f>
        <v/>
      </c>
      <c r="J39" s="74" t="str">
        <f>IFERROR(VLOOKUP(C39,'TCs for Feature'!$B$7:Q278,5,FALSE),"N/A")</f>
        <v>Pass</v>
      </c>
      <c r="K39" s="86"/>
      <c r="L39" s="6"/>
    </row>
    <row r="40" ht="15.75" customHeight="1">
      <c r="A40" s="78"/>
      <c r="B40" s="70">
        <v>34.0</v>
      </c>
      <c r="C40" s="71" t="str">
        <f t="shared" si="1"/>
        <v>Nhap_GHCOD_34</v>
      </c>
      <c r="D40" s="72" t="s">
        <v>27</v>
      </c>
      <c r="E40" s="73" t="s">
        <v>30</v>
      </c>
      <c r="F40" s="73" t="str">
        <f>IFERROR(VLOOKUP($C40,'TCs for Feature'!$B$7:K278,6,FALSE),"No description")</f>
        <v>Kiểm tra thông tin các đơn hàng có sử dụng PTTT Giao hàng chưa thanh toán</v>
      </c>
      <c r="G40" s="73" t="str">
        <f>IFERROR(VLOOKUP($C$7,'TCs for Feature'!$B$7:M278,2,FALSE),"N/A")</f>
        <v>High</v>
      </c>
      <c r="H40" s="73" t="str">
        <f>IFERROR(VLOOKUP($C40,'TCs for Feature'!$B$7:M278,3,FALSE),"N/A")</f>
        <v/>
      </c>
      <c r="I40" s="73" t="str">
        <f>IFERROR(VLOOKUP($C40,'TCs for Feature'!$B$7:P278,4,FALSE),"N/A")</f>
        <v/>
      </c>
      <c r="J40" s="74" t="str">
        <f>IFERROR(VLOOKUP(C40,'TCs for Feature'!$B$7:Q278,5,FALSE),"N/A")</f>
        <v>Pass</v>
      </c>
      <c r="K40" s="75"/>
      <c r="L40" s="6"/>
    </row>
    <row r="41" ht="15.75" customHeight="1">
      <c r="A41" s="78"/>
      <c r="B41" s="70">
        <v>35.0</v>
      </c>
      <c r="C41" s="71" t="str">
        <f t="shared" si="1"/>
        <v>Nhap_GHCOD_35</v>
      </c>
      <c r="D41" s="72" t="s">
        <v>27</v>
      </c>
      <c r="E41" s="73" t="s">
        <v>30</v>
      </c>
      <c r="F41" s="73" t="str">
        <f>IFERROR(VLOOKUP($C41,'TCs for Feature'!$B$7:K278,6,FALSE),"No description")</f>
        <v>Kiểm tra các thông tin có thể thêm khi thêm một đơn hàng có sử dụng PTTT Giao hàng chưa thanh toán</v>
      </c>
      <c r="G41" s="73" t="str">
        <f>IFERROR(VLOOKUP($C$7,'TCs for Feature'!$B$7:M278,2,FALSE),"N/A")</f>
        <v>High</v>
      </c>
      <c r="H41" s="73" t="str">
        <f>IFERROR(VLOOKUP($C41,'TCs for Feature'!$B$7:M278,3,FALSE),"N/A")</f>
        <v/>
      </c>
      <c r="I41" s="73" t="str">
        <f>IFERROR(VLOOKUP($C41,'TCs for Feature'!$B$7:P278,4,FALSE),"N/A")</f>
        <v/>
      </c>
      <c r="J41" s="74" t="str">
        <f>IFERROR(VLOOKUP(C41,'TCs for Feature'!$B$7:Q278,5,FALSE),"N/A")</f>
        <v>Pass</v>
      </c>
      <c r="K41" s="75"/>
      <c r="L41" s="6"/>
    </row>
    <row r="42" ht="15.75" customHeight="1">
      <c r="A42" s="78"/>
      <c r="B42" s="70">
        <v>36.0</v>
      </c>
      <c r="C42" s="71" t="str">
        <f t="shared" si="1"/>
        <v>Nhap_GHCOD_36</v>
      </c>
      <c r="D42" s="72" t="s">
        <v>27</v>
      </c>
      <c r="E42" s="73" t="s">
        <v>30</v>
      </c>
      <c r="F42" s="73" t="str">
        <f>IFERROR(VLOOKUP($C42,'TCs for Feature'!$B$7:K278,6,FALSE),"No description")</f>
        <v>Kiểm tra thông tin cột số hóa đơn khi thêm đơn hàng có sử dụng PTTT Giao hàng chưa thanh toán</v>
      </c>
      <c r="G42" s="73" t="str">
        <f>IFERROR(VLOOKUP($C$7,'TCs for Feature'!$B$7:M278,2,FALSE),"N/A")</f>
        <v>High</v>
      </c>
      <c r="H42" s="73" t="str">
        <f>IFERROR(VLOOKUP($C42,'TCs for Feature'!$B$7:M278,3,FALSE),"N/A")</f>
        <v/>
      </c>
      <c r="I42" s="73" t="str">
        <f>IFERROR(VLOOKUP($C42,'TCs for Feature'!$B$7:P278,4,FALSE),"N/A")</f>
        <v/>
      </c>
      <c r="J42" s="74" t="str">
        <f>IFERROR(VLOOKUP(C42,'TCs for Feature'!$B$7:Q278,5,FALSE),"N/A")</f>
        <v>Pass</v>
      </c>
      <c r="K42" s="75"/>
      <c r="L42" s="6"/>
    </row>
    <row r="43" ht="15.75" customHeight="1">
      <c r="A43" s="78"/>
      <c r="B43" s="70">
        <v>37.0</v>
      </c>
      <c r="C43" s="71" t="str">
        <f t="shared" si="1"/>
        <v>Nhap_GHCOD_37</v>
      </c>
      <c r="D43" s="72" t="s">
        <v>27</v>
      </c>
      <c r="E43" s="73" t="s">
        <v>30</v>
      </c>
      <c r="F43" s="73" t="str">
        <f>IFERROR(VLOOKUP($C43,'TCs for Feature'!$B$7:K278,6,FALSE),"No description")</f>
        <v>Kiểm tra trường hợp validate textfield "Số hóa đơn" khi chỉnh sửa đơn hàng có sử dụng PTTT Giao hàng chưa thanh toán</v>
      </c>
      <c r="G43" s="73" t="str">
        <f>IFERROR(VLOOKUP($C$7,'TCs for Feature'!$B$7:M278,2,FALSE),"N/A")</f>
        <v>High</v>
      </c>
      <c r="H43" s="73" t="str">
        <f>IFERROR(VLOOKUP($C43,'TCs for Feature'!$B$7:M278,3,FALSE),"N/A")</f>
        <v/>
      </c>
      <c r="I43" s="73" t="str">
        <f>IFERROR(VLOOKUP($C43,'TCs for Feature'!$B$7:P278,4,FALSE),"N/A")</f>
        <v/>
      </c>
      <c r="J43" s="74" t="str">
        <f>IFERROR(VLOOKUP(C43,'TCs for Feature'!$B$7:Q278,5,FALSE),"N/A")</f>
        <v>Fail</v>
      </c>
      <c r="K43" s="87" t="str">
        <f>HYPERLINK("http://jira.hungdong.tech/browse/SST-2752","SST-2752")</f>
        <v>SST-2752</v>
      </c>
      <c r="L43" s="6"/>
    </row>
    <row r="44" ht="15.75" customHeight="1">
      <c r="A44" s="78"/>
      <c r="B44" s="70">
        <v>38.0</v>
      </c>
      <c r="C44" s="71" t="str">
        <f t="shared" si="1"/>
        <v>Nhap_GHCOD_38</v>
      </c>
      <c r="D44" s="72" t="s">
        <v>27</v>
      </c>
      <c r="E44" s="73" t="s">
        <v>30</v>
      </c>
      <c r="F44" s="73" t="str">
        <f>IFERROR(VLOOKUP($C44,'TCs for Feature'!$B$7:K278,6,FALSE),"No description")</f>
        <v>Kiểm tra các trường hợp nhập giá trị vào textfield "Số hóa đơn" khi thêm đơn hàng có sử dụng PTTT Giao hàng chưa thanh toá</v>
      </c>
      <c r="G44" s="73" t="str">
        <f>IFERROR(VLOOKUP($C$7,'TCs for Feature'!$B$7:M278,2,FALSE),"N/A")</f>
        <v>High</v>
      </c>
      <c r="H44" s="73" t="str">
        <f>IFERROR(VLOOKUP($C44,'TCs for Feature'!$B$7:M278,3,FALSE),"N/A")</f>
        <v/>
      </c>
      <c r="I44" s="73" t="str">
        <f>IFERROR(VLOOKUP($C44,'TCs for Feature'!$B$7:P278,4,FALSE),"N/A")</f>
        <v/>
      </c>
      <c r="J44" s="74" t="str">
        <f>IFERROR(VLOOKUP(C44,'TCs for Feature'!$B$7:Q278,5,FALSE),"N/A")</f>
        <v>Fail</v>
      </c>
      <c r="K44" s="85" t="str">
        <f>HYPERLINK("http://jira.hungdong.tech/browse/SST-2745","SST-2745")</f>
        <v>SST-2745</v>
      </c>
      <c r="L44" s="6"/>
    </row>
    <row r="45" ht="15.75" customHeight="1">
      <c r="A45" s="78"/>
      <c r="B45" s="70">
        <v>39.0</v>
      </c>
      <c r="C45" s="71" t="str">
        <f t="shared" si="1"/>
        <v>Nhap_GHCOD_39</v>
      </c>
      <c r="D45" s="72" t="s">
        <v>27</v>
      </c>
      <c r="E45" s="73" t="s">
        <v>30</v>
      </c>
      <c r="F45" s="73" t="str">
        <f>IFERROR(VLOOKUP($C45,'TCs for Feature'!$B$7:K278,6,FALSE),"No description")</f>
        <v>Kiểm tra thông tin cột số quầy khi thêm đơn hàng có sử dụng PTTT Giao hàng chưa thanh toán</v>
      </c>
      <c r="G45" s="73" t="str">
        <f>IFERROR(VLOOKUP($C$7,'TCs for Feature'!$B$7:M278,2,FALSE),"N/A")</f>
        <v>High</v>
      </c>
      <c r="H45" s="73" t="str">
        <f>IFERROR(VLOOKUP($C45,'TCs for Feature'!$B$7:M278,3,FALSE),"N/A")</f>
        <v/>
      </c>
      <c r="I45" s="73" t="str">
        <f>IFERROR(VLOOKUP($C45,'TCs for Feature'!$B$7:P278,4,FALSE),"N/A")</f>
        <v/>
      </c>
      <c r="J45" s="74" t="str">
        <f>IFERROR(VLOOKUP(C45,'TCs for Feature'!$B$7:Q278,5,FALSE),"N/A")</f>
        <v>Pass</v>
      </c>
      <c r="K45" s="75"/>
      <c r="L45" s="6"/>
    </row>
    <row r="46" ht="15.75" customHeight="1">
      <c r="A46" s="78"/>
      <c r="B46" s="70">
        <v>40.0</v>
      </c>
      <c r="C46" s="71" t="str">
        <f t="shared" si="1"/>
        <v>Nhap_GHCOD_40</v>
      </c>
      <c r="D46" s="72" t="s">
        <v>27</v>
      </c>
      <c r="E46" s="73" t="s">
        <v>30</v>
      </c>
      <c r="F46" s="73" t="str">
        <f>IFERROR(VLOOKUP($C46,'TCs for Feature'!$B$7:K278,6,FALSE),"No description")</f>
        <v>Kiểm tra trường hợp validate textfield "Số quầy" khi chỉnh sửa đơn hàng có sử dụng PTTT Giao hàng chưa thanh toán</v>
      </c>
      <c r="G46" s="73" t="str">
        <f>IFERROR(VLOOKUP($C$7,'TCs for Feature'!$B$7:M278,2,FALSE),"N/A")</f>
        <v>High</v>
      </c>
      <c r="H46" s="73" t="str">
        <f>IFERROR(VLOOKUP($C46,'TCs for Feature'!$B$7:M278,3,FALSE),"N/A")</f>
        <v/>
      </c>
      <c r="I46" s="73" t="str">
        <f>IFERROR(VLOOKUP($C46,'TCs for Feature'!$B$7:P278,4,FALSE),"N/A")</f>
        <v/>
      </c>
      <c r="J46" s="74" t="str">
        <f>IFERROR(VLOOKUP(C46,'TCs for Feature'!$B$7:Q278,5,FALSE),"N/A")</f>
        <v>Fail</v>
      </c>
      <c r="K46" s="87" t="str">
        <f>HYPERLINK("http://jira.hungdong.tech/browse/SST-2752","SST-2752")</f>
        <v>SST-2752</v>
      </c>
      <c r="L46" s="6"/>
    </row>
    <row r="47" ht="15.75" customHeight="1">
      <c r="A47" s="78"/>
      <c r="B47" s="70">
        <v>41.0</v>
      </c>
      <c r="C47" s="71" t="str">
        <f t="shared" si="1"/>
        <v>Nhap_GHCOD_41</v>
      </c>
      <c r="D47" s="72" t="s">
        <v>27</v>
      </c>
      <c r="E47" s="73" t="s">
        <v>30</v>
      </c>
      <c r="F47" s="73" t="str">
        <f>IFERROR(VLOOKUP($C47,'TCs for Feature'!$B$7:K278,6,FALSE),"No description")</f>
        <v>Kiểm tra các trường hợp nhập giá trị vào textfield "Số quầy" khi thêm đơn hàng có sử dụng PTTT Giao hàng chưa thanh toá</v>
      </c>
      <c r="G47" s="73" t="str">
        <f>IFERROR(VLOOKUP($C$7,'TCs for Feature'!$B$7:M278,2,FALSE),"N/A")</f>
        <v>High</v>
      </c>
      <c r="H47" s="73" t="str">
        <f>IFERROR(VLOOKUP($C47,'TCs for Feature'!$B$7:M278,3,FALSE),"N/A")</f>
        <v/>
      </c>
      <c r="I47" s="73" t="str">
        <f>IFERROR(VLOOKUP($C47,'TCs for Feature'!$B$7:P278,4,FALSE),"N/A")</f>
        <v/>
      </c>
      <c r="J47" s="74" t="str">
        <f>IFERROR(VLOOKUP(C47,'TCs for Feature'!$B$7:Q278,5,FALSE),"N/A")</f>
        <v>Fail</v>
      </c>
      <c r="K47" s="85" t="str">
        <f>HYPERLINK("http://jira.hungdong.tech/browse/SST-2745","SST-2745")</f>
        <v>SST-2745</v>
      </c>
      <c r="L47" s="6"/>
    </row>
    <row r="48" ht="15.75" customHeight="1">
      <c r="A48" s="78"/>
      <c r="B48" s="70">
        <v>42.0</v>
      </c>
      <c r="C48" s="71" t="str">
        <f t="shared" si="1"/>
        <v>Nhap_GHCOD_42</v>
      </c>
      <c r="D48" s="72" t="s">
        <v>27</v>
      </c>
      <c r="E48" s="73" t="s">
        <v>30</v>
      </c>
      <c r="F48" s="73" t="str">
        <f>IFERROR(VLOOKUP($C48,'TCs for Feature'!$B$7:K278,6,FALSE),"No description")</f>
        <v>Kiểm tra thông tin cột số tiền thực tế khi thêm đơn hàng có sử dụng PTTT Giao hàng chưa thanh toán</v>
      </c>
      <c r="G48" s="73" t="str">
        <f>IFERROR(VLOOKUP($C$7,'TCs for Feature'!$B$7:M278,2,FALSE),"N/A")</f>
        <v>High</v>
      </c>
      <c r="H48" s="73" t="str">
        <f>IFERROR(VLOOKUP($C48,'TCs for Feature'!$B$7:M278,3,FALSE),"N/A")</f>
        <v/>
      </c>
      <c r="I48" s="73" t="str">
        <f>IFERROR(VLOOKUP($C48,'TCs for Feature'!$B$7:P278,4,FALSE),"N/A")</f>
        <v/>
      </c>
      <c r="J48" s="74" t="str">
        <f>IFERROR(VLOOKUP(C48,'TCs for Feature'!$B$7:Q278,5,FALSE),"N/A")</f>
        <v>Pass</v>
      </c>
      <c r="K48" s="75"/>
      <c r="L48" s="6"/>
    </row>
    <row r="49" ht="15.75" customHeight="1">
      <c r="A49" s="78"/>
      <c r="B49" s="70">
        <v>43.0</v>
      </c>
      <c r="C49" s="71" t="str">
        <f t="shared" si="1"/>
        <v>Nhap_GHCOD_43</v>
      </c>
      <c r="D49" s="72" t="s">
        <v>27</v>
      </c>
      <c r="E49" s="73" t="s">
        <v>30</v>
      </c>
      <c r="F49" s="73" t="str">
        <f>IFERROR(VLOOKUP($C49,'TCs for Feature'!$B$7:K278,6,FALSE),"No description")</f>
        <v>Kiểm tra trường hợp validate textfield "Số tiền thực tế" khi chỉnh sửa đơn hàng có sử dụng PTTT Giao hàng chưa thanh toán</v>
      </c>
      <c r="G49" s="73" t="str">
        <f>IFERROR(VLOOKUP($C$7,'TCs for Feature'!$B$7:M278,2,FALSE),"N/A")</f>
        <v>High</v>
      </c>
      <c r="H49" s="73" t="str">
        <f>IFERROR(VLOOKUP($C49,'TCs for Feature'!$B$7:M278,3,FALSE),"N/A")</f>
        <v/>
      </c>
      <c r="I49" s="73" t="str">
        <f>IFERROR(VLOOKUP($C49,'TCs for Feature'!$B$7:P278,4,FALSE),"N/A")</f>
        <v/>
      </c>
      <c r="J49" s="74" t="str">
        <f>IFERROR(VLOOKUP(C49,'TCs for Feature'!$B$7:Q278,5,FALSE),"N/A")</f>
        <v>Fail</v>
      </c>
      <c r="K49" s="75" t="s">
        <v>62</v>
      </c>
      <c r="L49" s="6"/>
    </row>
    <row r="50" ht="15.75" customHeight="1">
      <c r="A50" s="78"/>
      <c r="B50" s="70">
        <v>44.0</v>
      </c>
      <c r="C50" s="71" t="str">
        <f t="shared" si="1"/>
        <v>Nhap_GHCOD_44</v>
      </c>
      <c r="D50" s="72" t="s">
        <v>27</v>
      </c>
      <c r="E50" s="73" t="s">
        <v>30</v>
      </c>
      <c r="F50" s="73" t="str">
        <f>IFERROR(VLOOKUP($C50,'TCs for Feature'!$B$7:K278,6,FALSE),"No description")</f>
        <v>Kiểm tra các trường hợp nhập giá trị vào textfield "Số tiền thực tế" khi thêm đơn hàng có sử dụng PTTT Giao hàng chưa thanh toá</v>
      </c>
      <c r="G50" s="73" t="str">
        <f>IFERROR(VLOOKUP($C$7,'TCs for Feature'!$B$7:M278,2,FALSE),"N/A")</f>
        <v>High</v>
      </c>
      <c r="H50" s="73" t="str">
        <f>IFERROR(VLOOKUP($C50,'TCs for Feature'!$B$7:M278,3,FALSE),"N/A")</f>
        <v/>
      </c>
      <c r="I50" s="73" t="str">
        <f>IFERROR(VLOOKUP($C50,'TCs for Feature'!$B$7:P278,4,FALSE),"N/A")</f>
        <v/>
      </c>
      <c r="J50" s="74" t="str">
        <f>IFERROR(VLOOKUP(C50,'TCs for Feature'!$B$7:Q278,5,FALSE),"N/A")</f>
        <v>Pass</v>
      </c>
      <c r="K50" s="75"/>
      <c r="L50" s="6"/>
    </row>
    <row r="51" ht="15.75" customHeight="1">
      <c r="A51" s="78"/>
      <c r="B51" s="70">
        <v>45.0</v>
      </c>
      <c r="C51" s="71" t="str">
        <f t="shared" si="1"/>
        <v>Nhap_GHCOD_45</v>
      </c>
      <c r="D51" s="72" t="s">
        <v>27</v>
      </c>
      <c r="E51" s="73" t="s">
        <v>30</v>
      </c>
      <c r="F51" s="73" t="str">
        <f>IFERROR(VLOOKUP($C51,'TCs for Feature'!$B$7:K278,6,FALSE),"No description")</f>
        <v>Kiểm tra trường hợp nhấn button "Lưu" để thêm mới đơn hàng giao hàng chưa thanh toán khi đã nhập đúng giá trị các cột cần nhập</v>
      </c>
      <c r="G51" s="73" t="str">
        <f>IFERROR(VLOOKUP($C$7,'TCs for Feature'!$B$7:M278,2,FALSE),"N/A")</f>
        <v>High</v>
      </c>
      <c r="H51" s="73" t="str">
        <f>IFERROR(VLOOKUP($C51,'TCs for Feature'!$B$7:M278,3,FALSE),"N/A")</f>
        <v/>
      </c>
      <c r="I51" s="73" t="str">
        <f>IFERROR(VLOOKUP($C51,'TCs for Feature'!$B$7:P278,4,FALSE),"N/A")</f>
        <v/>
      </c>
      <c r="J51" s="74" t="str">
        <f>IFERROR(VLOOKUP(C51,'TCs for Feature'!$B$7:Q278,5,FALSE),"N/A")</f>
        <v>Fail</v>
      </c>
      <c r="K51" s="85" t="str">
        <f t="shared" ref="K51:K53" si="2">HYPERLINK("http://jira.hungdong.tech/browse/SST-2748","SST-2748")</f>
        <v>SST-2748</v>
      </c>
      <c r="L51" s="6"/>
    </row>
    <row r="52" ht="15.75" customHeight="1">
      <c r="A52" s="78"/>
      <c r="B52" s="70">
        <v>46.0</v>
      </c>
      <c r="C52" s="71" t="str">
        <f t="shared" si="1"/>
        <v>Nhap_GHCOD_46</v>
      </c>
      <c r="D52" s="72" t="s">
        <v>27</v>
      </c>
      <c r="E52" s="73" t="s">
        <v>30</v>
      </c>
      <c r="F52" s="73" t="str">
        <f>IFERROR(VLOOKUP($C52,'TCs for Feature'!$B$7:K278,6,FALSE),"No description")</f>
        <v>Kiểm tra trường hợp thêm mới đơn hàng giao hàng chưa thanh toán khi nhập trùng số hóa đơn và số quầy của đơn khác khác</v>
      </c>
      <c r="G52" s="73" t="str">
        <f>IFERROR(VLOOKUP($C$7,'TCs for Feature'!$B$7:M278,2,FALSE),"N/A")</f>
        <v>High</v>
      </c>
      <c r="H52" s="73" t="str">
        <f>IFERROR(VLOOKUP($C52,'TCs for Feature'!$B$7:M278,3,FALSE),"N/A")</f>
        <v/>
      </c>
      <c r="I52" s="73" t="str">
        <f>IFERROR(VLOOKUP($C52,'TCs for Feature'!$B$7:P278,4,FALSE),"N/A")</f>
        <v/>
      </c>
      <c r="J52" s="74" t="str">
        <f>IFERROR(VLOOKUP(C52,'TCs for Feature'!$B$7:Q278,5,FALSE),"N/A")</f>
        <v>Fail</v>
      </c>
      <c r="K52" s="85" t="str">
        <f t="shared" si="2"/>
        <v>SST-2748</v>
      </c>
      <c r="L52" s="6"/>
    </row>
    <row r="53" ht="15.75" customHeight="1">
      <c r="A53" s="78"/>
      <c r="B53" s="70">
        <v>47.0</v>
      </c>
      <c r="C53" s="71" t="str">
        <f t="shared" si="1"/>
        <v>Nhap_GHCOD_47</v>
      </c>
      <c r="D53" s="72" t="s">
        <v>27</v>
      </c>
      <c r="E53" s="73" t="s">
        <v>30</v>
      </c>
      <c r="F53" s="73" t="str">
        <f>IFERROR(VLOOKUP($C53,'TCs for Feature'!$B$7:K278,6,FALSE),"No description")</f>
        <v>Kiểm tra trường hợp thêm mới đơn hàng giao hàng chưa thanh toán khi nhập trùng số hóa đơn nhưng khác số quầy của đơn khác khác</v>
      </c>
      <c r="G53" s="73" t="str">
        <f>IFERROR(VLOOKUP($C$7,'TCs for Feature'!$B$7:M278,2,FALSE),"N/A")</f>
        <v>High</v>
      </c>
      <c r="H53" s="73" t="str">
        <f>IFERROR(VLOOKUP($C53,'TCs for Feature'!$B$7:M278,3,FALSE),"N/A")</f>
        <v/>
      </c>
      <c r="I53" s="73" t="str">
        <f>IFERROR(VLOOKUP($C53,'TCs for Feature'!$B$7:P278,4,FALSE),"N/A")</f>
        <v/>
      </c>
      <c r="J53" s="74" t="str">
        <f>IFERROR(VLOOKUP(C53,'TCs for Feature'!$B$7:Q278,5,FALSE),"N/A")</f>
        <v>Fail</v>
      </c>
      <c r="K53" s="85" t="str">
        <f t="shared" si="2"/>
        <v>SST-2748</v>
      </c>
      <c r="L53" s="6"/>
    </row>
    <row r="54" ht="15.75" customHeight="1">
      <c r="A54" s="78"/>
      <c r="B54" s="70">
        <v>48.0</v>
      </c>
      <c r="C54" s="71" t="str">
        <f t="shared" si="1"/>
        <v>Nhap_GHCOD_48</v>
      </c>
      <c r="D54" s="72" t="s">
        <v>27</v>
      </c>
      <c r="E54" s="73" t="s">
        <v>30</v>
      </c>
      <c r="F54" s="73" t="str">
        <f>IFERROR(VLOOKUP($C54,'TCs for Feature'!$B$7:K278,6,FALSE),"No description")</f>
        <v>Kiểm tra các thông tin có thể thay đổi khi chỉnh sửa đơn hàng có sử dụng PTTT Giao hàng chưa thanh toán</v>
      </c>
      <c r="G54" s="73" t="str">
        <f>IFERROR(VLOOKUP($C$7,'TCs for Feature'!$B$7:M278,2,FALSE),"N/A")</f>
        <v>High</v>
      </c>
      <c r="H54" s="73" t="str">
        <f>IFERROR(VLOOKUP($C54,'TCs for Feature'!$B$7:M278,3,FALSE),"N/A")</f>
        <v/>
      </c>
      <c r="I54" s="73" t="str">
        <f>IFERROR(VLOOKUP($C54,'TCs for Feature'!$B$7:P278,4,FALSE),"N/A")</f>
        <v/>
      </c>
      <c r="J54" s="74" t="str">
        <f>IFERROR(VLOOKUP(C54,'TCs for Feature'!$B$7:Q278,5,FALSE),"N/A")</f>
        <v>Pass</v>
      </c>
      <c r="K54" s="75"/>
      <c r="L54" s="6"/>
    </row>
    <row r="55" ht="15.75" customHeight="1">
      <c r="A55" s="78"/>
      <c r="B55" s="70">
        <v>49.0</v>
      </c>
      <c r="C55" s="71" t="str">
        <f t="shared" si="1"/>
        <v>Nhap_GHCOD_49</v>
      </c>
      <c r="D55" s="72" t="s">
        <v>27</v>
      </c>
      <c r="E55" s="73" t="s">
        <v>30</v>
      </c>
      <c r="F55" s="73" t="str">
        <f>IFERROR(VLOOKUP($C55,'TCs for Feature'!$B$7:K278,6,FALSE),"No description")</f>
        <v>Kiểm tra trường hợp validate textfield "Số tiền thực tế" khi chỉnh sửa đơn hàng có sử dụng PTTT Giao hàng chưa thanh toán</v>
      </c>
      <c r="G55" s="73" t="str">
        <f>IFERROR(VLOOKUP($C$7,'TCs for Feature'!$B$7:M278,2,FALSE),"N/A")</f>
        <v>High</v>
      </c>
      <c r="H55" s="73" t="str">
        <f>IFERROR(VLOOKUP($C55,'TCs for Feature'!$B$7:M278,3,FALSE),"N/A")</f>
        <v/>
      </c>
      <c r="I55" s="73" t="str">
        <f>IFERROR(VLOOKUP($C55,'TCs for Feature'!$B$7:P278,4,FALSE),"N/A")</f>
        <v/>
      </c>
      <c r="J55" s="74" t="str">
        <f>IFERROR(VLOOKUP(C55,'TCs for Feature'!$B$7:Q278,5,FALSE),"N/A")</f>
        <v>Fail</v>
      </c>
      <c r="K55" s="75" t="s">
        <v>62</v>
      </c>
      <c r="L55" s="6"/>
    </row>
    <row r="56" ht="15.75" customHeight="1">
      <c r="A56" s="78"/>
      <c r="B56" s="70">
        <v>50.0</v>
      </c>
      <c r="C56" s="71" t="str">
        <f t="shared" si="1"/>
        <v>Nhap_GHCOD_50</v>
      </c>
      <c r="D56" s="72" t="s">
        <v>27</v>
      </c>
      <c r="E56" s="73" t="s">
        <v>30</v>
      </c>
      <c r="F56" s="73" t="str">
        <f>IFERROR(VLOOKUP($C56,'TCs for Feature'!$B$7:K278,6,FALSE),"No description")</f>
        <v>Kiểm tra trường hợp nhập giá trị vào textfield "Số tiền thực tế" khi chỉnh sửa đơn hàng có sử dụng PTTT Giao hàng chưa thanh toá</v>
      </c>
      <c r="G56" s="73" t="str">
        <f>IFERROR(VLOOKUP($C$7,'TCs for Feature'!$B$7:M278,2,FALSE),"N/A")</f>
        <v>High</v>
      </c>
      <c r="H56" s="73" t="str">
        <f>IFERROR(VLOOKUP($C56,'TCs for Feature'!$B$7:M278,3,FALSE),"N/A")</f>
        <v/>
      </c>
      <c r="I56" s="73" t="str">
        <f>IFERROR(VLOOKUP($C56,'TCs for Feature'!$B$7:P278,4,FALSE),"N/A")</f>
        <v/>
      </c>
      <c r="J56" s="74" t="str">
        <f>IFERROR(VLOOKUP(C56,'TCs for Feature'!$B$7:Q278,5,FALSE),"N/A")</f>
        <v>Pass</v>
      </c>
      <c r="K56" s="75"/>
      <c r="L56" s="6"/>
    </row>
    <row r="57" ht="15.75" customHeight="1">
      <c r="A57" s="78"/>
      <c r="B57" s="70">
        <v>51.0</v>
      </c>
      <c r="C57" s="71" t="str">
        <f t="shared" si="1"/>
        <v>Nhap_GHCOD_51</v>
      </c>
      <c r="D57" s="72" t="s">
        <v>27</v>
      </c>
      <c r="E57" s="73" t="s">
        <v>30</v>
      </c>
      <c r="F57" s="73" t="str">
        <f>IFERROR(VLOOKUP($C57,'TCs for Feature'!$B$7:K278,6,FALSE),"No description")</f>
        <v>Kiểm tra trường hợp nhấn button "Lưu" để chỉnh sửa đơn hàng giao hàng chưa thanh toán khi nhập đúng các giá trị cần chỉnh sửa</v>
      </c>
      <c r="G57" s="73" t="str">
        <f>IFERROR(VLOOKUP($C$7,'TCs for Feature'!$B$7:M278,2,FALSE),"N/A")</f>
        <v>High</v>
      </c>
      <c r="H57" s="73" t="str">
        <f>IFERROR(VLOOKUP($C57,'TCs for Feature'!$B$7:M278,3,FALSE),"N/A")</f>
        <v/>
      </c>
      <c r="I57" s="73" t="str">
        <f>IFERROR(VLOOKUP($C57,'TCs for Feature'!$B$7:P278,4,FALSE),"N/A")</f>
        <v/>
      </c>
      <c r="J57" s="74" t="str">
        <f>IFERROR(VLOOKUP(C57,'TCs for Feature'!$B$7:Q278,5,FALSE),"N/A")</f>
        <v>Pass</v>
      </c>
      <c r="K57" s="75"/>
      <c r="L57" s="6"/>
    </row>
    <row r="58" ht="15.75" customHeight="1">
      <c r="A58" s="78"/>
      <c r="B58" s="70">
        <v>52.0</v>
      </c>
      <c r="C58" s="71" t="str">
        <f t="shared" si="1"/>
        <v>Nhap_GHCOD_52</v>
      </c>
      <c r="D58" s="72" t="s">
        <v>27</v>
      </c>
      <c r="E58" s="73" t="s">
        <v>30</v>
      </c>
      <c r="F58" s="73" t="str">
        <f>IFERROR(VLOOKUP($C58,'TCs for Feature'!$B$7:K278,6,FALSE),"No description")</f>
        <v>Kiểm tra trường hợp chỉnh sửa đơn hàng do người dùng tạo trong Tab Giao hàng chưa thanh toán</v>
      </c>
      <c r="G58" s="73" t="str">
        <f>IFERROR(VLOOKUP($C$7,'TCs for Feature'!$B$7:M278,2,FALSE),"N/A")</f>
        <v>High</v>
      </c>
      <c r="H58" s="73" t="str">
        <f>IFERROR(VLOOKUP($C58,'TCs for Feature'!$B$7:M278,3,FALSE),"N/A")</f>
        <v/>
      </c>
      <c r="I58" s="73" t="str">
        <f>IFERROR(VLOOKUP($C58,'TCs for Feature'!$B$7:P278,4,FALSE),"N/A")</f>
        <v/>
      </c>
      <c r="J58" s="74" t="str">
        <f>IFERROR(VLOOKUP(C58,'TCs for Feature'!$B$7:Q278,5,FALSE),"N/A")</f>
        <v>Pass</v>
      </c>
      <c r="K58" s="75"/>
      <c r="L58" s="6"/>
    </row>
    <row r="59" ht="15.75" customHeight="1">
      <c r="A59" s="78"/>
      <c r="B59" s="70">
        <v>53.0</v>
      </c>
      <c r="C59" s="71" t="str">
        <f t="shared" si="1"/>
        <v>Nhap_GHCOD_53</v>
      </c>
      <c r="D59" s="72" t="s">
        <v>27</v>
      </c>
      <c r="E59" s="73" t="s">
        <v>30</v>
      </c>
      <c r="F59" s="73" t="str">
        <f>IFERROR(VLOOKUP($C59,'TCs for Feature'!$B$7:K278,6,FALSE),"No description")</f>
        <v>Kiểm tra trường hợp nhấn button Xóa sau mỗi đơn hàng giao hàng chưa thanh toán</v>
      </c>
      <c r="G59" s="73" t="str">
        <f>IFERROR(VLOOKUP($C$7,'TCs for Feature'!$B$7:M278,2,FALSE),"N/A")</f>
        <v>High</v>
      </c>
      <c r="H59" s="73" t="str">
        <f>IFERROR(VLOOKUP($C59,'TCs for Feature'!$B$7:M278,3,FALSE),"N/A")</f>
        <v/>
      </c>
      <c r="I59" s="73" t="str">
        <f>IFERROR(VLOOKUP($C59,'TCs for Feature'!$B$7:P278,4,FALSE),"N/A")</f>
        <v/>
      </c>
      <c r="J59" s="74" t="str">
        <f>IFERROR(VLOOKUP(C59,'TCs for Feature'!$B$7:Q278,5,FALSE),"N/A")</f>
        <v>Pass</v>
      </c>
      <c r="K59" s="75"/>
      <c r="L59" s="6"/>
    </row>
    <row r="60" ht="15.75" customHeight="1">
      <c r="A60" s="78"/>
      <c r="B60" s="70">
        <v>54.0</v>
      </c>
      <c r="C60" s="71" t="str">
        <f t="shared" si="1"/>
        <v>Nhap_GHCOD_54</v>
      </c>
      <c r="D60" s="72" t="s">
        <v>27</v>
      </c>
      <c r="E60" s="73" t="s">
        <v>30</v>
      </c>
      <c r="F60" s="73" t="str">
        <f>IFERROR(VLOOKUP($C60,'TCs for Feature'!$B$7:K278,6,FALSE),"No description")</f>
        <v>Kiểm tra trường hợp nhấn bên ngoài popup xác nhận xóa đơn hàng</v>
      </c>
      <c r="G60" s="73" t="str">
        <f>IFERROR(VLOOKUP($C$7,'TCs for Feature'!$B$7:M278,2,FALSE),"N/A")</f>
        <v>High</v>
      </c>
      <c r="H60" s="73" t="str">
        <f>IFERROR(VLOOKUP($C60,'TCs for Feature'!$B$7:M278,3,FALSE),"N/A")</f>
        <v/>
      </c>
      <c r="I60" s="73" t="str">
        <f>IFERROR(VLOOKUP($C60,'TCs for Feature'!$B$7:P278,4,FALSE),"N/A")</f>
        <v/>
      </c>
      <c r="J60" s="74" t="str">
        <f>IFERROR(VLOOKUP(C60,'TCs for Feature'!$B$7:Q278,5,FALSE),"N/A")</f>
        <v>Pass</v>
      </c>
      <c r="K60" s="75"/>
      <c r="L60" s="6"/>
    </row>
    <row r="61" ht="15.75" customHeight="1">
      <c r="A61" s="78"/>
      <c r="B61" s="70">
        <v>55.0</v>
      </c>
      <c r="C61" s="71" t="str">
        <f t="shared" si="1"/>
        <v>Nhap_GHCOD_55</v>
      </c>
      <c r="D61" s="72" t="s">
        <v>27</v>
      </c>
      <c r="E61" s="73" t="s">
        <v>30</v>
      </c>
      <c r="F61" s="73" t="str">
        <f>IFERROR(VLOOKUP($C61,'TCs for Feature'!$B$7:K278,6,FALSE),"No description")</f>
        <v>Kiểm tra trường hợp nhấn button Hủy trên popup xác nhận xóa đơn hàng</v>
      </c>
      <c r="G61" s="73" t="str">
        <f>IFERROR(VLOOKUP($C$7,'TCs for Feature'!$B$7:M278,2,FALSE),"N/A")</f>
        <v>High</v>
      </c>
      <c r="H61" s="73" t="str">
        <f>IFERROR(VLOOKUP($C61,'TCs for Feature'!$B$7:M278,3,FALSE),"N/A")</f>
        <v/>
      </c>
      <c r="I61" s="73" t="str">
        <f>IFERROR(VLOOKUP($C61,'TCs for Feature'!$B$7:P278,4,FALSE),"N/A")</f>
        <v/>
      </c>
      <c r="J61" s="74" t="str">
        <f>IFERROR(VLOOKUP(C61,'TCs for Feature'!$B$7:Q278,5,FALSE),"N/A")</f>
        <v>Pass</v>
      </c>
      <c r="K61" s="75"/>
      <c r="L61" s="6"/>
    </row>
    <row r="62" ht="15.75" customHeight="1">
      <c r="A62" s="78"/>
      <c r="B62" s="70">
        <v>56.0</v>
      </c>
      <c r="C62" s="71" t="str">
        <f t="shared" si="1"/>
        <v>Nhap_GHCOD_56</v>
      </c>
      <c r="D62" s="72" t="s">
        <v>27</v>
      </c>
      <c r="E62" s="73" t="s">
        <v>30</v>
      </c>
      <c r="F62" s="73" t="str">
        <f>IFERROR(VLOOKUP($C62,'TCs for Feature'!$B$7:K278,6,FALSE),"No description")</f>
        <v>Kiểm tra trường hợp xóa đơn hàng hệ thống hiển thị sẵn trong Tab Giao hàng chưa thanh toán</v>
      </c>
      <c r="G62" s="73" t="str">
        <f>IFERROR(VLOOKUP($C$7,'TCs for Feature'!$B$7:M278,2,FALSE),"N/A")</f>
        <v>High</v>
      </c>
      <c r="H62" s="73" t="str">
        <f>IFERROR(VLOOKUP($C62,'TCs for Feature'!$B$7:M278,3,FALSE),"N/A")</f>
        <v/>
      </c>
      <c r="I62" s="73" t="str">
        <f>IFERROR(VLOOKUP($C62,'TCs for Feature'!$B$7:P278,4,FALSE),"N/A")</f>
        <v/>
      </c>
      <c r="J62" s="74" t="str">
        <f>IFERROR(VLOOKUP(C62,'TCs for Feature'!$B$7:Q278,5,FALSE),"N/A")</f>
        <v>Pass</v>
      </c>
      <c r="K62" s="75"/>
      <c r="L62" s="6"/>
    </row>
    <row r="63" ht="15.75" customHeight="1">
      <c r="A63" s="78"/>
      <c r="B63" s="70">
        <v>57.0</v>
      </c>
      <c r="C63" s="71" t="str">
        <f t="shared" si="1"/>
        <v>Nhap_GHCOD_57</v>
      </c>
      <c r="D63" s="72" t="s">
        <v>27</v>
      </c>
      <c r="E63" s="73" t="s">
        <v>30</v>
      </c>
      <c r="F63" s="73" t="str">
        <f>IFERROR(VLOOKUP($C63,'TCs for Feature'!$B$7:K278,6,FALSE),"No description")</f>
        <v>Kiểm tra trường hợp xóa đơn hàng do người dùng tạo trong Tab Giao hàng chưa thanh toán</v>
      </c>
      <c r="G63" s="73" t="str">
        <f>IFERROR(VLOOKUP($C$7,'TCs for Feature'!$B$7:M278,2,FALSE),"N/A")</f>
        <v>High</v>
      </c>
      <c r="H63" s="73" t="str">
        <f>IFERROR(VLOOKUP($C63,'TCs for Feature'!$B$7:M278,3,FALSE),"N/A")</f>
        <v/>
      </c>
      <c r="I63" s="73" t="str">
        <f>IFERROR(VLOOKUP($C63,'TCs for Feature'!$B$7:P278,4,FALSE),"N/A")</f>
        <v/>
      </c>
      <c r="J63" s="74" t="str">
        <f>IFERROR(VLOOKUP(C63,'TCs for Feature'!$B$7:Q278,5,FALSE),"N/A")</f>
        <v>Pass</v>
      </c>
      <c r="K63" s="73"/>
      <c r="L63" s="6"/>
    </row>
    <row r="64" ht="15.75" customHeight="1">
      <c r="A64" s="78"/>
      <c r="B64" s="70">
        <v>58.0</v>
      </c>
      <c r="C64" s="71" t="str">
        <f t="shared" si="1"/>
        <v>Nhap_GHCOD_58</v>
      </c>
      <c r="D64" s="72" t="s">
        <v>27</v>
      </c>
      <c r="E64" s="73" t="s">
        <v>30</v>
      </c>
      <c r="F64" s="73" t="str">
        <f>IFERROR(VLOOKUP($C64,'TCs for Feature'!$B$7:K278,6,FALSE),"No description")</f>
        <v>Kiểm tra trường hợp xóa đơn hàng được chỉnh sửa và đã lưu trong Tab Giao hàng chưa thanh toán</v>
      </c>
      <c r="G64" s="73" t="str">
        <f>IFERROR(VLOOKUP($C$7,'TCs for Feature'!$B$7:M278,2,FALSE),"N/A")</f>
        <v>High</v>
      </c>
      <c r="H64" s="73" t="str">
        <f>IFERROR(VLOOKUP($C64,'TCs for Feature'!$B$7:M278,3,FALSE),"N/A")</f>
        <v/>
      </c>
      <c r="I64" s="73" t="str">
        <f>IFERROR(VLOOKUP($C64,'TCs for Feature'!$B$7:P278,4,FALSE),"N/A")</f>
        <v/>
      </c>
      <c r="J64" s="74" t="str">
        <f>IFERROR(VLOOKUP(C64,'TCs for Feature'!$B$7:Q278,5,FALSE),"N/A")</f>
        <v>Pass</v>
      </c>
      <c r="K64" s="73"/>
      <c r="L64" s="6"/>
    </row>
    <row r="65" ht="15.75" customHeight="1">
      <c r="A65" s="78"/>
      <c r="B65" s="70">
        <v>59.0</v>
      </c>
      <c r="C65" s="71" t="str">
        <f t="shared" si="1"/>
        <v>Nhap_GHCOD_59</v>
      </c>
      <c r="D65" s="72" t="s">
        <v>27</v>
      </c>
      <c r="E65" s="73" t="s">
        <v>30</v>
      </c>
      <c r="F65" s="73" t="str">
        <f>IFERROR(VLOOKUP($C65,'TCs for Feature'!$B$7:K278,6,FALSE),"No description")</f>
        <v>Kiểm tra trường hợp xóa đơn hàng được chỉnh sửa nhưng chưa lưu trong Tab Giao hàng chưa thanh toán</v>
      </c>
      <c r="G65" s="73" t="str">
        <f>IFERROR(VLOOKUP($C$7,'TCs for Feature'!$B$7:M278,2,FALSE),"N/A")</f>
        <v>High</v>
      </c>
      <c r="H65" s="73" t="str">
        <f>IFERROR(VLOOKUP($C65,'TCs for Feature'!$B$7:M278,3,FALSE),"N/A")</f>
        <v/>
      </c>
      <c r="I65" s="73" t="str">
        <f>IFERROR(VLOOKUP($C65,'TCs for Feature'!$B$7:P278,4,FALSE),"N/A")</f>
        <v/>
      </c>
      <c r="J65" s="74" t="str">
        <f>IFERROR(VLOOKUP(C65,'TCs for Feature'!$B$7:Q278,5,FALSE),"N/A")</f>
        <v>Pass</v>
      </c>
      <c r="K65" s="73"/>
      <c r="L65" s="6"/>
    </row>
    <row r="66" ht="15.75" customHeight="1">
      <c r="A66" s="78"/>
      <c r="B66" s="70">
        <v>60.0</v>
      </c>
      <c r="C66" s="71" t="str">
        <f t="shared" si="1"/>
        <v>Nhap_HouseCharge_60</v>
      </c>
      <c r="D66" s="72" t="s">
        <v>27</v>
      </c>
      <c r="E66" s="73" t="s">
        <v>31</v>
      </c>
      <c r="F66" s="73" t="str">
        <f>IFERROR(VLOOKUP($C66,'TCs for Feature'!$B$7:K278,6,FALSE),"No description")</f>
        <v>Kiểm tra thông tin đơn hàng trong Tab House Charge</v>
      </c>
      <c r="G66" s="73" t="str">
        <f>IFERROR(VLOOKUP($C$7,'TCs for Feature'!$B$7:M278,2,FALSE),"N/A")</f>
        <v>High</v>
      </c>
      <c r="H66" s="73" t="str">
        <f>IFERROR(VLOOKUP($C66,'TCs for Feature'!$B$7:M278,3,FALSE),"N/A")</f>
        <v/>
      </c>
      <c r="I66" s="73" t="str">
        <f>IFERROR(VLOOKUP($C66,'TCs for Feature'!$B$7:P278,4,FALSE),"N/A")</f>
        <v/>
      </c>
      <c r="J66" s="74" t="str">
        <f>IFERROR(VLOOKUP(C66,'TCs for Feature'!$B$7:Q278,5,FALSE),"N/A")</f>
        <v>Pass</v>
      </c>
      <c r="K66" s="73"/>
      <c r="L66" s="6" t="s">
        <v>63</v>
      </c>
    </row>
    <row r="67" ht="15.75" customHeight="1">
      <c r="A67" s="78"/>
      <c r="B67" s="70">
        <v>61.0</v>
      </c>
      <c r="C67" s="71" t="str">
        <f t="shared" si="1"/>
        <v>Nhap_HouseCharge_61</v>
      </c>
      <c r="D67" s="72" t="s">
        <v>27</v>
      </c>
      <c r="E67" s="73" t="s">
        <v>31</v>
      </c>
      <c r="F67" s="73" t="str">
        <f>IFERROR(VLOOKUP($C67,'TCs for Feature'!$B$7:K278,6,FALSE),"No description")</f>
        <v>Kiểm tra sự sắp xếp danh sách đơn hàng trong Tab House Charge</v>
      </c>
      <c r="G67" s="73" t="str">
        <f>IFERROR(VLOOKUP($C$7,'TCs for Feature'!$B$7:M278,2,FALSE),"N/A")</f>
        <v>High</v>
      </c>
      <c r="H67" s="73"/>
      <c r="I67" s="73" t="str">
        <f>IFERROR(VLOOKUP($C67,'TCs for Feature'!$B$7:P278,4,FALSE),"N/A")</f>
        <v/>
      </c>
      <c r="J67" s="74" t="str">
        <f>IFERROR(VLOOKUP(C67,'TCs for Feature'!$B$7:Q278,5,FALSE),"N/A")</f>
        <v>Pass</v>
      </c>
      <c r="K67" s="73"/>
      <c r="L67" s="6" t="s">
        <v>64</v>
      </c>
    </row>
    <row r="68" ht="15.75" customHeight="1">
      <c r="A68" s="78"/>
      <c r="B68" s="70">
        <v>62.0</v>
      </c>
      <c r="C68" s="71" t="str">
        <f t="shared" si="1"/>
        <v>Nhap_HouseCharge_62</v>
      </c>
      <c r="D68" s="72" t="s">
        <v>27</v>
      </c>
      <c r="E68" s="73" t="s">
        <v>31</v>
      </c>
      <c r="F68" s="73" t="str">
        <f>IFERROR(VLOOKUP($C68,'TCs for Feature'!$B$7:K278,6,FALSE),"No description")</f>
        <v>No description</v>
      </c>
      <c r="G68" s="73" t="str">
        <f>IFERROR(VLOOKUP($C$7,'TCs for Feature'!$B$7:M278,2,FALSE),"N/A")</f>
        <v>High</v>
      </c>
      <c r="H68" s="73"/>
      <c r="I68" s="73" t="str">
        <f>IFERROR(VLOOKUP($C68,'TCs for Feature'!$B$7:P278,4,FALSE),"N/A")</f>
        <v>N/A</v>
      </c>
      <c r="J68" s="74" t="str">
        <f>IFERROR(VLOOKUP(C68,'TCs for Feature'!$B$7:Q278,5,FALSE),"N/A")</f>
        <v>N/A</v>
      </c>
      <c r="K68" s="75"/>
      <c r="L68" s="6" t="s">
        <v>65</v>
      </c>
    </row>
    <row r="69" ht="15.75" customHeight="1">
      <c r="A69" s="78"/>
      <c r="B69" s="70">
        <v>63.0</v>
      </c>
      <c r="C69" s="71" t="str">
        <f t="shared" si="1"/>
        <v>Nhap_HouseCharge_63</v>
      </c>
      <c r="D69" s="72" t="s">
        <v>27</v>
      </c>
      <c r="E69" s="73" t="s">
        <v>31</v>
      </c>
      <c r="F69" s="73" t="str">
        <f>IFERROR(VLOOKUP($C69,'TCs for Feature'!$B$7:K278,6,FALSE),"No description")</f>
        <v>No description</v>
      </c>
      <c r="G69" s="73" t="str">
        <f>IFERROR(VLOOKUP($C$7,'TCs for Feature'!$B$7:M278,2,FALSE),"N/A")</f>
        <v>High</v>
      </c>
      <c r="H69" s="73"/>
      <c r="I69" s="73" t="str">
        <f>IFERROR(VLOOKUP($C69,'TCs for Feature'!$B$7:P278,4,FALSE),"N/A")</f>
        <v>N/A</v>
      </c>
      <c r="J69" s="74" t="str">
        <f>IFERROR(VLOOKUP(C69,'TCs for Feature'!$B$7:Q278,5,FALSE),"N/A")</f>
        <v>N/A</v>
      </c>
      <c r="K69" s="87"/>
      <c r="L69" s="6" t="s">
        <v>66</v>
      </c>
    </row>
    <row r="70" ht="15.75" customHeight="1">
      <c r="A70" s="78"/>
      <c r="B70" s="70">
        <v>64.0</v>
      </c>
      <c r="C70" s="71" t="str">
        <f t="shared" si="1"/>
        <v>Nhap_HouseCharge_64</v>
      </c>
      <c r="D70" s="72" t="s">
        <v>27</v>
      </c>
      <c r="E70" s="73" t="s">
        <v>31</v>
      </c>
      <c r="F70" s="73" t="str">
        <f>IFERROR(VLOOKUP($C70,'TCs for Feature'!$B$7:K278,6,FALSE),"No description")</f>
        <v>No description</v>
      </c>
      <c r="G70" s="73" t="str">
        <f>IFERROR(VLOOKUP($C$7,'TCs for Feature'!$B$7:M278,2,FALSE),"N/A")</f>
        <v>High</v>
      </c>
      <c r="H70" s="73"/>
      <c r="I70" s="73" t="str">
        <f>IFERROR(VLOOKUP($C70,'TCs for Feature'!$B$7:P278,4,FALSE),"N/A")</f>
        <v>N/A</v>
      </c>
      <c r="J70" s="74" t="str">
        <f>IFERROR(VLOOKUP(C70,'TCs for Feature'!$B$7:Q278,5,FALSE),"N/A")</f>
        <v>N/A</v>
      </c>
      <c r="K70" s="88"/>
      <c r="L70" s="6" t="s">
        <v>67</v>
      </c>
    </row>
    <row r="71" ht="15.75" customHeight="1">
      <c r="A71" s="78"/>
      <c r="B71" s="70">
        <v>65.0</v>
      </c>
      <c r="C71" s="71" t="str">
        <f t="shared" si="1"/>
        <v>Nhap_HouseCharge_65</v>
      </c>
      <c r="D71" s="72" t="s">
        <v>27</v>
      </c>
      <c r="E71" s="73" t="s">
        <v>31</v>
      </c>
      <c r="F71" s="73" t="str">
        <f>IFERROR(VLOOKUP($C71,'TCs for Feature'!$B$7:K278,6,FALSE),"No description")</f>
        <v>No description</v>
      </c>
      <c r="G71" s="73" t="str">
        <f>IFERROR(VLOOKUP($C$7,'TCs for Feature'!$B$7:M278,2,FALSE),"N/A")</f>
        <v>High</v>
      </c>
      <c r="H71" s="73"/>
      <c r="I71" s="73" t="str">
        <f>IFERROR(VLOOKUP($C71,'TCs for Feature'!$B$7:P278,4,FALSE),"N/A")</f>
        <v>N/A</v>
      </c>
      <c r="J71" s="74" t="str">
        <f>IFERROR(VLOOKUP(C71,'TCs for Feature'!$B$7:Q278,5,FALSE),"N/A")</f>
        <v>N/A</v>
      </c>
      <c r="K71" s="87" t="str">
        <f>HYPERLINK("http://jira.hungdong.tech/browse/SST-2752","SST-2752")</f>
        <v>SST-2752</v>
      </c>
      <c r="L71" s="6" t="s">
        <v>68</v>
      </c>
    </row>
    <row r="72" ht="15.75" customHeight="1">
      <c r="A72" s="78"/>
      <c r="B72" s="70">
        <v>66.0</v>
      </c>
      <c r="C72" s="71" t="str">
        <f t="shared" si="1"/>
        <v>Nhap_HouseCharge_66</v>
      </c>
      <c r="D72" s="72" t="s">
        <v>27</v>
      </c>
      <c r="E72" s="73" t="s">
        <v>31</v>
      </c>
      <c r="F72" s="73" t="str">
        <f>IFERROR(VLOOKUP($C72,'TCs for Feature'!$B$7:K278,6,FALSE),"No description")</f>
        <v>No description</v>
      </c>
      <c r="G72" s="73" t="str">
        <f>IFERROR(VLOOKUP($C$7,'TCs for Feature'!$B$7:M278,2,FALSE),"N/A")</f>
        <v>High</v>
      </c>
      <c r="H72" s="73"/>
      <c r="I72" s="73" t="str">
        <f>IFERROR(VLOOKUP($C72,'TCs for Feature'!$B$7:P278,4,FALSE),"N/A")</f>
        <v>N/A</v>
      </c>
      <c r="J72" s="74" t="str">
        <f>IFERROR(VLOOKUP(C72,'TCs for Feature'!$B$7:Q278,5,FALSE),"N/A")</f>
        <v>N/A</v>
      </c>
      <c r="K72" s="87" t="str">
        <f>HYPERLINK("http://jira.hungdong.tech/browse/SST-2745","SST-2745")</f>
        <v>SST-2745</v>
      </c>
      <c r="L72" s="6" t="s">
        <v>69</v>
      </c>
    </row>
    <row r="73" ht="15.75" customHeight="1">
      <c r="A73" s="78"/>
      <c r="B73" s="70">
        <v>67.0</v>
      </c>
      <c r="C73" s="71" t="str">
        <f t="shared" si="1"/>
        <v>Nhap_HouseCharge_67</v>
      </c>
      <c r="D73" s="72" t="s">
        <v>27</v>
      </c>
      <c r="E73" s="73" t="s">
        <v>31</v>
      </c>
      <c r="F73" s="73" t="str">
        <f>IFERROR(VLOOKUP($C73,'TCs for Feature'!$B$7:K278,6,FALSE),"No description")</f>
        <v>No description</v>
      </c>
      <c r="G73" s="73" t="str">
        <f>IFERROR(VLOOKUP($C$7,'TCs for Feature'!$B$7:M278,2,FALSE),"N/A")</f>
        <v>High</v>
      </c>
      <c r="H73" s="73"/>
      <c r="I73" s="73" t="str">
        <f>IFERROR(VLOOKUP($C73,'TCs for Feature'!$B$7:P278,4,FALSE),"N/A")</f>
        <v>N/A</v>
      </c>
      <c r="J73" s="74" t="str">
        <f>IFERROR(VLOOKUP(C73,'TCs for Feature'!$B$7:Q278,5,FALSE),"N/A")</f>
        <v>N/A</v>
      </c>
      <c r="K73" s="88"/>
      <c r="L73" s="6" t="s">
        <v>70</v>
      </c>
    </row>
    <row r="74" ht="15.75" customHeight="1">
      <c r="A74" s="78"/>
      <c r="B74" s="70">
        <v>68.0</v>
      </c>
      <c r="C74" s="71" t="str">
        <f t="shared" si="1"/>
        <v>Nhap_HouseCharge_68</v>
      </c>
      <c r="D74" s="72" t="s">
        <v>27</v>
      </c>
      <c r="E74" s="73" t="s">
        <v>31</v>
      </c>
      <c r="F74" s="73" t="str">
        <f>IFERROR(VLOOKUP($C74,'TCs for Feature'!$B$7:K278,6,FALSE),"No description")</f>
        <v>No description</v>
      </c>
      <c r="G74" s="73" t="str">
        <f>IFERROR(VLOOKUP($C$7,'TCs for Feature'!$B$7:M278,2,FALSE),"N/A")</f>
        <v>High</v>
      </c>
      <c r="H74" s="73"/>
      <c r="I74" s="73" t="str">
        <f>IFERROR(VLOOKUP($C74,'TCs for Feature'!$B$7:P278,4,FALSE),"N/A")</f>
        <v>N/A</v>
      </c>
      <c r="J74" s="74" t="str">
        <f>IFERROR(VLOOKUP(C74,'TCs for Feature'!$B$7:Q278,5,FALSE),"N/A")</f>
        <v>N/A</v>
      </c>
      <c r="K74" s="87" t="str">
        <f>HYPERLINK("http://jira.hungdong.tech/browse/SST-2752","SST-2752")</f>
        <v>SST-2752</v>
      </c>
      <c r="L74" s="6" t="s">
        <v>71</v>
      </c>
    </row>
    <row r="75" ht="15.75" customHeight="1">
      <c r="A75" s="78"/>
      <c r="B75" s="70">
        <v>69.0</v>
      </c>
      <c r="C75" s="71" t="str">
        <f t="shared" si="1"/>
        <v>Nhap_HouseCharge_69</v>
      </c>
      <c r="D75" s="72" t="s">
        <v>27</v>
      </c>
      <c r="E75" s="73" t="s">
        <v>31</v>
      </c>
      <c r="F75" s="73" t="str">
        <f>IFERROR(VLOOKUP($C75,'TCs for Feature'!$B$7:K278,6,FALSE),"No description")</f>
        <v>No description</v>
      </c>
      <c r="G75" s="73" t="str">
        <f>IFERROR(VLOOKUP($C$7,'TCs for Feature'!$B$7:M278,2,FALSE),"N/A")</f>
        <v>High</v>
      </c>
      <c r="H75" s="73"/>
      <c r="I75" s="73" t="str">
        <f>IFERROR(VLOOKUP($C75,'TCs for Feature'!$B$7:P278,4,FALSE),"N/A")</f>
        <v>N/A</v>
      </c>
      <c r="J75" s="74" t="str">
        <f>IFERROR(VLOOKUP(C75,'TCs for Feature'!$B$7:Q278,5,FALSE),"N/A")</f>
        <v>N/A</v>
      </c>
      <c r="K75" s="87" t="str">
        <f>HYPERLINK("http://jira.hungdong.tech/browse/SST-2745","SST-2745")</f>
        <v>SST-2745</v>
      </c>
      <c r="L75" s="6" t="s">
        <v>72</v>
      </c>
    </row>
    <row r="76" ht="15.75" customHeight="1">
      <c r="A76" s="78"/>
      <c r="B76" s="70">
        <v>70.0</v>
      </c>
      <c r="C76" s="71" t="str">
        <f t="shared" si="1"/>
        <v>Nhap_HouseCharge_70</v>
      </c>
      <c r="D76" s="72" t="s">
        <v>27</v>
      </c>
      <c r="E76" s="73" t="s">
        <v>31</v>
      </c>
      <c r="F76" s="73" t="str">
        <f>IFERROR(VLOOKUP($C76,'TCs for Feature'!$B$7:K278,6,FALSE),"No description")</f>
        <v>No description</v>
      </c>
      <c r="G76" s="73" t="str">
        <f>IFERROR(VLOOKUP($C$7,'TCs for Feature'!$B$7:M278,2,FALSE),"N/A")</f>
        <v>High</v>
      </c>
      <c r="H76" s="73"/>
      <c r="I76" s="73" t="str">
        <f>IFERROR(VLOOKUP($C76,'TCs for Feature'!$B$7:P278,4,FALSE),"N/A")</f>
        <v>N/A</v>
      </c>
      <c r="J76" s="74" t="str">
        <f>IFERROR(VLOOKUP(C76,'TCs for Feature'!$B$7:Q278,5,FALSE),"N/A")</f>
        <v>N/A</v>
      </c>
      <c r="K76" s="87" t="str">
        <f>HYPERLINK("http://jira.hungdong.tech/browse/SST-2746","SST-2746")</f>
        <v>SST-2746</v>
      </c>
      <c r="L76" s="6" t="s">
        <v>73</v>
      </c>
    </row>
    <row r="77" ht="15.75" customHeight="1">
      <c r="A77" s="78"/>
      <c r="B77" s="70">
        <v>71.0</v>
      </c>
      <c r="C77" s="71" t="str">
        <f t="shared" si="1"/>
        <v>Nhap_HouseCharge_71</v>
      </c>
      <c r="D77" s="72" t="s">
        <v>27</v>
      </c>
      <c r="E77" s="73" t="s">
        <v>31</v>
      </c>
      <c r="F77" s="73" t="str">
        <f>IFERROR(VLOOKUP($C77,'TCs for Feature'!$B$7:K278,6,FALSE),"No description")</f>
        <v>No description</v>
      </c>
      <c r="G77" s="73" t="str">
        <f>IFERROR(VLOOKUP($C$7,'TCs for Feature'!$B$7:M278,2,FALSE),"N/A")</f>
        <v>High</v>
      </c>
      <c r="H77" s="73"/>
      <c r="I77" s="73" t="str">
        <f>IFERROR(VLOOKUP($C77,'TCs for Feature'!$B$7:P278,4,FALSE),"N/A")</f>
        <v>N/A</v>
      </c>
      <c r="J77" s="74" t="str">
        <f>IFERROR(VLOOKUP(C77,'TCs for Feature'!$B$7:Q278,5,FALSE),"N/A")</f>
        <v>N/A</v>
      </c>
      <c r="K77" s="87" t="str">
        <f>HYPERLINK("http://jira.hungdong.tech/browse/SST-2751","SST-2751")</f>
        <v>SST-2751</v>
      </c>
      <c r="L77" s="6" t="s">
        <v>74</v>
      </c>
    </row>
    <row r="78" ht="15.75" customHeight="1">
      <c r="A78" s="78"/>
      <c r="B78" s="70">
        <v>72.0</v>
      </c>
      <c r="C78" s="71" t="str">
        <f t="shared" si="1"/>
        <v>Nhap_HouseCharge_72</v>
      </c>
      <c r="D78" s="72" t="s">
        <v>27</v>
      </c>
      <c r="E78" s="73" t="s">
        <v>31</v>
      </c>
      <c r="F78" s="73" t="str">
        <f>IFERROR(VLOOKUP($C78,'TCs for Feature'!$B$7:K278,6,FALSE),"No description")</f>
        <v>No description</v>
      </c>
      <c r="G78" s="73" t="str">
        <f>IFERROR(VLOOKUP($C$7,'TCs for Feature'!$B$7:M278,2,FALSE),"N/A")</f>
        <v>High</v>
      </c>
      <c r="H78" s="73"/>
      <c r="I78" s="73" t="str">
        <f>IFERROR(VLOOKUP($C78,'TCs for Feature'!$B$7:P278,4,FALSE),"N/A")</f>
        <v>N/A</v>
      </c>
      <c r="J78" s="74" t="str">
        <f>IFERROR(VLOOKUP(C78,'TCs for Feature'!$B$7:Q278,5,FALSE),"N/A")</f>
        <v>N/A</v>
      </c>
      <c r="K78" s="88"/>
      <c r="L78" s="6" t="s">
        <v>75</v>
      </c>
    </row>
    <row r="79" ht="15.75" customHeight="1">
      <c r="A79" s="78"/>
      <c r="B79" s="70">
        <v>73.0</v>
      </c>
      <c r="C79" s="71" t="str">
        <f t="shared" si="1"/>
        <v>Nhap_HouseCharge_73</v>
      </c>
      <c r="D79" s="72" t="s">
        <v>27</v>
      </c>
      <c r="E79" s="73" t="s">
        <v>31</v>
      </c>
      <c r="F79" s="73" t="str">
        <f>IFERROR(VLOOKUP($C79,'TCs for Feature'!$B$7:K278,6,FALSE),"No description")</f>
        <v>No description</v>
      </c>
      <c r="G79" s="73" t="str">
        <f>IFERROR(VLOOKUP($C$7,'TCs for Feature'!$B$7:M278,2,FALSE),"N/A")</f>
        <v>High</v>
      </c>
      <c r="H79" s="73"/>
      <c r="I79" s="73" t="str">
        <f>IFERROR(VLOOKUP($C79,'TCs for Feature'!$B$7:P278,4,FALSE),"N/A")</f>
        <v>N/A</v>
      </c>
      <c r="J79" s="74" t="str">
        <f>IFERROR(VLOOKUP(C79,'TCs for Feature'!$B$7:Q278,5,FALSE),"N/A")</f>
        <v>N/A</v>
      </c>
      <c r="K79" s="88"/>
      <c r="L79" s="6" t="s">
        <v>76</v>
      </c>
    </row>
    <row r="80" ht="15.75" customHeight="1">
      <c r="A80" s="78"/>
      <c r="B80" s="70">
        <v>74.0</v>
      </c>
      <c r="C80" s="71" t="str">
        <f t="shared" si="1"/>
        <v>Nhap_HouseCharge_74</v>
      </c>
      <c r="D80" s="72" t="s">
        <v>27</v>
      </c>
      <c r="E80" s="73" t="s">
        <v>31</v>
      </c>
      <c r="F80" s="73" t="str">
        <f>IFERROR(VLOOKUP($C80,'TCs for Feature'!$B$7:K278,6,FALSE),"No description")</f>
        <v>No description</v>
      </c>
      <c r="G80" s="73" t="str">
        <f>IFERROR(VLOOKUP($C$7,'TCs for Feature'!$B$7:M278,2,FALSE),"N/A")</f>
        <v>High</v>
      </c>
      <c r="H80" s="73"/>
      <c r="I80" s="73" t="str">
        <f>IFERROR(VLOOKUP($C80,'TCs for Feature'!$B$7:P278,4,FALSE),"N/A")</f>
        <v>N/A</v>
      </c>
      <c r="J80" s="74" t="str">
        <f>IFERROR(VLOOKUP(C80,'TCs for Feature'!$B$7:Q278,5,FALSE),"N/A")</f>
        <v>N/A</v>
      </c>
      <c r="K80" s="88" t="s">
        <v>62</v>
      </c>
      <c r="L80" s="6" t="s">
        <v>77</v>
      </c>
    </row>
    <row r="81" ht="15.75" customHeight="1">
      <c r="A81" s="78"/>
      <c r="B81" s="70">
        <v>75.0</v>
      </c>
      <c r="C81" s="71" t="str">
        <f t="shared" si="1"/>
        <v>Nhap_HouseCharge_75</v>
      </c>
      <c r="D81" s="72" t="s">
        <v>27</v>
      </c>
      <c r="E81" s="73" t="s">
        <v>31</v>
      </c>
      <c r="F81" s="73" t="str">
        <f>IFERROR(VLOOKUP($C81,'TCs for Feature'!$B$7:K278,6,FALSE),"No description")</f>
        <v>No description</v>
      </c>
      <c r="G81" s="73" t="str">
        <f>IFERROR(VLOOKUP($C$7,'TCs for Feature'!$B$7:M278,2,FALSE),"N/A")</f>
        <v>High</v>
      </c>
      <c r="H81" s="73"/>
      <c r="I81" s="73" t="str">
        <f>IFERROR(VLOOKUP($C81,'TCs for Feature'!$B$7:P278,4,FALSE),"N/A")</f>
        <v>N/A</v>
      </c>
      <c r="J81" s="74" t="str">
        <f>IFERROR(VLOOKUP(C81,'TCs for Feature'!$B$7:Q278,5,FALSE),"N/A")</f>
        <v>N/A</v>
      </c>
      <c r="K81" s="88"/>
      <c r="L81" s="6" t="s">
        <v>78</v>
      </c>
    </row>
    <row r="82" ht="15.75" customHeight="1">
      <c r="A82" s="78"/>
      <c r="B82" s="70">
        <v>76.0</v>
      </c>
      <c r="C82" s="71" t="str">
        <f t="shared" si="1"/>
        <v>Nhap_HouseCharge_76</v>
      </c>
      <c r="D82" s="72" t="s">
        <v>27</v>
      </c>
      <c r="E82" s="73" t="s">
        <v>31</v>
      </c>
      <c r="F82" s="73" t="str">
        <f>IFERROR(VLOOKUP($C82,'TCs for Feature'!$B$7:K278,6,FALSE),"No description")</f>
        <v>No description</v>
      </c>
      <c r="G82" s="73" t="str">
        <f>IFERROR(VLOOKUP($C$7,'TCs for Feature'!$B$7:M278,2,FALSE),"N/A")</f>
        <v>High</v>
      </c>
      <c r="H82" s="73"/>
      <c r="I82" s="73" t="str">
        <f>IFERROR(VLOOKUP($C82,'TCs for Feature'!$B$7:P278,4,FALSE),"N/A")</f>
        <v>N/A</v>
      </c>
      <c r="J82" s="74" t="str">
        <f>IFERROR(VLOOKUP(C82,'TCs for Feature'!$B$7:Q278,5,FALSE),"N/A")</f>
        <v>N/A</v>
      </c>
      <c r="K82" s="85" t="str">
        <f t="shared" ref="K82:K84" si="3">HYPERLINK("http://jira.hungdong.tech/browse/SST-2748","SST-2748")</f>
        <v>SST-2748</v>
      </c>
      <c r="L82" s="6" t="s">
        <v>79</v>
      </c>
    </row>
    <row r="83" ht="15.75" customHeight="1">
      <c r="A83" s="78"/>
      <c r="B83" s="70">
        <v>77.0</v>
      </c>
      <c r="C83" s="71" t="str">
        <f t="shared" si="1"/>
        <v>Nhap_HouseCharge_77</v>
      </c>
      <c r="D83" s="72" t="s">
        <v>27</v>
      </c>
      <c r="E83" s="73" t="s">
        <v>31</v>
      </c>
      <c r="F83" s="73" t="str">
        <f>IFERROR(VLOOKUP($C83,'TCs for Feature'!$B$7:K278,6,FALSE),"No description")</f>
        <v>No description</v>
      </c>
      <c r="G83" s="73" t="str">
        <f>IFERROR(VLOOKUP($C$7,'TCs for Feature'!$B$7:M278,2,FALSE),"N/A")</f>
        <v>High</v>
      </c>
      <c r="H83" s="73"/>
      <c r="I83" s="73" t="str">
        <f>IFERROR(VLOOKUP($C83,'TCs for Feature'!$B$7:P278,4,FALSE),"N/A")</f>
        <v>N/A</v>
      </c>
      <c r="J83" s="74" t="str">
        <f>IFERROR(VLOOKUP(C83,'TCs for Feature'!$B$7:Q278,5,FALSE),"N/A")</f>
        <v>N/A</v>
      </c>
      <c r="K83" s="89" t="str">
        <f t="shared" si="3"/>
        <v>SST-2748</v>
      </c>
      <c r="L83" s="6" t="s">
        <v>74</v>
      </c>
    </row>
    <row r="84" ht="15.75" customHeight="1">
      <c r="A84" s="78"/>
      <c r="B84" s="70">
        <v>78.0</v>
      </c>
      <c r="C84" s="71" t="str">
        <f t="shared" si="1"/>
        <v>Nhap_HouseCharge_78</v>
      </c>
      <c r="D84" s="72" t="s">
        <v>27</v>
      </c>
      <c r="E84" s="73" t="s">
        <v>31</v>
      </c>
      <c r="F84" s="73" t="str">
        <f>IFERROR(VLOOKUP($C84,'TCs for Feature'!$B$7:K278,6,FALSE),"No description")</f>
        <v>No description</v>
      </c>
      <c r="G84" s="73" t="str">
        <f>IFERROR(VLOOKUP($C$7,'TCs for Feature'!$B$7:M278,2,FALSE),"N/A")</f>
        <v>High</v>
      </c>
      <c r="H84" s="73"/>
      <c r="I84" s="73" t="str">
        <f>IFERROR(VLOOKUP($C84,'TCs for Feature'!$B$7:P278,4,FALSE),"N/A")</f>
        <v>N/A</v>
      </c>
      <c r="J84" s="74" t="str">
        <f>IFERROR(VLOOKUP(C84,'TCs for Feature'!$B$7:Q278,5,FALSE),"N/A")</f>
        <v>N/A</v>
      </c>
      <c r="K84" s="90" t="str">
        <f t="shared" si="3"/>
        <v>SST-2748</v>
      </c>
      <c r="L84" s="6" t="s">
        <v>80</v>
      </c>
    </row>
    <row r="85" ht="15.75" customHeight="1">
      <c r="A85" s="78"/>
      <c r="B85" s="70">
        <v>79.0</v>
      </c>
      <c r="C85" s="71" t="str">
        <f t="shared" si="1"/>
        <v>Nhap_HouseCharge_79</v>
      </c>
      <c r="D85" s="72" t="s">
        <v>27</v>
      </c>
      <c r="E85" s="73" t="s">
        <v>31</v>
      </c>
      <c r="F85" s="73" t="str">
        <f>IFERROR(VLOOKUP($C85,'TCs for Feature'!$B$7:K278,6,FALSE),"No description")</f>
        <v>No description</v>
      </c>
      <c r="G85" s="73" t="str">
        <f>IFERROR(VLOOKUP($C$7,'TCs for Feature'!$B$7:M278,2,FALSE),"N/A")</f>
        <v>High</v>
      </c>
      <c r="H85" s="73"/>
      <c r="I85" s="73" t="str">
        <f>IFERROR(VLOOKUP($C85,'TCs for Feature'!$B$7:P278,4,FALSE),"N/A")</f>
        <v>N/A</v>
      </c>
      <c r="J85" s="74" t="str">
        <f>IFERROR(VLOOKUP(C85,'TCs for Feature'!$B$7:Q278,5,FALSE),"N/A")</f>
        <v>N/A</v>
      </c>
      <c r="K85" s="75"/>
      <c r="L85" s="6" t="s">
        <v>81</v>
      </c>
    </row>
    <row r="86" ht="15.75" customHeight="1">
      <c r="A86" s="78"/>
      <c r="B86" s="70">
        <v>80.0</v>
      </c>
      <c r="C86" s="71" t="str">
        <f t="shared" si="1"/>
        <v>Nhap_HouseCharge_80</v>
      </c>
      <c r="D86" s="72" t="s">
        <v>27</v>
      </c>
      <c r="E86" s="73" t="s">
        <v>31</v>
      </c>
      <c r="F86" s="73" t="str">
        <f>IFERROR(VLOOKUP($C86,'TCs for Feature'!$B$7:K278,6,FALSE),"No description")</f>
        <v>No description</v>
      </c>
      <c r="G86" s="73" t="str">
        <f>IFERROR(VLOOKUP($C$7,'TCs for Feature'!$B$7:M278,2,FALSE),"N/A")</f>
        <v>High</v>
      </c>
      <c r="H86" s="73"/>
      <c r="I86" s="73" t="str">
        <f>IFERROR(VLOOKUP($C86,'TCs for Feature'!$B$7:P278,4,FALSE),"N/A")</f>
        <v>N/A</v>
      </c>
      <c r="J86" s="74" t="str">
        <f>IFERROR(VLOOKUP(C86,'TCs for Feature'!$B$7:Q278,5,FALSE),"N/A")</f>
        <v>N/A</v>
      </c>
      <c r="K86" s="75" t="s">
        <v>62</v>
      </c>
      <c r="L86" s="6" t="s">
        <v>82</v>
      </c>
    </row>
    <row r="87" ht="15.75" customHeight="1">
      <c r="A87" s="78"/>
      <c r="B87" s="70">
        <v>81.0</v>
      </c>
      <c r="C87" s="71" t="str">
        <f t="shared" si="1"/>
        <v>Nhap_HouseCharge_81</v>
      </c>
      <c r="D87" s="72" t="s">
        <v>27</v>
      </c>
      <c r="E87" s="73" t="s">
        <v>31</v>
      </c>
      <c r="F87" s="73" t="str">
        <f>IFERROR(VLOOKUP($C87,'TCs for Feature'!$B$7:K278,6,FALSE),"No description")</f>
        <v>No description</v>
      </c>
      <c r="G87" s="73" t="str">
        <f>IFERROR(VLOOKUP($C$7,'TCs for Feature'!$B$7:M278,2,FALSE),"N/A")</f>
        <v>High</v>
      </c>
      <c r="H87" s="73"/>
      <c r="I87" s="73" t="str">
        <f>IFERROR(VLOOKUP($C87,'TCs for Feature'!$B$7:P278,4,FALSE),"N/A")</f>
        <v>N/A</v>
      </c>
      <c r="J87" s="74" t="str">
        <f>IFERROR(VLOOKUP(C87,'TCs for Feature'!$B$7:Q278,5,FALSE),"N/A")</f>
        <v>N/A</v>
      </c>
      <c r="K87" s="75"/>
      <c r="L87" s="6" t="s">
        <v>83</v>
      </c>
    </row>
    <row r="88" ht="15.75" customHeight="1">
      <c r="A88" s="78"/>
      <c r="B88" s="70">
        <v>82.0</v>
      </c>
      <c r="C88" s="71" t="str">
        <f t="shared" si="1"/>
        <v>Nhap_HouseCharge_82</v>
      </c>
      <c r="D88" s="72" t="s">
        <v>27</v>
      </c>
      <c r="E88" s="73" t="s">
        <v>31</v>
      </c>
      <c r="F88" s="73" t="str">
        <f>IFERROR(VLOOKUP($C88,'TCs for Feature'!$B$7:K278,6,FALSE),"No description")</f>
        <v>No description</v>
      </c>
      <c r="G88" s="73" t="str">
        <f>IFERROR(VLOOKUP($C$7,'TCs for Feature'!$B$7:M278,2,FALSE),"N/A")</f>
        <v>High</v>
      </c>
      <c r="H88" s="73"/>
      <c r="I88" s="73" t="str">
        <f>IFERROR(VLOOKUP($C88,'TCs for Feature'!$B$7:P278,4,FALSE),"N/A")</f>
        <v>N/A</v>
      </c>
      <c r="J88" s="74" t="str">
        <f>IFERROR(VLOOKUP(C88,'TCs for Feature'!$B$7:Q278,5,FALSE),"N/A")</f>
        <v>N/A</v>
      </c>
      <c r="K88" s="88"/>
      <c r="L88" s="6" t="s">
        <v>84</v>
      </c>
    </row>
    <row r="89" ht="15.75" customHeight="1">
      <c r="A89" s="78"/>
      <c r="B89" s="70">
        <v>83.0</v>
      </c>
      <c r="C89" s="71" t="str">
        <f t="shared" si="1"/>
        <v>Nhap_HouseCharge_83</v>
      </c>
      <c r="D89" s="72" t="s">
        <v>27</v>
      </c>
      <c r="E89" s="73" t="s">
        <v>31</v>
      </c>
      <c r="F89" s="73" t="str">
        <f>IFERROR(VLOOKUP($C89,'TCs for Feature'!$B$7:K278,6,FALSE),"No description")</f>
        <v>No description</v>
      </c>
      <c r="G89" s="73" t="str">
        <f>IFERROR(VLOOKUP($C$7,'TCs for Feature'!$B$7:M278,2,FALSE),"N/A")</f>
        <v>High</v>
      </c>
      <c r="H89" s="73"/>
      <c r="I89" s="73" t="str">
        <f>IFERROR(VLOOKUP($C89,'TCs for Feature'!$B$7:P278,4,FALSE),"N/A")</f>
        <v>N/A</v>
      </c>
      <c r="J89" s="74" t="str">
        <f>IFERROR(VLOOKUP(C89,'TCs for Feature'!$B$7:Q278,5,FALSE),"N/A")</f>
        <v>N/A</v>
      </c>
      <c r="K89" s="88"/>
      <c r="L89" s="6" t="s">
        <v>85</v>
      </c>
    </row>
    <row r="90" ht="15.75" customHeight="1">
      <c r="A90" s="78"/>
      <c r="B90" s="70">
        <v>84.0</v>
      </c>
      <c r="C90" s="71" t="str">
        <f t="shared" si="1"/>
        <v>Nhap_HouseCharge_84</v>
      </c>
      <c r="D90" s="72" t="s">
        <v>27</v>
      </c>
      <c r="E90" s="73" t="s">
        <v>31</v>
      </c>
      <c r="F90" s="73" t="str">
        <f>IFERROR(VLOOKUP($C90,'TCs for Feature'!$B$7:K278,6,FALSE),"No description")</f>
        <v>No description</v>
      </c>
      <c r="G90" s="73" t="str">
        <f>IFERROR(VLOOKUP($C$7,'TCs for Feature'!$B$7:M278,2,FALSE),"N/A")</f>
        <v>High</v>
      </c>
      <c r="H90" s="73"/>
      <c r="I90" s="73" t="str">
        <f>IFERROR(VLOOKUP($C90,'TCs for Feature'!$B$7:P278,4,FALSE),"N/A")</f>
        <v>N/A</v>
      </c>
      <c r="J90" s="74" t="str">
        <f>IFERROR(VLOOKUP(C90,'TCs for Feature'!$B$7:Q278,5,FALSE),"N/A")</f>
        <v>N/A</v>
      </c>
      <c r="K90" s="75"/>
      <c r="L90" s="6" t="s">
        <v>86</v>
      </c>
    </row>
    <row r="91" ht="15.75" customHeight="1">
      <c r="A91" s="78"/>
      <c r="B91" s="70">
        <v>85.0</v>
      </c>
      <c r="C91" s="71" t="str">
        <f t="shared" si="1"/>
        <v>Nhap_HouseCharge_85</v>
      </c>
      <c r="D91" s="72" t="s">
        <v>27</v>
      </c>
      <c r="E91" s="73" t="s">
        <v>31</v>
      </c>
      <c r="F91" s="73" t="str">
        <f>IFERROR(VLOOKUP($C91,'TCs for Feature'!$B$7:K278,6,FALSE),"No description")</f>
        <v>No description</v>
      </c>
      <c r="G91" s="73" t="str">
        <f>IFERROR(VLOOKUP($C$7,'TCs for Feature'!$B$7:M278,2,FALSE),"N/A")</f>
        <v>High</v>
      </c>
      <c r="H91" s="73"/>
      <c r="I91" s="73" t="str">
        <f>IFERROR(VLOOKUP($C91,'TCs for Feature'!$B$7:P278,4,FALSE),"N/A")</f>
        <v>N/A</v>
      </c>
      <c r="J91" s="74" t="str">
        <f>IFERROR(VLOOKUP(C91,'TCs for Feature'!$B$7:Q278,5,FALSE),"N/A")</f>
        <v>N/A</v>
      </c>
      <c r="K91" s="75"/>
      <c r="L91" s="6" t="s">
        <v>87</v>
      </c>
    </row>
    <row r="92" ht="15.75" customHeight="1">
      <c r="A92" s="78"/>
      <c r="B92" s="70">
        <v>86.0</v>
      </c>
      <c r="C92" s="71" t="str">
        <f t="shared" si="1"/>
        <v>Nhap_HouseCharge_86</v>
      </c>
      <c r="D92" s="72" t="s">
        <v>27</v>
      </c>
      <c r="E92" s="73" t="s">
        <v>31</v>
      </c>
      <c r="F92" s="73" t="str">
        <f>IFERROR(VLOOKUP($C92,'TCs for Feature'!$B$7:K278,6,FALSE),"No description")</f>
        <v>No description</v>
      </c>
      <c r="G92" s="73" t="str">
        <f>IFERROR(VLOOKUP($C$7,'TCs for Feature'!$B$7:M278,2,FALSE),"N/A")</f>
        <v>High</v>
      </c>
      <c r="H92" s="73"/>
      <c r="I92" s="73" t="str">
        <f>IFERROR(VLOOKUP($C92,'TCs for Feature'!$B$7:P278,4,FALSE),"N/A")</f>
        <v>N/A</v>
      </c>
      <c r="J92" s="74" t="str">
        <f>IFERROR(VLOOKUP(C92,'TCs for Feature'!$B$7:Q278,5,FALSE),"N/A")</f>
        <v>N/A</v>
      </c>
      <c r="K92" s="75"/>
      <c r="L92" s="6" t="s">
        <v>88</v>
      </c>
    </row>
    <row r="93" ht="15.75" customHeight="1">
      <c r="A93" s="78"/>
      <c r="B93" s="70">
        <v>87.0</v>
      </c>
      <c r="C93" s="71" t="str">
        <f t="shared" si="1"/>
        <v>Nhap_HouseCharge_87</v>
      </c>
      <c r="D93" s="72" t="s">
        <v>27</v>
      </c>
      <c r="E93" s="73" t="s">
        <v>31</v>
      </c>
      <c r="F93" s="73" t="str">
        <f>IFERROR(VLOOKUP($C93,'TCs for Feature'!$B$7:K278,6,FALSE),"No description")</f>
        <v>No description</v>
      </c>
      <c r="G93" s="73" t="str">
        <f>IFERROR(VLOOKUP($C$7,'TCs for Feature'!$B$7:M278,2,FALSE),"N/A")</f>
        <v>High</v>
      </c>
      <c r="H93" s="73"/>
      <c r="I93" s="73" t="str">
        <f>IFERROR(VLOOKUP($C93,'TCs for Feature'!$B$7:P278,4,FALSE),"N/A")</f>
        <v>N/A</v>
      </c>
      <c r="J93" s="74" t="str">
        <f>IFERROR(VLOOKUP(C93,'TCs for Feature'!$B$7:Q278,5,FALSE),"N/A")</f>
        <v>N/A</v>
      </c>
      <c r="K93" s="75"/>
      <c r="L93" s="6" t="s">
        <v>89</v>
      </c>
    </row>
    <row r="94" ht="15.75" customHeight="1">
      <c r="A94" s="78"/>
      <c r="B94" s="70">
        <v>88.0</v>
      </c>
      <c r="C94" s="71" t="str">
        <f t="shared" si="1"/>
        <v>Nhap_HouseCharge_88</v>
      </c>
      <c r="D94" s="72" t="s">
        <v>27</v>
      </c>
      <c r="E94" s="73" t="s">
        <v>31</v>
      </c>
      <c r="F94" s="73" t="str">
        <f>IFERROR(VLOOKUP($C94,'TCs for Feature'!$B$7:K278,6,FALSE),"No description")</f>
        <v>No description</v>
      </c>
      <c r="G94" s="73" t="str">
        <f>IFERROR(VLOOKUP($C$7,'TCs for Feature'!$B$7:M278,2,FALSE),"N/A")</f>
        <v>High</v>
      </c>
      <c r="H94" s="73"/>
      <c r="I94" s="73" t="str">
        <f>IFERROR(VLOOKUP($C94,'TCs for Feature'!$B$7:P278,4,FALSE),"N/A")</f>
        <v>N/A</v>
      </c>
      <c r="J94" s="74" t="str">
        <f>IFERROR(VLOOKUP(C94,'TCs for Feature'!$B$7:Q278,5,FALSE),"N/A")</f>
        <v>N/A</v>
      </c>
      <c r="K94" s="75"/>
      <c r="L94" s="6"/>
    </row>
    <row r="95" ht="15.75" customHeight="1">
      <c r="A95" s="78"/>
      <c r="B95" s="70">
        <v>89.0</v>
      </c>
      <c r="C95" s="71" t="str">
        <f t="shared" si="1"/>
        <v>Nhap_HouseCharge_89</v>
      </c>
      <c r="D95" s="72" t="s">
        <v>27</v>
      </c>
      <c r="E95" s="73" t="s">
        <v>31</v>
      </c>
      <c r="F95" s="73" t="str">
        <f>IFERROR(VLOOKUP($C95,'TCs for Feature'!$B$7:K278,6,FALSE),"No description")</f>
        <v>No description</v>
      </c>
      <c r="G95" s="73" t="str">
        <f>IFERROR(VLOOKUP($C$7,'TCs for Feature'!$B$7:M278,2,FALSE),"N/A")</f>
        <v>High</v>
      </c>
      <c r="H95" s="73" t="str">
        <f>IFERROR(VLOOKUP($C95,'TCs for Feature'!$B$7:M278,3,FALSE),"N/A")</f>
        <v>N/A</v>
      </c>
      <c r="I95" s="73" t="str">
        <f>IFERROR(VLOOKUP($C95,'TCs for Feature'!$B$7:P278,4,FALSE),"N/A")</f>
        <v>N/A</v>
      </c>
      <c r="J95" s="74" t="str">
        <f>IFERROR(VLOOKUP(C95,'TCs for Feature'!$B$7:Q278,5,FALSE),"N/A")</f>
        <v>N/A</v>
      </c>
      <c r="K95" s="75"/>
      <c r="L95" s="6"/>
    </row>
    <row r="96" ht="15.75" customHeight="1">
      <c r="A96" s="78"/>
      <c r="B96" s="70">
        <v>90.0</v>
      </c>
      <c r="C96" s="71" t="str">
        <f t="shared" si="1"/>
        <v>Nhap_HouseCharge_90</v>
      </c>
      <c r="D96" s="72" t="s">
        <v>27</v>
      </c>
      <c r="E96" s="73" t="s">
        <v>31</v>
      </c>
      <c r="F96" s="73" t="str">
        <f>IFERROR(VLOOKUP($C96,'TCs for Feature'!$B$7:K278,6,FALSE),"No description")</f>
        <v>No description</v>
      </c>
      <c r="G96" s="73" t="str">
        <f>IFERROR(VLOOKUP($C$7,'TCs for Feature'!$B$7:M278,2,FALSE),"N/A")</f>
        <v>High</v>
      </c>
      <c r="H96" s="73" t="str">
        <f>IFERROR(VLOOKUP($C96,'TCs for Feature'!$B$7:M278,3,FALSE),"N/A")</f>
        <v>N/A</v>
      </c>
      <c r="I96" s="73" t="str">
        <f>IFERROR(VLOOKUP($C96,'TCs for Feature'!$B$7:P278,4,FALSE),"N/A")</f>
        <v>N/A</v>
      </c>
      <c r="J96" s="74" t="str">
        <f>IFERROR(VLOOKUP(C96,'TCs for Feature'!$B$7:Q278,5,FALSE),"N/A")</f>
        <v>N/A</v>
      </c>
      <c r="K96" s="75"/>
      <c r="L96" s="6"/>
    </row>
    <row r="97" ht="15.75" customHeight="1">
      <c r="A97" s="78"/>
      <c r="B97" s="70">
        <v>91.0</v>
      </c>
      <c r="C97" s="71" t="str">
        <f t="shared" si="1"/>
        <v>Nhap_NganHang_91</v>
      </c>
      <c r="D97" s="72" t="s">
        <v>27</v>
      </c>
      <c r="E97" s="73" t="s">
        <v>32</v>
      </c>
      <c r="F97" s="73" t="str">
        <f>IFERROR(VLOOKUP($C97,'TCs for Feature'!$B$7:K278,6,FALSE),"No description")</f>
        <v>No description</v>
      </c>
      <c r="G97" s="73" t="str">
        <f>IFERROR(VLOOKUP($C$7,'TCs for Feature'!$B$7:M278,2,FALSE),"N/A")</f>
        <v>High</v>
      </c>
      <c r="H97" s="73"/>
      <c r="I97" s="73" t="str">
        <f>IFERROR(VLOOKUP($C97,'TCs for Feature'!$B$7:P278,4,FALSE),"N/A")</f>
        <v>N/A</v>
      </c>
      <c r="J97" s="74" t="str">
        <f>IFERROR(VLOOKUP(C97,'TCs for Feature'!$B$7:Q278,5,FALSE),"N/A")</f>
        <v>N/A</v>
      </c>
      <c r="K97" s="75"/>
      <c r="L97" s="6"/>
    </row>
    <row r="98" ht="15.75" customHeight="1">
      <c r="A98" s="78"/>
      <c r="B98" s="70">
        <v>92.0</v>
      </c>
      <c r="C98" s="71" t="str">
        <f t="shared" si="1"/>
        <v>Nhap_NganHang_92</v>
      </c>
      <c r="D98" s="72" t="s">
        <v>27</v>
      </c>
      <c r="E98" s="73" t="s">
        <v>32</v>
      </c>
      <c r="F98" s="73" t="str">
        <f>IFERROR(VLOOKUP($C98,'TCs for Feature'!$B$7:K278,6,FALSE),"No description")</f>
        <v>No description</v>
      </c>
      <c r="G98" s="73" t="str">
        <f>IFERROR(VLOOKUP($C$7,'TCs for Feature'!$B$7:M278,2,FALSE),"N/A")</f>
        <v>High</v>
      </c>
      <c r="H98" s="73"/>
      <c r="I98" s="73" t="str">
        <f>IFERROR(VLOOKUP($C98,'TCs for Feature'!$B$7:P278,4,FALSE),"N/A")</f>
        <v>N/A</v>
      </c>
      <c r="J98" s="74" t="str">
        <f>IFERROR(VLOOKUP(C98,'TCs for Feature'!$B$7:Q278,5,FALSE),"N/A")</f>
        <v>N/A</v>
      </c>
      <c r="K98" s="75"/>
      <c r="L98" s="6"/>
    </row>
    <row r="99" ht="15.75" customHeight="1">
      <c r="A99" s="78"/>
      <c r="B99" s="70">
        <v>93.0</v>
      </c>
      <c r="C99" s="71" t="str">
        <f t="shared" si="1"/>
        <v>Nhap_NganHang_93</v>
      </c>
      <c r="D99" s="72" t="s">
        <v>27</v>
      </c>
      <c r="E99" s="73" t="s">
        <v>32</v>
      </c>
      <c r="F99" s="73" t="str">
        <f>IFERROR(VLOOKUP($C99,'TCs for Feature'!$B$7:K278,6,FALSE),"No description")</f>
        <v>No description</v>
      </c>
      <c r="G99" s="73" t="str">
        <f>IFERROR(VLOOKUP($C$7,'TCs for Feature'!$B$7:M278,2,FALSE),"N/A")</f>
        <v>High</v>
      </c>
      <c r="H99" s="73"/>
      <c r="I99" s="73" t="str">
        <f>IFERROR(VLOOKUP($C99,'TCs for Feature'!$B$7:P278,4,FALSE),"N/A")</f>
        <v>N/A</v>
      </c>
      <c r="J99" s="74" t="str">
        <f>IFERROR(VLOOKUP(C99,'TCs for Feature'!$B$7:Q278,5,FALSE),"N/A")</f>
        <v>N/A</v>
      </c>
      <c r="K99" s="75"/>
      <c r="L99" s="6"/>
    </row>
    <row r="100" ht="15.75" customHeight="1">
      <c r="A100" s="78"/>
      <c r="B100" s="70">
        <v>94.0</v>
      </c>
      <c r="C100" s="71" t="str">
        <f t="shared" si="1"/>
        <v>Nhap_NganHang_94</v>
      </c>
      <c r="D100" s="72" t="s">
        <v>27</v>
      </c>
      <c r="E100" s="73" t="s">
        <v>32</v>
      </c>
      <c r="F100" s="73" t="str">
        <f>IFERROR(VLOOKUP($C100,'TCs for Feature'!$B$7:K278,6,FALSE),"No description")</f>
        <v>No description</v>
      </c>
      <c r="G100" s="73" t="str">
        <f>IFERROR(VLOOKUP($C$7,'TCs for Feature'!$B$7:M278,2,FALSE),"N/A")</f>
        <v>High</v>
      </c>
      <c r="H100" s="73"/>
      <c r="I100" s="73" t="str">
        <f>IFERROR(VLOOKUP($C100,'TCs for Feature'!$B$7:P278,4,FALSE),"N/A")</f>
        <v>N/A</v>
      </c>
      <c r="J100" s="74" t="str">
        <f>IFERROR(VLOOKUP(C100,'TCs for Feature'!$B$7:Q278,5,FALSE),"N/A")</f>
        <v>N/A</v>
      </c>
      <c r="K100" s="75"/>
      <c r="L100" s="6"/>
    </row>
    <row r="101" ht="15.75" customHeight="1">
      <c r="A101" s="78"/>
      <c r="B101" s="70">
        <v>95.0</v>
      </c>
      <c r="C101" s="71" t="str">
        <f t="shared" si="1"/>
        <v>Nhap_NganHang_95</v>
      </c>
      <c r="D101" s="72" t="s">
        <v>27</v>
      </c>
      <c r="E101" s="73" t="s">
        <v>32</v>
      </c>
      <c r="F101" s="73" t="str">
        <f>IFERROR(VLOOKUP($C101,'TCs for Feature'!$B$7:K278,6,FALSE),"No description")</f>
        <v>No description</v>
      </c>
      <c r="G101" s="73" t="str">
        <f>IFERROR(VLOOKUP($C$7,'TCs for Feature'!$B$7:M278,2,FALSE),"N/A")</f>
        <v>High</v>
      </c>
      <c r="H101" s="73"/>
      <c r="I101" s="73" t="str">
        <f>IFERROR(VLOOKUP($C101,'TCs for Feature'!$B$7:P278,4,FALSE),"N/A")</f>
        <v>N/A</v>
      </c>
      <c r="J101" s="74" t="str">
        <f>IFERROR(VLOOKUP(C101,'TCs for Feature'!$B$7:Q278,5,FALSE),"N/A")</f>
        <v>N/A</v>
      </c>
      <c r="K101" s="75"/>
      <c r="L101" s="6"/>
    </row>
    <row r="102" ht="15.75" customHeight="1">
      <c r="A102" s="78"/>
      <c r="B102" s="70">
        <v>96.0</v>
      </c>
      <c r="C102" s="71" t="str">
        <f t="shared" si="1"/>
        <v>Nhap_NganHang_96</v>
      </c>
      <c r="D102" s="72" t="s">
        <v>27</v>
      </c>
      <c r="E102" s="73" t="s">
        <v>32</v>
      </c>
      <c r="F102" s="73" t="str">
        <f>IFERROR(VLOOKUP($C102,'TCs for Feature'!$B$7:K278,6,FALSE),"No description")</f>
        <v>No description</v>
      </c>
      <c r="G102" s="73" t="str">
        <f>IFERROR(VLOOKUP($C$7,'TCs for Feature'!$B$7:M278,2,FALSE),"N/A")</f>
        <v>High</v>
      </c>
      <c r="H102" s="73"/>
      <c r="I102" s="73" t="str">
        <f>IFERROR(VLOOKUP($C102,'TCs for Feature'!$B$7:P278,4,FALSE),"N/A")</f>
        <v>N/A</v>
      </c>
      <c r="J102" s="74" t="str">
        <f>IFERROR(VLOOKUP(C102,'TCs for Feature'!$B$7:Q278,5,FALSE),"N/A")</f>
        <v>N/A</v>
      </c>
      <c r="K102" s="87" t="str">
        <f>HYPERLINK("http://jira.hungdong.tech/browse/SST-2752","SST-2752")</f>
        <v>SST-2752</v>
      </c>
      <c r="L102" s="6"/>
    </row>
    <row r="103" ht="15.75" customHeight="1">
      <c r="A103" s="78"/>
      <c r="B103" s="70">
        <v>97.0</v>
      </c>
      <c r="C103" s="71" t="str">
        <f t="shared" si="1"/>
        <v>Nhap_NganHang_97</v>
      </c>
      <c r="D103" s="72" t="s">
        <v>27</v>
      </c>
      <c r="E103" s="73" t="s">
        <v>32</v>
      </c>
      <c r="F103" s="73" t="str">
        <f>IFERROR(VLOOKUP($C103,'TCs for Feature'!$B$7:K278,6,FALSE),"No description")</f>
        <v>No description</v>
      </c>
      <c r="G103" s="73" t="str">
        <f>IFERROR(VLOOKUP($C$7,'TCs for Feature'!$B$7:M278,2,FALSE),"N/A")</f>
        <v>High</v>
      </c>
      <c r="H103" s="73"/>
      <c r="I103" s="73" t="str">
        <f>IFERROR(VLOOKUP($C103,'TCs for Feature'!$B$7:P278,4,FALSE),"N/A")</f>
        <v>N/A</v>
      </c>
      <c r="J103" s="74" t="str">
        <f>IFERROR(VLOOKUP(C103,'TCs for Feature'!$B$7:Q278,5,FALSE),"N/A")</f>
        <v>N/A</v>
      </c>
      <c r="K103" s="87" t="str">
        <f>HYPERLINK("http://jira.hungdong.tech/browse/SST-2745","SST-2745")</f>
        <v>SST-2745</v>
      </c>
      <c r="L103" s="6"/>
    </row>
    <row r="104" ht="15.75" customHeight="1">
      <c r="A104" s="78"/>
      <c r="B104" s="70">
        <v>98.0</v>
      </c>
      <c r="C104" s="71" t="str">
        <f t="shared" si="1"/>
        <v>Nhap_NganHang_98</v>
      </c>
      <c r="D104" s="72" t="s">
        <v>27</v>
      </c>
      <c r="E104" s="73" t="s">
        <v>32</v>
      </c>
      <c r="F104" s="73" t="str">
        <f>IFERROR(VLOOKUP($C104,'TCs for Feature'!$B$7:K278,6,FALSE),"No description")</f>
        <v>No description</v>
      </c>
      <c r="G104" s="73" t="str">
        <f>IFERROR(VLOOKUP($C$7,'TCs for Feature'!$B$7:M278,2,FALSE),"N/A")</f>
        <v>High</v>
      </c>
      <c r="H104" s="73"/>
      <c r="I104" s="73" t="str">
        <f>IFERROR(VLOOKUP($C104,'TCs for Feature'!$B$7:P278,4,FALSE),"N/A")</f>
        <v>N/A</v>
      </c>
      <c r="J104" s="74" t="str">
        <f>IFERROR(VLOOKUP(C104,'TCs for Feature'!$B$7:Q278,5,FALSE),"N/A")</f>
        <v>N/A</v>
      </c>
      <c r="K104" s="88"/>
      <c r="L104" s="6"/>
    </row>
    <row r="105" ht="15.75" customHeight="1">
      <c r="A105" s="78"/>
      <c r="B105" s="70">
        <v>99.0</v>
      </c>
      <c r="C105" s="71" t="str">
        <f t="shared" si="1"/>
        <v>Nhap_NganHang_99</v>
      </c>
      <c r="D105" s="72" t="s">
        <v>27</v>
      </c>
      <c r="E105" s="73" t="s">
        <v>32</v>
      </c>
      <c r="F105" s="73" t="str">
        <f>IFERROR(VLOOKUP($C105,'TCs for Feature'!$B$7:K278,6,FALSE),"No description")</f>
        <v>No description</v>
      </c>
      <c r="G105" s="73" t="str">
        <f>IFERROR(VLOOKUP($C$7,'TCs for Feature'!$B$7:M278,2,FALSE),"N/A")</f>
        <v>High</v>
      </c>
      <c r="H105" s="73"/>
      <c r="I105" s="73" t="str">
        <f>IFERROR(VLOOKUP($C105,'TCs for Feature'!$B$7:P278,4,FALSE),"N/A")</f>
        <v>N/A</v>
      </c>
      <c r="J105" s="74" t="str">
        <f>IFERROR(VLOOKUP(C105,'TCs for Feature'!$B$7:Q278,5,FALSE),"N/A")</f>
        <v>N/A</v>
      </c>
      <c r="K105" s="87" t="str">
        <f>HYPERLINK("http://jira.hungdong.tech/browse/SST-2752","SST-2752")</f>
        <v>SST-2752</v>
      </c>
      <c r="L105" s="6"/>
    </row>
    <row r="106" ht="15.75" customHeight="1">
      <c r="A106" s="78"/>
      <c r="B106" s="70">
        <v>100.0</v>
      </c>
      <c r="C106" s="71" t="str">
        <f t="shared" si="1"/>
        <v>Nhap_NganHang_100</v>
      </c>
      <c r="D106" s="72" t="s">
        <v>27</v>
      </c>
      <c r="E106" s="73" t="s">
        <v>32</v>
      </c>
      <c r="F106" s="73" t="str">
        <f>IFERROR(VLOOKUP($C106,'TCs for Feature'!$B$7:K278,6,FALSE),"No description")</f>
        <v>No description</v>
      </c>
      <c r="G106" s="73" t="str">
        <f>IFERROR(VLOOKUP($C$7,'TCs for Feature'!$B$7:M278,2,FALSE),"N/A")</f>
        <v>High</v>
      </c>
      <c r="H106" s="73"/>
      <c r="I106" s="73" t="str">
        <f>IFERROR(VLOOKUP($C106,'TCs for Feature'!$B$7:P278,4,FALSE),"N/A")</f>
        <v>N/A</v>
      </c>
      <c r="J106" s="74" t="str">
        <f>IFERROR(VLOOKUP(C106,'TCs for Feature'!$B$7:Q278,5,FALSE),"N/A")</f>
        <v>N/A</v>
      </c>
      <c r="K106" s="87" t="str">
        <f>HYPERLINK("http://jira.hungdong.tech/browse/SST-2745","SST-2745")</f>
        <v>SST-2745</v>
      </c>
      <c r="L106" s="6"/>
    </row>
    <row r="107" ht="15.75" customHeight="1">
      <c r="A107" s="78"/>
      <c r="B107" s="70">
        <v>101.0</v>
      </c>
      <c r="C107" s="71" t="str">
        <f t="shared" si="1"/>
        <v>Nhap_NganHang_101</v>
      </c>
      <c r="D107" s="72" t="s">
        <v>27</v>
      </c>
      <c r="E107" s="73" t="s">
        <v>32</v>
      </c>
      <c r="F107" s="73" t="str">
        <f>IFERROR(VLOOKUP($C107,'TCs for Feature'!$B$7:K278,6,FALSE),"No description")</f>
        <v>No description</v>
      </c>
      <c r="G107" s="73" t="str">
        <f>IFERROR(VLOOKUP($C$7,'TCs for Feature'!$B$7:M278,2,FALSE),"N/A")</f>
        <v>High</v>
      </c>
      <c r="H107" s="73"/>
      <c r="I107" s="73" t="str">
        <f>IFERROR(VLOOKUP($C107,'TCs for Feature'!$B$7:P278,4,FALSE),"N/A")</f>
        <v>N/A</v>
      </c>
      <c r="J107" s="74" t="str">
        <f>IFERROR(VLOOKUP(C107,'TCs for Feature'!$B$7:Q278,5,FALSE),"N/A")</f>
        <v>N/A</v>
      </c>
      <c r="K107" s="87" t="str">
        <f>HYPERLINK("http://jira.hungdong.tech/browse/SST-2746","SST-2746")</f>
        <v>SST-2746</v>
      </c>
      <c r="L107" s="6"/>
    </row>
    <row r="108" ht="15.75" customHeight="1">
      <c r="A108" s="78"/>
      <c r="B108" s="70">
        <v>102.0</v>
      </c>
      <c r="C108" s="71" t="str">
        <f t="shared" si="1"/>
        <v>Nhap_NganHang_102</v>
      </c>
      <c r="D108" s="72" t="s">
        <v>27</v>
      </c>
      <c r="E108" s="73" t="s">
        <v>32</v>
      </c>
      <c r="F108" s="73" t="str">
        <f>IFERROR(VLOOKUP($C108,'TCs for Feature'!$B$7:K278,6,FALSE),"No description")</f>
        <v>No description</v>
      </c>
      <c r="G108" s="73" t="str">
        <f>IFERROR(VLOOKUP($C$7,'TCs for Feature'!$B$7:M278,2,FALSE),"N/A")</f>
        <v>High</v>
      </c>
      <c r="H108" s="73"/>
      <c r="I108" s="73" t="str">
        <f>IFERROR(VLOOKUP($C108,'TCs for Feature'!$B$7:P278,4,FALSE),"N/A")</f>
        <v>N/A</v>
      </c>
      <c r="J108" s="74" t="str">
        <f>IFERROR(VLOOKUP(C108,'TCs for Feature'!$B$7:Q278,5,FALSE),"N/A")</f>
        <v>N/A</v>
      </c>
      <c r="K108" s="87" t="str">
        <f>HYPERLINK("http://jira.hungdong.tech/browse/SST-2751","SST-2751")</f>
        <v>SST-2751</v>
      </c>
      <c r="L108" s="6"/>
    </row>
    <row r="109" ht="15.75" customHeight="1">
      <c r="A109" s="78"/>
      <c r="B109" s="70">
        <v>103.0</v>
      </c>
      <c r="C109" s="71" t="str">
        <f t="shared" si="1"/>
        <v>Nhap_NganHang_103</v>
      </c>
      <c r="D109" s="72" t="s">
        <v>27</v>
      </c>
      <c r="E109" s="73" t="s">
        <v>32</v>
      </c>
      <c r="F109" s="73" t="str">
        <f>IFERROR(VLOOKUP($C109,'TCs for Feature'!$B$7:K278,6,FALSE),"No description")</f>
        <v>No description</v>
      </c>
      <c r="G109" s="73" t="str">
        <f>IFERROR(VLOOKUP($C$7,'TCs for Feature'!$B$7:M278,2,FALSE),"N/A")</f>
        <v>High</v>
      </c>
      <c r="H109" s="73"/>
      <c r="I109" s="73" t="str">
        <f>IFERROR(VLOOKUP($C109,'TCs for Feature'!$B$7:P278,4,FALSE),"N/A")</f>
        <v>N/A</v>
      </c>
      <c r="J109" s="74" t="str">
        <f>IFERROR(VLOOKUP(C109,'TCs for Feature'!$B$7:Q278,5,FALSE),"N/A")</f>
        <v>N/A</v>
      </c>
      <c r="K109" s="75"/>
      <c r="L109" s="6"/>
    </row>
    <row r="110" ht="15.75" customHeight="1">
      <c r="A110" s="78"/>
      <c r="B110" s="70">
        <v>104.0</v>
      </c>
      <c r="C110" s="71" t="str">
        <f t="shared" si="1"/>
        <v>Nhap_NganHang_104</v>
      </c>
      <c r="D110" s="72" t="s">
        <v>27</v>
      </c>
      <c r="E110" s="73" t="s">
        <v>32</v>
      </c>
      <c r="F110" s="73" t="str">
        <f>IFERROR(VLOOKUP($C110,'TCs for Feature'!$B$7:K278,6,FALSE),"No description")</f>
        <v>No description</v>
      </c>
      <c r="G110" s="73" t="str">
        <f>IFERROR(VLOOKUP($C$7,'TCs for Feature'!$B$7:M278,2,FALSE),"N/A")</f>
        <v>High</v>
      </c>
      <c r="H110" s="73"/>
      <c r="I110" s="73" t="str">
        <f>IFERROR(VLOOKUP($C110,'TCs for Feature'!$B$7:P278,4,FALSE),"N/A")</f>
        <v>N/A</v>
      </c>
      <c r="J110" s="74" t="str">
        <f>IFERROR(VLOOKUP(C110,'TCs for Feature'!$B$7:Q278,5,FALSE),"N/A")</f>
        <v>N/A</v>
      </c>
      <c r="K110" s="75"/>
      <c r="L110" s="6"/>
    </row>
    <row r="111" ht="15.75" customHeight="1">
      <c r="A111" s="78"/>
      <c r="B111" s="70">
        <v>105.0</v>
      </c>
      <c r="C111" s="71" t="str">
        <f t="shared" si="1"/>
        <v>Nhap_NganHang_105</v>
      </c>
      <c r="D111" s="72" t="s">
        <v>27</v>
      </c>
      <c r="E111" s="73" t="s">
        <v>32</v>
      </c>
      <c r="F111" s="73" t="str">
        <f>IFERROR(VLOOKUP($C111,'TCs for Feature'!$B$7:K278,6,FALSE),"No description")</f>
        <v>No description</v>
      </c>
      <c r="G111" s="73" t="str">
        <f>IFERROR(VLOOKUP($C$7,'TCs for Feature'!$B$7:M278,2,FALSE),"N/A")</f>
        <v>High</v>
      </c>
      <c r="H111" s="73"/>
      <c r="I111" s="73" t="str">
        <f>IFERROR(VLOOKUP($C111,'TCs for Feature'!$B$7:P278,4,FALSE),"N/A")</f>
        <v>N/A</v>
      </c>
      <c r="J111" s="74" t="str">
        <f>IFERROR(VLOOKUP(C111,'TCs for Feature'!$B$7:Q278,5,FALSE),"N/A")</f>
        <v>N/A</v>
      </c>
      <c r="K111" s="75"/>
      <c r="L111" s="6"/>
    </row>
    <row r="112" ht="15.75" customHeight="1">
      <c r="A112" s="78"/>
      <c r="B112" s="70">
        <v>106.0</v>
      </c>
      <c r="C112" s="71" t="str">
        <f t="shared" si="1"/>
        <v>Nhap_NganHang_106</v>
      </c>
      <c r="D112" s="72" t="s">
        <v>27</v>
      </c>
      <c r="E112" s="73" t="s">
        <v>32</v>
      </c>
      <c r="F112" s="73" t="str">
        <f>IFERROR(VLOOKUP($C112,'TCs for Feature'!$B$7:K278,6,FALSE),"No description")</f>
        <v>No description</v>
      </c>
      <c r="G112" s="73" t="str">
        <f>IFERROR(VLOOKUP($C$7,'TCs for Feature'!$B$7:M278,2,FALSE),"N/A")</f>
        <v>High</v>
      </c>
      <c r="H112" s="73"/>
      <c r="I112" s="73" t="str">
        <f>IFERROR(VLOOKUP($C112,'TCs for Feature'!$B$7:P278,4,FALSE),"N/A")</f>
        <v>N/A</v>
      </c>
      <c r="J112" s="74" t="str">
        <f>IFERROR(VLOOKUP(C112,'TCs for Feature'!$B$7:Q278,5,FALSE),"N/A")</f>
        <v>N/A</v>
      </c>
      <c r="K112" s="75"/>
      <c r="L112" s="6"/>
    </row>
    <row r="113" ht="15.75" customHeight="1">
      <c r="A113" s="78"/>
      <c r="B113" s="70">
        <v>107.0</v>
      </c>
      <c r="C113" s="71" t="str">
        <f t="shared" si="1"/>
        <v>Nhap_NganHang_107</v>
      </c>
      <c r="D113" s="72" t="s">
        <v>27</v>
      </c>
      <c r="E113" s="73" t="s">
        <v>32</v>
      </c>
      <c r="F113" s="73" t="str">
        <f>IFERROR(VLOOKUP($C113,'TCs for Feature'!$B$7:K278,6,FALSE),"No description")</f>
        <v>No description</v>
      </c>
      <c r="G113" s="73" t="str">
        <f>IFERROR(VLOOKUP($C$7,'TCs for Feature'!$B$7:M278,2,FALSE),"N/A")</f>
        <v>High</v>
      </c>
      <c r="H113" s="73"/>
      <c r="I113" s="73" t="str">
        <f>IFERROR(VLOOKUP($C113,'TCs for Feature'!$B$7:P278,4,FALSE),"N/A")</f>
        <v>N/A</v>
      </c>
      <c r="J113" s="74" t="str">
        <f>IFERROR(VLOOKUP(C113,'TCs for Feature'!$B$7:Q278,5,FALSE),"N/A")</f>
        <v>N/A</v>
      </c>
      <c r="K113" s="75"/>
      <c r="L113" s="6"/>
    </row>
    <row r="114" ht="15.75" customHeight="1">
      <c r="A114" s="78"/>
      <c r="B114" s="70">
        <v>108.0</v>
      </c>
      <c r="C114" s="71" t="str">
        <f t="shared" si="1"/>
        <v>Nhap_NganHang_108</v>
      </c>
      <c r="D114" s="72" t="s">
        <v>27</v>
      </c>
      <c r="E114" s="73" t="s">
        <v>32</v>
      </c>
      <c r="F114" s="73" t="str">
        <f>IFERROR(VLOOKUP($C114,'TCs for Feature'!$B$7:K278,6,FALSE),"No description")</f>
        <v>No description</v>
      </c>
      <c r="G114" s="73" t="str">
        <f>IFERROR(VLOOKUP($C$7,'TCs for Feature'!$B$7:M278,2,FALSE),"N/A")</f>
        <v>High</v>
      </c>
      <c r="H114" s="73"/>
      <c r="I114" s="73" t="str">
        <f>IFERROR(VLOOKUP($C114,'TCs for Feature'!$B$7:P278,4,FALSE),"N/A")</f>
        <v>N/A</v>
      </c>
      <c r="J114" s="74" t="str">
        <f>IFERROR(VLOOKUP(C114,'TCs for Feature'!$B$7:Q278,5,FALSE),"N/A")</f>
        <v>N/A</v>
      </c>
      <c r="K114" s="75"/>
      <c r="L114" s="6"/>
    </row>
    <row r="115" ht="15.75" customHeight="1">
      <c r="A115" s="78"/>
      <c r="B115" s="70">
        <v>109.0</v>
      </c>
      <c r="C115" s="71" t="str">
        <f t="shared" si="1"/>
        <v>Nhap_NganHang_109</v>
      </c>
      <c r="D115" s="72" t="s">
        <v>27</v>
      </c>
      <c r="E115" s="73" t="s">
        <v>32</v>
      </c>
      <c r="F115" s="73" t="str">
        <f>IFERROR(VLOOKUP($C115,'TCs for Feature'!$B$7:K278,6,FALSE),"No description")</f>
        <v>No description</v>
      </c>
      <c r="G115" s="73" t="str">
        <f>IFERROR(VLOOKUP($C$7,'TCs for Feature'!$B$7:M278,2,FALSE),"N/A")</f>
        <v>High</v>
      </c>
      <c r="H115" s="73"/>
      <c r="I115" s="73" t="str">
        <f>IFERROR(VLOOKUP($C115,'TCs for Feature'!$B$7:P278,4,FALSE),"N/A")</f>
        <v>N/A</v>
      </c>
      <c r="J115" s="74" t="str">
        <f>IFERROR(VLOOKUP(C115,'TCs for Feature'!$B$7:Q278,5,FALSE),"N/A")</f>
        <v>N/A</v>
      </c>
      <c r="K115" s="75"/>
      <c r="L115" s="6"/>
    </row>
    <row r="116" ht="15.75" customHeight="1">
      <c r="A116" s="78"/>
      <c r="B116" s="70">
        <v>110.0</v>
      </c>
      <c r="C116" s="71" t="str">
        <f t="shared" si="1"/>
        <v>Nhap_NganHang_110</v>
      </c>
      <c r="D116" s="72" t="s">
        <v>27</v>
      </c>
      <c r="E116" s="73" t="s">
        <v>32</v>
      </c>
      <c r="F116" s="73" t="str">
        <f>IFERROR(VLOOKUP($C116,'TCs for Feature'!$B$7:K278,6,FALSE),"No description")</f>
        <v>No description</v>
      </c>
      <c r="G116" s="73" t="str">
        <f>IFERROR(VLOOKUP($C$7,'TCs for Feature'!$B$7:M278,2,FALSE),"N/A")</f>
        <v>High</v>
      </c>
      <c r="H116" s="73"/>
      <c r="I116" s="73" t="str">
        <f>IFERROR(VLOOKUP($C116,'TCs for Feature'!$B$7:P278,4,FALSE),"N/A")</f>
        <v>N/A</v>
      </c>
      <c r="J116" s="74" t="str">
        <f>IFERROR(VLOOKUP(C116,'TCs for Feature'!$B$7:Q278,5,FALSE),"N/A")</f>
        <v>N/A</v>
      </c>
      <c r="K116" s="75"/>
      <c r="L116" s="6"/>
    </row>
    <row r="117" ht="15.75" customHeight="1">
      <c r="A117" s="78"/>
      <c r="B117" s="70">
        <v>111.0</v>
      </c>
      <c r="C117" s="71" t="str">
        <f t="shared" si="1"/>
        <v>Nhap_NganHang_111</v>
      </c>
      <c r="D117" s="72" t="s">
        <v>27</v>
      </c>
      <c r="E117" s="73" t="s">
        <v>32</v>
      </c>
      <c r="F117" s="73" t="str">
        <f>IFERROR(VLOOKUP($C117,'TCs for Feature'!$B$7:K278,6,FALSE),"No description")</f>
        <v>No description</v>
      </c>
      <c r="G117" s="73" t="str">
        <f>IFERROR(VLOOKUP($C$7,'TCs for Feature'!$B$7:M278,2,FALSE),"N/A")</f>
        <v>High</v>
      </c>
      <c r="H117" s="73"/>
      <c r="I117" s="73" t="str">
        <f>IFERROR(VLOOKUP($C117,'TCs for Feature'!$B$7:P278,4,FALSE),"N/A")</f>
        <v>N/A</v>
      </c>
      <c r="J117" s="74" t="str">
        <f>IFERROR(VLOOKUP(C117,'TCs for Feature'!$B$7:Q278,5,FALSE),"N/A")</f>
        <v>N/A</v>
      </c>
      <c r="K117" s="75"/>
      <c r="L117" s="6"/>
    </row>
    <row r="118" ht="15.75" customHeight="1">
      <c r="A118" s="78"/>
      <c r="B118" s="70">
        <v>112.0</v>
      </c>
      <c r="C118" s="71" t="str">
        <f t="shared" si="1"/>
        <v>Nhap_NganHang_112</v>
      </c>
      <c r="D118" s="72" t="s">
        <v>27</v>
      </c>
      <c r="E118" s="73" t="s">
        <v>32</v>
      </c>
      <c r="F118" s="73" t="str">
        <f>IFERROR(VLOOKUP($C118,'TCs for Feature'!$B$7:K278,6,FALSE),"No description")</f>
        <v>No description</v>
      </c>
      <c r="G118" s="73" t="str">
        <f>IFERROR(VLOOKUP($C$7,'TCs for Feature'!$B$7:M278,2,FALSE),"N/A")</f>
        <v>High</v>
      </c>
      <c r="H118" s="73"/>
      <c r="I118" s="73" t="str">
        <f>IFERROR(VLOOKUP($C118,'TCs for Feature'!$B$7:P278,4,FALSE),"N/A")</f>
        <v>N/A</v>
      </c>
      <c r="J118" s="74" t="str">
        <f>IFERROR(VLOOKUP(C118,'TCs for Feature'!$B$7:Q278,5,FALSE),"N/A")</f>
        <v>N/A</v>
      </c>
      <c r="K118" s="75"/>
      <c r="L118" s="6"/>
    </row>
    <row r="119" ht="15.75" customHeight="1">
      <c r="A119" s="78"/>
      <c r="B119" s="70">
        <v>113.0</v>
      </c>
      <c r="C119" s="71" t="str">
        <f t="shared" si="1"/>
        <v>Nhap_NganHang_113</v>
      </c>
      <c r="D119" s="72" t="s">
        <v>27</v>
      </c>
      <c r="E119" s="73" t="s">
        <v>32</v>
      </c>
      <c r="F119" s="73" t="str">
        <f>IFERROR(VLOOKUP($C119,'TCs for Feature'!$B$7:K278,6,FALSE),"No description")</f>
        <v>No description</v>
      </c>
      <c r="G119" s="73" t="str">
        <f>IFERROR(VLOOKUP($C$7,'TCs for Feature'!$B$7:M278,2,FALSE),"N/A")</f>
        <v>High</v>
      </c>
      <c r="H119" s="73"/>
      <c r="I119" s="73" t="str">
        <f>IFERROR(VLOOKUP($C119,'TCs for Feature'!$B$7:P278,4,FALSE),"N/A")</f>
        <v>N/A</v>
      </c>
      <c r="J119" s="74" t="str">
        <f>IFERROR(VLOOKUP(C119,'TCs for Feature'!$B$7:Q278,5,FALSE),"N/A")</f>
        <v>N/A</v>
      </c>
      <c r="K119" s="75"/>
      <c r="L119" s="6"/>
    </row>
    <row r="120" ht="15.75" customHeight="1">
      <c r="A120" s="78"/>
      <c r="B120" s="70">
        <v>114.0</v>
      </c>
      <c r="C120" s="71" t="str">
        <f t="shared" si="1"/>
        <v>Nhap_NganHang_114</v>
      </c>
      <c r="D120" s="72" t="s">
        <v>27</v>
      </c>
      <c r="E120" s="73" t="s">
        <v>32</v>
      </c>
      <c r="F120" s="73" t="str">
        <f>IFERROR(VLOOKUP($C120,'TCs for Feature'!$B$7:K278,6,FALSE),"No description")</f>
        <v>No description</v>
      </c>
      <c r="G120" s="73" t="str">
        <f>IFERROR(VLOOKUP($C$7,'TCs for Feature'!$B$7:M278,2,FALSE),"N/A")</f>
        <v>High</v>
      </c>
      <c r="H120" s="73"/>
      <c r="I120" s="73" t="str">
        <f>IFERROR(VLOOKUP($C120,'TCs for Feature'!$B$7:P278,4,FALSE),"N/A")</f>
        <v>N/A</v>
      </c>
      <c r="J120" s="74" t="str">
        <f>IFERROR(VLOOKUP(C120,'TCs for Feature'!$B$7:Q278,5,FALSE),"N/A")</f>
        <v>N/A</v>
      </c>
      <c r="K120" s="75"/>
      <c r="L120" s="6"/>
    </row>
    <row r="121" ht="15.75" customHeight="1">
      <c r="A121" s="78"/>
      <c r="B121" s="70">
        <v>115.0</v>
      </c>
      <c r="C121" s="71" t="str">
        <f t="shared" si="1"/>
        <v>Nhap_NganHang_115</v>
      </c>
      <c r="D121" s="72" t="s">
        <v>27</v>
      </c>
      <c r="E121" s="73" t="s">
        <v>32</v>
      </c>
      <c r="F121" s="73" t="str">
        <f>IFERROR(VLOOKUP($C121,'TCs for Feature'!$B$7:K278,6,FALSE),"No description")</f>
        <v>No description</v>
      </c>
      <c r="G121" s="73" t="str">
        <f>IFERROR(VLOOKUP($C$7,'TCs for Feature'!$B$7:M278,2,FALSE),"N/A")</f>
        <v>High</v>
      </c>
      <c r="H121" s="73"/>
      <c r="I121" s="73" t="str">
        <f>IFERROR(VLOOKUP($C121,'TCs for Feature'!$B$7:P278,4,FALSE),"N/A")</f>
        <v>N/A</v>
      </c>
      <c r="J121" s="74" t="str">
        <f>IFERROR(VLOOKUP(C121,'TCs for Feature'!$B$7:Q278,5,FALSE),"N/A")</f>
        <v>N/A</v>
      </c>
      <c r="K121" s="75"/>
      <c r="L121" s="6"/>
    </row>
    <row r="122" ht="15.75" customHeight="1">
      <c r="A122" s="78"/>
      <c r="B122" s="70">
        <v>116.0</v>
      </c>
      <c r="C122" s="71" t="str">
        <f t="shared" si="1"/>
        <v>Nhap_NganHang_116</v>
      </c>
      <c r="D122" s="72" t="s">
        <v>27</v>
      </c>
      <c r="E122" s="73" t="s">
        <v>32</v>
      </c>
      <c r="F122" s="73" t="str">
        <f>IFERROR(VLOOKUP($C122,'TCs for Feature'!$B$7:K278,6,FALSE),"No description")</f>
        <v>No description</v>
      </c>
      <c r="G122" s="73" t="str">
        <f>IFERROR(VLOOKUP($C$7,'TCs for Feature'!$B$7:M278,2,FALSE),"N/A")</f>
        <v>High</v>
      </c>
      <c r="H122" s="73"/>
      <c r="I122" s="73" t="str">
        <f>IFERROR(VLOOKUP($C122,'TCs for Feature'!$B$7:P278,4,FALSE),"N/A")</f>
        <v>N/A</v>
      </c>
      <c r="J122" s="74" t="str">
        <f>IFERROR(VLOOKUP(C122,'TCs for Feature'!$B$7:Q278,5,FALSE),"N/A")</f>
        <v>N/A</v>
      </c>
      <c r="K122" s="75"/>
      <c r="L122" s="6"/>
    </row>
    <row r="123" ht="15.75" customHeight="1">
      <c r="A123" s="78"/>
      <c r="B123" s="70">
        <v>117.0</v>
      </c>
      <c r="C123" s="71" t="str">
        <f t="shared" si="1"/>
        <v>Nhap_NganHang_117</v>
      </c>
      <c r="D123" s="72" t="s">
        <v>27</v>
      </c>
      <c r="E123" s="73" t="s">
        <v>32</v>
      </c>
      <c r="F123" s="73" t="str">
        <f>IFERROR(VLOOKUP($C123,'TCs for Feature'!$B$7:K278,6,FALSE),"No description")</f>
        <v>No description</v>
      </c>
      <c r="G123" s="73" t="str">
        <f>IFERROR(VLOOKUP($C$7,'TCs for Feature'!$B$7:M278,2,FALSE),"N/A")</f>
        <v>High</v>
      </c>
      <c r="H123" s="73"/>
      <c r="I123" s="73" t="str">
        <f>IFERROR(VLOOKUP($C123,'TCs for Feature'!$B$7:P278,4,FALSE),"N/A")</f>
        <v>N/A</v>
      </c>
      <c r="J123" s="74" t="str">
        <f>IFERROR(VLOOKUP(C123,'TCs for Feature'!$B$7:Q278,5,FALSE),"N/A")</f>
        <v>N/A</v>
      </c>
      <c r="K123" s="75"/>
      <c r="L123" s="6"/>
    </row>
    <row r="124" ht="15.75" customHeight="1">
      <c r="A124" s="78"/>
      <c r="B124" s="70">
        <v>118.0</v>
      </c>
      <c r="C124" s="71" t="str">
        <f t="shared" si="1"/>
        <v>Nhap_NganHang_118</v>
      </c>
      <c r="D124" s="72" t="s">
        <v>27</v>
      </c>
      <c r="E124" s="73" t="s">
        <v>32</v>
      </c>
      <c r="F124" s="73" t="str">
        <f>IFERROR(VLOOKUP($C124,'TCs for Feature'!$B$7:K278,6,FALSE),"No description")</f>
        <v>No description</v>
      </c>
      <c r="G124" s="73" t="str">
        <f>IFERROR(VLOOKUP($C$7,'TCs for Feature'!$B$7:M278,2,FALSE),"N/A")</f>
        <v>High</v>
      </c>
      <c r="H124" s="73"/>
      <c r="I124" s="73" t="str">
        <f>IFERROR(VLOOKUP($C124,'TCs for Feature'!$B$7:P278,4,FALSE),"N/A")</f>
        <v>N/A</v>
      </c>
      <c r="J124" s="74" t="str">
        <f>IFERROR(VLOOKUP(C124,'TCs for Feature'!$B$7:Q278,5,FALSE),"N/A")</f>
        <v>N/A</v>
      </c>
      <c r="K124" s="75"/>
      <c r="L124" s="6"/>
    </row>
    <row r="125" ht="15.75" customHeight="1">
      <c r="A125" s="78"/>
      <c r="B125" s="70">
        <v>119.0</v>
      </c>
      <c r="C125" s="71" t="str">
        <f t="shared" si="1"/>
        <v>Nhap_NganHang_119</v>
      </c>
      <c r="D125" s="72" t="s">
        <v>27</v>
      </c>
      <c r="E125" s="73" t="s">
        <v>32</v>
      </c>
      <c r="F125" s="73" t="str">
        <f>IFERROR(VLOOKUP($C125,'TCs for Feature'!$B$7:K278,6,FALSE),"No description")</f>
        <v>No description</v>
      </c>
      <c r="G125" s="73" t="str">
        <f>IFERROR(VLOOKUP($C$7,'TCs for Feature'!$B$7:M278,2,FALSE),"N/A")</f>
        <v>High</v>
      </c>
      <c r="H125" s="73"/>
      <c r="I125" s="73" t="str">
        <f>IFERROR(VLOOKUP($C125,'TCs for Feature'!$B$7:P278,4,FALSE),"N/A")</f>
        <v>N/A</v>
      </c>
      <c r="J125" s="74" t="str">
        <f>IFERROR(VLOOKUP(C125,'TCs for Feature'!$B$7:Q278,5,FALSE),"N/A")</f>
        <v>N/A</v>
      </c>
      <c r="K125" s="75"/>
      <c r="L125" s="6"/>
    </row>
    <row r="126" ht="15.75" customHeight="1">
      <c r="A126" s="78"/>
      <c r="B126" s="70">
        <v>120.0</v>
      </c>
      <c r="C126" s="71" t="str">
        <f t="shared" si="1"/>
        <v>Nhap_NganHang_120</v>
      </c>
      <c r="D126" s="72" t="s">
        <v>27</v>
      </c>
      <c r="E126" s="73" t="s">
        <v>32</v>
      </c>
      <c r="F126" s="73" t="str">
        <f>IFERROR(VLOOKUP($C126,'TCs for Feature'!$B$7:K278,6,FALSE),"No description")</f>
        <v>No description</v>
      </c>
      <c r="G126" s="73" t="str">
        <f>IFERROR(VLOOKUP($C$7,'TCs for Feature'!$B$7:M278,2,FALSE),"N/A")</f>
        <v>High</v>
      </c>
      <c r="H126" s="73"/>
      <c r="I126" s="73" t="str">
        <f>IFERROR(VLOOKUP($C126,'TCs for Feature'!$B$7:P278,4,FALSE),"N/A")</f>
        <v>N/A</v>
      </c>
      <c r="J126" s="74" t="str">
        <f>IFERROR(VLOOKUP(C126,'TCs for Feature'!$B$7:Q278,5,FALSE),"N/A")</f>
        <v>N/A</v>
      </c>
      <c r="K126" s="75"/>
      <c r="L126" s="6"/>
    </row>
    <row r="127" ht="15.75" customHeight="1">
      <c r="A127" s="78"/>
      <c r="B127" s="70">
        <v>121.0</v>
      </c>
      <c r="C127" s="71" t="str">
        <f t="shared" si="1"/>
        <v>Nhap_NganHang_121</v>
      </c>
      <c r="D127" s="72" t="s">
        <v>27</v>
      </c>
      <c r="E127" s="73" t="s">
        <v>32</v>
      </c>
      <c r="F127" s="73" t="str">
        <f>IFERROR(VLOOKUP($C127,'TCs for Feature'!$B$7:K278,6,FALSE),"No description")</f>
        <v>No description</v>
      </c>
      <c r="G127" s="73" t="str">
        <f>IFERROR(VLOOKUP($C$7,'TCs for Feature'!$B$7:M278,2,FALSE),"N/A")</f>
        <v>High</v>
      </c>
      <c r="H127" s="73" t="str">
        <f>IFERROR(VLOOKUP($C127,'TCs for Feature'!$B$7:M278,3,FALSE),"N/A")</f>
        <v>N/A</v>
      </c>
      <c r="I127" s="73" t="str">
        <f>IFERROR(VLOOKUP($C127,'TCs for Feature'!$B$7:P278,4,FALSE),"N/A")</f>
        <v>N/A</v>
      </c>
      <c r="J127" s="74" t="str">
        <f>IFERROR(VLOOKUP(C127,'TCs for Feature'!$B$7:Q278,5,FALSE),"N/A")</f>
        <v>N/A</v>
      </c>
      <c r="K127" s="85" t="str">
        <f>HYPERLINK("http://jira.hungdong.tech/browse/SST-2741","SST-2741")</f>
        <v>SST-2741</v>
      </c>
      <c r="L127" s="6"/>
    </row>
    <row r="128" ht="15.75" customHeight="1">
      <c r="A128" s="78"/>
      <c r="B128" s="70">
        <v>122.0</v>
      </c>
      <c r="C128" s="71" t="str">
        <f t="shared" si="1"/>
        <v>Nhap_Momo_122</v>
      </c>
      <c r="D128" s="72" t="s">
        <v>27</v>
      </c>
      <c r="E128" s="73" t="s">
        <v>33</v>
      </c>
      <c r="F128" s="73" t="str">
        <f>IFERROR(VLOOKUP($C128,'TCs for Feature'!$B$7:K278,6,FALSE),"No description")</f>
        <v>No description</v>
      </c>
      <c r="G128" s="73" t="str">
        <f>IFERROR(VLOOKUP($C$7,'TCs for Feature'!$B$7:M278,2,FALSE),"N/A")</f>
        <v>High</v>
      </c>
      <c r="H128" s="73" t="str">
        <f>IFERROR(VLOOKUP($C128,'TCs for Feature'!$B$7:M278,3,FALSE),"N/A")</f>
        <v>N/A</v>
      </c>
      <c r="I128" s="73" t="str">
        <f>IFERROR(VLOOKUP($C128,'TCs for Feature'!$B$7:P278,4,FALSE),"N/A")</f>
        <v>N/A</v>
      </c>
      <c r="J128" s="74" t="str">
        <f>IFERROR(VLOOKUP(C128,'TCs for Feature'!$B$7:Q278,5,FALSE),"N/A")</f>
        <v>N/A</v>
      </c>
      <c r="K128" s="86"/>
      <c r="L128" s="6"/>
    </row>
    <row r="129" ht="15.75" customHeight="1">
      <c r="A129" s="78"/>
      <c r="B129" s="70">
        <v>123.0</v>
      </c>
      <c r="C129" s="71" t="str">
        <f t="shared" si="1"/>
        <v>Nhap_Momo_123</v>
      </c>
      <c r="D129" s="72" t="s">
        <v>27</v>
      </c>
      <c r="E129" s="73" t="s">
        <v>33</v>
      </c>
      <c r="F129" s="73" t="str">
        <f>IFERROR(VLOOKUP($C129,'TCs for Feature'!$B$7:K278,6,FALSE),"No description")</f>
        <v>No description</v>
      </c>
      <c r="G129" s="73" t="str">
        <f>IFERROR(VLOOKUP($C$7,'TCs for Feature'!$B$7:M278,2,FALSE),"N/A")</f>
        <v>High</v>
      </c>
      <c r="H129" s="73" t="str">
        <f>IFERROR(VLOOKUP($C129,'TCs for Feature'!$B$7:M278,3,FALSE),"N/A")</f>
        <v>N/A</v>
      </c>
      <c r="I129" s="73" t="str">
        <f>IFERROR(VLOOKUP($C129,'TCs for Feature'!$B$7:P278,4,FALSE),"N/A")</f>
        <v>N/A</v>
      </c>
      <c r="J129" s="74" t="str">
        <f>IFERROR(VLOOKUP(C129,'TCs for Feature'!$B$7:Q278,5,FALSE),"N/A")</f>
        <v>N/A</v>
      </c>
      <c r="K129" s="75"/>
      <c r="L129" s="6"/>
    </row>
    <row r="130" ht="15.75" customHeight="1">
      <c r="A130" s="78"/>
      <c r="B130" s="70">
        <v>124.0</v>
      </c>
      <c r="C130" s="71" t="str">
        <f t="shared" si="1"/>
        <v>Nhap_Momo_124</v>
      </c>
      <c r="D130" s="72" t="s">
        <v>27</v>
      </c>
      <c r="E130" s="73" t="s">
        <v>33</v>
      </c>
      <c r="F130" s="73" t="str">
        <f>IFERROR(VLOOKUP($C130,'TCs for Feature'!$B$7:K278,6,FALSE),"No description")</f>
        <v>No description</v>
      </c>
      <c r="G130" s="73" t="str">
        <f>IFERROR(VLOOKUP($C$7,'TCs for Feature'!$B$7:M278,2,FALSE),"N/A")</f>
        <v>High</v>
      </c>
      <c r="H130" s="73" t="str">
        <f>IFERROR(VLOOKUP($C130,'TCs for Feature'!$B$7:M278,3,FALSE),"N/A")</f>
        <v>N/A</v>
      </c>
      <c r="I130" s="73" t="str">
        <f>IFERROR(VLOOKUP($C130,'TCs for Feature'!$B$7:P278,4,FALSE),"N/A")</f>
        <v>N/A</v>
      </c>
      <c r="J130" s="74" t="str">
        <f>IFERROR(VLOOKUP(C130,'TCs for Feature'!$B$7:Q278,5,FALSE),"N/A")</f>
        <v>N/A</v>
      </c>
      <c r="K130" s="75"/>
      <c r="L130" s="6"/>
    </row>
    <row r="131" ht="15.75" customHeight="1">
      <c r="A131" s="78"/>
      <c r="B131" s="70">
        <v>125.0</v>
      </c>
      <c r="C131" s="71" t="str">
        <f t="shared" si="1"/>
        <v>Nhap_Momo_125</v>
      </c>
      <c r="D131" s="72" t="s">
        <v>27</v>
      </c>
      <c r="E131" s="73" t="s">
        <v>33</v>
      </c>
      <c r="F131" s="73" t="str">
        <f>IFERROR(VLOOKUP($C131,'TCs for Feature'!$B$7:K278,6,FALSE),"No description")</f>
        <v>No description</v>
      </c>
      <c r="G131" s="73" t="str">
        <f>IFERROR(VLOOKUP($C$7,'TCs for Feature'!$B$7:M278,2,FALSE),"N/A")</f>
        <v>High</v>
      </c>
      <c r="H131" s="73" t="str">
        <f>IFERROR(VLOOKUP($C131,'TCs for Feature'!$B$7:M278,3,FALSE),"N/A")</f>
        <v>N/A</v>
      </c>
      <c r="I131" s="73" t="str">
        <f>IFERROR(VLOOKUP($C131,'TCs for Feature'!$B$7:P278,4,FALSE),"N/A")</f>
        <v>N/A</v>
      </c>
      <c r="J131" s="74" t="str">
        <f>IFERROR(VLOOKUP(C131,'TCs for Feature'!$B$7:Q278,5,FALSE),"N/A")</f>
        <v>N/A</v>
      </c>
      <c r="K131" s="75"/>
      <c r="L131" s="6"/>
    </row>
    <row r="132" ht="15.75" customHeight="1">
      <c r="A132" s="78"/>
      <c r="B132" s="70">
        <v>126.0</v>
      </c>
      <c r="C132" s="71" t="str">
        <f t="shared" si="1"/>
        <v>Nhap_Momo_126</v>
      </c>
      <c r="D132" s="72" t="s">
        <v>27</v>
      </c>
      <c r="E132" s="73" t="s">
        <v>33</v>
      </c>
      <c r="F132" s="73" t="str">
        <f>IFERROR(VLOOKUP($C132,'TCs for Feature'!$B$7:K278,6,FALSE),"No description")</f>
        <v>No description</v>
      </c>
      <c r="G132" s="73" t="str">
        <f>IFERROR(VLOOKUP($C$7,'TCs for Feature'!$B$7:M278,2,FALSE),"N/A")</f>
        <v>High</v>
      </c>
      <c r="H132" s="73" t="str">
        <f>IFERROR(VLOOKUP($C132,'TCs for Feature'!$B$7:M278,3,FALSE),"N/A")</f>
        <v>N/A</v>
      </c>
      <c r="I132" s="73" t="str">
        <f>IFERROR(VLOOKUP($C132,'TCs for Feature'!$B$7:P278,4,FALSE),"N/A")</f>
        <v>N/A</v>
      </c>
      <c r="J132" s="74" t="str">
        <f>IFERROR(VLOOKUP(C132,'TCs for Feature'!$B$7:Q278,5,FALSE),"N/A")</f>
        <v>N/A</v>
      </c>
      <c r="K132" s="87" t="str">
        <f>HYPERLINK("http://jira.hungdong.tech/browse/SST-2752","SST-2752")</f>
        <v>SST-2752</v>
      </c>
      <c r="L132" s="6"/>
    </row>
    <row r="133" ht="15.75" customHeight="1">
      <c r="A133" s="78"/>
      <c r="B133" s="70">
        <v>127.0</v>
      </c>
      <c r="C133" s="71" t="str">
        <f t="shared" si="1"/>
        <v>Nhap_Momo_127</v>
      </c>
      <c r="D133" s="72" t="s">
        <v>27</v>
      </c>
      <c r="E133" s="73" t="s">
        <v>33</v>
      </c>
      <c r="F133" s="73" t="str">
        <f>IFERROR(VLOOKUP($C133,'TCs for Feature'!$B$7:K278,6,FALSE),"No description")</f>
        <v>No description</v>
      </c>
      <c r="G133" s="73" t="str">
        <f>IFERROR(VLOOKUP($C$7,'TCs for Feature'!$B$7:M278,2,FALSE),"N/A")</f>
        <v>High</v>
      </c>
      <c r="H133" s="73" t="str">
        <f>IFERROR(VLOOKUP($C133,'TCs for Feature'!$B$7:M278,3,FALSE),"N/A")</f>
        <v>N/A</v>
      </c>
      <c r="I133" s="73" t="str">
        <f>IFERROR(VLOOKUP($C133,'TCs for Feature'!$B$7:P278,4,FALSE),"N/A")</f>
        <v>N/A</v>
      </c>
      <c r="J133" s="74" t="str">
        <f>IFERROR(VLOOKUP(C133,'TCs for Feature'!$B$7:Q278,5,FALSE),"N/A")</f>
        <v>N/A</v>
      </c>
      <c r="K133" s="85" t="str">
        <f>HYPERLINK("http://jira.hungdong.tech/browse/SST-2745","SST-2745")</f>
        <v>SST-2745</v>
      </c>
      <c r="L133" s="6"/>
    </row>
    <row r="134" ht="15.75" customHeight="1">
      <c r="A134" s="78"/>
      <c r="B134" s="70">
        <v>128.0</v>
      </c>
      <c r="C134" s="71" t="str">
        <f t="shared" si="1"/>
        <v>Nhap_Momo_128</v>
      </c>
      <c r="D134" s="72" t="s">
        <v>27</v>
      </c>
      <c r="E134" s="73" t="s">
        <v>33</v>
      </c>
      <c r="F134" s="73" t="str">
        <f>IFERROR(VLOOKUP($C134,'TCs for Feature'!$B$7:K278,6,FALSE),"No description")</f>
        <v>No description</v>
      </c>
      <c r="G134" s="73" t="str">
        <f>IFERROR(VLOOKUP($C$7,'TCs for Feature'!$B$7:M278,2,FALSE),"N/A")</f>
        <v>High</v>
      </c>
      <c r="H134" s="73" t="str">
        <f>IFERROR(VLOOKUP($C134,'TCs for Feature'!$B$7:M278,3,FALSE),"N/A")</f>
        <v>N/A</v>
      </c>
      <c r="I134" s="73" t="str">
        <f>IFERROR(VLOOKUP($C134,'TCs for Feature'!$B$7:P278,4,FALSE),"N/A")</f>
        <v>N/A</v>
      </c>
      <c r="J134" s="74" t="str">
        <f>IFERROR(VLOOKUP(C134,'TCs for Feature'!$B$7:Q278,5,FALSE),"N/A")</f>
        <v>N/A</v>
      </c>
      <c r="K134" s="75"/>
      <c r="L134" s="6"/>
    </row>
    <row r="135" ht="15.75" customHeight="1">
      <c r="A135" s="78"/>
      <c r="B135" s="70">
        <v>129.0</v>
      </c>
      <c r="C135" s="71" t="str">
        <f t="shared" si="1"/>
        <v>Nhap_Momo_129</v>
      </c>
      <c r="D135" s="72" t="s">
        <v>27</v>
      </c>
      <c r="E135" s="73" t="s">
        <v>33</v>
      </c>
      <c r="F135" s="73" t="str">
        <f>IFERROR(VLOOKUP($C135,'TCs for Feature'!$B$7:K278,6,FALSE),"No description")</f>
        <v>No description</v>
      </c>
      <c r="G135" s="73" t="str">
        <f>IFERROR(VLOOKUP($C$7,'TCs for Feature'!$B$7:M278,2,FALSE),"N/A")</f>
        <v>High</v>
      </c>
      <c r="H135" s="73" t="str">
        <f>IFERROR(VLOOKUP($C135,'TCs for Feature'!$B$7:M278,3,FALSE),"N/A")</f>
        <v>N/A</v>
      </c>
      <c r="I135" s="73" t="str">
        <f>IFERROR(VLOOKUP($C135,'TCs for Feature'!$B$7:P278,4,FALSE),"N/A")</f>
        <v>N/A</v>
      </c>
      <c r="J135" s="74" t="str">
        <f>IFERROR(VLOOKUP(C135,'TCs for Feature'!$B$7:Q278,5,FALSE),"N/A")</f>
        <v>N/A</v>
      </c>
      <c r="K135" s="87" t="str">
        <f>HYPERLINK("http://jira.hungdong.tech/browse/SST-2752","SST-2752")</f>
        <v>SST-2752</v>
      </c>
      <c r="L135" s="6"/>
    </row>
    <row r="136" ht="15.75" customHeight="1">
      <c r="A136" s="78"/>
      <c r="B136" s="70">
        <v>130.0</v>
      </c>
      <c r="C136" s="71" t="str">
        <f t="shared" si="1"/>
        <v>Nhap_Momo_130</v>
      </c>
      <c r="D136" s="72" t="s">
        <v>27</v>
      </c>
      <c r="E136" s="73" t="s">
        <v>33</v>
      </c>
      <c r="F136" s="73" t="str">
        <f>IFERROR(VLOOKUP($C136,'TCs for Feature'!$B$7:K278,6,FALSE),"No description")</f>
        <v>No description</v>
      </c>
      <c r="G136" s="73" t="str">
        <f>IFERROR(VLOOKUP($C$7,'TCs for Feature'!$B$7:M278,2,FALSE),"N/A")</f>
        <v>High</v>
      </c>
      <c r="H136" s="73" t="str">
        <f>IFERROR(VLOOKUP($C136,'TCs for Feature'!$B$7:M278,3,FALSE),"N/A")</f>
        <v>N/A</v>
      </c>
      <c r="I136" s="73" t="str">
        <f>IFERROR(VLOOKUP($C136,'TCs for Feature'!$B$7:P278,4,FALSE),"N/A")</f>
        <v>N/A</v>
      </c>
      <c r="J136" s="74" t="str">
        <f>IFERROR(VLOOKUP(C136,'TCs for Feature'!$B$7:Q278,5,FALSE),"N/A")</f>
        <v>N/A</v>
      </c>
      <c r="K136" s="85" t="str">
        <f>HYPERLINK("http://jira.hungdong.tech/browse/SST-2745","SST-2745")</f>
        <v>SST-2745</v>
      </c>
      <c r="L136" s="6"/>
    </row>
    <row r="137" ht="15.75" customHeight="1">
      <c r="A137" s="78"/>
      <c r="B137" s="70">
        <v>131.0</v>
      </c>
      <c r="C137" s="71" t="str">
        <f t="shared" si="1"/>
        <v>Nhap_Momo_131</v>
      </c>
      <c r="D137" s="72" t="s">
        <v>27</v>
      </c>
      <c r="E137" s="73" t="s">
        <v>33</v>
      </c>
      <c r="F137" s="73" t="str">
        <f>IFERROR(VLOOKUP($C137,'TCs for Feature'!$B$7:K278,6,FALSE),"No description")</f>
        <v>No description</v>
      </c>
      <c r="G137" s="73" t="str">
        <f>IFERROR(VLOOKUP($C$7,'TCs for Feature'!$B$7:M278,2,FALSE),"N/A")</f>
        <v>High</v>
      </c>
      <c r="H137" s="73" t="str">
        <f>IFERROR(VLOOKUP($C137,'TCs for Feature'!$B$7:M278,3,FALSE),"N/A")</f>
        <v>N/A</v>
      </c>
      <c r="I137" s="73" t="str">
        <f>IFERROR(VLOOKUP($C137,'TCs for Feature'!$B$7:P278,4,FALSE),"N/A")</f>
        <v>N/A</v>
      </c>
      <c r="J137" s="74" t="str">
        <f>IFERROR(VLOOKUP(C137,'TCs for Feature'!$B$7:Q278,5,FALSE),"N/A")</f>
        <v>N/A</v>
      </c>
      <c r="K137" s="75"/>
      <c r="L137" s="6"/>
    </row>
    <row r="138" ht="15.75" customHeight="1">
      <c r="A138" s="78"/>
      <c r="B138" s="70">
        <v>132.0</v>
      </c>
      <c r="C138" s="71" t="str">
        <f t="shared" si="1"/>
        <v>Nhap_Momo_132</v>
      </c>
      <c r="D138" s="72" t="s">
        <v>27</v>
      </c>
      <c r="E138" s="73" t="s">
        <v>33</v>
      </c>
      <c r="F138" s="73" t="str">
        <f>IFERROR(VLOOKUP($C138,'TCs for Feature'!$B$7:K278,6,FALSE),"No description")</f>
        <v>No description</v>
      </c>
      <c r="G138" s="73" t="str">
        <f>IFERROR(VLOOKUP($C$7,'TCs for Feature'!$B$7:M278,2,FALSE),"N/A")</f>
        <v>High</v>
      </c>
      <c r="H138" s="73" t="str">
        <f>IFERROR(VLOOKUP($C138,'TCs for Feature'!$B$7:M278,3,FALSE),"N/A")</f>
        <v>N/A</v>
      </c>
      <c r="I138" s="73" t="str">
        <f>IFERROR(VLOOKUP($C138,'TCs for Feature'!$B$7:P278,4,FALSE),"N/A")</f>
        <v>N/A</v>
      </c>
      <c r="J138" s="74" t="str">
        <f>IFERROR(VLOOKUP(C138,'TCs for Feature'!$B$7:Q278,5,FALSE),"N/A")</f>
        <v>N/A</v>
      </c>
      <c r="K138" s="75" t="s">
        <v>62</v>
      </c>
      <c r="L138" s="6"/>
    </row>
    <row r="139" ht="15.75" customHeight="1">
      <c r="A139" s="78"/>
      <c r="B139" s="70">
        <v>133.0</v>
      </c>
      <c r="C139" s="71" t="str">
        <f t="shared" si="1"/>
        <v>Nhap_Momo_133</v>
      </c>
      <c r="D139" s="72" t="s">
        <v>27</v>
      </c>
      <c r="E139" s="73" t="s">
        <v>33</v>
      </c>
      <c r="F139" s="73" t="str">
        <f>IFERROR(VLOOKUP($C139,'TCs for Feature'!$B$7:K278,6,FALSE),"No description")</f>
        <v>No description</v>
      </c>
      <c r="G139" s="73" t="str">
        <f>IFERROR(VLOOKUP($C$7,'TCs for Feature'!$B$7:M278,2,FALSE),"N/A")</f>
        <v>High</v>
      </c>
      <c r="H139" s="73" t="str">
        <f>IFERROR(VLOOKUP($C139,'TCs for Feature'!$B$7:M278,3,FALSE),"N/A")</f>
        <v>N/A</v>
      </c>
      <c r="I139" s="73" t="str">
        <f>IFERROR(VLOOKUP($C139,'TCs for Feature'!$B$7:P278,4,FALSE),"N/A")</f>
        <v>N/A</v>
      </c>
      <c r="J139" s="74" t="str">
        <f>IFERROR(VLOOKUP(C139,'TCs for Feature'!$B$7:Q278,5,FALSE),"N/A")</f>
        <v>N/A</v>
      </c>
      <c r="K139" s="75"/>
      <c r="L139" s="6"/>
    </row>
    <row r="140" ht="15.75" customHeight="1">
      <c r="A140" s="78"/>
      <c r="B140" s="70">
        <v>134.0</v>
      </c>
      <c r="C140" s="71" t="str">
        <f t="shared" si="1"/>
        <v>Nhap_Momo_134</v>
      </c>
      <c r="D140" s="72" t="s">
        <v>27</v>
      </c>
      <c r="E140" s="73" t="s">
        <v>33</v>
      </c>
      <c r="F140" s="73" t="str">
        <f>IFERROR(VLOOKUP($C140,'TCs for Feature'!$B$7:K278,6,FALSE),"No description")</f>
        <v>No description</v>
      </c>
      <c r="G140" s="73" t="str">
        <f>IFERROR(VLOOKUP($C$7,'TCs for Feature'!$B$7:M278,2,FALSE),"N/A")</f>
        <v>High</v>
      </c>
      <c r="H140" s="73" t="str">
        <f>IFERROR(VLOOKUP($C140,'TCs for Feature'!$B$7:M278,3,FALSE),"N/A")</f>
        <v>N/A</v>
      </c>
      <c r="I140" s="73" t="str">
        <f>IFERROR(VLOOKUP($C140,'TCs for Feature'!$B$7:P278,4,FALSE),"N/A")</f>
        <v>N/A</v>
      </c>
      <c r="J140" s="74" t="str">
        <f>IFERROR(VLOOKUP(C140,'TCs for Feature'!$B$7:Q278,5,FALSE),"N/A")</f>
        <v>N/A</v>
      </c>
      <c r="K140" s="85" t="str">
        <f t="shared" ref="K140:K142" si="4">HYPERLINK("http://jira.hungdong.tech/browse/SST-2748","SST-2748")</f>
        <v>SST-2748</v>
      </c>
      <c r="L140" s="6"/>
    </row>
    <row r="141" ht="15.75" customHeight="1">
      <c r="A141" s="78"/>
      <c r="B141" s="70">
        <v>135.0</v>
      </c>
      <c r="C141" s="71" t="str">
        <f t="shared" si="1"/>
        <v>Nhap_Momo_135</v>
      </c>
      <c r="D141" s="72" t="s">
        <v>27</v>
      </c>
      <c r="E141" s="73" t="s">
        <v>33</v>
      </c>
      <c r="F141" s="73" t="str">
        <f>IFERROR(VLOOKUP($C141,'TCs for Feature'!$B$7:K278,6,FALSE),"No description")</f>
        <v>No description</v>
      </c>
      <c r="G141" s="73" t="str">
        <f>IFERROR(VLOOKUP($C$7,'TCs for Feature'!$B$7:M278,2,FALSE),"N/A")</f>
        <v>High</v>
      </c>
      <c r="H141" s="73" t="str">
        <f>IFERROR(VLOOKUP($C141,'TCs for Feature'!$B$7:M278,3,FALSE),"N/A")</f>
        <v>N/A</v>
      </c>
      <c r="I141" s="73" t="str">
        <f>IFERROR(VLOOKUP($C141,'TCs for Feature'!$B$7:P278,4,FALSE),"N/A")</f>
        <v>N/A</v>
      </c>
      <c r="J141" s="74" t="str">
        <f>IFERROR(VLOOKUP(C141,'TCs for Feature'!$B$7:Q278,5,FALSE),"N/A")</f>
        <v>N/A</v>
      </c>
      <c r="K141" s="85" t="str">
        <f t="shared" si="4"/>
        <v>SST-2748</v>
      </c>
      <c r="L141" s="6"/>
    </row>
    <row r="142" ht="15.75" customHeight="1">
      <c r="A142" s="78"/>
      <c r="B142" s="70">
        <v>136.0</v>
      </c>
      <c r="C142" s="71" t="str">
        <f t="shared" si="1"/>
        <v>Nhap_Momo_136</v>
      </c>
      <c r="D142" s="72" t="s">
        <v>27</v>
      </c>
      <c r="E142" s="73" t="s">
        <v>33</v>
      </c>
      <c r="F142" s="73" t="str">
        <f>IFERROR(VLOOKUP($C142,'TCs for Feature'!$B$7:K278,6,FALSE),"No description")</f>
        <v>No description</v>
      </c>
      <c r="G142" s="73" t="str">
        <f>IFERROR(VLOOKUP($C$7,'TCs for Feature'!$B$7:M278,2,FALSE),"N/A")</f>
        <v>High</v>
      </c>
      <c r="H142" s="73" t="str">
        <f>IFERROR(VLOOKUP($C142,'TCs for Feature'!$B$7:M278,3,FALSE),"N/A")</f>
        <v>N/A</v>
      </c>
      <c r="I142" s="73" t="str">
        <f>IFERROR(VLOOKUP($C142,'TCs for Feature'!$B$7:P278,4,FALSE),"N/A")</f>
        <v>N/A</v>
      </c>
      <c r="J142" s="74" t="str">
        <f>IFERROR(VLOOKUP(C142,'TCs for Feature'!$B$7:Q278,5,FALSE),"N/A")</f>
        <v>N/A</v>
      </c>
      <c r="K142" s="85" t="str">
        <f t="shared" si="4"/>
        <v>SST-2748</v>
      </c>
      <c r="L142" s="6"/>
    </row>
    <row r="143" ht="15.75" customHeight="1">
      <c r="A143" s="78"/>
      <c r="B143" s="70">
        <v>137.0</v>
      </c>
      <c r="C143" s="71" t="str">
        <f t="shared" si="1"/>
        <v>Nhap_Momo_137</v>
      </c>
      <c r="D143" s="72" t="s">
        <v>27</v>
      </c>
      <c r="E143" s="73" t="s">
        <v>33</v>
      </c>
      <c r="F143" s="73" t="str">
        <f>IFERROR(VLOOKUP($C143,'TCs for Feature'!$B$7:K278,6,FALSE),"No description")</f>
        <v>No description</v>
      </c>
      <c r="G143" s="73" t="str">
        <f>IFERROR(VLOOKUP($C$7,'TCs for Feature'!$B$7:M278,2,FALSE),"N/A")</f>
        <v>High</v>
      </c>
      <c r="H143" s="73" t="str">
        <f>IFERROR(VLOOKUP($C143,'TCs for Feature'!$B$7:M278,3,FALSE),"N/A")</f>
        <v>N/A</v>
      </c>
      <c r="I143" s="73" t="str">
        <f>IFERROR(VLOOKUP($C143,'TCs for Feature'!$B$7:P278,4,FALSE),"N/A")</f>
        <v>N/A</v>
      </c>
      <c r="J143" s="74" t="str">
        <f>IFERROR(VLOOKUP(C143,'TCs for Feature'!$B$7:Q278,5,FALSE),"N/A")</f>
        <v>N/A</v>
      </c>
      <c r="K143" s="75"/>
      <c r="L143" s="6"/>
    </row>
    <row r="144" ht="15.75" customHeight="1">
      <c r="A144" s="78"/>
      <c r="B144" s="70">
        <v>138.0</v>
      </c>
      <c r="C144" s="71" t="str">
        <f t="shared" si="1"/>
        <v>Nhap_Momo_138</v>
      </c>
      <c r="D144" s="72" t="s">
        <v>27</v>
      </c>
      <c r="E144" s="73" t="s">
        <v>33</v>
      </c>
      <c r="F144" s="73" t="str">
        <f>IFERROR(VLOOKUP($C144,'TCs for Feature'!$B$7:K278,6,FALSE),"No description")</f>
        <v>No description</v>
      </c>
      <c r="G144" s="73" t="str">
        <f>IFERROR(VLOOKUP($C$7,'TCs for Feature'!$B$7:M278,2,FALSE),"N/A")</f>
        <v>High</v>
      </c>
      <c r="H144" s="73" t="str">
        <f>IFERROR(VLOOKUP($C144,'TCs for Feature'!$B$7:M278,3,FALSE),"N/A")</f>
        <v>N/A</v>
      </c>
      <c r="I144" s="73" t="str">
        <f>IFERROR(VLOOKUP($C144,'TCs for Feature'!$B$7:P278,4,FALSE),"N/A")</f>
        <v>N/A</v>
      </c>
      <c r="J144" s="74" t="str">
        <f>IFERROR(VLOOKUP(C144,'TCs for Feature'!$B$7:Q278,5,FALSE),"N/A")</f>
        <v>N/A</v>
      </c>
      <c r="K144" s="75"/>
      <c r="L144" s="6"/>
    </row>
    <row r="145" ht="15.75" customHeight="1">
      <c r="A145" s="78"/>
      <c r="B145" s="70">
        <v>139.0</v>
      </c>
      <c r="C145" s="71" t="str">
        <f t="shared" si="1"/>
        <v>Nhap_Momo_139</v>
      </c>
      <c r="D145" s="72" t="s">
        <v>27</v>
      </c>
      <c r="E145" s="73" t="s">
        <v>33</v>
      </c>
      <c r="F145" s="73" t="str">
        <f>IFERROR(VLOOKUP($C145,'TCs for Feature'!$B$7:K278,6,FALSE),"No description")</f>
        <v>No description</v>
      </c>
      <c r="G145" s="73" t="str">
        <f>IFERROR(VLOOKUP($C$7,'TCs for Feature'!$B$7:M278,2,FALSE),"N/A")</f>
        <v>High</v>
      </c>
      <c r="H145" s="73" t="str">
        <f>IFERROR(VLOOKUP($C145,'TCs for Feature'!$B$7:M278,3,FALSE),"N/A")</f>
        <v>N/A</v>
      </c>
      <c r="I145" s="73" t="str">
        <f>IFERROR(VLOOKUP($C145,'TCs for Feature'!$B$7:P278,4,FALSE),"N/A")</f>
        <v>N/A</v>
      </c>
      <c r="J145" s="74" t="str">
        <f>IFERROR(VLOOKUP(C145,'TCs for Feature'!$B$7:Q278,5,FALSE),"N/A")</f>
        <v>N/A</v>
      </c>
      <c r="K145" s="75"/>
      <c r="L145" s="6"/>
    </row>
    <row r="146" ht="15.75" customHeight="1">
      <c r="A146" s="78"/>
      <c r="B146" s="70">
        <v>140.0</v>
      </c>
      <c r="C146" s="71" t="str">
        <f t="shared" si="1"/>
        <v>Nhap_Momo_140</v>
      </c>
      <c r="D146" s="72" t="s">
        <v>27</v>
      </c>
      <c r="E146" s="73" t="s">
        <v>33</v>
      </c>
      <c r="F146" s="73" t="str">
        <f>IFERROR(VLOOKUP($C146,'TCs for Feature'!$B$7:K278,6,FALSE),"No description")</f>
        <v>No description</v>
      </c>
      <c r="G146" s="73" t="str">
        <f>IFERROR(VLOOKUP($C$7,'TCs for Feature'!$B$7:M278,2,FALSE),"N/A")</f>
        <v>High</v>
      </c>
      <c r="H146" s="73" t="str">
        <f>IFERROR(VLOOKUP($C146,'TCs for Feature'!$B$7:M278,3,FALSE),"N/A")</f>
        <v>N/A</v>
      </c>
      <c r="I146" s="73" t="str">
        <f>IFERROR(VLOOKUP($C146,'TCs for Feature'!$B$7:P278,4,FALSE),"N/A")</f>
        <v>N/A</v>
      </c>
      <c r="J146" s="74" t="str">
        <f>IFERROR(VLOOKUP(C146,'TCs for Feature'!$B$7:Q278,5,FALSE),"N/A")</f>
        <v>N/A</v>
      </c>
      <c r="K146" s="75"/>
      <c r="L146" s="6"/>
    </row>
    <row r="147" ht="15.75" customHeight="1">
      <c r="A147" s="78"/>
      <c r="B147" s="70">
        <v>141.0</v>
      </c>
      <c r="C147" s="71" t="str">
        <f t="shared" si="1"/>
        <v>Nhap_Momo_141</v>
      </c>
      <c r="D147" s="72" t="s">
        <v>27</v>
      </c>
      <c r="E147" s="73" t="s">
        <v>33</v>
      </c>
      <c r="F147" s="73" t="str">
        <f>IFERROR(VLOOKUP($C147,'TCs for Feature'!$B$7:K278,6,FALSE),"No description")</f>
        <v>No description</v>
      </c>
      <c r="G147" s="73" t="str">
        <f>IFERROR(VLOOKUP($C$7,'TCs for Feature'!$B$7:M278,2,FALSE),"N/A")</f>
        <v>High</v>
      </c>
      <c r="H147" s="73" t="str">
        <f>IFERROR(VLOOKUP($C147,'TCs for Feature'!$B$7:M278,3,FALSE),"N/A")</f>
        <v>N/A</v>
      </c>
      <c r="I147" s="73" t="str">
        <f>IFERROR(VLOOKUP($C147,'TCs for Feature'!$B$7:P278,4,FALSE),"N/A")</f>
        <v>N/A</v>
      </c>
      <c r="J147" s="74" t="str">
        <f>IFERROR(VLOOKUP(C147,'TCs for Feature'!$B$7:Q278,5,FALSE),"N/A")</f>
        <v>N/A</v>
      </c>
      <c r="K147" s="75"/>
      <c r="L147" s="6"/>
    </row>
    <row r="148" ht="15.75" customHeight="1">
      <c r="A148" s="78"/>
      <c r="B148" s="70">
        <v>142.0</v>
      </c>
      <c r="C148" s="71" t="str">
        <f t="shared" si="1"/>
        <v>Nhap_Momo_142</v>
      </c>
      <c r="D148" s="72" t="s">
        <v>27</v>
      </c>
      <c r="E148" s="73" t="s">
        <v>33</v>
      </c>
      <c r="F148" s="73" t="str">
        <f>IFERROR(VLOOKUP($C148,'TCs for Feature'!$B$7:K278,6,FALSE),"No description")</f>
        <v>No description</v>
      </c>
      <c r="G148" s="73" t="str">
        <f>IFERROR(VLOOKUP($C$7,'TCs for Feature'!$B$7:M278,2,FALSE),"N/A")</f>
        <v>High</v>
      </c>
      <c r="H148" s="73" t="str">
        <f>IFERROR(VLOOKUP($C148,'TCs for Feature'!$B$7:M278,3,FALSE),"N/A")</f>
        <v>N/A</v>
      </c>
      <c r="I148" s="73" t="str">
        <f>IFERROR(VLOOKUP($C148,'TCs for Feature'!$B$7:P278,4,FALSE),"N/A")</f>
        <v>N/A</v>
      </c>
      <c r="J148" s="74" t="str">
        <f>IFERROR(VLOOKUP(C148,'TCs for Feature'!$B$7:Q278,5,FALSE),"N/A")</f>
        <v>N/A</v>
      </c>
      <c r="K148" s="75"/>
      <c r="L148" s="6"/>
    </row>
    <row r="149" ht="15.75" customHeight="1">
      <c r="A149" s="78"/>
      <c r="B149" s="70">
        <v>143.0</v>
      </c>
      <c r="C149" s="71" t="str">
        <f t="shared" si="1"/>
        <v>Nhap_Momo_143</v>
      </c>
      <c r="D149" s="72" t="s">
        <v>27</v>
      </c>
      <c r="E149" s="73" t="s">
        <v>33</v>
      </c>
      <c r="F149" s="73" t="str">
        <f>IFERROR(VLOOKUP($C149,'TCs for Feature'!$B$7:K278,6,FALSE),"No description")</f>
        <v>No description</v>
      </c>
      <c r="G149" s="73" t="str">
        <f>IFERROR(VLOOKUP($C$7,'TCs for Feature'!$B$7:M278,2,FALSE),"N/A")</f>
        <v>High</v>
      </c>
      <c r="H149" s="73" t="str">
        <f>IFERROR(VLOOKUP($C149,'TCs for Feature'!$B$7:M278,3,FALSE),"N/A")</f>
        <v>N/A</v>
      </c>
      <c r="I149" s="73" t="str">
        <f>IFERROR(VLOOKUP($C149,'TCs for Feature'!$B$7:P278,4,FALSE),"N/A")</f>
        <v>N/A</v>
      </c>
      <c r="J149" s="74" t="str">
        <f>IFERROR(VLOOKUP(C149,'TCs for Feature'!$B$7:Q278,5,FALSE),"N/A")</f>
        <v>N/A</v>
      </c>
      <c r="K149" s="75"/>
      <c r="L149" s="6"/>
    </row>
    <row r="150" ht="15.75" customHeight="1">
      <c r="A150" s="78"/>
      <c r="B150" s="70">
        <v>144.0</v>
      </c>
      <c r="C150" s="71" t="str">
        <f t="shared" si="1"/>
        <v>Nhap_Momo_144</v>
      </c>
      <c r="D150" s="72" t="s">
        <v>27</v>
      </c>
      <c r="E150" s="73" t="s">
        <v>33</v>
      </c>
      <c r="F150" s="73" t="str">
        <f>IFERROR(VLOOKUP($C150,'TCs for Feature'!$B$7:K278,6,FALSE),"No description")</f>
        <v>No description</v>
      </c>
      <c r="G150" s="73" t="str">
        <f>IFERROR(VLOOKUP($C$7,'TCs for Feature'!$B$7:M278,2,FALSE),"N/A")</f>
        <v>High</v>
      </c>
      <c r="H150" s="73" t="str">
        <f>IFERROR(VLOOKUP($C150,'TCs for Feature'!$B$7:M278,3,FALSE),"N/A")</f>
        <v>N/A</v>
      </c>
      <c r="I150" s="73" t="str">
        <f>IFERROR(VLOOKUP($C150,'TCs for Feature'!$B$7:P278,4,FALSE),"N/A")</f>
        <v>N/A</v>
      </c>
      <c r="J150" s="74" t="str">
        <f>IFERROR(VLOOKUP(C150,'TCs for Feature'!$B$7:Q278,5,FALSE),"N/A")</f>
        <v>N/A</v>
      </c>
      <c r="K150" s="75"/>
      <c r="L150" s="6"/>
    </row>
    <row r="151" ht="15.75" customHeight="1">
      <c r="A151" s="78"/>
      <c r="B151" s="70">
        <v>145.0</v>
      </c>
      <c r="C151" s="71" t="str">
        <f t="shared" si="1"/>
        <v>Nhap_Momo_145</v>
      </c>
      <c r="D151" s="72" t="s">
        <v>27</v>
      </c>
      <c r="E151" s="73" t="s">
        <v>33</v>
      </c>
      <c r="F151" s="73" t="str">
        <f>IFERROR(VLOOKUP($C151,'TCs for Feature'!$B$7:K278,6,FALSE),"No description")</f>
        <v>No description</v>
      </c>
      <c r="G151" s="73" t="str">
        <f>IFERROR(VLOOKUP($C$7,'TCs for Feature'!$B$7:M278,2,FALSE),"N/A")</f>
        <v>High</v>
      </c>
      <c r="H151" s="73" t="str">
        <f>IFERROR(VLOOKUP($C151,'TCs for Feature'!$B$7:M278,3,FALSE),"N/A")</f>
        <v>N/A</v>
      </c>
      <c r="I151" s="73" t="str">
        <f>IFERROR(VLOOKUP($C151,'TCs for Feature'!$B$7:P278,4,FALSE),"N/A")</f>
        <v>N/A</v>
      </c>
      <c r="J151" s="74" t="str">
        <f>IFERROR(VLOOKUP(C151,'TCs for Feature'!$B$7:Q278,5,FALSE),"N/A")</f>
        <v>N/A</v>
      </c>
      <c r="K151" s="75"/>
      <c r="L151" s="6"/>
    </row>
    <row r="152" ht="15.75" customHeight="1">
      <c r="A152" s="78"/>
      <c r="B152" s="70">
        <v>146.0</v>
      </c>
      <c r="C152" s="71" t="str">
        <f t="shared" si="1"/>
        <v>Nhap_Momo_146</v>
      </c>
      <c r="D152" s="72" t="s">
        <v>27</v>
      </c>
      <c r="E152" s="73" t="s">
        <v>33</v>
      </c>
      <c r="F152" s="73" t="str">
        <f>IFERROR(VLOOKUP($C152,'TCs for Feature'!$B$7:K278,6,FALSE),"No description")</f>
        <v>No description</v>
      </c>
      <c r="G152" s="73" t="str">
        <f>IFERROR(VLOOKUP($C$7,'TCs for Feature'!$B$7:M278,2,FALSE),"N/A")</f>
        <v>High</v>
      </c>
      <c r="H152" s="73" t="str">
        <f>IFERROR(VLOOKUP($C152,'TCs for Feature'!$B$7:M278,3,FALSE),"N/A")</f>
        <v>N/A</v>
      </c>
      <c r="I152" s="73" t="str">
        <f>IFERROR(VLOOKUP($C152,'TCs for Feature'!$B$7:P278,4,FALSE),"N/A")</f>
        <v>N/A</v>
      </c>
      <c r="J152" s="74" t="str">
        <f>IFERROR(VLOOKUP(C152,'TCs for Feature'!$B$7:Q278,5,FALSE),"N/A")</f>
        <v>N/A</v>
      </c>
      <c r="K152" s="73"/>
      <c r="L152" s="6"/>
    </row>
    <row r="153" ht="15.75" customHeight="1">
      <c r="A153" s="78"/>
      <c r="B153" s="70">
        <v>147.0</v>
      </c>
      <c r="C153" s="71" t="str">
        <f t="shared" si="1"/>
        <v>Nhap_Momo_147</v>
      </c>
      <c r="D153" s="72" t="s">
        <v>27</v>
      </c>
      <c r="E153" s="73" t="s">
        <v>33</v>
      </c>
      <c r="F153" s="73" t="str">
        <f>IFERROR(VLOOKUP($C153,'TCs for Feature'!$B$7:K278,6,FALSE),"No description")</f>
        <v>No description</v>
      </c>
      <c r="G153" s="73" t="str">
        <f>IFERROR(VLOOKUP($C$7,'TCs for Feature'!$B$7:M278,2,FALSE),"N/A")</f>
        <v>High</v>
      </c>
      <c r="H153" s="73" t="str">
        <f>IFERROR(VLOOKUP($C153,'TCs for Feature'!$B$7:M278,3,FALSE),"N/A")</f>
        <v>N/A</v>
      </c>
      <c r="I153" s="73" t="str">
        <f>IFERROR(VLOOKUP($C153,'TCs for Feature'!$B$7:P278,4,FALSE),"N/A")</f>
        <v>N/A</v>
      </c>
      <c r="J153" s="74" t="str">
        <f>IFERROR(VLOOKUP(C153,'TCs for Feature'!$B$7:Q278,5,FALSE),"N/A")</f>
        <v>N/A</v>
      </c>
      <c r="K153" s="73"/>
      <c r="L153" s="6"/>
    </row>
    <row r="154" ht="15.75" customHeight="1">
      <c r="A154" s="78"/>
      <c r="B154" s="70">
        <v>148.0</v>
      </c>
      <c r="C154" s="71" t="str">
        <f t="shared" si="1"/>
        <v>Nhap_Momo_148</v>
      </c>
      <c r="D154" s="72" t="s">
        <v>27</v>
      </c>
      <c r="E154" s="73" t="s">
        <v>33</v>
      </c>
      <c r="F154" s="73" t="str">
        <f>IFERROR(VLOOKUP($C154,'TCs for Feature'!$B$7:K278,6,FALSE),"No description")</f>
        <v>No description</v>
      </c>
      <c r="G154" s="73" t="str">
        <f>IFERROR(VLOOKUP($C$7,'TCs for Feature'!$B$7:M278,2,FALSE),"N/A")</f>
        <v>High</v>
      </c>
      <c r="H154" s="73" t="str">
        <f>IFERROR(VLOOKUP($C154,'TCs for Feature'!$B$7:M278,3,FALSE),"N/A")</f>
        <v>N/A</v>
      </c>
      <c r="I154" s="73" t="str">
        <f>IFERROR(VLOOKUP($C154,'TCs for Feature'!$B$7:P278,4,FALSE),"N/A")</f>
        <v>N/A</v>
      </c>
      <c r="J154" s="74" t="str">
        <f>IFERROR(VLOOKUP(C154,'TCs for Feature'!$B$7:Q278,5,FALSE),"N/A")</f>
        <v>N/A</v>
      </c>
      <c r="K154" s="73"/>
      <c r="L154" s="6"/>
    </row>
    <row r="155" ht="15.75" customHeight="1">
      <c r="A155" s="78"/>
      <c r="B155" s="70">
        <v>149.0</v>
      </c>
      <c r="C155" s="71" t="str">
        <f t="shared" si="1"/>
        <v>Nhap_Momo_149</v>
      </c>
      <c r="D155" s="72" t="s">
        <v>27</v>
      </c>
      <c r="E155" s="73" t="s">
        <v>33</v>
      </c>
      <c r="F155" s="73" t="str">
        <f>IFERROR(VLOOKUP($C155,'TCs for Feature'!$B$7:K278,6,FALSE),"No description")</f>
        <v>No description</v>
      </c>
      <c r="G155" s="73" t="str">
        <f>IFERROR(VLOOKUP($C$7,'TCs for Feature'!$B$7:M278,2,FALSE),"N/A")</f>
        <v>High</v>
      </c>
      <c r="H155" s="73" t="str">
        <f>IFERROR(VLOOKUP($C155,'TCs for Feature'!$B$7:M278,3,FALSE),"N/A")</f>
        <v>N/A</v>
      </c>
      <c r="I155" s="73" t="str">
        <f>IFERROR(VLOOKUP($C155,'TCs for Feature'!$B$7:P278,4,FALSE),"N/A")</f>
        <v>N/A</v>
      </c>
      <c r="J155" s="74" t="str">
        <f>IFERROR(VLOOKUP(C155,'TCs for Feature'!$B$7:Q278,5,FALSE),"N/A")</f>
        <v>N/A</v>
      </c>
      <c r="K155" s="75"/>
      <c r="L155" s="6"/>
    </row>
    <row r="156" ht="15.75" customHeight="1">
      <c r="A156" s="78"/>
      <c r="B156" s="70">
        <v>150.0</v>
      </c>
      <c r="C156" s="71" t="str">
        <f t="shared" si="1"/>
        <v>Nhap_CKTM_150</v>
      </c>
      <c r="D156" s="72" t="s">
        <v>27</v>
      </c>
      <c r="E156" s="73" t="s">
        <v>34</v>
      </c>
      <c r="F156" s="73" t="str">
        <f>IFERROR(VLOOKUP($C156,'TCs for Feature'!$B$7:K278,6,FALSE),"No description")</f>
        <v>No description</v>
      </c>
      <c r="G156" s="73" t="str">
        <f>IFERROR(VLOOKUP($C$7,'TCs for Feature'!$B$7:M278,2,FALSE),"N/A")</f>
        <v>High</v>
      </c>
      <c r="H156" s="73" t="str">
        <f>IFERROR(VLOOKUP($C156,'TCs for Feature'!$B$7:M278,3,FALSE),"N/A")</f>
        <v>N/A</v>
      </c>
      <c r="I156" s="73" t="str">
        <f>IFERROR(VLOOKUP($C156,'TCs for Feature'!$B$7:P278,4,FALSE),"N/A")</f>
        <v>N/A</v>
      </c>
      <c r="J156" s="74" t="str">
        <f>IFERROR(VLOOKUP(C156,'TCs for Feature'!$B$7:Q278,5,FALSE),"N/A")</f>
        <v>N/A</v>
      </c>
      <c r="K156" s="75"/>
      <c r="L156" s="6"/>
    </row>
    <row r="157" ht="15.75" customHeight="1">
      <c r="A157" s="78"/>
      <c r="B157" s="70">
        <v>151.0</v>
      </c>
      <c r="C157" s="71" t="str">
        <f t="shared" si="1"/>
        <v>Nhap_CKTM_151</v>
      </c>
      <c r="D157" s="72" t="s">
        <v>27</v>
      </c>
      <c r="E157" s="73" t="s">
        <v>34</v>
      </c>
      <c r="F157" s="73" t="str">
        <f>IFERROR(VLOOKUP($C157,'TCs for Feature'!$B$7:K278,6,FALSE),"No description")</f>
        <v>No description</v>
      </c>
      <c r="G157" s="73" t="str">
        <f>IFERROR(VLOOKUP($C$7,'TCs for Feature'!$B$7:M278,2,FALSE),"N/A")</f>
        <v>High</v>
      </c>
      <c r="H157" s="73" t="str">
        <f>IFERROR(VLOOKUP($C157,'TCs for Feature'!$B$7:M278,3,FALSE),"N/A")</f>
        <v>N/A</v>
      </c>
      <c r="I157" s="73" t="str">
        <f>IFERROR(VLOOKUP($C157,'TCs for Feature'!$B$7:P278,4,FALSE),"N/A")</f>
        <v>N/A</v>
      </c>
      <c r="J157" s="74" t="str">
        <f>IFERROR(VLOOKUP(C157,'TCs for Feature'!$B$7:Q278,5,FALSE),"N/A")</f>
        <v>N/A</v>
      </c>
      <c r="K157" s="73"/>
      <c r="L157" s="6"/>
    </row>
    <row r="158" ht="15.75" customHeight="1">
      <c r="A158" s="78"/>
      <c r="B158" s="70">
        <v>152.0</v>
      </c>
      <c r="C158" s="71" t="str">
        <f t="shared" si="1"/>
        <v>Nhap_CKTM_152</v>
      </c>
      <c r="D158" s="72" t="s">
        <v>27</v>
      </c>
      <c r="E158" s="73" t="s">
        <v>34</v>
      </c>
      <c r="F158" s="73" t="str">
        <f>IFERROR(VLOOKUP($C158,'TCs for Feature'!$B$7:K278,6,FALSE),"No description")</f>
        <v>No description</v>
      </c>
      <c r="G158" s="73" t="str">
        <f>IFERROR(VLOOKUP($C$7,'TCs for Feature'!$B$7:M278,2,FALSE),"N/A")</f>
        <v>High</v>
      </c>
      <c r="H158" s="73" t="str">
        <f>IFERROR(VLOOKUP($C158,'TCs for Feature'!$B$7:M278,3,FALSE),"N/A")</f>
        <v>N/A</v>
      </c>
      <c r="I158" s="73" t="str">
        <f>IFERROR(VLOOKUP($C158,'TCs for Feature'!$B$7:P278,4,FALSE),"N/A")</f>
        <v>N/A</v>
      </c>
      <c r="J158" s="74" t="str">
        <f>IFERROR(VLOOKUP(C158,'TCs for Feature'!$B$7:Q278,5,FALSE),"N/A")</f>
        <v>N/A</v>
      </c>
      <c r="K158" s="73"/>
      <c r="L158" s="6"/>
    </row>
    <row r="159" ht="15.75" customHeight="1">
      <c r="A159" s="78"/>
      <c r="B159" s="70">
        <v>153.0</v>
      </c>
      <c r="C159" s="71" t="str">
        <f t="shared" si="1"/>
        <v>Nhap_CKTM_153</v>
      </c>
      <c r="D159" s="72" t="s">
        <v>27</v>
      </c>
      <c r="E159" s="73" t="s">
        <v>34</v>
      </c>
      <c r="F159" s="73" t="str">
        <f>IFERROR(VLOOKUP($C159,'TCs for Feature'!$B$7:K278,6,FALSE),"No description")</f>
        <v>No description</v>
      </c>
      <c r="G159" s="73" t="str">
        <f>IFERROR(VLOOKUP($C$7,'TCs for Feature'!$B$7:M278,2,FALSE),"N/A")</f>
        <v>High</v>
      </c>
      <c r="H159" s="73" t="str">
        <f>IFERROR(VLOOKUP($C159,'TCs for Feature'!$B$7:M278,3,FALSE),"N/A")</f>
        <v>N/A</v>
      </c>
      <c r="I159" s="73" t="str">
        <f>IFERROR(VLOOKUP($C159,'TCs for Feature'!$B$7:P278,4,FALSE),"N/A")</f>
        <v>N/A</v>
      </c>
      <c r="J159" s="74" t="str">
        <f>IFERROR(VLOOKUP(C159,'TCs for Feature'!$B$7:Q278,5,FALSE),"N/A")</f>
        <v>N/A</v>
      </c>
      <c r="K159" s="75"/>
      <c r="L159" s="6"/>
    </row>
    <row r="160" ht="15.75" customHeight="1">
      <c r="A160" s="78"/>
      <c r="B160" s="70">
        <v>154.0</v>
      </c>
      <c r="C160" s="71" t="str">
        <f t="shared" si="1"/>
        <v>Nhap_CKTM_154</v>
      </c>
      <c r="D160" s="72" t="s">
        <v>27</v>
      </c>
      <c r="E160" s="73" t="s">
        <v>34</v>
      </c>
      <c r="F160" s="73" t="str">
        <f>IFERROR(VLOOKUP($C160,'TCs for Feature'!$B$7:K278,6,FALSE),"No description")</f>
        <v>No description</v>
      </c>
      <c r="G160" s="73" t="str">
        <f>IFERROR(VLOOKUP($C$7,'TCs for Feature'!$B$7:M278,2,FALSE),"N/A")</f>
        <v>High</v>
      </c>
      <c r="H160" s="73" t="str">
        <f>IFERROR(VLOOKUP($C160,'TCs for Feature'!$B$7:M278,3,FALSE),"N/A")</f>
        <v>N/A</v>
      </c>
      <c r="I160" s="73" t="str">
        <f>IFERROR(VLOOKUP($C160,'TCs for Feature'!$B$7:P278,4,FALSE),"N/A")</f>
        <v>N/A</v>
      </c>
      <c r="J160" s="74" t="str">
        <f>IFERROR(VLOOKUP(C160,'TCs for Feature'!$B$7:Q278,5,FALSE),"N/A")</f>
        <v>N/A</v>
      </c>
      <c r="K160" s="75"/>
      <c r="L160" s="6"/>
    </row>
    <row r="161" ht="15.75" customHeight="1">
      <c r="A161" s="78"/>
      <c r="B161" s="70">
        <v>155.0</v>
      </c>
      <c r="C161" s="71" t="str">
        <f t="shared" si="1"/>
        <v>Nhap_CKTM_155</v>
      </c>
      <c r="D161" s="72" t="s">
        <v>27</v>
      </c>
      <c r="E161" s="73" t="s">
        <v>34</v>
      </c>
      <c r="F161" s="73" t="str">
        <f>IFERROR(VLOOKUP($C161,'TCs for Feature'!$B$7:K278,6,FALSE),"No description")</f>
        <v>No description</v>
      </c>
      <c r="G161" s="73" t="str">
        <f>IFERROR(VLOOKUP($C$7,'TCs for Feature'!$B$7:M278,2,FALSE),"N/A")</f>
        <v>High</v>
      </c>
      <c r="H161" s="73" t="str">
        <f>IFERROR(VLOOKUP($C161,'TCs for Feature'!$B$7:M278,3,FALSE),"N/A")</f>
        <v>N/A</v>
      </c>
      <c r="I161" s="73" t="str">
        <f>IFERROR(VLOOKUP($C161,'TCs for Feature'!$B$7:P278,4,FALSE),"N/A")</f>
        <v>N/A</v>
      </c>
      <c r="J161" s="74" t="str">
        <f>IFERROR(VLOOKUP(C161,'TCs for Feature'!$B$7:Q278,5,FALSE),"N/A")</f>
        <v>N/A</v>
      </c>
      <c r="K161" s="75"/>
      <c r="L161" s="6"/>
    </row>
    <row r="162" ht="15.75" customHeight="1">
      <c r="A162" s="78"/>
      <c r="B162" s="70">
        <v>156.0</v>
      </c>
      <c r="C162" s="71" t="str">
        <f t="shared" si="1"/>
        <v>BangKe_Luu_156</v>
      </c>
      <c r="D162" s="72" t="s">
        <v>35</v>
      </c>
      <c r="E162" s="73" t="s">
        <v>36</v>
      </c>
      <c r="F162" s="73" t="str">
        <f>IFERROR(VLOOKUP($C162,'TCs for Feature'!$B$7:K278,6,FALSE),"No description")</f>
        <v>No description</v>
      </c>
      <c r="G162" s="73" t="str">
        <f>IFERROR(VLOOKUP($C$7,'TCs for Feature'!$B$7:M278,2,FALSE),"N/A")</f>
        <v>High</v>
      </c>
      <c r="H162" s="73" t="str">
        <f>IFERROR(VLOOKUP($C162,'TCs for Feature'!$B$7:M278,3,FALSE),"N/A")</f>
        <v>N/A</v>
      </c>
      <c r="I162" s="73" t="str">
        <f>IFERROR(VLOOKUP($C162,'TCs for Feature'!$B$7:P278,4,FALSE),"N/A")</f>
        <v>N/A</v>
      </c>
      <c r="J162" s="74" t="str">
        <f>IFERROR(VLOOKUP(C162,'TCs for Feature'!$B$7:Q278,5,FALSE),"N/A")</f>
        <v>N/A</v>
      </c>
      <c r="K162" s="75"/>
      <c r="L162" s="6"/>
    </row>
    <row r="163" ht="15.75" customHeight="1">
      <c r="A163" s="78"/>
      <c r="B163" s="70">
        <v>157.0</v>
      </c>
      <c r="C163" s="71" t="str">
        <f t="shared" si="1"/>
        <v>BangKe_Luu_157</v>
      </c>
      <c r="D163" s="72" t="s">
        <v>35</v>
      </c>
      <c r="E163" s="73" t="s">
        <v>36</v>
      </c>
      <c r="F163" s="73" t="str">
        <f>IFERROR(VLOOKUP($C163,'TCs for Feature'!$B$7:K278,6,FALSE),"No description")</f>
        <v>No description</v>
      </c>
      <c r="G163" s="73" t="str">
        <f>IFERROR(VLOOKUP($C$7,'TCs for Feature'!$B$7:M278,2,FALSE),"N/A")</f>
        <v>High</v>
      </c>
      <c r="H163" s="73" t="str">
        <f>IFERROR(VLOOKUP($C163,'TCs for Feature'!$B$7:M278,3,FALSE),"N/A")</f>
        <v>N/A</v>
      </c>
      <c r="I163" s="73" t="str">
        <f>IFERROR(VLOOKUP($C163,'TCs for Feature'!$B$7:P278,4,FALSE),"N/A")</f>
        <v>N/A</v>
      </c>
      <c r="J163" s="74" t="str">
        <f>IFERROR(VLOOKUP(C163,'TCs for Feature'!$B$7:Q278,5,FALSE),"N/A")</f>
        <v>N/A</v>
      </c>
      <c r="K163" s="75"/>
      <c r="L163" s="6"/>
    </row>
    <row r="164" ht="15.75" customHeight="1">
      <c r="A164" s="78"/>
      <c r="B164" s="70">
        <v>158.0</v>
      </c>
      <c r="C164" s="71" t="str">
        <f t="shared" si="1"/>
        <v>BangKe_Luu_158</v>
      </c>
      <c r="D164" s="72" t="s">
        <v>35</v>
      </c>
      <c r="E164" s="73" t="s">
        <v>36</v>
      </c>
      <c r="F164" s="73" t="str">
        <f>IFERROR(VLOOKUP($C164,'TCs for Feature'!$B$7:K278,6,FALSE),"No description")</f>
        <v>No description</v>
      </c>
      <c r="G164" s="73" t="str">
        <f>IFERROR(VLOOKUP($C$7,'TCs for Feature'!$B$7:M278,2,FALSE),"N/A")</f>
        <v>High</v>
      </c>
      <c r="H164" s="73" t="str">
        <f>IFERROR(VLOOKUP($C164,'TCs for Feature'!$B$7:M278,3,FALSE),"N/A")</f>
        <v>N/A</v>
      </c>
      <c r="I164" s="73" t="str">
        <f>IFERROR(VLOOKUP($C164,'TCs for Feature'!$B$7:P278,4,FALSE),"N/A")</f>
        <v>N/A</v>
      </c>
      <c r="J164" s="74" t="str">
        <f>IFERROR(VLOOKUP(C164,'TCs for Feature'!$B$7:Q278,5,FALSE),"N/A")</f>
        <v>N/A</v>
      </c>
      <c r="K164" s="85" t="str">
        <f>HYPERLINK("http://jira.hungdong.tech/browse/SST-2756","SST-2756")</f>
        <v>SST-2756</v>
      </c>
      <c r="L164" s="6"/>
    </row>
    <row r="165" ht="15.75" customHeight="1">
      <c r="A165" s="78"/>
      <c r="B165" s="70">
        <v>159.0</v>
      </c>
      <c r="C165" s="71" t="str">
        <f t="shared" si="1"/>
        <v>BangKe_Luu_159</v>
      </c>
      <c r="D165" s="72" t="s">
        <v>35</v>
      </c>
      <c r="E165" s="73" t="s">
        <v>36</v>
      </c>
      <c r="F165" s="73" t="str">
        <f>IFERROR(VLOOKUP($C165,'TCs for Feature'!$B$7:K278,6,FALSE),"No description")</f>
        <v>No description</v>
      </c>
      <c r="G165" s="73" t="str">
        <f>IFERROR(VLOOKUP($C$7,'TCs for Feature'!$B$7:M278,2,FALSE),"N/A")</f>
        <v>High</v>
      </c>
      <c r="H165" s="73" t="str">
        <f>IFERROR(VLOOKUP($C165,'TCs for Feature'!$B$7:M278,3,FALSE),"N/A")</f>
        <v>N/A</v>
      </c>
      <c r="I165" s="73" t="str">
        <f>IFERROR(VLOOKUP($C165,'TCs for Feature'!$B$7:P278,4,FALSE),"N/A")</f>
        <v>N/A</v>
      </c>
      <c r="J165" s="74" t="str">
        <f>IFERROR(VLOOKUP(C165,'TCs for Feature'!$B$7:Q278,5,FALSE),"N/A")</f>
        <v>N/A</v>
      </c>
      <c r="K165" s="75"/>
      <c r="L165" s="6"/>
    </row>
    <row r="166" ht="15.75" customHeight="1">
      <c r="A166" s="78"/>
      <c r="B166" s="70">
        <v>160.0</v>
      </c>
      <c r="C166" s="71" t="str">
        <f t="shared" si="1"/>
        <v>BangKe_Luu_160</v>
      </c>
      <c r="D166" s="72" t="s">
        <v>35</v>
      </c>
      <c r="E166" s="73" t="s">
        <v>36</v>
      </c>
      <c r="F166" s="73" t="str">
        <f>IFERROR(VLOOKUP($C166,'TCs for Feature'!$B$7:K278,6,FALSE),"No description")</f>
        <v>No description</v>
      </c>
      <c r="G166" s="73" t="str">
        <f>IFERROR(VLOOKUP($C$7,'TCs for Feature'!$B$7:M278,2,FALSE),"N/A")</f>
        <v>High</v>
      </c>
      <c r="H166" s="73" t="str">
        <f>IFERROR(VLOOKUP($C166,'TCs for Feature'!$B$7:M278,3,FALSE),"N/A")</f>
        <v>N/A</v>
      </c>
      <c r="I166" s="73" t="str">
        <f>IFERROR(VLOOKUP($C166,'TCs for Feature'!$B$7:P278,4,FALSE),"N/A")</f>
        <v>N/A</v>
      </c>
      <c r="J166" s="74" t="str">
        <f>IFERROR(VLOOKUP(C166,'TCs for Feature'!$B$7:Q278,5,FALSE),"N/A")</f>
        <v>N/A</v>
      </c>
      <c r="K166" s="75"/>
      <c r="L166" s="6"/>
    </row>
    <row r="167" ht="15.75" customHeight="1">
      <c r="A167" s="78"/>
      <c r="B167" s="70">
        <v>161.0</v>
      </c>
      <c r="C167" s="71" t="str">
        <f t="shared" si="1"/>
        <v>BangKe_Luu_161</v>
      </c>
      <c r="D167" s="72" t="s">
        <v>35</v>
      </c>
      <c r="E167" s="73" t="s">
        <v>36</v>
      </c>
      <c r="F167" s="73" t="str">
        <f>IFERROR(VLOOKUP($C167,'TCs for Feature'!$B$7:K278,6,FALSE),"No description")</f>
        <v>No description</v>
      </c>
      <c r="G167" s="73" t="str">
        <f>IFERROR(VLOOKUP($C$7,'TCs for Feature'!$B$7:M278,2,FALSE),"N/A")</f>
        <v>High</v>
      </c>
      <c r="H167" s="73" t="str">
        <f>IFERROR(VLOOKUP($C167,'TCs for Feature'!$B$7:M278,3,FALSE),"N/A")</f>
        <v>N/A</v>
      </c>
      <c r="I167" s="73" t="str">
        <f>IFERROR(VLOOKUP($C167,'TCs for Feature'!$B$7:P278,4,FALSE),"N/A")</f>
        <v>N/A</v>
      </c>
      <c r="J167" s="74" t="str">
        <f>IFERROR(VLOOKUP(C167,'TCs for Feature'!$B$7:Q278,5,FALSE),"N/A")</f>
        <v>N/A</v>
      </c>
      <c r="K167" s="75"/>
      <c r="L167" s="6"/>
    </row>
    <row r="168" ht="15.75" customHeight="1">
      <c r="A168" s="78"/>
      <c r="B168" s="70">
        <v>162.0</v>
      </c>
      <c r="C168" s="71" t="str">
        <f t="shared" si="1"/>
        <v>BangKe_Luu_162</v>
      </c>
      <c r="D168" s="72" t="s">
        <v>35</v>
      </c>
      <c r="E168" s="73" t="s">
        <v>36</v>
      </c>
      <c r="F168" s="73" t="str">
        <f>IFERROR(VLOOKUP($C168,'TCs for Feature'!$B$7:K278,6,FALSE),"No description")</f>
        <v>No description</v>
      </c>
      <c r="G168" s="73" t="str">
        <f>IFERROR(VLOOKUP($C$7,'TCs for Feature'!$B$7:M278,2,FALSE),"N/A")</f>
        <v>High</v>
      </c>
      <c r="H168" s="73" t="str">
        <f>IFERROR(VLOOKUP($C168,'TCs for Feature'!$B$7:M278,3,FALSE),"N/A")</f>
        <v>N/A</v>
      </c>
      <c r="I168" s="73" t="str">
        <f>IFERROR(VLOOKUP($C168,'TCs for Feature'!$B$7:P278,4,FALSE),"N/A")</f>
        <v>N/A</v>
      </c>
      <c r="J168" s="74" t="str">
        <f>IFERROR(VLOOKUP(C168,'TCs for Feature'!$B$7:Q278,5,FALSE),"N/A")</f>
        <v>N/A</v>
      </c>
      <c r="K168" s="75"/>
      <c r="L168" s="6"/>
    </row>
    <row r="169" ht="15.75" customHeight="1">
      <c r="A169" s="78"/>
      <c r="B169" s="70">
        <v>163.0</v>
      </c>
      <c r="C169" s="71" t="str">
        <f t="shared" si="1"/>
        <v>BangKe_Luu_163</v>
      </c>
      <c r="D169" s="72" t="s">
        <v>35</v>
      </c>
      <c r="E169" s="73" t="s">
        <v>36</v>
      </c>
      <c r="F169" s="73" t="str">
        <f>IFERROR(VLOOKUP($C169,'TCs for Feature'!$B$7:K278,6,FALSE),"No description")</f>
        <v>No description</v>
      </c>
      <c r="G169" s="73" t="str">
        <f>IFERROR(VLOOKUP($C$7,'TCs for Feature'!$B$7:M278,2,FALSE),"N/A")</f>
        <v>High</v>
      </c>
      <c r="H169" s="73" t="str">
        <f>IFERROR(VLOOKUP($C169,'TCs for Feature'!$B$7:M278,3,FALSE),"N/A")</f>
        <v>N/A</v>
      </c>
      <c r="I169" s="73" t="str">
        <f>IFERROR(VLOOKUP($C169,'TCs for Feature'!$B$7:P278,4,FALSE),"N/A")</f>
        <v>N/A</v>
      </c>
      <c r="J169" s="74" t="str">
        <f>IFERROR(VLOOKUP(C169,'TCs for Feature'!$B$7:Q278,5,FALSE),"N/A")</f>
        <v>N/A</v>
      </c>
      <c r="K169" s="75"/>
      <c r="L169" s="6"/>
    </row>
    <row r="170" ht="15.75" customHeight="1">
      <c r="A170" s="78"/>
      <c r="B170" s="70">
        <v>164.0</v>
      </c>
      <c r="C170" s="71" t="str">
        <f t="shared" si="1"/>
        <v>BangKe_XemLai_164</v>
      </c>
      <c r="D170" s="72" t="s">
        <v>35</v>
      </c>
      <c r="E170" s="73" t="s">
        <v>38</v>
      </c>
      <c r="F170" s="73" t="str">
        <f>IFERROR(VLOOKUP($C170,'TCs for Feature'!$B$7:K278,6,FALSE),"No description")</f>
        <v>No description</v>
      </c>
      <c r="G170" s="73" t="str">
        <f>IFERROR(VLOOKUP($C$7,'TCs for Feature'!$B$7:M278,2,FALSE),"N/A")</f>
        <v>High</v>
      </c>
      <c r="H170" s="73" t="str">
        <f>IFERROR(VLOOKUP($C170,'TCs for Feature'!$B$7:M278,3,FALSE),"N/A")</f>
        <v>N/A</v>
      </c>
      <c r="I170" s="73" t="str">
        <f>IFERROR(VLOOKUP($C170,'TCs for Feature'!$B$7:P278,4,FALSE),"N/A")</f>
        <v>N/A</v>
      </c>
      <c r="J170" s="74" t="str">
        <f>IFERROR(VLOOKUP(C170,'TCs for Feature'!$B$7:Q278,5,FALSE),"N/A")</f>
        <v>N/A</v>
      </c>
      <c r="K170" s="75"/>
      <c r="L170" s="6"/>
    </row>
    <row r="171" ht="15.75" customHeight="1">
      <c r="A171" s="78"/>
      <c r="B171" s="70">
        <v>165.0</v>
      </c>
      <c r="C171" s="71" t="str">
        <f t="shared" si="1"/>
        <v>BangKe_XemLai_165</v>
      </c>
      <c r="D171" s="72" t="s">
        <v>35</v>
      </c>
      <c r="E171" s="73" t="s">
        <v>38</v>
      </c>
      <c r="F171" s="73" t="str">
        <f>IFERROR(VLOOKUP($C171,'TCs for Feature'!$B$7:K278,6,FALSE),"No description")</f>
        <v>No description</v>
      </c>
      <c r="G171" s="73" t="str">
        <f>IFERROR(VLOOKUP($C$7,'TCs for Feature'!$B$7:M278,2,FALSE),"N/A")</f>
        <v>High</v>
      </c>
      <c r="H171" s="73" t="str">
        <f>IFERROR(VLOOKUP($C171,'TCs for Feature'!$B$7:M278,3,FALSE),"N/A")</f>
        <v>N/A</v>
      </c>
      <c r="I171" s="73" t="str">
        <f>IFERROR(VLOOKUP($C171,'TCs for Feature'!$B$7:P278,4,FALSE),"N/A")</f>
        <v>N/A</v>
      </c>
      <c r="J171" s="74" t="str">
        <f>IFERROR(VLOOKUP(C171,'TCs for Feature'!$B$7:Q278,5,FALSE),"N/A")</f>
        <v>N/A</v>
      </c>
      <c r="K171" s="75"/>
      <c r="L171" s="6"/>
    </row>
    <row r="172" ht="15.75" customHeight="1">
      <c r="A172" s="78"/>
      <c r="B172" s="70">
        <v>166.0</v>
      </c>
      <c r="C172" s="71" t="str">
        <f t="shared" si="1"/>
        <v>BangKe_XemLai_166</v>
      </c>
      <c r="D172" s="72" t="s">
        <v>35</v>
      </c>
      <c r="E172" s="73" t="s">
        <v>38</v>
      </c>
      <c r="F172" s="73" t="str">
        <f>IFERROR(VLOOKUP($C172,'TCs for Feature'!$B$7:K278,6,FALSE),"No description")</f>
        <v>No description</v>
      </c>
      <c r="G172" s="73" t="str">
        <f>IFERROR(VLOOKUP($C$7,'TCs for Feature'!$B$7:M278,2,FALSE),"N/A")</f>
        <v>High</v>
      </c>
      <c r="H172" s="73" t="str">
        <f>IFERROR(VLOOKUP($C172,'TCs for Feature'!$B$7:M278,3,FALSE),"N/A")</f>
        <v>N/A</v>
      </c>
      <c r="I172" s="73" t="str">
        <f>IFERROR(VLOOKUP($C172,'TCs for Feature'!$B$7:P278,4,FALSE),"N/A")</f>
        <v>N/A</v>
      </c>
      <c r="J172" s="74" t="str">
        <f>IFERROR(VLOOKUP(C172,'TCs for Feature'!$B$7:Q278,5,FALSE),"N/A")</f>
        <v>N/A</v>
      </c>
      <c r="K172" s="75"/>
      <c r="L172" s="6"/>
    </row>
    <row r="173" ht="15.75" customHeight="1">
      <c r="A173" s="78"/>
      <c r="B173" s="70">
        <v>167.0</v>
      </c>
      <c r="C173" s="71" t="str">
        <f t="shared" si="1"/>
        <v>BangKe_XemLai_167</v>
      </c>
      <c r="D173" s="72" t="s">
        <v>35</v>
      </c>
      <c r="E173" s="73" t="s">
        <v>38</v>
      </c>
      <c r="F173" s="73" t="str">
        <f>IFERROR(VLOOKUP($C173,'TCs for Feature'!$B$7:K278,6,FALSE),"No description")</f>
        <v>No description</v>
      </c>
      <c r="G173" s="73" t="str">
        <f>IFERROR(VLOOKUP($C$7,'TCs for Feature'!$B$7:M278,2,FALSE),"N/A")</f>
        <v>High</v>
      </c>
      <c r="H173" s="73" t="str">
        <f>IFERROR(VLOOKUP($C173,'TCs for Feature'!$B$7:M278,3,FALSE),"N/A")</f>
        <v>N/A</v>
      </c>
      <c r="I173" s="73" t="str">
        <f>IFERROR(VLOOKUP($C173,'TCs for Feature'!$B$7:P278,4,FALSE),"N/A")</f>
        <v>N/A</v>
      </c>
      <c r="J173" s="74" t="str">
        <f>IFERROR(VLOOKUP(C173,'TCs for Feature'!$B$7:Q278,5,FALSE),"N/A")</f>
        <v>N/A</v>
      </c>
      <c r="K173" s="75"/>
      <c r="L173" s="6"/>
    </row>
    <row r="174" ht="15.75" customHeight="1">
      <c r="A174" s="78"/>
      <c r="B174" s="70">
        <v>168.0</v>
      </c>
      <c r="C174" s="71" t="str">
        <f t="shared" si="1"/>
        <v>BangKe_XemLai_168</v>
      </c>
      <c r="D174" s="72" t="s">
        <v>35</v>
      </c>
      <c r="E174" s="73" t="s">
        <v>38</v>
      </c>
      <c r="F174" s="73" t="str">
        <f>IFERROR(VLOOKUP($C174,'TCs for Feature'!$B$7:K278,6,FALSE),"No description")</f>
        <v>No description</v>
      </c>
      <c r="G174" s="73" t="str">
        <f>IFERROR(VLOOKUP($C$7,'TCs for Feature'!$B$7:M278,2,FALSE),"N/A")</f>
        <v>High</v>
      </c>
      <c r="H174" s="73" t="str">
        <f>IFERROR(VLOOKUP($C174,'TCs for Feature'!$B$7:M278,3,FALSE),"N/A")</f>
        <v>N/A</v>
      </c>
      <c r="I174" s="73" t="str">
        <f>IFERROR(VLOOKUP($C174,'TCs for Feature'!$B$7:P278,4,FALSE),"N/A")</f>
        <v>N/A</v>
      </c>
      <c r="J174" s="74" t="str">
        <f>IFERROR(VLOOKUP(C174,'TCs for Feature'!$B$7:Q278,5,FALSE),"N/A")</f>
        <v>N/A</v>
      </c>
      <c r="K174" s="85" t="str">
        <f>HYPERLINK("http://jira.hungdong.tech/browse/SST-2769","SST-2769")</f>
        <v>SST-2769</v>
      </c>
      <c r="L174" s="6"/>
    </row>
    <row r="175" ht="15.75" customHeight="1">
      <c r="A175" s="78"/>
      <c r="B175" s="70">
        <v>169.0</v>
      </c>
      <c r="C175" s="71" t="str">
        <f t="shared" si="1"/>
        <v>BangKe_XemLai_169</v>
      </c>
      <c r="D175" s="72" t="s">
        <v>35</v>
      </c>
      <c r="E175" s="73" t="s">
        <v>38</v>
      </c>
      <c r="F175" s="73" t="str">
        <f>IFERROR(VLOOKUP($C175,'TCs for Feature'!$B$7:K278,6,FALSE),"No description")</f>
        <v>No description</v>
      </c>
      <c r="G175" s="73" t="str">
        <f>IFERROR(VLOOKUP($C$7,'TCs for Feature'!$B$7:M278,2,FALSE),"N/A")</f>
        <v>High</v>
      </c>
      <c r="H175" s="73" t="str">
        <f>IFERROR(VLOOKUP($C175,'TCs for Feature'!$B$7:M278,3,FALSE),"N/A")</f>
        <v>N/A</v>
      </c>
      <c r="I175" s="73" t="str">
        <f>IFERROR(VLOOKUP($C175,'TCs for Feature'!$B$7:P278,4,FALSE),"N/A")</f>
        <v>N/A</v>
      </c>
      <c r="J175" s="74" t="str">
        <f>IFERROR(VLOOKUP(C175,'TCs for Feature'!$B$7:Q278,5,FALSE),"N/A")</f>
        <v>N/A</v>
      </c>
      <c r="K175" s="75"/>
      <c r="L175" s="6"/>
    </row>
    <row r="176" ht="15.75" customHeight="1">
      <c r="A176" s="78"/>
      <c r="B176" s="70">
        <v>170.0</v>
      </c>
      <c r="C176" s="71" t="str">
        <f t="shared" si="1"/>
        <v>BangKe_XemLai_170</v>
      </c>
      <c r="D176" s="72" t="s">
        <v>35</v>
      </c>
      <c r="E176" s="73" t="s">
        <v>38</v>
      </c>
      <c r="F176" s="73" t="str">
        <f>IFERROR(VLOOKUP($C176,'TCs for Feature'!$B$7:K278,6,FALSE),"No description")</f>
        <v>No description</v>
      </c>
      <c r="G176" s="73" t="str">
        <f>IFERROR(VLOOKUP($C$7,'TCs for Feature'!$B$7:M278,2,FALSE),"N/A")</f>
        <v>High</v>
      </c>
      <c r="H176" s="73" t="str">
        <f>IFERROR(VLOOKUP($C176,'TCs for Feature'!$B$7:M278,3,FALSE),"N/A")</f>
        <v>N/A</v>
      </c>
      <c r="I176" s="73" t="str">
        <f>IFERROR(VLOOKUP($C176,'TCs for Feature'!$B$7:P278,4,FALSE),"N/A")</f>
        <v>N/A</v>
      </c>
      <c r="J176" s="74" t="str">
        <f>IFERROR(VLOOKUP(C176,'TCs for Feature'!$B$7:Q278,5,FALSE),"N/A")</f>
        <v>N/A</v>
      </c>
      <c r="K176" s="75" t="s">
        <v>90</v>
      </c>
      <c r="L176" s="6"/>
    </row>
    <row r="177" ht="15.75" customHeight="1">
      <c r="A177" s="78"/>
      <c r="B177" s="70">
        <v>171.0</v>
      </c>
      <c r="C177" s="71" t="str">
        <f t="shared" si="1"/>
        <v>BangKe_XemLai_171</v>
      </c>
      <c r="D177" s="72" t="s">
        <v>35</v>
      </c>
      <c r="E177" s="73" t="s">
        <v>38</v>
      </c>
      <c r="F177" s="73" t="str">
        <f>IFERROR(VLOOKUP($C177,'TCs for Feature'!$B$7:K278,6,FALSE),"No description")</f>
        <v>No description</v>
      </c>
      <c r="G177" s="73" t="str">
        <f>IFERROR(VLOOKUP($C$7,'TCs for Feature'!$B$7:M278,2,FALSE),"N/A")</f>
        <v>High</v>
      </c>
      <c r="H177" s="73" t="str">
        <f>IFERROR(VLOOKUP($C177,'TCs for Feature'!$B$7:M278,3,FALSE),"N/A")</f>
        <v>N/A</v>
      </c>
      <c r="I177" s="73" t="str">
        <f>IFERROR(VLOOKUP($C177,'TCs for Feature'!$B$7:P278,4,FALSE),"N/A")</f>
        <v>N/A</v>
      </c>
      <c r="J177" s="74" t="str">
        <f>IFERROR(VLOOKUP(C177,'TCs for Feature'!$B$7:Q278,5,FALSE),"N/A")</f>
        <v>N/A</v>
      </c>
      <c r="K177" s="75"/>
      <c r="L177" s="6"/>
    </row>
    <row r="178" ht="15.75" customHeight="1">
      <c r="A178" s="78"/>
      <c r="B178" s="70">
        <v>172.0</v>
      </c>
      <c r="C178" s="71" t="str">
        <f t="shared" si="1"/>
        <v>BangKe_Tong_172</v>
      </c>
      <c r="D178" s="72" t="s">
        <v>35</v>
      </c>
      <c r="E178" s="73" t="s">
        <v>39</v>
      </c>
      <c r="F178" s="73" t="str">
        <f>IFERROR(VLOOKUP($C178,'TCs for Feature'!$B$7:K278,6,FALSE),"No description")</f>
        <v>No description</v>
      </c>
      <c r="G178" s="73" t="str">
        <f>IFERROR(VLOOKUP($C$7,'TCs for Feature'!$B$7:M278,2,FALSE),"N/A")</f>
        <v>High</v>
      </c>
      <c r="H178" s="73" t="str">
        <f>IFERROR(VLOOKUP($C178,'TCs for Feature'!$B$7:M278,3,FALSE),"N/A")</f>
        <v>N/A</v>
      </c>
      <c r="I178" s="73" t="str">
        <f>IFERROR(VLOOKUP($C178,'TCs for Feature'!$B$7:P278,4,FALSE),"N/A")</f>
        <v>N/A</v>
      </c>
      <c r="J178" s="74" t="str">
        <f>IFERROR(VLOOKUP(C178,'TCs for Feature'!$B$7:Q278,5,FALSE),"N/A")</f>
        <v>N/A</v>
      </c>
      <c r="K178" s="75"/>
      <c r="L178" s="6"/>
    </row>
    <row r="179" ht="15.75" customHeight="1">
      <c r="A179" s="78"/>
      <c r="B179" s="70">
        <v>173.0</v>
      </c>
      <c r="C179" s="71" t="str">
        <f t="shared" si="1"/>
        <v>BangKe_Tong_173</v>
      </c>
      <c r="D179" s="72" t="s">
        <v>35</v>
      </c>
      <c r="E179" s="73" t="s">
        <v>39</v>
      </c>
      <c r="F179" s="73" t="str">
        <f>IFERROR(VLOOKUP($C179,'TCs for Feature'!$B$7:K278,6,FALSE),"No description")</f>
        <v>No description</v>
      </c>
      <c r="G179" s="73" t="str">
        <f>IFERROR(VLOOKUP($C$7,'TCs for Feature'!$B$7:M278,2,FALSE),"N/A")</f>
        <v>High</v>
      </c>
      <c r="H179" s="73" t="str">
        <f>IFERROR(VLOOKUP($C179,'TCs for Feature'!$B$7:M278,3,FALSE),"N/A")</f>
        <v>N/A</v>
      </c>
      <c r="I179" s="73" t="str">
        <f>IFERROR(VLOOKUP($C179,'TCs for Feature'!$B$7:P278,4,FALSE),"N/A")</f>
        <v>N/A</v>
      </c>
      <c r="J179" s="74" t="str">
        <f>IFERROR(VLOOKUP(C179,'TCs for Feature'!$B$7:Q278,5,FALSE),"N/A")</f>
        <v>N/A</v>
      </c>
      <c r="K179" s="75"/>
      <c r="L179" s="6"/>
    </row>
    <row r="180" ht="15.75" customHeight="1">
      <c r="A180" s="78"/>
      <c r="B180" s="70">
        <v>174.0</v>
      </c>
      <c r="C180" s="71" t="str">
        <f t="shared" si="1"/>
        <v>BangKe_Tong_174</v>
      </c>
      <c r="D180" s="72" t="s">
        <v>35</v>
      </c>
      <c r="E180" s="73" t="s">
        <v>39</v>
      </c>
      <c r="F180" s="73" t="str">
        <f>IFERROR(VLOOKUP($C180,'TCs for Feature'!$B$7:K278,6,FALSE),"No description")</f>
        <v>No description</v>
      </c>
      <c r="G180" s="73" t="str">
        <f>IFERROR(VLOOKUP($C$7,'TCs for Feature'!$B$7:M278,2,FALSE),"N/A")</f>
        <v>High</v>
      </c>
      <c r="H180" s="73" t="str">
        <f>IFERROR(VLOOKUP($C180,'TCs for Feature'!$B$7:M278,3,FALSE),"N/A")</f>
        <v>N/A</v>
      </c>
      <c r="I180" s="73" t="str">
        <f>IFERROR(VLOOKUP($C180,'TCs for Feature'!$B$7:P278,4,FALSE),"N/A")</f>
        <v>N/A</v>
      </c>
      <c r="J180" s="74" t="str">
        <f>IFERROR(VLOOKUP(C180,'TCs for Feature'!$B$7:Q278,5,FALSE),"N/A")</f>
        <v>N/A</v>
      </c>
      <c r="K180" s="75"/>
      <c r="L180" s="6"/>
    </row>
    <row r="181" ht="15.75" customHeight="1">
      <c r="A181" s="78"/>
      <c r="B181" s="70">
        <v>175.0</v>
      </c>
      <c r="C181" s="71" t="str">
        <f t="shared" si="1"/>
        <v>BangKe_Tong_175</v>
      </c>
      <c r="D181" s="72" t="s">
        <v>35</v>
      </c>
      <c r="E181" s="73" t="s">
        <v>39</v>
      </c>
      <c r="F181" s="73" t="str">
        <f>IFERROR(VLOOKUP($C181,'TCs for Feature'!$B$7:K278,6,FALSE),"No description")</f>
        <v>No description</v>
      </c>
      <c r="G181" s="73" t="str">
        <f>IFERROR(VLOOKUP($C$7,'TCs for Feature'!$B$7:M278,2,FALSE),"N/A")</f>
        <v>High</v>
      </c>
      <c r="H181" s="73" t="str">
        <f>IFERROR(VLOOKUP($C181,'TCs for Feature'!$B$7:M278,3,FALSE),"N/A")</f>
        <v>N/A</v>
      </c>
      <c r="I181" s="73" t="str">
        <f>IFERROR(VLOOKUP($C181,'TCs for Feature'!$B$7:P278,4,FALSE),"N/A")</f>
        <v>N/A</v>
      </c>
      <c r="J181" s="74" t="str">
        <f>IFERROR(VLOOKUP(C181,'TCs for Feature'!$B$7:Q278,5,FALSE),"N/A")</f>
        <v>N/A</v>
      </c>
      <c r="K181" s="75"/>
      <c r="L181" s="6"/>
    </row>
    <row r="182" ht="15.75" customHeight="1">
      <c r="A182" s="78"/>
      <c r="B182" s="70">
        <v>176.0</v>
      </c>
      <c r="C182" s="71" t="str">
        <f t="shared" si="1"/>
        <v>BangKe_Tong_176</v>
      </c>
      <c r="D182" s="72" t="s">
        <v>35</v>
      </c>
      <c r="E182" s="73" t="s">
        <v>39</v>
      </c>
      <c r="F182" s="73" t="str">
        <f>IFERROR(VLOOKUP($C182,'TCs for Feature'!$B$7:K278,6,FALSE),"No description")</f>
        <v>No description</v>
      </c>
      <c r="G182" s="73" t="str">
        <f>IFERROR(VLOOKUP($C$7,'TCs for Feature'!$B$7:M278,2,FALSE),"N/A")</f>
        <v>High</v>
      </c>
      <c r="H182" s="73" t="str">
        <f>IFERROR(VLOOKUP($C182,'TCs for Feature'!$B$7:M278,3,FALSE),"N/A")</f>
        <v>N/A</v>
      </c>
      <c r="I182" s="73" t="str">
        <f>IFERROR(VLOOKUP($C182,'TCs for Feature'!$B$7:P278,4,FALSE),"N/A")</f>
        <v>N/A</v>
      </c>
      <c r="J182" s="74" t="str">
        <f>IFERROR(VLOOKUP(C182,'TCs for Feature'!$B$7:Q278,5,FALSE),"N/A")</f>
        <v>N/A</v>
      </c>
      <c r="K182" s="75"/>
      <c r="L182" s="6"/>
    </row>
    <row r="183" ht="15.75" customHeight="1">
      <c r="A183" s="78"/>
      <c r="B183" s="70">
        <v>177.0</v>
      </c>
      <c r="C183" s="71" t="str">
        <f t="shared" si="1"/>
        <v>BangKe_Tong_177</v>
      </c>
      <c r="D183" s="72" t="s">
        <v>35</v>
      </c>
      <c r="E183" s="73" t="s">
        <v>39</v>
      </c>
      <c r="F183" s="73" t="str">
        <f>IFERROR(VLOOKUP($C183,'TCs for Feature'!$B$7:K278,6,FALSE),"No description")</f>
        <v>No description</v>
      </c>
      <c r="G183" s="73" t="str">
        <f>IFERROR(VLOOKUP($C$7,'TCs for Feature'!$B$7:M278,2,FALSE),"N/A")</f>
        <v>High</v>
      </c>
      <c r="H183" s="73" t="str">
        <f>IFERROR(VLOOKUP($C183,'TCs for Feature'!$B$7:M278,3,FALSE),"N/A")</f>
        <v>N/A</v>
      </c>
      <c r="I183" s="73" t="str">
        <f>IFERROR(VLOOKUP($C183,'TCs for Feature'!$B$7:P278,4,FALSE),"N/A")</f>
        <v>N/A</v>
      </c>
      <c r="J183" s="74" t="str">
        <f>IFERROR(VLOOKUP(C183,'TCs for Feature'!$B$7:Q278,5,FALSE),"N/A")</f>
        <v>N/A</v>
      </c>
      <c r="K183" s="75"/>
      <c r="L183" s="6"/>
    </row>
    <row r="184" ht="15.75" customHeight="1">
      <c r="A184" s="78"/>
      <c r="B184" s="70">
        <v>178.0</v>
      </c>
      <c r="C184" s="71" t="str">
        <f t="shared" si="1"/>
        <v>BangKe_Tong_178</v>
      </c>
      <c r="D184" s="72" t="s">
        <v>35</v>
      </c>
      <c r="E184" s="73" t="s">
        <v>39</v>
      </c>
      <c r="F184" s="73" t="str">
        <f>IFERROR(VLOOKUP($C184,'TCs for Feature'!$B$7:K278,6,FALSE),"No description")</f>
        <v>No description</v>
      </c>
      <c r="G184" s="73" t="str">
        <f>IFERROR(VLOOKUP($C$7,'TCs for Feature'!$B$7:M278,2,FALSE),"N/A")</f>
        <v>High</v>
      </c>
      <c r="H184" s="73" t="str">
        <f>IFERROR(VLOOKUP($C184,'TCs for Feature'!$B$7:M278,3,FALSE),"N/A")</f>
        <v>N/A</v>
      </c>
      <c r="I184" s="73" t="str">
        <f>IFERROR(VLOOKUP($C184,'TCs for Feature'!$B$7:P278,4,FALSE),"N/A")</f>
        <v>N/A</v>
      </c>
      <c r="J184" s="74" t="str">
        <f>IFERROR(VLOOKUP(C184,'TCs for Feature'!$B$7:Q278,5,FALSE),"N/A")</f>
        <v>N/A</v>
      </c>
      <c r="K184" s="85" t="str">
        <f>HYPERLINK("http://jira.hungdong.tech/browse/SST-2771","SST-2771")</f>
        <v>SST-2771</v>
      </c>
      <c r="L184" s="6"/>
    </row>
    <row r="185" ht="15.75" customHeight="1">
      <c r="A185" s="78"/>
      <c r="B185" s="70">
        <v>179.0</v>
      </c>
      <c r="C185" s="71" t="str">
        <f t="shared" si="1"/>
        <v>BangKe_Tong_179</v>
      </c>
      <c r="D185" s="72" t="s">
        <v>35</v>
      </c>
      <c r="E185" s="73" t="s">
        <v>39</v>
      </c>
      <c r="F185" s="73" t="str">
        <f>IFERROR(VLOOKUP($C185,'TCs for Feature'!$B$7:K278,6,FALSE),"No description")</f>
        <v>No description</v>
      </c>
      <c r="G185" s="73" t="str">
        <f>IFERROR(VLOOKUP($C$7,'TCs for Feature'!$B$7:M278,2,FALSE),"N/A")</f>
        <v>High</v>
      </c>
      <c r="H185" s="73" t="str">
        <f>IFERROR(VLOOKUP($C185,'TCs for Feature'!$B$7:M278,3,FALSE),"N/A")</f>
        <v>N/A</v>
      </c>
      <c r="I185" s="73" t="str">
        <f>IFERROR(VLOOKUP($C185,'TCs for Feature'!$B$7:P278,4,FALSE),"N/A")</f>
        <v>N/A</v>
      </c>
      <c r="J185" s="74" t="str">
        <f>IFERROR(VLOOKUP(C185,'TCs for Feature'!$B$7:Q278,5,FALSE),"N/A")</f>
        <v>N/A</v>
      </c>
      <c r="K185" s="85" t="str">
        <f>HYPERLINK("http://jira.hungdong.tech/browse/SST-2773","SST-2773")</f>
        <v>SST-2773</v>
      </c>
      <c r="L185" s="6"/>
    </row>
    <row r="186" ht="15.75" customHeight="1">
      <c r="A186" s="78"/>
      <c r="B186" s="70">
        <v>180.0</v>
      </c>
      <c r="C186" s="71" t="str">
        <f t="shared" si="1"/>
        <v>BangKe_Tong_180</v>
      </c>
      <c r="D186" s="72" t="s">
        <v>35</v>
      </c>
      <c r="E186" s="73" t="s">
        <v>39</v>
      </c>
      <c r="F186" s="73" t="str">
        <f>IFERROR(VLOOKUP($C186,'TCs for Feature'!$B$7:K278,6,FALSE),"No description")</f>
        <v>No description</v>
      </c>
      <c r="G186" s="73" t="str">
        <f>IFERROR(VLOOKUP($C$7,'TCs for Feature'!$B$7:M278,2,FALSE),"N/A")</f>
        <v>High</v>
      </c>
      <c r="H186" s="73" t="str">
        <f>IFERROR(VLOOKUP($C186,'TCs for Feature'!$B$7:M278,3,FALSE),"N/A")</f>
        <v>N/A</v>
      </c>
      <c r="I186" s="73" t="str">
        <f>IFERROR(VLOOKUP($C186,'TCs for Feature'!$B$7:P278,4,FALSE),"N/A")</f>
        <v>N/A</v>
      </c>
      <c r="J186" s="74" t="str">
        <f>IFERROR(VLOOKUP(C186,'TCs for Feature'!$B$7:Q278,5,FALSE),"N/A")</f>
        <v>N/A</v>
      </c>
      <c r="K186" s="75"/>
      <c r="L186" s="6"/>
    </row>
    <row r="187" ht="15.75" customHeight="1">
      <c r="A187" s="78"/>
      <c r="B187" s="70">
        <v>181.0</v>
      </c>
      <c r="C187" s="71" t="str">
        <f t="shared" si="1"/>
        <v>BangKe_Tong_181</v>
      </c>
      <c r="D187" s="72" t="s">
        <v>35</v>
      </c>
      <c r="E187" s="73" t="s">
        <v>39</v>
      </c>
      <c r="F187" s="73" t="str">
        <f>IFERROR(VLOOKUP($C187,'TCs for Feature'!$B$7:K278,6,FALSE),"No description")</f>
        <v>No description</v>
      </c>
      <c r="G187" s="73" t="str">
        <f>IFERROR(VLOOKUP($C$7,'TCs for Feature'!$B$7:M278,2,FALSE),"N/A")</f>
        <v>High</v>
      </c>
      <c r="H187" s="73" t="str">
        <f>IFERROR(VLOOKUP($C187,'TCs for Feature'!$B$7:M278,3,FALSE),"N/A")</f>
        <v>N/A</v>
      </c>
      <c r="I187" s="73" t="str">
        <f>IFERROR(VLOOKUP($C187,'TCs for Feature'!$B$7:P278,4,FALSE),"N/A")</f>
        <v>N/A</v>
      </c>
      <c r="J187" s="74" t="str">
        <f>IFERROR(VLOOKUP(C187,'TCs for Feature'!$B$7:Q278,5,FALSE),"N/A")</f>
        <v>N/A</v>
      </c>
      <c r="K187" s="75"/>
      <c r="L187" s="6"/>
    </row>
    <row r="188" ht="15.75" customHeight="1">
      <c r="A188" s="78"/>
      <c r="B188" s="70">
        <v>182.0</v>
      </c>
      <c r="C188" s="71" t="str">
        <f t="shared" si="1"/>
        <v>BangKe_Tong_182</v>
      </c>
      <c r="D188" s="72" t="s">
        <v>35</v>
      </c>
      <c r="E188" s="73" t="s">
        <v>39</v>
      </c>
      <c r="F188" s="73" t="str">
        <f>IFERROR(VLOOKUP($C188,'TCs for Feature'!$B$7:K278,6,FALSE),"No description")</f>
        <v>No description</v>
      </c>
      <c r="G188" s="73" t="str">
        <f>IFERROR(VLOOKUP($C$7,'TCs for Feature'!$B$7:M278,2,FALSE),"N/A")</f>
        <v>High</v>
      </c>
      <c r="H188" s="73" t="str">
        <f>IFERROR(VLOOKUP($C188,'TCs for Feature'!$B$7:M278,3,FALSE),"N/A")</f>
        <v>N/A</v>
      </c>
      <c r="I188" s="73" t="str">
        <f>IFERROR(VLOOKUP($C188,'TCs for Feature'!$B$7:P278,4,FALSE),"N/A")</f>
        <v>N/A</v>
      </c>
      <c r="J188" s="74" t="str">
        <f>IFERROR(VLOOKUP(C188,'TCs for Feature'!$B$7:Q278,5,FALSE),"N/A")</f>
        <v>N/A</v>
      </c>
      <c r="K188" s="75"/>
      <c r="L188" s="6"/>
    </row>
    <row r="189" ht="15.75" customHeight="1">
      <c r="A189" s="78"/>
      <c r="B189" s="70">
        <v>183.0</v>
      </c>
      <c r="C189" s="71" t="str">
        <f t="shared" si="1"/>
        <v>BangKe_Tong_183</v>
      </c>
      <c r="D189" s="72" t="s">
        <v>35</v>
      </c>
      <c r="E189" s="73" t="s">
        <v>39</v>
      </c>
      <c r="F189" s="73" t="str">
        <f>IFERROR(VLOOKUP($C189,'TCs for Feature'!$B$7:K278,6,FALSE),"No description")</f>
        <v>No description</v>
      </c>
      <c r="G189" s="73" t="str">
        <f>IFERROR(VLOOKUP($C$7,'TCs for Feature'!$B$7:M278,2,FALSE),"N/A")</f>
        <v>High</v>
      </c>
      <c r="H189" s="73" t="str">
        <f>IFERROR(VLOOKUP($C189,'TCs for Feature'!$B$7:M278,3,FALSE),"N/A")</f>
        <v>N/A</v>
      </c>
      <c r="I189" s="73" t="str">
        <f>IFERROR(VLOOKUP($C189,'TCs for Feature'!$B$7:P278,4,FALSE),"N/A")</f>
        <v>N/A</v>
      </c>
      <c r="J189" s="74" t="str">
        <f>IFERROR(VLOOKUP(C189,'TCs for Feature'!$B$7:Q278,5,FALSE),"N/A")</f>
        <v>N/A</v>
      </c>
      <c r="K189" s="75"/>
      <c r="L189" s="6"/>
    </row>
    <row r="190" ht="15.75" customHeight="1">
      <c r="A190" s="78"/>
      <c r="B190" s="70">
        <v>184.0</v>
      </c>
      <c r="C190" s="71" t="str">
        <f t="shared" si="1"/>
        <v>BangKe_Tong_184</v>
      </c>
      <c r="D190" s="72" t="s">
        <v>35</v>
      </c>
      <c r="E190" s="73" t="s">
        <v>39</v>
      </c>
      <c r="F190" s="73" t="str">
        <f>IFERROR(VLOOKUP($C190,'TCs for Feature'!$B$7:K278,6,FALSE),"No description")</f>
        <v>No description</v>
      </c>
      <c r="G190" s="73" t="str">
        <f>IFERROR(VLOOKUP($C$7,'TCs for Feature'!$B$7:M278,2,FALSE),"N/A")</f>
        <v>High</v>
      </c>
      <c r="H190" s="73" t="str">
        <f>IFERROR(VLOOKUP($C190,'TCs for Feature'!$B$7:M278,3,FALSE),"N/A")</f>
        <v>N/A</v>
      </c>
      <c r="I190" s="73" t="str">
        <f>IFERROR(VLOOKUP($C190,'TCs for Feature'!$B$7:P278,4,FALSE),"N/A")</f>
        <v>N/A</v>
      </c>
      <c r="J190" s="74" t="str">
        <f>IFERROR(VLOOKUP(C190,'TCs for Feature'!$B$7:Q278,5,FALSE),"N/A")</f>
        <v>N/A</v>
      </c>
      <c r="K190" s="75"/>
      <c r="L190" s="6"/>
    </row>
    <row r="191" ht="15.75" customHeight="1">
      <c r="A191" s="78"/>
      <c r="B191" s="70">
        <v>185.0</v>
      </c>
      <c r="C191" s="71" t="str">
        <f t="shared" si="1"/>
        <v>BangKe_Tong_185</v>
      </c>
      <c r="D191" s="72" t="s">
        <v>35</v>
      </c>
      <c r="E191" s="73" t="s">
        <v>39</v>
      </c>
      <c r="F191" s="73" t="str">
        <f>IFERROR(VLOOKUP($C191,'TCs for Feature'!$B$7:K278,6,FALSE),"No description")</f>
        <v>No description</v>
      </c>
      <c r="G191" s="73" t="str">
        <f>IFERROR(VLOOKUP($C$7,'TCs for Feature'!$B$7:M278,2,FALSE),"N/A")</f>
        <v>High</v>
      </c>
      <c r="H191" s="73" t="str">
        <f>IFERROR(VLOOKUP($C191,'TCs for Feature'!$B$7:M278,3,FALSE),"N/A")</f>
        <v>N/A</v>
      </c>
      <c r="I191" s="73" t="str">
        <f>IFERROR(VLOOKUP($C191,'TCs for Feature'!$B$7:P278,4,FALSE),"N/A")</f>
        <v>N/A</v>
      </c>
      <c r="J191" s="74" t="str">
        <f>IFERROR(VLOOKUP(C191,'TCs for Feature'!$B$7:Q278,5,FALSE),"N/A")</f>
        <v>N/A</v>
      </c>
      <c r="K191" s="75"/>
      <c r="L191" s="6"/>
    </row>
    <row r="192" ht="15.75" customHeight="1">
      <c r="A192" s="78"/>
      <c r="B192" s="70">
        <v>186.0</v>
      </c>
      <c r="C192" s="71" t="str">
        <f t="shared" si="1"/>
        <v>BangKe_Tong_186</v>
      </c>
      <c r="D192" s="72" t="s">
        <v>35</v>
      </c>
      <c r="E192" s="73" t="s">
        <v>39</v>
      </c>
      <c r="F192" s="73" t="str">
        <f>IFERROR(VLOOKUP($C192,'TCs for Feature'!$B$7:K278,6,FALSE),"No description")</f>
        <v>No description</v>
      </c>
      <c r="G192" s="73" t="str">
        <f>IFERROR(VLOOKUP($C$7,'TCs for Feature'!$B$7:M278,2,FALSE),"N/A")</f>
        <v>High</v>
      </c>
      <c r="H192" s="73" t="str">
        <f>IFERROR(VLOOKUP($C192,'TCs for Feature'!$B$7:M278,3,FALSE),"N/A")</f>
        <v>N/A</v>
      </c>
      <c r="I192" s="73" t="str">
        <f>IFERROR(VLOOKUP($C192,'TCs for Feature'!$B$7:P278,4,FALSE),"N/A")</f>
        <v>N/A</v>
      </c>
      <c r="J192" s="74" t="str">
        <f>IFERROR(VLOOKUP(C192,'TCs for Feature'!$B$7:Q278,5,FALSE),"N/A")</f>
        <v>N/A</v>
      </c>
      <c r="K192" s="75"/>
      <c r="L192" s="6"/>
    </row>
    <row r="193" ht="15.75" customHeight="1">
      <c r="A193" s="78"/>
      <c r="B193" s="70">
        <v>187.0</v>
      </c>
      <c r="C193" s="71" t="str">
        <f t="shared" si="1"/>
        <v>BangKe_Tong_187</v>
      </c>
      <c r="D193" s="72" t="s">
        <v>35</v>
      </c>
      <c r="E193" s="73" t="s">
        <v>39</v>
      </c>
      <c r="F193" s="73" t="str">
        <f>IFERROR(VLOOKUP($C193,'TCs for Feature'!$B$7:K278,6,FALSE),"No description")</f>
        <v>No description</v>
      </c>
      <c r="G193" s="73" t="str">
        <f>IFERROR(VLOOKUP($C$7,'TCs for Feature'!$B$7:M278,2,FALSE),"N/A")</f>
        <v>High</v>
      </c>
      <c r="H193" s="73" t="str">
        <f>IFERROR(VLOOKUP($C193,'TCs for Feature'!$B$7:M278,3,FALSE),"N/A")</f>
        <v>N/A</v>
      </c>
      <c r="I193" s="73" t="str">
        <f>IFERROR(VLOOKUP($C193,'TCs for Feature'!$B$7:P278,4,FALSE),"N/A")</f>
        <v>N/A</v>
      </c>
      <c r="J193" s="74" t="str">
        <f>IFERROR(VLOOKUP(C193,'TCs for Feature'!$B$7:Q278,5,FALSE),"N/A")</f>
        <v>N/A</v>
      </c>
      <c r="K193" s="75"/>
      <c r="L193" s="6"/>
    </row>
    <row r="194" ht="15.75" customHeight="1">
      <c r="A194" s="78"/>
      <c r="B194" s="70">
        <v>188.0</v>
      </c>
      <c r="C194" s="71" t="str">
        <f t="shared" si="1"/>
        <v>BangKe_Tong_188</v>
      </c>
      <c r="D194" s="72" t="s">
        <v>35</v>
      </c>
      <c r="E194" s="73" t="s">
        <v>39</v>
      </c>
      <c r="F194" s="73" t="str">
        <f>IFERROR(VLOOKUP($C194,'TCs for Feature'!$B$7:K278,6,FALSE),"No description")</f>
        <v>No description</v>
      </c>
      <c r="G194" s="73" t="str">
        <f>IFERROR(VLOOKUP($C$7,'TCs for Feature'!$B$7:M278,2,FALSE),"N/A")</f>
        <v>High</v>
      </c>
      <c r="H194" s="73" t="str">
        <f>IFERROR(VLOOKUP($C194,'TCs for Feature'!$B$7:M278,3,FALSE),"N/A")</f>
        <v>N/A</v>
      </c>
      <c r="I194" s="73" t="str">
        <f>IFERROR(VLOOKUP($C194,'TCs for Feature'!$B$7:P278,4,FALSE),"N/A")</f>
        <v>N/A</v>
      </c>
      <c r="J194" s="74" t="str">
        <f>IFERROR(VLOOKUP(C194,'TCs for Feature'!$B$7:Q278,5,FALSE),"N/A")</f>
        <v>N/A</v>
      </c>
      <c r="K194" s="85" t="str">
        <f>HYPERLINK("http://jira.hungdong.tech/browse/SST-2773","SST-2773")</f>
        <v>SST-2773</v>
      </c>
      <c r="L194" s="6"/>
    </row>
    <row r="195" ht="15.75" customHeight="1">
      <c r="A195" s="78"/>
      <c r="B195" s="70">
        <v>189.0</v>
      </c>
      <c r="C195" s="71" t="str">
        <f t="shared" si="1"/>
        <v>BangKe__189</v>
      </c>
      <c r="D195" s="72" t="s">
        <v>35</v>
      </c>
      <c r="E195" s="73"/>
      <c r="F195" s="73" t="str">
        <f>IFERROR(VLOOKUP($C195,'TCs for Feature'!$B$7:K278,6,FALSE),"No description")</f>
        <v>No description</v>
      </c>
      <c r="G195" s="73" t="str">
        <f>IFERROR(VLOOKUP($C$7,'TCs for Feature'!$B$7:M278,2,FALSE),"N/A")</f>
        <v>High</v>
      </c>
      <c r="H195" s="73" t="str">
        <f>IFERROR(VLOOKUP($C195,'TCs for Feature'!$B$7:M278,3,FALSE),"N/A")</f>
        <v>N/A</v>
      </c>
      <c r="I195" s="73" t="str">
        <f>IFERROR(VLOOKUP($C195,'TCs for Feature'!$B$7:P278,4,FALSE),"N/A")</f>
        <v>N/A</v>
      </c>
      <c r="J195" s="74" t="str">
        <f>IFERROR(VLOOKUP(C195,'TCs for Feature'!$B$7:Q278,5,FALSE),"N/A")</f>
        <v>N/A</v>
      </c>
      <c r="K195" s="75"/>
      <c r="L195" s="6"/>
    </row>
    <row r="196" ht="15.75" customHeight="1">
      <c r="A196" s="78"/>
      <c r="B196" s="70">
        <v>190.0</v>
      </c>
      <c r="C196" s="71" t="str">
        <f t="shared" si="1"/>
        <v>CanDoi_ThuaThieu_190</v>
      </c>
      <c r="D196" s="72" t="s">
        <v>41</v>
      </c>
      <c r="E196" s="73" t="s">
        <v>42</v>
      </c>
      <c r="F196" s="73" t="str">
        <f>IFERROR(VLOOKUP($C196,'TCs for Feature'!$B$7:K278,6,FALSE),"No description")</f>
        <v>No description</v>
      </c>
      <c r="G196" s="73" t="str">
        <f>IFERROR(VLOOKUP($C$7,'TCs for Feature'!$B$7:M278,2,FALSE),"N/A")</f>
        <v>High</v>
      </c>
      <c r="H196" s="73" t="str">
        <f>IFERROR(VLOOKUP($C196,'TCs for Feature'!$B$7:M278,3,FALSE),"N/A")</f>
        <v>N/A</v>
      </c>
      <c r="I196" s="73" t="str">
        <f>IFERROR(VLOOKUP($C196,'TCs for Feature'!$B$7:P278,4,FALSE),"N/A")</f>
        <v>N/A</v>
      </c>
      <c r="J196" s="74" t="str">
        <f>IFERROR(VLOOKUP(C196,'TCs for Feature'!$B$7:Q278,5,FALSE),"N/A")</f>
        <v>N/A</v>
      </c>
      <c r="K196" s="75"/>
      <c r="L196" s="6"/>
    </row>
    <row r="197" ht="15.75" customHeight="1">
      <c r="A197" s="78"/>
      <c r="B197" s="70">
        <v>191.0</v>
      </c>
      <c r="C197" s="71" t="str">
        <f t="shared" si="1"/>
        <v>CanDoi_ThuaThieu_191</v>
      </c>
      <c r="D197" s="72" t="s">
        <v>41</v>
      </c>
      <c r="E197" s="73" t="s">
        <v>42</v>
      </c>
      <c r="F197" s="73" t="str">
        <f>IFERROR(VLOOKUP($C197,'TCs for Feature'!$B$7:K278,6,FALSE),"No description")</f>
        <v>No description</v>
      </c>
      <c r="G197" s="73" t="str">
        <f>IFERROR(VLOOKUP($C$7,'TCs for Feature'!$B$7:M278,2,FALSE),"N/A")</f>
        <v>High</v>
      </c>
      <c r="H197" s="73" t="str">
        <f>IFERROR(VLOOKUP($C197,'TCs for Feature'!$B$7:M278,3,FALSE),"N/A")</f>
        <v>N/A</v>
      </c>
      <c r="I197" s="73" t="str">
        <f>IFERROR(VLOOKUP($C197,'TCs for Feature'!$B$7:P278,4,FALSE),"N/A")</f>
        <v>N/A</v>
      </c>
      <c r="J197" s="74" t="str">
        <f>IFERROR(VLOOKUP(C197,'TCs for Feature'!$B$7:Q278,5,FALSE),"N/A")</f>
        <v>N/A</v>
      </c>
      <c r="K197" s="75"/>
      <c r="L197" s="6"/>
    </row>
    <row r="198" ht="15.75" customHeight="1">
      <c r="A198" s="78"/>
      <c r="B198" s="70">
        <v>192.0</v>
      </c>
      <c r="C198" s="71" t="str">
        <f t="shared" si="1"/>
        <v>CanDoi_ThuaThieu_192</v>
      </c>
      <c r="D198" s="72" t="s">
        <v>41</v>
      </c>
      <c r="E198" s="73" t="s">
        <v>42</v>
      </c>
      <c r="F198" s="73" t="str">
        <f>IFERROR(VLOOKUP($C198,'TCs for Feature'!$B$7:K278,6,FALSE),"No description")</f>
        <v>No description</v>
      </c>
      <c r="G198" s="73" t="str">
        <f>IFERROR(VLOOKUP($C$7,'TCs for Feature'!$B$7:M278,2,FALSE),"N/A")</f>
        <v>High</v>
      </c>
      <c r="H198" s="73" t="str">
        <f>IFERROR(VLOOKUP($C198,'TCs for Feature'!$B$7:M278,3,FALSE),"N/A")</f>
        <v>N/A</v>
      </c>
      <c r="I198" s="73" t="str">
        <f>IFERROR(VLOOKUP($C198,'TCs for Feature'!$B$7:P278,4,FALSE),"N/A")</f>
        <v>N/A</v>
      </c>
      <c r="J198" s="74" t="str">
        <f>IFERROR(VLOOKUP(C198,'TCs for Feature'!$B$7:Q278,5,FALSE),"N/A")</f>
        <v>N/A</v>
      </c>
      <c r="K198" s="75"/>
      <c r="L198" s="6"/>
    </row>
    <row r="199" ht="15.75" customHeight="1">
      <c r="A199" s="78"/>
      <c r="B199" s="70">
        <v>193.0</v>
      </c>
      <c r="C199" s="71" t="str">
        <f t="shared" si="1"/>
        <v>CanDoi_ThuaThieu_193</v>
      </c>
      <c r="D199" s="72" t="s">
        <v>41</v>
      </c>
      <c r="E199" s="73" t="s">
        <v>42</v>
      </c>
      <c r="F199" s="73" t="str">
        <f>IFERROR(VLOOKUP($C199,'TCs for Feature'!$B$7:K278,6,FALSE),"No description")</f>
        <v>No description</v>
      </c>
      <c r="G199" s="73" t="str">
        <f>IFERROR(VLOOKUP($C$7,'TCs for Feature'!$B$7:M278,2,FALSE),"N/A")</f>
        <v>High</v>
      </c>
      <c r="H199" s="73" t="str">
        <f>IFERROR(VLOOKUP($C199,'TCs for Feature'!$B$7:M278,3,FALSE),"N/A")</f>
        <v>N/A</v>
      </c>
      <c r="I199" s="73" t="str">
        <f>IFERROR(VLOOKUP($C199,'TCs for Feature'!$B$7:P278,4,FALSE),"N/A")</f>
        <v>N/A</v>
      </c>
      <c r="J199" s="74" t="str">
        <f>IFERROR(VLOOKUP(C199,'TCs for Feature'!$B$7:Q278,5,FALSE),"N/A")</f>
        <v>N/A</v>
      </c>
      <c r="K199" s="75"/>
      <c r="L199" s="6"/>
    </row>
    <row r="200" ht="15.75" customHeight="1">
      <c r="A200" s="78"/>
      <c r="B200" s="70">
        <v>194.0</v>
      </c>
      <c r="C200" s="71" t="str">
        <f t="shared" si="1"/>
        <v>CanDoi_ThuaThieu_194</v>
      </c>
      <c r="D200" s="72" t="s">
        <v>41</v>
      </c>
      <c r="E200" s="73" t="s">
        <v>42</v>
      </c>
      <c r="F200" s="73" t="str">
        <f>IFERROR(VLOOKUP($C200,'TCs for Feature'!$B$7:K278,6,FALSE),"No description")</f>
        <v>No description</v>
      </c>
      <c r="G200" s="73" t="str">
        <f>IFERROR(VLOOKUP($C$7,'TCs for Feature'!$B$7:M278,2,FALSE),"N/A")</f>
        <v>High</v>
      </c>
      <c r="H200" s="73" t="str">
        <f>IFERROR(VLOOKUP($C200,'TCs for Feature'!$B$7:M278,3,FALSE),"N/A")</f>
        <v>N/A</v>
      </c>
      <c r="I200" s="73" t="str">
        <f>IFERROR(VLOOKUP($C200,'TCs for Feature'!$B$7:P278,4,FALSE),"N/A")</f>
        <v>N/A</v>
      </c>
      <c r="J200" s="74" t="str">
        <f>IFERROR(VLOOKUP(C200,'TCs for Feature'!$B$7:Q278,5,FALSE),"N/A")</f>
        <v>N/A</v>
      </c>
      <c r="K200" s="75"/>
      <c r="L200" s="6"/>
    </row>
    <row r="201" ht="15.75" customHeight="1">
      <c r="A201" s="78"/>
      <c r="B201" s="70">
        <v>195.0</v>
      </c>
      <c r="C201" s="71" t="str">
        <f t="shared" si="1"/>
        <v>CanDoi_ThuaThieu_195</v>
      </c>
      <c r="D201" s="72" t="s">
        <v>41</v>
      </c>
      <c r="E201" s="73" t="s">
        <v>42</v>
      </c>
      <c r="F201" s="73" t="str">
        <f>IFERROR(VLOOKUP($C201,'TCs for Feature'!$B$7:K278,6,FALSE),"No description")</f>
        <v>No description</v>
      </c>
      <c r="G201" s="73" t="str">
        <f>IFERROR(VLOOKUP($C$7,'TCs for Feature'!$B$7:M278,2,FALSE),"N/A")</f>
        <v>High</v>
      </c>
      <c r="H201" s="73" t="str">
        <f>IFERROR(VLOOKUP($C201,'TCs for Feature'!$B$7:M278,3,FALSE),"N/A")</f>
        <v>N/A</v>
      </c>
      <c r="I201" s="73" t="str">
        <f>IFERROR(VLOOKUP($C201,'TCs for Feature'!$B$7:P278,4,FALSE),"N/A")</f>
        <v>N/A</v>
      </c>
      <c r="J201" s="74" t="str">
        <f>IFERROR(VLOOKUP(C201,'TCs for Feature'!$B$7:Q278,5,FALSE),"N/A")</f>
        <v>N/A</v>
      </c>
      <c r="K201" s="75"/>
      <c r="L201" s="6"/>
    </row>
    <row r="202" ht="15.75" customHeight="1">
      <c r="A202" s="78"/>
      <c r="B202" s="70">
        <v>196.0</v>
      </c>
      <c r="C202" s="71" t="str">
        <f t="shared" si="1"/>
        <v>CanDoi_ThuaThieu_196</v>
      </c>
      <c r="D202" s="72" t="s">
        <v>41</v>
      </c>
      <c r="E202" s="73" t="s">
        <v>42</v>
      </c>
      <c r="F202" s="73" t="str">
        <f>IFERROR(VLOOKUP($C202,'TCs for Feature'!$B$7:K278,6,FALSE),"No description")</f>
        <v>No description</v>
      </c>
      <c r="G202" s="73" t="str">
        <f>IFERROR(VLOOKUP($C$7,'TCs for Feature'!$B$7:M278,2,FALSE),"N/A")</f>
        <v>High</v>
      </c>
      <c r="H202" s="73" t="str">
        <f>IFERROR(VLOOKUP($C202,'TCs for Feature'!$B$7:M278,3,FALSE),"N/A")</f>
        <v>N/A</v>
      </c>
      <c r="I202" s="73" t="str">
        <f>IFERROR(VLOOKUP($C202,'TCs for Feature'!$B$7:P278,4,FALSE),"N/A")</f>
        <v>N/A</v>
      </c>
      <c r="J202" s="74" t="str">
        <f>IFERROR(VLOOKUP(C202,'TCs for Feature'!$B$7:Q278,5,FALSE),"N/A")</f>
        <v>N/A</v>
      </c>
      <c r="K202" s="75"/>
      <c r="L202" s="6"/>
    </row>
    <row r="203" ht="15.75" customHeight="1">
      <c r="A203" s="78"/>
      <c r="B203" s="70">
        <v>197.0</v>
      </c>
      <c r="C203" s="71" t="str">
        <f t="shared" si="1"/>
        <v>CanDoi_ThuaThieu_197</v>
      </c>
      <c r="D203" s="72" t="s">
        <v>41</v>
      </c>
      <c r="E203" s="73" t="s">
        <v>42</v>
      </c>
      <c r="F203" s="73" t="str">
        <f>IFERROR(VLOOKUP($C203,'TCs for Feature'!$B$7:K278,6,FALSE),"No description")</f>
        <v>No description</v>
      </c>
      <c r="G203" s="73" t="str">
        <f>IFERROR(VLOOKUP($C$7,'TCs for Feature'!$B$7:M278,2,FALSE),"N/A")</f>
        <v>High</v>
      </c>
      <c r="H203" s="73" t="str">
        <f>IFERROR(VLOOKUP($C203,'TCs for Feature'!$B$7:M278,3,FALSE),"N/A")</f>
        <v>N/A</v>
      </c>
      <c r="I203" s="73" t="str">
        <f>IFERROR(VLOOKUP($C203,'TCs for Feature'!$B$7:P278,4,FALSE),"N/A")</f>
        <v>N/A</v>
      </c>
      <c r="J203" s="74" t="str">
        <f>IFERROR(VLOOKUP(C203,'TCs for Feature'!$B$7:Q278,5,FALSE),"N/A")</f>
        <v>N/A</v>
      </c>
      <c r="K203" s="75"/>
      <c r="L203" s="6"/>
    </row>
    <row r="204" ht="15.75" customHeight="1">
      <c r="A204" s="78"/>
      <c r="B204" s="70">
        <v>198.0</v>
      </c>
      <c r="C204" s="71" t="str">
        <f t="shared" si="1"/>
        <v>CanDoi_ThuaThieu_198</v>
      </c>
      <c r="D204" s="72" t="s">
        <v>41</v>
      </c>
      <c r="E204" s="73" t="s">
        <v>42</v>
      </c>
      <c r="F204" s="73" t="str">
        <f>IFERROR(VLOOKUP($C204,'TCs for Feature'!$B$7:K278,6,FALSE),"No description")</f>
        <v>No description</v>
      </c>
      <c r="G204" s="73" t="str">
        <f>IFERROR(VLOOKUP($C$7,'TCs for Feature'!$B$7:M278,2,FALSE),"N/A")</f>
        <v>High</v>
      </c>
      <c r="H204" s="73" t="str">
        <f>IFERROR(VLOOKUP($C204,'TCs for Feature'!$B$7:M278,3,FALSE),"N/A")</f>
        <v>N/A</v>
      </c>
      <c r="I204" s="73" t="str">
        <f>IFERROR(VLOOKUP($C204,'TCs for Feature'!$B$7:P278,4,FALSE),"N/A")</f>
        <v>N/A</v>
      </c>
      <c r="J204" s="74" t="str">
        <f>IFERROR(VLOOKUP(C204,'TCs for Feature'!$B$7:Q278,5,FALSE),"N/A")</f>
        <v>N/A</v>
      </c>
      <c r="K204" s="75"/>
      <c r="L204" s="6"/>
    </row>
    <row r="205" ht="15.75" customHeight="1">
      <c r="A205" s="78"/>
      <c r="B205" s="70">
        <v>199.0</v>
      </c>
      <c r="C205" s="71" t="str">
        <f t="shared" si="1"/>
        <v>CanDoi_ThuaThieu_199</v>
      </c>
      <c r="D205" s="72" t="s">
        <v>41</v>
      </c>
      <c r="E205" s="73" t="s">
        <v>42</v>
      </c>
      <c r="F205" s="73" t="str">
        <f>IFERROR(VLOOKUP($C205,'TCs for Feature'!$B$7:K278,6,FALSE),"No description")</f>
        <v>No description</v>
      </c>
      <c r="G205" s="73" t="str">
        <f>IFERROR(VLOOKUP($C$7,'TCs for Feature'!$B$7:M278,2,FALSE),"N/A")</f>
        <v>High</v>
      </c>
      <c r="H205" s="73" t="str">
        <f>IFERROR(VLOOKUP($C205,'TCs for Feature'!$B$7:M278,3,FALSE),"N/A")</f>
        <v>N/A</v>
      </c>
      <c r="I205" s="73" t="str">
        <f>IFERROR(VLOOKUP($C205,'TCs for Feature'!$B$7:P278,4,FALSE),"N/A")</f>
        <v>N/A</v>
      </c>
      <c r="J205" s="74" t="str">
        <f>IFERROR(VLOOKUP(C205,'TCs for Feature'!$B$7:Q278,5,FALSE),"N/A")</f>
        <v>N/A</v>
      </c>
      <c r="K205" s="75"/>
      <c r="L205" s="6"/>
    </row>
    <row r="206" ht="15.75" customHeight="1">
      <c r="A206" s="78"/>
      <c r="B206" s="70">
        <v>200.0</v>
      </c>
      <c r="C206" s="71" t="str">
        <f t="shared" si="1"/>
        <v>CanDoi_ThuaThieu_200</v>
      </c>
      <c r="D206" s="72" t="s">
        <v>41</v>
      </c>
      <c r="E206" s="73" t="s">
        <v>42</v>
      </c>
      <c r="F206" s="73" t="str">
        <f>IFERROR(VLOOKUP($C206,'TCs for Feature'!$B$7:K278,6,FALSE),"No description")</f>
        <v>No description</v>
      </c>
      <c r="G206" s="73" t="str">
        <f>IFERROR(VLOOKUP($C$7,'TCs for Feature'!$B$7:M278,2,FALSE),"N/A")</f>
        <v>High</v>
      </c>
      <c r="H206" s="73" t="str">
        <f>IFERROR(VLOOKUP($C206,'TCs for Feature'!$B$7:M278,3,FALSE),"N/A")</f>
        <v>N/A</v>
      </c>
      <c r="I206" s="73" t="str">
        <f>IFERROR(VLOOKUP($C206,'TCs for Feature'!$B$7:P278,4,FALSE),"N/A")</f>
        <v>N/A</v>
      </c>
      <c r="J206" s="74" t="str">
        <f>IFERROR(VLOOKUP(C206,'TCs for Feature'!$B$7:Q278,5,FALSE),"N/A")</f>
        <v>N/A</v>
      </c>
      <c r="K206" s="75"/>
      <c r="L206" s="6"/>
    </row>
    <row r="207" ht="15.75" customHeight="1">
      <c r="A207" s="78"/>
      <c r="B207" s="70">
        <v>201.0</v>
      </c>
      <c r="C207" s="71" t="str">
        <f t="shared" si="1"/>
        <v>CanDoi_ThuaThieu_201</v>
      </c>
      <c r="D207" s="72" t="s">
        <v>41</v>
      </c>
      <c r="E207" s="73" t="s">
        <v>42</v>
      </c>
      <c r="F207" s="73" t="str">
        <f>IFERROR(VLOOKUP($C207,'TCs for Feature'!$B$7:K278,6,FALSE),"No description")</f>
        <v>No description</v>
      </c>
      <c r="G207" s="73" t="str">
        <f>IFERROR(VLOOKUP($C$7,'TCs for Feature'!$B$7:M278,2,FALSE),"N/A")</f>
        <v>High</v>
      </c>
      <c r="H207" s="73" t="str">
        <f>IFERROR(VLOOKUP($C207,'TCs for Feature'!$B$7:M278,3,FALSE),"N/A")</f>
        <v>N/A</v>
      </c>
      <c r="I207" s="73" t="str">
        <f>IFERROR(VLOOKUP($C207,'TCs for Feature'!$B$7:P278,4,FALSE),"N/A")</f>
        <v>N/A</v>
      </c>
      <c r="J207" s="74" t="str">
        <f>IFERROR(VLOOKUP(C207,'TCs for Feature'!$B$7:Q278,5,FALSE),"N/A")</f>
        <v>N/A</v>
      </c>
      <c r="K207" s="75"/>
      <c r="L207" s="6"/>
    </row>
    <row r="208" ht="15.75" customHeight="1">
      <c r="A208" s="78"/>
      <c r="B208" s="70">
        <v>202.0</v>
      </c>
      <c r="C208" s="71" t="str">
        <f t="shared" si="1"/>
        <v>CanDoi_ThuaThieu_202</v>
      </c>
      <c r="D208" s="72" t="s">
        <v>41</v>
      </c>
      <c r="E208" s="73" t="s">
        <v>42</v>
      </c>
      <c r="F208" s="73" t="str">
        <f>IFERROR(VLOOKUP($C208,'TCs for Feature'!$B$7:K278,6,FALSE),"No description")</f>
        <v>No description</v>
      </c>
      <c r="G208" s="73" t="str">
        <f>IFERROR(VLOOKUP($C$7,'TCs for Feature'!$B$7:M278,2,FALSE),"N/A")</f>
        <v>High</v>
      </c>
      <c r="H208" s="73" t="str">
        <f>IFERROR(VLOOKUP($C208,'TCs for Feature'!$B$7:M278,3,FALSE),"N/A")</f>
        <v>N/A</v>
      </c>
      <c r="I208" s="73" t="str">
        <f>IFERROR(VLOOKUP($C208,'TCs for Feature'!$B$7:P278,4,FALSE),"N/A")</f>
        <v>N/A</v>
      </c>
      <c r="J208" s="74" t="str">
        <f>IFERROR(VLOOKUP(C208,'TCs for Feature'!$B$7:Q278,5,FALSE),"N/A")</f>
        <v>N/A</v>
      </c>
      <c r="K208" s="75"/>
      <c r="L208" s="6"/>
    </row>
    <row r="209" ht="15.75" customHeight="1">
      <c r="A209" s="78"/>
      <c r="B209" s="70">
        <v>203.0</v>
      </c>
      <c r="C209" s="71" t="str">
        <f t="shared" si="1"/>
        <v>CanDoi_ThuaThieu_203</v>
      </c>
      <c r="D209" s="72" t="s">
        <v>41</v>
      </c>
      <c r="E209" s="73" t="s">
        <v>42</v>
      </c>
      <c r="F209" s="73" t="str">
        <f>IFERROR(VLOOKUP($C209,'TCs for Feature'!$B$7:K278,6,FALSE),"No description")</f>
        <v>No description</v>
      </c>
      <c r="G209" s="73" t="str">
        <f>IFERROR(VLOOKUP($C$7,'TCs for Feature'!$B$7:M278,2,FALSE),"N/A")</f>
        <v>High</v>
      </c>
      <c r="H209" s="73" t="str">
        <f>IFERROR(VLOOKUP($C209,'TCs for Feature'!$B$7:M278,3,FALSE),"N/A")</f>
        <v>N/A</v>
      </c>
      <c r="I209" s="73" t="str">
        <f>IFERROR(VLOOKUP($C209,'TCs for Feature'!$B$7:P278,4,FALSE),"N/A")</f>
        <v>N/A</v>
      </c>
      <c r="J209" s="74" t="str">
        <f>IFERROR(VLOOKUP(C209,'TCs for Feature'!$B$7:Q278,5,FALSE),"N/A")</f>
        <v>N/A</v>
      </c>
      <c r="K209" s="75"/>
      <c r="L209" s="6"/>
    </row>
    <row r="210" ht="15.75" customHeight="1">
      <c r="A210" s="78"/>
      <c r="B210" s="70">
        <v>204.0</v>
      </c>
      <c r="C210" s="71" t="str">
        <f t="shared" si="1"/>
        <v>CanDoi_ThuaThieu_204</v>
      </c>
      <c r="D210" s="72" t="s">
        <v>41</v>
      </c>
      <c r="E210" s="73" t="s">
        <v>42</v>
      </c>
      <c r="F210" s="73" t="str">
        <f>IFERROR(VLOOKUP($C210,'TCs for Feature'!$B$7:K278,6,FALSE),"No description")</f>
        <v>No description</v>
      </c>
      <c r="G210" s="73" t="str">
        <f>IFERROR(VLOOKUP($C$7,'TCs for Feature'!$B$7:M278,2,FALSE),"N/A")</f>
        <v>High</v>
      </c>
      <c r="H210" s="73" t="str">
        <f>IFERROR(VLOOKUP($C210,'TCs for Feature'!$B$7:M278,3,FALSE),"N/A")</f>
        <v>N/A</v>
      </c>
      <c r="I210" s="73" t="str">
        <f>IFERROR(VLOOKUP($C210,'TCs for Feature'!$B$7:P278,4,FALSE),"N/A")</f>
        <v>N/A</v>
      </c>
      <c r="J210" s="74" t="str">
        <f>IFERROR(VLOOKUP(C210,'TCs for Feature'!$B$7:Q278,5,FALSE),"N/A")</f>
        <v>N/A</v>
      </c>
      <c r="K210" s="75"/>
      <c r="L210" s="6"/>
    </row>
    <row r="211" ht="15.75" customHeight="1">
      <c r="A211" s="78"/>
      <c r="B211" s="70">
        <v>205.0</v>
      </c>
      <c r="C211" s="71" t="str">
        <f t="shared" si="1"/>
        <v>CanDoi_ThuaThieu_205</v>
      </c>
      <c r="D211" s="72" t="s">
        <v>41</v>
      </c>
      <c r="E211" s="73" t="s">
        <v>42</v>
      </c>
      <c r="F211" s="73" t="str">
        <f>IFERROR(VLOOKUP($C211,'TCs for Feature'!$B$7:K278,6,FALSE),"No description")</f>
        <v>No description</v>
      </c>
      <c r="G211" s="73" t="str">
        <f>IFERROR(VLOOKUP($C$7,'TCs for Feature'!$B$7:M278,2,FALSE),"N/A")</f>
        <v>High</v>
      </c>
      <c r="H211" s="73" t="str">
        <f>IFERROR(VLOOKUP($C211,'TCs for Feature'!$B$7:M278,3,FALSE),"N/A")</f>
        <v>N/A</v>
      </c>
      <c r="I211" s="73" t="str">
        <f>IFERROR(VLOOKUP($C211,'TCs for Feature'!$B$7:P278,4,FALSE),"N/A")</f>
        <v>N/A</v>
      </c>
      <c r="J211" s="74" t="str">
        <f>IFERROR(VLOOKUP(C211,'TCs for Feature'!$B$7:Q278,5,FALSE),"N/A")</f>
        <v>N/A</v>
      </c>
      <c r="K211" s="75"/>
      <c r="L211" s="6"/>
    </row>
    <row r="212" ht="15.75" customHeight="1">
      <c r="A212" s="78"/>
      <c r="B212" s="70">
        <v>206.0</v>
      </c>
      <c r="C212" s="71" t="str">
        <f t="shared" si="1"/>
        <v>CanDoi_ThuaThieu_206</v>
      </c>
      <c r="D212" s="72" t="s">
        <v>41</v>
      </c>
      <c r="E212" s="73" t="s">
        <v>42</v>
      </c>
      <c r="F212" s="73" t="str">
        <f>IFERROR(VLOOKUP($C212,'TCs for Feature'!$B$7:K278,6,FALSE),"No description")</f>
        <v>No description</v>
      </c>
      <c r="G212" s="73" t="str">
        <f>IFERROR(VLOOKUP($C$7,'TCs for Feature'!$B$7:M278,2,FALSE),"N/A")</f>
        <v>High</v>
      </c>
      <c r="H212" s="73" t="str">
        <f>IFERROR(VLOOKUP($C212,'TCs for Feature'!$B$7:M278,3,FALSE),"N/A")</f>
        <v>N/A</v>
      </c>
      <c r="I212" s="73" t="str">
        <f>IFERROR(VLOOKUP($C212,'TCs for Feature'!$B$7:P278,4,FALSE),"N/A")</f>
        <v>N/A</v>
      </c>
      <c r="J212" s="74" t="str">
        <f>IFERROR(VLOOKUP(C212,'TCs for Feature'!$B$7:Q278,5,FALSE),"N/A")</f>
        <v>N/A</v>
      </c>
      <c r="K212" s="75"/>
      <c r="L212" s="6"/>
    </row>
    <row r="213" ht="15.75" customHeight="1">
      <c r="A213" s="78"/>
      <c r="B213" s="70">
        <v>207.0</v>
      </c>
      <c r="C213" s="71" t="str">
        <f t="shared" si="1"/>
        <v>CanDoi_ThuaThieu_207</v>
      </c>
      <c r="D213" s="72" t="s">
        <v>41</v>
      </c>
      <c r="E213" s="73" t="s">
        <v>42</v>
      </c>
      <c r="F213" s="73" t="str">
        <f>IFERROR(VLOOKUP($C213,'TCs for Feature'!$B$7:K278,6,FALSE),"No description")</f>
        <v>No description</v>
      </c>
      <c r="G213" s="73" t="str">
        <f>IFERROR(VLOOKUP($C$7,'TCs for Feature'!$B$7:M278,2,FALSE),"N/A")</f>
        <v>High</v>
      </c>
      <c r="H213" s="73" t="str">
        <f>IFERROR(VLOOKUP($C213,'TCs for Feature'!$B$7:M278,3,FALSE),"N/A")</f>
        <v>N/A</v>
      </c>
      <c r="I213" s="73" t="str">
        <f>IFERROR(VLOOKUP($C213,'TCs for Feature'!$B$7:P278,4,FALSE),"N/A")</f>
        <v>N/A</v>
      </c>
      <c r="J213" s="74" t="str">
        <f>IFERROR(VLOOKUP(C213,'TCs for Feature'!$B$7:Q278,5,FALSE),"N/A")</f>
        <v>N/A</v>
      </c>
      <c r="K213" s="75"/>
      <c r="L213" s="6"/>
    </row>
    <row r="214" ht="15.75" customHeight="1">
      <c r="A214" s="78"/>
      <c r="B214" s="70">
        <v>208.0</v>
      </c>
      <c r="C214" s="71" t="str">
        <f t="shared" si="1"/>
        <v>CanDoi_ThuaThieu_208</v>
      </c>
      <c r="D214" s="72" t="s">
        <v>41</v>
      </c>
      <c r="E214" s="73" t="s">
        <v>42</v>
      </c>
      <c r="F214" s="73" t="str">
        <f>IFERROR(VLOOKUP($C214,'TCs for Feature'!$B$7:K278,6,FALSE),"No description")</f>
        <v>No description</v>
      </c>
      <c r="G214" s="73" t="str">
        <f>IFERROR(VLOOKUP($C$7,'TCs for Feature'!$B$7:M278,2,FALSE),"N/A")</f>
        <v>High</v>
      </c>
      <c r="H214" s="73" t="str">
        <f>IFERROR(VLOOKUP($C214,'TCs for Feature'!$B$7:M278,3,FALSE),"N/A")</f>
        <v>N/A</v>
      </c>
      <c r="I214" s="73" t="str">
        <f>IFERROR(VLOOKUP($C214,'TCs for Feature'!$B$7:P278,4,FALSE),"N/A")</f>
        <v>N/A</v>
      </c>
      <c r="J214" s="74" t="str">
        <f>IFERROR(VLOOKUP(C214,'TCs for Feature'!$B$7:Q278,5,FALSE),"N/A")</f>
        <v>N/A</v>
      </c>
      <c r="K214" s="75"/>
      <c r="L214" s="6"/>
    </row>
    <row r="215" ht="15.75" customHeight="1">
      <c r="A215" s="78"/>
      <c r="B215" s="70">
        <v>209.0</v>
      </c>
      <c r="C215" s="71" t="str">
        <f t="shared" si="1"/>
        <v>CanDoi_ThuaThieu_209</v>
      </c>
      <c r="D215" s="72" t="s">
        <v>41</v>
      </c>
      <c r="E215" s="73" t="s">
        <v>42</v>
      </c>
      <c r="F215" s="73" t="str">
        <f>IFERROR(VLOOKUP($C215,'TCs for Feature'!$B$7:K278,6,FALSE),"No description")</f>
        <v>No description</v>
      </c>
      <c r="G215" s="73" t="str">
        <f>IFERROR(VLOOKUP($C$7,'TCs for Feature'!$B$7:M278,2,FALSE),"N/A")</f>
        <v>High</v>
      </c>
      <c r="H215" s="73" t="str">
        <f>IFERROR(VLOOKUP($C215,'TCs for Feature'!$B$7:M278,3,FALSE),"N/A")</f>
        <v>N/A</v>
      </c>
      <c r="I215" s="73" t="str">
        <f>IFERROR(VLOOKUP($C215,'TCs for Feature'!$B$7:P278,4,FALSE),"N/A")</f>
        <v>N/A</v>
      </c>
      <c r="J215" s="74" t="str">
        <f>IFERROR(VLOOKUP(C215,'TCs for Feature'!$B$7:Q278,5,FALSE),"N/A")</f>
        <v>N/A</v>
      </c>
      <c r="K215" s="75"/>
      <c r="L215" s="6"/>
    </row>
    <row r="216" ht="15.75" customHeight="1">
      <c r="A216" s="78"/>
      <c r="B216" s="70">
        <v>210.0</v>
      </c>
      <c r="C216" s="71" t="str">
        <f t="shared" si="1"/>
        <v>CanDoi_ThuaThieu_210</v>
      </c>
      <c r="D216" s="72" t="s">
        <v>41</v>
      </c>
      <c r="E216" s="73" t="s">
        <v>42</v>
      </c>
      <c r="F216" s="73" t="str">
        <f>IFERROR(VLOOKUP($C216,'TCs for Feature'!$B$7:K278,6,FALSE),"No description")</f>
        <v>No description</v>
      </c>
      <c r="G216" s="73" t="str">
        <f>IFERROR(VLOOKUP($C$7,'TCs for Feature'!$B$7:M278,2,FALSE),"N/A")</f>
        <v>High</v>
      </c>
      <c r="H216" s="73" t="str">
        <f>IFERROR(VLOOKUP($C216,'TCs for Feature'!$B$7:M278,3,FALSE),"N/A")</f>
        <v>N/A</v>
      </c>
      <c r="I216" s="73" t="str">
        <f>IFERROR(VLOOKUP($C216,'TCs for Feature'!$B$7:P278,4,FALSE),"N/A")</f>
        <v>N/A</v>
      </c>
      <c r="J216" s="74" t="str">
        <f>IFERROR(VLOOKUP(C216,'TCs for Feature'!$B$7:Q278,5,FALSE),"N/A")</f>
        <v>N/A</v>
      </c>
      <c r="K216" s="75"/>
      <c r="L216" s="6"/>
    </row>
    <row r="217" ht="15.75" customHeight="1">
      <c r="A217" s="78"/>
      <c r="B217" s="70">
        <v>211.0</v>
      </c>
      <c r="C217" s="71" t="str">
        <f t="shared" si="1"/>
        <v>CanDoi_ThuaThieu_211</v>
      </c>
      <c r="D217" s="72" t="s">
        <v>41</v>
      </c>
      <c r="E217" s="73" t="s">
        <v>42</v>
      </c>
      <c r="F217" s="73" t="str">
        <f>IFERROR(VLOOKUP($C217,'TCs for Feature'!$B$7:K278,6,FALSE),"No description")</f>
        <v>No description</v>
      </c>
      <c r="G217" s="73" t="str">
        <f>IFERROR(VLOOKUP($C$7,'TCs for Feature'!$B$7:M278,2,FALSE),"N/A")</f>
        <v>High</v>
      </c>
      <c r="H217" s="73" t="str">
        <f>IFERROR(VLOOKUP($C217,'TCs for Feature'!$B$7:M278,3,FALSE),"N/A")</f>
        <v>N/A</v>
      </c>
      <c r="I217" s="73" t="str">
        <f>IFERROR(VLOOKUP($C217,'TCs for Feature'!$B$7:P278,4,FALSE),"N/A")</f>
        <v>N/A</v>
      </c>
      <c r="J217" s="74" t="str">
        <f>IFERROR(VLOOKUP(C217,'TCs for Feature'!$B$7:Q278,5,FALSE),"N/A")</f>
        <v>N/A</v>
      </c>
      <c r="K217" s="75"/>
      <c r="L217" s="6"/>
    </row>
    <row r="218" ht="15.75" customHeight="1">
      <c r="A218" s="78"/>
      <c r="B218" s="70">
        <v>212.0</v>
      </c>
      <c r="C218" s="71" t="str">
        <f t="shared" si="1"/>
        <v>__212</v>
      </c>
      <c r="D218" s="72"/>
      <c r="E218" s="73"/>
      <c r="F218" s="73" t="str">
        <f>IFERROR(VLOOKUP($C218,'TCs for Feature'!$B$7:K278,6,FALSE),"No description")</f>
        <v>No description</v>
      </c>
      <c r="G218" s="73" t="str">
        <f>IFERROR(VLOOKUP($C$7,'TCs for Feature'!$B$7:M278,2,FALSE),"N/A")</f>
        <v>High</v>
      </c>
      <c r="H218" s="73" t="str">
        <f>IFERROR(VLOOKUP($C218,'TCs for Feature'!$B$7:M278,3,FALSE),"N/A")</f>
        <v>N/A</v>
      </c>
      <c r="I218" s="73" t="str">
        <f>IFERROR(VLOOKUP($C218,'TCs for Feature'!$B$7:P278,4,FALSE),"N/A")</f>
        <v>N/A</v>
      </c>
      <c r="J218" s="74" t="str">
        <f>IFERROR(VLOOKUP(C218,'TCs for Feature'!$B$7:Q278,5,FALSE),"N/A")</f>
        <v>N/A</v>
      </c>
      <c r="K218" s="75"/>
      <c r="L218" s="6"/>
    </row>
    <row r="219" ht="15.75" customHeight="1">
      <c r="A219" s="78"/>
      <c r="B219" s="70">
        <v>213.0</v>
      </c>
      <c r="C219" s="71" t="str">
        <f t="shared" si="1"/>
        <v>__213</v>
      </c>
      <c r="D219" s="72"/>
      <c r="E219" s="73"/>
      <c r="F219" s="73" t="str">
        <f>IFERROR(VLOOKUP($C219,'TCs for Feature'!$B$7:K278,6,FALSE),"No description")</f>
        <v>No description</v>
      </c>
      <c r="G219" s="73" t="str">
        <f>IFERROR(VLOOKUP($C$7,'TCs for Feature'!$B$7:M278,2,FALSE),"N/A")</f>
        <v>High</v>
      </c>
      <c r="H219" s="73" t="str">
        <f>IFERROR(VLOOKUP($C219,'TCs for Feature'!$B$7:M278,3,FALSE),"N/A")</f>
        <v>N/A</v>
      </c>
      <c r="I219" s="73" t="str">
        <f>IFERROR(VLOOKUP($C219,'TCs for Feature'!$B$7:P278,4,FALSE),"N/A")</f>
        <v>N/A</v>
      </c>
      <c r="J219" s="74" t="str">
        <f>IFERROR(VLOOKUP(C219,'TCs for Feature'!$B$7:Q278,5,FALSE),"N/A")</f>
        <v>N/A</v>
      </c>
      <c r="K219" s="75"/>
      <c r="L219" s="6"/>
    </row>
    <row r="220" ht="15.75" customHeight="1">
      <c r="A220" s="78"/>
      <c r="B220" s="70">
        <v>214.0</v>
      </c>
      <c r="C220" s="71" t="str">
        <f t="shared" si="1"/>
        <v>__214</v>
      </c>
      <c r="D220" s="72"/>
      <c r="E220" s="73"/>
      <c r="F220" s="73" t="str">
        <f>IFERROR(VLOOKUP($C220,'TCs for Feature'!$B$7:K278,6,FALSE),"No description")</f>
        <v>No description</v>
      </c>
      <c r="G220" s="73" t="str">
        <f>IFERROR(VLOOKUP($C$7,'TCs for Feature'!$B$7:M278,2,FALSE),"N/A")</f>
        <v>High</v>
      </c>
      <c r="H220" s="73" t="str">
        <f>IFERROR(VLOOKUP($C220,'TCs for Feature'!$B$7:M278,3,FALSE),"N/A")</f>
        <v>N/A</v>
      </c>
      <c r="I220" s="73" t="str">
        <f>IFERROR(VLOOKUP($C220,'TCs for Feature'!$B$7:P278,4,FALSE),"N/A")</f>
        <v>N/A</v>
      </c>
      <c r="J220" s="74" t="str">
        <f>IFERROR(VLOOKUP(C220,'TCs for Feature'!$B$7:Q278,5,FALSE),"N/A")</f>
        <v>N/A</v>
      </c>
      <c r="K220" s="75"/>
      <c r="L220" s="6"/>
    </row>
    <row r="221" ht="15.75" customHeight="1">
      <c r="A221" s="78"/>
      <c r="B221" s="70">
        <v>215.0</v>
      </c>
      <c r="C221" s="71" t="str">
        <f t="shared" si="1"/>
        <v>__215</v>
      </c>
      <c r="D221" s="72"/>
      <c r="E221" s="73"/>
      <c r="F221" s="73" t="str">
        <f>IFERROR(VLOOKUP($C221,'TCs for Feature'!$B$7:K278,6,FALSE),"No description")</f>
        <v>No description</v>
      </c>
      <c r="G221" s="73" t="str">
        <f>IFERROR(VLOOKUP($C$7,'TCs for Feature'!$B$7:M278,2,FALSE),"N/A")</f>
        <v>High</v>
      </c>
      <c r="H221" s="73" t="str">
        <f>IFERROR(VLOOKUP($C221,'TCs for Feature'!$B$7:M278,3,FALSE),"N/A")</f>
        <v>N/A</v>
      </c>
      <c r="I221" s="73" t="str">
        <f>IFERROR(VLOOKUP($C221,'TCs for Feature'!$B$7:P278,4,FALSE),"N/A")</f>
        <v>N/A</v>
      </c>
      <c r="J221" s="74" t="str">
        <f>IFERROR(VLOOKUP(C221,'TCs for Feature'!$B$7:Q278,5,FALSE),"N/A")</f>
        <v>N/A</v>
      </c>
      <c r="K221" s="75"/>
      <c r="L221" s="6"/>
    </row>
    <row r="222" ht="15.75" customHeight="1">
      <c r="A222" s="78"/>
      <c r="B222" s="70">
        <v>216.0</v>
      </c>
      <c r="C222" s="71" t="str">
        <f t="shared" si="1"/>
        <v>__216</v>
      </c>
      <c r="D222" s="72"/>
      <c r="E222" s="73"/>
      <c r="F222" s="73" t="str">
        <f>IFERROR(VLOOKUP($C222,'TCs for Feature'!$B$7:K278,6,FALSE),"No description")</f>
        <v>No description</v>
      </c>
      <c r="G222" s="73" t="str">
        <f>IFERROR(VLOOKUP($C$7,'TCs for Feature'!$B$7:M278,2,FALSE),"N/A")</f>
        <v>High</v>
      </c>
      <c r="H222" s="73" t="str">
        <f>IFERROR(VLOOKUP($C222,'TCs for Feature'!$B$7:M278,3,FALSE),"N/A")</f>
        <v>N/A</v>
      </c>
      <c r="I222" s="73" t="str">
        <f>IFERROR(VLOOKUP($C222,'TCs for Feature'!$B$7:P278,4,FALSE),"N/A")</f>
        <v>N/A</v>
      </c>
      <c r="J222" s="74" t="str">
        <f>IFERROR(VLOOKUP(C222,'TCs for Feature'!$B$7:Q278,5,FALSE),"N/A")</f>
        <v>N/A</v>
      </c>
      <c r="K222" s="75"/>
      <c r="L222" s="6"/>
    </row>
    <row r="223" ht="15.75" customHeight="1">
      <c r="A223" s="78"/>
      <c r="B223" s="70">
        <v>217.0</v>
      </c>
      <c r="C223" s="71" t="str">
        <f t="shared" si="1"/>
        <v>__217</v>
      </c>
      <c r="D223" s="72"/>
      <c r="E223" s="73"/>
      <c r="F223" s="73" t="str">
        <f>IFERROR(VLOOKUP($C223,'TCs for Feature'!$B$7:K278,6,FALSE),"No description")</f>
        <v>No description</v>
      </c>
      <c r="G223" s="73" t="str">
        <f>IFERROR(VLOOKUP($C$7,'TCs for Feature'!$B$7:M278,2,FALSE),"N/A")</f>
        <v>High</v>
      </c>
      <c r="H223" s="73" t="str">
        <f>IFERROR(VLOOKUP($C223,'TCs for Feature'!$B$7:M278,3,FALSE),"N/A")</f>
        <v>N/A</v>
      </c>
      <c r="I223" s="73" t="str">
        <f>IFERROR(VLOOKUP($C223,'TCs for Feature'!$B$7:P278,4,FALSE),"N/A")</f>
        <v>N/A</v>
      </c>
      <c r="J223" s="74" t="str">
        <f>IFERROR(VLOOKUP(C223,'TCs for Feature'!$B$7:Q278,5,FALSE),"N/A")</f>
        <v>N/A</v>
      </c>
      <c r="K223" s="75"/>
      <c r="L223" s="6"/>
    </row>
    <row r="224" ht="15.75" customHeight="1">
      <c r="A224" s="78"/>
      <c r="B224" s="70">
        <v>218.0</v>
      </c>
      <c r="C224" s="71" t="str">
        <f t="shared" si="1"/>
        <v>__218</v>
      </c>
      <c r="D224" s="72"/>
      <c r="E224" s="73"/>
      <c r="F224" s="73" t="str">
        <f>IFERROR(VLOOKUP($C224,'TCs for Feature'!$B$7:K278,6,FALSE),"No description")</f>
        <v>No description</v>
      </c>
      <c r="G224" s="73" t="str">
        <f>IFERROR(VLOOKUP($C$7,'TCs for Feature'!$B$7:M278,2,FALSE),"N/A")</f>
        <v>High</v>
      </c>
      <c r="H224" s="73" t="str">
        <f>IFERROR(VLOOKUP($C224,'TCs for Feature'!$B$7:M278,3,FALSE),"N/A")</f>
        <v>N/A</v>
      </c>
      <c r="I224" s="73" t="str">
        <f>IFERROR(VLOOKUP($C224,'TCs for Feature'!$B$7:P278,4,FALSE),"N/A")</f>
        <v>N/A</v>
      </c>
      <c r="J224" s="74" t="str">
        <f>IFERROR(VLOOKUP(C224,'TCs for Feature'!$B$7:Q278,5,FALSE),"N/A")</f>
        <v>N/A</v>
      </c>
      <c r="K224" s="75"/>
      <c r="L224" s="6"/>
    </row>
    <row r="225" ht="15.75" customHeight="1">
      <c r="A225" s="78"/>
      <c r="B225" s="70">
        <v>219.0</v>
      </c>
      <c r="C225" s="71" t="str">
        <f t="shared" si="1"/>
        <v>__219</v>
      </c>
      <c r="D225" s="72"/>
      <c r="E225" s="73"/>
      <c r="F225" s="73" t="str">
        <f>IFERROR(VLOOKUP($C225,'TCs for Feature'!$B$7:K278,6,FALSE),"No description")</f>
        <v>No description</v>
      </c>
      <c r="G225" s="73" t="str">
        <f>IFERROR(VLOOKUP($C$7,'TCs for Feature'!$B$7:M278,2,FALSE),"N/A")</f>
        <v>High</v>
      </c>
      <c r="H225" s="73" t="str">
        <f>IFERROR(VLOOKUP($C225,'TCs for Feature'!$B$7:M278,3,FALSE),"N/A")</f>
        <v>N/A</v>
      </c>
      <c r="I225" s="73" t="str">
        <f>IFERROR(VLOOKUP($C225,'TCs for Feature'!$B$7:P278,4,FALSE),"N/A")</f>
        <v>N/A</v>
      </c>
      <c r="J225" s="74" t="str">
        <f>IFERROR(VLOOKUP(C225,'TCs for Feature'!$B$7:Q278,5,FALSE),"N/A")</f>
        <v>N/A</v>
      </c>
      <c r="K225" s="75"/>
      <c r="L225" s="6"/>
    </row>
    <row r="226" ht="15.75" customHeight="1">
      <c r="A226" s="78"/>
      <c r="B226" s="70">
        <v>220.0</v>
      </c>
      <c r="C226" s="71" t="str">
        <f t="shared" si="1"/>
        <v>__220</v>
      </c>
      <c r="D226" s="72"/>
      <c r="E226" s="73"/>
      <c r="F226" s="73" t="str">
        <f>IFERROR(VLOOKUP($C226,'TCs for Feature'!$B$7:K278,6,FALSE),"No description")</f>
        <v>No description</v>
      </c>
      <c r="G226" s="73" t="str">
        <f>IFERROR(VLOOKUP($C$7,'TCs for Feature'!$B$7:M278,2,FALSE),"N/A")</f>
        <v>High</v>
      </c>
      <c r="H226" s="73" t="str">
        <f>IFERROR(VLOOKUP($C226,'TCs for Feature'!$B$7:M278,3,FALSE),"N/A")</f>
        <v>N/A</v>
      </c>
      <c r="I226" s="73" t="str">
        <f>IFERROR(VLOOKUP($C226,'TCs for Feature'!$B$7:P278,4,FALSE),"N/A")</f>
        <v>N/A</v>
      </c>
      <c r="J226" s="74" t="str">
        <f>IFERROR(VLOOKUP(C226,'TCs for Feature'!$B$7:Q278,5,FALSE),"N/A")</f>
        <v>N/A</v>
      </c>
      <c r="K226" s="75"/>
      <c r="L226" s="6"/>
    </row>
    <row r="227" ht="15.75" customHeight="1">
      <c r="A227" s="78"/>
      <c r="B227" s="70">
        <v>221.0</v>
      </c>
      <c r="C227" s="71" t="str">
        <f t="shared" si="1"/>
        <v>__221</v>
      </c>
      <c r="D227" s="72"/>
      <c r="E227" s="73"/>
      <c r="F227" s="73" t="str">
        <f>IFERROR(VLOOKUP($C227,'TCs for Feature'!$B$7:K278,6,FALSE),"No description")</f>
        <v>No description</v>
      </c>
      <c r="G227" s="73" t="str">
        <f>IFERROR(VLOOKUP($C$7,'TCs for Feature'!$B$7:M278,2,FALSE),"N/A")</f>
        <v>High</v>
      </c>
      <c r="H227" s="73" t="str">
        <f>IFERROR(VLOOKUP($C227,'TCs for Feature'!$B$7:M278,3,FALSE),"N/A")</f>
        <v>N/A</v>
      </c>
      <c r="I227" s="73" t="str">
        <f>IFERROR(VLOOKUP($C227,'TCs for Feature'!$B$7:P278,4,FALSE),"N/A")</f>
        <v>N/A</v>
      </c>
      <c r="J227" s="74" t="str">
        <f>IFERROR(VLOOKUP(C227,'TCs for Feature'!$B$7:Q278,5,FALSE),"N/A")</f>
        <v>N/A</v>
      </c>
      <c r="K227" s="75"/>
      <c r="L227" s="6"/>
    </row>
    <row r="228" ht="15.75" customHeight="1">
      <c r="A228" s="78"/>
      <c r="B228" s="70">
        <v>222.0</v>
      </c>
      <c r="C228" s="71" t="str">
        <f t="shared" si="1"/>
        <v>__222</v>
      </c>
      <c r="D228" s="72"/>
      <c r="E228" s="73"/>
      <c r="F228" s="73" t="str">
        <f>IFERROR(VLOOKUP($C228,'TCs for Feature'!$B$7:K278,6,FALSE),"No description")</f>
        <v>No description</v>
      </c>
      <c r="G228" s="73" t="str">
        <f>IFERROR(VLOOKUP($C$7,'TCs for Feature'!$B$7:M278,2,FALSE),"N/A")</f>
        <v>High</v>
      </c>
      <c r="H228" s="73" t="str">
        <f>IFERROR(VLOOKUP($C228,'TCs for Feature'!$B$7:M278,3,FALSE),"N/A")</f>
        <v>N/A</v>
      </c>
      <c r="I228" s="73" t="str">
        <f>IFERROR(VLOOKUP($C228,'TCs for Feature'!$B$7:P278,4,FALSE),"N/A")</f>
        <v>N/A</v>
      </c>
      <c r="J228" s="74" t="str">
        <f>IFERROR(VLOOKUP(C228,'TCs for Feature'!$B$7:Q278,5,FALSE),"N/A")</f>
        <v>N/A</v>
      </c>
      <c r="K228" s="75"/>
      <c r="L228" s="6"/>
    </row>
    <row r="229" ht="15.75" customHeight="1">
      <c r="A229" s="78"/>
      <c r="B229" s="70">
        <v>223.0</v>
      </c>
      <c r="C229" s="71" t="str">
        <f t="shared" si="1"/>
        <v>__223</v>
      </c>
      <c r="D229" s="72"/>
      <c r="E229" s="73"/>
      <c r="F229" s="73" t="str">
        <f>IFERROR(VLOOKUP($C229,'TCs for Feature'!$B$7:K278,6,FALSE),"No description")</f>
        <v>No description</v>
      </c>
      <c r="G229" s="73" t="str">
        <f>IFERROR(VLOOKUP($C$7,'TCs for Feature'!$B$7:M278,2,FALSE),"N/A")</f>
        <v>High</v>
      </c>
      <c r="H229" s="73" t="str">
        <f>IFERROR(VLOOKUP($C229,'TCs for Feature'!$B$7:M278,3,FALSE),"N/A")</f>
        <v>N/A</v>
      </c>
      <c r="I229" s="73" t="str">
        <f>IFERROR(VLOOKUP($C229,'TCs for Feature'!$B$7:P278,4,FALSE),"N/A")</f>
        <v>N/A</v>
      </c>
      <c r="J229" s="74" t="str">
        <f>IFERROR(VLOOKUP(C229,'TCs for Feature'!$B$7:Q278,5,FALSE),"N/A")</f>
        <v>N/A</v>
      </c>
      <c r="K229" s="75"/>
      <c r="L229" s="6"/>
    </row>
    <row r="230" ht="15.75" customHeight="1">
      <c r="A230" s="78"/>
      <c r="B230" s="70">
        <v>224.0</v>
      </c>
      <c r="C230" s="71" t="str">
        <f t="shared" si="1"/>
        <v>__224</v>
      </c>
      <c r="D230" s="72"/>
      <c r="E230" s="73"/>
      <c r="F230" s="73" t="str">
        <f>IFERROR(VLOOKUP($C230,'TCs for Feature'!$B$7:K278,6,FALSE),"No description")</f>
        <v>No description</v>
      </c>
      <c r="G230" s="73" t="str">
        <f>IFERROR(VLOOKUP($C$7,'TCs for Feature'!$B$7:M278,2,FALSE),"N/A")</f>
        <v>High</v>
      </c>
      <c r="H230" s="73" t="str">
        <f>IFERROR(VLOOKUP($C230,'TCs for Feature'!$B$7:M278,3,FALSE),"N/A")</f>
        <v>N/A</v>
      </c>
      <c r="I230" s="73" t="str">
        <f>IFERROR(VLOOKUP($C230,'TCs for Feature'!$B$7:P278,4,FALSE),"N/A")</f>
        <v>N/A</v>
      </c>
      <c r="J230" s="74" t="str">
        <f>IFERROR(VLOOKUP(C230,'TCs for Feature'!$B$7:Q278,5,FALSE),"N/A")</f>
        <v>N/A</v>
      </c>
      <c r="K230" s="75"/>
      <c r="L230" s="6"/>
    </row>
    <row r="231" ht="15.75" customHeight="1">
      <c r="A231" s="78"/>
      <c r="B231" s="70">
        <v>225.0</v>
      </c>
      <c r="C231" s="71" t="str">
        <f t="shared" si="1"/>
        <v>__225</v>
      </c>
      <c r="D231" s="72"/>
      <c r="E231" s="73"/>
      <c r="F231" s="73" t="str">
        <f>IFERROR(VLOOKUP($C231,'TCs for Feature'!$B$7:K278,6,FALSE),"No description")</f>
        <v>No description</v>
      </c>
      <c r="G231" s="73" t="str">
        <f>IFERROR(VLOOKUP($C$7,'TCs for Feature'!$B$7:M278,2,FALSE),"N/A")</f>
        <v>High</v>
      </c>
      <c r="H231" s="73" t="str">
        <f>IFERROR(VLOOKUP($C231,'TCs for Feature'!$B$7:M278,3,FALSE),"N/A")</f>
        <v>N/A</v>
      </c>
      <c r="I231" s="73" t="str">
        <f>IFERROR(VLOOKUP($C231,'TCs for Feature'!$B$7:P278,4,FALSE),"N/A")</f>
        <v>N/A</v>
      </c>
      <c r="J231" s="74" t="str">
        <f>IFERROR(VLOOKUP(C231,'TCs for Feature'!$B$7:Q278,5,FALSE),"N/A")</f>
        <v>N/A</v>
      </c>
      <c r="K231" s="75"/>
      <c r="L231" s="6"/>
    </row>
    <row r="232" ht="15.75" customHeight="1">
      <c r="A232" s="78"/>
      <c r="B232" s="70">
        <v>226.0</v>
      </c>
      <c r="C232" s="71" t="str">
        <f t="shared" si="1"/>
        <v>__226</v>
      </c>
      <c r="D232" s="72"/>
      <c r="E232" s="73"/>
      <c r="F232" s="73" t="str">
        <f>IFERROR(VLOOKUP($C232,'TCs for Feature'!$B$7:K278,6,FALSE),"No description")</f>
        <v>No description</v>
      </c>
      <c r="G232" s="73" t="str">
        <f>IFERROR(VLOOKUP($C$7,'TCs for Feature'!$B$7:M278,2,FALSE),"N/A")</f>
        <v>High</v>
      </c>
      <c r="H232" s="73" t="str">
        <f>IFERROR(VLOOKUP($C232,'TCs for Feature'!$B$7:M278,3,FALSE),"N/A")</f>
        <v>N/A</v>
      </c>
      <c r="I232" s="73" t="str">
        <f>IFERROR(VLOOKUP($C232,'TCs for Feature'!$B$7:P278,4,FALSE),"N/A")</f>
        <v>N/A</v>
      </c>
      <c r="J232" s="74" t="str">
        <f>IFERROR(VLOOKUP(C232,'TCs for Feature'!$B$7:Q278,5,FALSE),"N/A")</f>
        <v>N/A</v>
      </c>
      <c r="K232" s="75"/>
      <c r="L232" s="6"/>
    </row>
    <row r="233" ht="15.75" customHeight="1">
      <c r="A233" s="78"/>
      <c r="B233" s="70">
        <v>227.0</v>
      </c>
      <c r="C233" s="71" t="str">
        <f t="shared" si="1"/>
        <v>__227</v>
      </c>
      <c r="D233" s="72"/>
      <c r="E233" s="73"/>
      <c r="F233" s="73" t="str">
        <f>IFERROR(VLOOKUP($C233,'TCs for Feature'!$B$7:K278,6,FALSE),"No description")</f>
        <v>No description</v>
      </c>
      <c r="G233" s="73" t="str">
        <f>IFERROR(VLOOKUP($C$7,'TCs for Feature'!$B$7:M278,2,FALSE),"N/A")</f>
        <v>High</v>
      </c>
      <c r="H233" s="73" t="str">
        <f>IFERROR(VLOOKUP($C233,'TCs for Feature'!$B$7:M278,3,FALSE),"N/A")</f>
        <v>N/A</v>
      </c>
      <c r="I233" s="73" t="str">
        <f>IFERROR(VLOOKUP($C233,'TCs for Feature'!$B$7:P278,4,FALSE),"N/A")</f>
        <v>N/A</v>
      </c>
      <c r="J233" s="74" t="str">
        <f>IFERROR(VLOOKUP(C233,'TCs for Feature'!$B$7:Q278,5,FALSE),"N/A")</f>
        <v>N/A</v>
      </c>
      <c r="K233" s="75"/>
      <c r="L233" s="6"/>
    </row>
    <row r="234" ht="15.75" customHeight="1">
      <c r="A234" s="78"/>
      <c r="B234" s="70">
        <v>228.0</v>
      </c>
      <c r="C234" s="71" t="str">
        <f t="shared" si="1"/>
        <v>__228</v>
      </c>
      <c r="D234" s="72"/>
      <c r="E234" s="73"/>
      <c r="F234" s="73" t="str">
        <f>IFERROR(VLOOKUP($C234,'TCs for Feature'!$B$7:K278,6,FALSE),"No description")</f>
        <v>No description</v>
      </c>
      <c r="G234" s="73" t="str">
        <f>IFERROR(VLOOKUP($C$7,'TCs for Feature'!$B$7:M278,2,FALSE),"N/A")</f>
        <v>High</v>
      </c>
      <c r="H234" s="73" t="str">
        <f>IFERROR(VLOOKUP($C234,'TCs for Feature'!$B$7:M278,3,FALSE),"N/A")</f>
        <v>N/A</v>
      </c>
      <c r="I234" s="73" t="str">
        <f>IFERROR(VLOOKUP($C234,'TCs for Feature'!$B$7:P278,4,FALSE),"N/A")</f>
        <v>N/A</v>
      </c>
      <c r="J234" s="74" t="str">
        <f>IFERROR(VLOOKUP(C234,'TCs for Feature'!$B$7:Q278,5,FALSE),"N/A")</f>
        <v>N/A</v>
      </c>
      <c r="K234" s="75"/>
      <c r="L234" s="6"/>
    </row>
    <row r="235" ht="15.75" customHeight="1">
      <c r="A235" s="78"/>
      <c r="B235" s="70">
        <v>229.0</v>
      </c>
      <c r="C235" s="71" t="str">
        <f t="shared" si="1"/>
        <v>__229</v>
      </c>
      <c r="D235" s="72"/>
      <c r="E235" s="73"/>
      <c r="F235" s="73" t="str">
        <f>IFERROR(VLOOKUP($C235,'TCs for Feature'!$B$7:K278,6,FALSE),"No description")</f>
        <v>No description</v>
      </c>
      <c r="G235" s="73" t="str">
        <f>IFERROR(VLOOKUP($C$7,'TCs for Feature'!$B$7:M278,2,FALSE),"N/A")</f>
        <v>High</v>
      </c>
      <c r="H235" s="73" t="str">
        <f>IFERROR(VLOOKUP($C235,'TCs for Feature'!$B$7:M278,3,FALSE),"N/A")</f>
        <v>N/A</v>
      </c>
      <c r="I235" s="73" t="str">
        <f>IFERROR(VLOOKUP($C235,'TCs for Feature'!$B$7:P278,4,FALSE),"N/A")</f>
        <v>N/A</v>
      </c>
      <c r="J235" s="74" t="str">
        <f>IFERROR(VLOOKUP(C235,'TCs for Feature'!$B$7:Q278,5,FALSE),"N/A")</f>
        <v>N/A</v>
      </c>
      <c r="K235" s="75"/>
      <c r="L235" s="6"/>
    </row>
    <row r="236" ht="15.75" customHeight="1">
      <c r="A236" s="78"/>
      <c r="B236" s="70">
        <v>230.0</v>
      </c>
      <c r="C236" s="71" t="str">
        <f t="shared" si="1"/>
        <v>__230</v>
      </c>
      <c r="D236" s="72"/>
      <c r="E236" s="73"/>
      <c r="F236" s="73" t="str">
        <f>IFERROR(VLOOKUP($C236,'TCs for Feature'!$B$7:K278,6,FALSE),"No description")</f>
        <v>No description</v>
      </c>
      <c r="G236" s="73" t="str">
        <f>IFERROR(VLOOKUP($C$7,'TCs for Feature'!$B$7:M278,2,FALSE),"N/A")</f>
        <v>High</v>
      </c>
      <c r="H236" s="73" t="str">
        <f>IFERROR(VLOOKUP($C236,'TCs for Feature'!$B$7:M278,3,FALSE),"N/A")</f>
        <v>N/A</v>
      </c>
      <c r="I236" s="73" t="str">
        <f>IFERROR(VLOOKUP($C236,'TCs for Feature'!$B$7:P278,4,FALSE),"N/A")</f>
        <v>N/A</v>
      </c>
      <c r="J236" s="74" t="str">
        <f>IFERROR(VLOOKUP(C236,'TCs for Feature'!$B$7:Q278,5,FALSE),"N/A")</f>
        <v>N/A</v>
      </c>
      <c r="K236" s="75"/>
      <c r="L236" s="6"/>
    </row>
    <row r="237" ht="15.75" customHeight="1">
      <c r="A237" s="78"/>
      <c r="B237" s="70">
        <v>231.0</v>
      </c>
      <c r="C237" s="71" t="str">
        <f t="shared" si="1"/>
        <v>__231</v>
      </c>
      <c r="D237" s="72"/>
      <c r="E237" s="73"/>
      <c r="F237" s="73" t="str">
        <f>IFERROR(VLOOKUP($C237,'TCs for Feature'!$B$7:K278,6,FALSE),"No description")</f>
        <v>No description</v>
      </c>
      <c r="G237" s="73" t="str">
        <f>IFERROR(VLOOKUP($C$7,'TCs for Feature'!$B$7:M278,2,FALSE),"N/A")</f>
        <v>High</v>
      </c>
      <c r="H237" s="73" t="str">
        <f>IFERROR(VLOOKUP($C237,'TCs for Feature'!$B$7:M278,3,FALSE),"N/A")</f>
        <v>N/A</v>
      </c>
      <c r="I237" s="73" t="str">
        <f>IFERROR(VLOOKUP($C237,'TCs for Feature'!$B$7:P278,4,FALSE),"N/A")</f>
        <v>N/A</v>
      </c>
      <c r="J237" s="74" t="str">
        <f>IFERROR(VLOOKUP(C237,'TCs for Feature'!$B$7:Q278,5,FALSE),"N/A")</f>
        <v>N/A</v>
      </c>
      <c r="K237" s="75"/>
      <c r="L237" s="6"/>
    </row>
    <row r="238" ht="15.75" customHeight="1">
      <c r="A238" s="78"/>
      <c r="B238" s="70">
        <v>232.0</v>
      </c>
      <c r="C238" s="71" t="str">
        <f t="shared" si="1"/>
        <v>__232</v>
      </c>
      <c r="D238" s="72"/>
      <c r="E238" s="73"/>
      <c r="F238" s="73" t="str">
        <f>IFERROR(VLOOKUP($C238,'TCs for Feature'!$B$7:K278,6,FALSE),"No description")</f>
        <v>No description</v>
      </c>
      <c r="G238" s="73" t="str">
        <f>IFERROR(VLOOKUP($C$7,'TCs for Feature'!$B$7:M278,2,FALSE),"N/A")</f>
        <v>High</v>
      </c>
      <c r="H238" s="73" t="str">
        <f>IFERROR(VLOOKUP($C238,'TCs for Feature'!$B$7:M278,3,FALSE),"N/A")</f>
        <v>N/A</v>
      </c>
      <c r="I238" s="73" t="str">
        <f>IFERROR(VLOOKUP($C238,'TCs for Feature'!$B$7:P278,4,FALSE),"N/A")</f>
        <v>N/A</v>
      </c>
      <c r="J238" s="74" t="str">
        <f>IFERROR(VLOOKUP(C238,'TCs for Feature'!$B$7:Q278,5,FALSE),"N/A")</f>
        <v>N/A</v>
      </c>
      <c r="K238" s="75"/>
      <c r="L238" s="6"/>
    </row>
    <row r="239" ht="15.75" customHeight="1">
      <c r="A239" s="78"/>
      <c r="B239" s="70">
        <v>233.0</v>
      </c>
      <c r="C239" s="71" t="str">
        <f t="shared" si="1"/>
        <v>__233</v>
      </c>
      <c r="D239" s="72"/>
      <c r="E239" s="73"/>
      <c r="F239" s="73" t="str">
        <f>IFERROR(VLOOKUP($C239,'TCs for Feature'!$B$7:K278,6,FALSE),"No description")</f>
        <v>No description</v>
      </c>
      <c r="G239" s="73" t="str">
        <f>IFERROR(VLOOKUP($C$7,'TCs for Feature'!$B$7:M278,2,FALSE),"N/A")</f>
        <v>High</v>
      </c>
      <c r="H239" s="73" t="str">
        <f>IFERROR(VLOOKUP($C239,'TCs for Feature'!$B$7:M278,3,FALSE),"N/A")</f>
        <v>N/A</v>
      </c>
      <c r="I239" s="73" t="str">
        <f>IFERROR(VLOOKUP($C239,'TCs for Feature'!$B$7:P278,4,FALSE),"N/A")</f>
        <v>N/A</v>
      </c>
      <c r="J239" s="74" t="str">
        <f>IFERROR(VLOOKUP(C239,'TCs for Feature'!$B$7:Q278,5,FALSE),"N/A")</f>
        <v>N/A</v>
      </c>
      <c r="K239" s="75"/>
      <c r="L239" s="6"/>
    </row>
    <row r="240" ht="15.75" customHeight="1">
      <c r="A240" s="78"/>
      <c r="B240" s="70">
        <v>234.0</v>
      </c>
      <c r="C240" s="71" t="str">
        <f t="shared" si="1"/>
        <v>__234</v>
      </c>
      <c r="D240" s="72"/>
      <c r="E240" s="73"/>
      <c r="F240" s="73" t="str">
        <f>IFERROR(VLOOKUP($C240,'TCs for Feature'!$B$7:K278,6,FALSE),"No description")</f>
        <v>No description</v>
      </c>
      <c r="G240" s="73" t="str">
        <f>IFERROR(VLOOKUP($C$7,'TCs for Feature'!$B$7:M278,2,FALSE),"N/A")</f>
        <v>High</v>
      </c>
      <c r="H240" s="73" t="str">
        <f>IFERROR(VLOOKUP($C240,'TCs for Feature'!$B$7:M278,3,FALSE),"N/A")</f>
        <v>N/A</v>
      </c>
      <c r="I240" s="73" t="str">
        <f>IFERROR(VLOOKUP($C240,'TCs for Feature'!$B$7:P278,4,FALSE),"N/A")</f>
        <v>N/A</v>
      </c>
      <c r="J240" s="74" t="str">
        <f>IFERROR(VLOOKUP(C240,'TCs for Feature'!$B$7:Q278,5,FALSE),"N/A")</f>
        <v>N/A</v>
      </c>
      <c r="K240" s="75"/>
      <c r="L240" s="6"/>
    </row>
    <row r="241" ht="15.75" customHeight="1">
      <c r="A241" s="78"/>
      <c r="B241" s="70">
        <v>235.0</v>
      </c>
      <c r="C241" s="71" t="str">
        <f t="shared" si="1"/>
        <v>__235</v>
      </c>
      <c r="D241" s="72"/>
      <c r="E241" s="73"/>
      <c r="F241" s="73" t="str">
        <f>IFERROR(VLOOKUP($C241,'TCs for Feature'!$B$7:K278,6,FALSE),"No description")</f>
        <v>No description</v>
      </c>
      <c r="G241" s="73" t="str">
        <f>IFERROR(VLOOKUP($C$7,'TCs for Feature'!$B$7:M278,2,FALSE),"N/A")</f>
        <v>High</v>
      </c>
      <c r="H241" s="73" t="str">
        <f>IFERROR(VLOOKUP($C241,'TCs for Feature'!$B$7:M278,3,FALSE),"N/A")</f>
        <v>N/A</v>
      </c>
      <c r="I241" s="73" t="str">
        <f>IFERROR(VLOOKUP($C241,'TCs for Feature'!$B$7:P278,4,FALSE),"N/A")</f>
        <v>N/A</v>
      </c>
      <c r="J241" s="74" t="str">
        <f>IFERROR(VLOOKUP(C241,'TCs for Feature'!$B$7:Q278,5,FALSE),"N/A")</f>
        <v>N/A</v>
      </c>
      <c r="K241" s="75"/>
      <c r="L241" s="6"/>
    </row>
    <row r="242" ht="15.75" customHeight="1">
      <c r="A242" s="78"/>
      <c r="B242" s="70">
        <v>236.0</v>
      </c>
      <c r="C242" s="71" t="str">
        <f t="shared" si="1"/>
        <v>__236</v>
      </c>
      <c r="D242" s="72"/>
      <c r="E242" s="73"/>
      <c r="F242" s="73" t="str">
        <f>IFERROR(VLOOKUP($C242,'TCs for Feature'!$B$7:K278,6,FALSE),"No description")</f>
        <v>No description</v>
      </c>
      <c r="G242" s="73" t="str">
        <f>IFERROR(VLOOKUP($C$7,'TCs for Feature'!$B$7:M278,2,FALSE),"N/A")</f>
        <v>High</v>
      </c>
      <c r="H242" s="73" t="str">
        <f>IFERROR(VLOOKUP($C242,'TCs for Feature'!$B$7:M278,3,FALSE),"N/A")</f>
        <v>N/A</v>
      </c>
      <c r="I242" s="73" t="str">
        <f>IFERROR(VLOOKUP($C242,'TCs for Feature'!$B$7:P278,4,FALSE),"N/A")</f>
        <v>N/A</v>
      </c>
      <c r="J242" s="74" t="str">
        <f>IFERROR(VLOOKUP(C242,'TCs for Feature'!$B$7:Q278,5,FALSE),"N/A")</f>
        <v>N/A</v>
      </c>
      <c r="K242" s="75"/>
      <c r="L242" s="6"/>
    </row>
    <row r="243" ht="15.75" customHeight="1">
      <c r="A243" s="78"/>
      <c r="B243" s="70">
        <v>237.0</v>
      </c>
      <c r="C243" s="71" t="str">
        <f t="shared" si="1"/>
        <v>__237</v>
      </c>
      <c r="D243" s="72"/>
      <c r="E243" s="73"/>
      <c r="F243" s="73" t="str">
        <f>IFERROR(VLOOKUP($C243,'TCs for Feature'!$B$7:K278,6,FALSE),"No description")</f>
        <v>No description</v>
      </c>
      <c r="G243" s="73" t="str">
        <f>IFERROR(VLOOKUP($C$7,'TCs for Feature'!$B$7:M278,2,FALSE),"N/A")</f>
        <v>High</v>
      </c>
      <c r="H243" s="73" t="str">
        <f>IFERROR(VLOOKUP($C243,'TCs for Feature'!$B$7:M278,3,FALSE),"N/A")</f>
        <v>N/A</v>
      </c>
      <c r="I243" s="73" t="str">
        <f>IFERROR(VLOOKUP($C243,'TCs for Feature'!$B$7:P278,4,FALSE),"N/A")</f>
        <v>N/A</v>
      </c>
      <c r="J243" s="74" t="str">
        <f>IFERROR(VLOOKUP(C243,'TCs for Feature'!$B$7:Q278,5,FALSE),"N/A")</f>
        <v>N/A</v>
      </c>
      <c r="K243" s="75"/>
      <c r="L243" s="6"/>
    </row>
    <row r="244" ht="15.75" customHeight="1">
      <c r="A244" s="78"/>
      <c r="B244" s="70">
        <v>238.0</v>
      </c>
      <c r="C244" s="71" t="str">
        <f t="shared" si="1"/>
        <v>__238</v>
      </c>
      <c r="D244" s="72"/>
      <c r="E244" s="73"/>
      <c r="F244" s="73" t="str">
        <f>IFERROR(VLOOKUP($C244,'TCs for Feature'!$B$7:K278,6,FALSE),"No description")</f>
        <v>No description</v>
      </c>
      <c r="G244" s="73" t="str">
        <f>IFERROR(VLOOKUP($C$7,'TCs for Feature'!$B$7:M278,2,FALSE),"N/A")</f>
        <v>High</v>
      </c>
      <c r="H244" s="73" t="str">
        <f>IFERROR(VLOOKUP($C244,'TCs for Feature'!$B$7:M278,3,FALSE),"N/A")</f>
        <v>N/A</v>
      </c>
      <c r="I244" s="73" t="str">
        <f>IFERROR(VLOOKUP($C244,'TCs for Feature'!$B$7:P278,4,FALSE),"N/A")</f>
        <v>N/A</v>
      </c>
      <c r="J244" s="74" t="str">
        <f>IFERROR(VLOOKUP(C244,'TCs for Feature'!$B$7:Q278,5,FALSE),"N/A")</f>
        <v>N/A</v>
      </c>
      <c r="K244" s="75"/>
      <c r="L244" s="6"/>
    </row>
    <row r="245" ht="15.75" customHeight="1">
      <c r="A245" s="78"/>
      <c r="B245" s="70">
        <v>239.0</v>
      </c>
      <c r="C245" s="71" t="str">
        <f t="shared" si="1"/>
        <v>__239</v>
      </c>
      <c r="D245" s="72"/>
      <c r="E245" s="73"/>
      <c r="F245" s="73" t="str">
        <f>IFERROR(VLOOKUP($C245,'TCs for Feature'!$B$7:K278,6,FALSE),"No description")</f>
        <v>No description</v>
      </c>
      <c r="G245" s="73" t="str">
        <f>IFERROR(VLOOKUP($C$7,'TCs for Feature'!$B$7:M278,2,FALSE),"N/A")</f>
        <v>High</v>
      </c>
      <c r="H245" s="73" t="str">
        <f>IFERROR(VLOOKUP($C245,'TCs for Feature'!$B$7:M278,3,FALSE),"N/A")</f>
        <v>N/A</v>
      </c>
      <c r="I245" s="73" t="str">
        <f>IFERROR(VLOOKUP($C245,'TCs for Feature'!$B$7:P278,4,FALSE),"N/A")</f>
        <v>N/A</v>
      </c>
      <c r="J245" s="74" t="str">
        <f>IFERROR(VLOOKUP(C245,'TCs for Feature'!$B$7:Q278,5,FALSE),"N/A")</f>
        <v>N/A</v>
      </c>
      <c r="K245" s="75"/>
      <c r="L245" s="6"/>
    </row>
    <row r="246" ht="15.75" customHeight="1">
      <c r="A246" s="78"/>
      <c r="B246" s="70">
        <v>240.0</v>
      </c>
      <c r="C246" s="71" t="str">
        <f t="shared" si="1"/>
        <v>__240</v>
      </c>
      <c r="D246" s="72"/>
      <c r="E246" s="73"/>
      <c r="F246" s="73" t="str">
        <f>IFERROR(VLOOKUP($C246,'TCs for Feature'!$B$7:K278,6,FALSE),"No description")</f>
        <v>No description</v>
      </c>
      <c r="G246" s="73" t="str">
        <f>IFERROR(VLOOKUP($C$7,'TCs for Feature'!$B$7:M278,2,FALSE),"N/A")</f>
        <v>High</v>
      </c>
      <c r="H246" s="73" t="str">
        <f>IFERROR(VLOOKUP($C246,'TCs for Feature'!$B$7:M278,3,FALSE),"N/A")</f>
        <v>N/A</v>
      </c>
      <c r="I246" s="73" t="str">
        <f>IFERROR(VLOOKUP($C246,'TCs for Feature'!$B$7:P278,4,FALSE),"N/A")</f>
        <v>N/A</v>
      </c>
      <c r="J246" s="74" t="str">
        <f>IFERROR(VLOOKUP(C246,'TCs for Feature'!$B$7:Q278,5,FALSE),"N/A")</f>
        <v>N/A</v>
      </c>
      <c r="K246" s="75"/>
      <c r="L246" s="6"/>
    </row>
    <row r="247" ht="15.75" customHeight="1">
      <c r="A247" s="78"/>
      <c r="B247" s="70">
        <v>241.0</v>
      </c>
      <c r="C247" s="71" t="str">
        <f t="shared" si="1"/>
        <v>__241</v>
      </c>
      <c r="D247" s="72"/>
      <c r="E247" s="73"/>
      <c r="F247" s="73" t="str">
        <f>IFERROR(VLOOKUP($C247,'TCs for Feature'!$B$7:K278,6,FALSE),"No description")</f>
        <v>No description</v>
      </c>
      <c r="G247" s="73" t="str">
        <f>IFERROR(VLOOKUP($C$7,'TCs for Feature'!$B$7:M278,2,FALSE),"N/A")</f>
        <v>High</v>
      </c>
      <c r="H247" s="73" t="str">
        <f>IFERROR(VLOOKUP($C247,'TCs for Feature'!$B$7:M278,3,FALSE),"N/A")</f>
        <v>N/A</v>
      </c>
      <c r="I247" s="73" t="str">
        <f>IFERROR(VLOOKUP($C247,'TCs for Feature'!$B$7:P278,4,FALSE),"N/A")</f>
        <v>N/A</v>
      </c>
      <c r="J247" s="74" t="str">
        <f>IFERROR(VLOOKUP(C247,'TCs for Feature'!$B$7:Q278,5,FALSE),"N/A")</f>
        <v>N/A</v>
      </c>
      <c r="K247" s="75"/>
      <c r="L247" s="6"/>
    </row>
    <row r="248" ht="15.75" customHeight="1">
      <c r="A248" s="78"/>
      <c r="B248" s="70">
        <v>242.0</v>
      </c>
      <c r="C248" s="71" t="str">
        <f t="shared" si="1"/>
        <v>__242</v>
      </c>
      <c r="D248" s="72"/>
      <c r="E248" s="73"/>
      <c r="F248" s="73" t="str">
        <f>IFERROR(VLOOKUP($C248,'TCs for Feature'!$B$7:K278,6,FALSE),"No description")</f>
        <v>No description</v>
      </c>
      <c r="G248" s="73" t="str">
        <f>IFERROR(VLOOKUP($C$7,'TCs for Feature'!$B$7:M278,2,FALSE),"N/A")</f>
        <v>High</v>
      </c>
      <c r="H248" s="73" t="str">
        <f>IFERROR(VLOOKUP($C248,'TCs for Feature'!$B$7:M278,3,FALSE),"N/A")</f>
        <v>N/A</v>
      </c>
      <c r="I248" s="73" t="str">
        <f>IFERROR(VLOOKUP($C248,'TCs for Feature'!$B$7:P278,4,FALSE),"N/A")</f>
        <v>N/A</v>
      </c>
      <c r="J248" s="74" t="str">
        <f>IFERROR(VLOOKUP(C248,'TCs for Feature'!$B$7:Q278,5,FALSE),"N/A")</f>
        <v>N/A</v>
      </c>
      <c r="K248" s="75"/>
      <c r="L248" s="6"/>
    </row>
    <row r="249" ht="15.75" customHeight="1">
      <c r="A249" s="78"/>
      <c r="B249" s="70">
        <v>243.0</v>
      </c>
      <c r="C249" s="71" t="str">
        <f t="shared" si="1"/>
        <v>__243</v>
      </c>
      <c r="D249" s="72"/>
      <c r="E249" s="73"/>
      <c r="F249" s="73" t="str">
        <f>IFERROR(VLOOKUP($C249,'TCs for Feature'!$B$7:K278,6,FALSE),"No description")</f>
        <v>No description</v>
      </c>
      <c r="G249" s="73" t="str">
        <f>IFERROR(VLOOKUP($C$7,'TCs for Feature'!$B$7:M278,2,FALSE),"N/A")</f>
        <v>High</v>
      </c>
      <c r="H249" s="73" t="str">
        <f>IFERROR(VLOOKUP($C249,'TCs for Feature'!$B$7:M278,3,FALSE),"N/A")</f>
        <v>N/A</v>
      </c>
      <c r="I249" s="73" t="str">
        <f>IFERROR(VLOOKUP($C249,'TCs for Feature'!$B$7:P278,4,FALSE),"N/A")</f>
        <v>N/A</v>
      </c>
      <c r="J249" s="74" t="str">
        <f>IFERROR(VLOOKUP(C249,'TCs for Feature'!$B$7:Q278,5,FALSE),"N/A")</f>
        <v>N/A</v>
      </c>
      <c r="K249" s="75"/>
      <c r="L249" s="6"/>
    </row>
    <row r="250" ht="15.75" customHeight="1">
      <c r="A250" s="78"/>
      <c r="B250" s="70">
        <v>244.0</v>
      </c>
      <c r="C250" s="71" t="str">
        <f t="shared" si="1"/>
        <v>__244</v>
      </c>
      <c r="D250" s="72"/>
      <c r="E250" s="73"/>
      <c r="F250" s="73" t="str">
        <f>IFERROR(VLOOKUP($C250,'TCs for Feature'!$B$7:K278,6,FALSE),"No description")</f>
        <v>No description</v>
      </c>
      <c r="G250" s="73" t="str">
        <f>IFERROR(VLOOKUP($C$7,'TCs for Feature'!$B$7:M278,2,FALSE),"N/A")</f>
        <v>High</v>
      </c>
      <c r="H250" s="73" t="str">
        <f>IFERROR(VLOOKUP($C250,'TCs for Feature'!$B$7:M278,3,FALSE),"N/A")</f>
        <v>N/A</v>
      </c>
      <c r="I250" s="73" t="str">
        <f>IFERROR(VLOOKUP($C250,'TCs for Feature'!$B$7:P278,4,FALSE),"N/A")</f>
        <v>N/A</v>
      </c>
      <c r="J250" s="74" t="str">
        <f>IFERROR(VLOOKUP(C250,'TCs for Feature'!$B$7:Q278,5,FALSE),"N/A")</f>
        <v>N/A</v>
      </c>
      <c r="K250" s="75"/>
      <c r="L250" s="6"/>
    </row>
    <row r="251" ht="15.75" customHeight="1">
      <c r="A251" s="78"/>
      <c r="B251" s="70">
        <v>245.0</v>
      </c>
      <c r="C251" s="71" t="str">
        <f t="shared" si="1"/>
        <v>__245</v>
      </c>
      <c r="D251" s="72"/>
      <c r="E251" s="73"/>
      <c r="F251" s="73" t="str">
        <f>IFERROR(VLOOKUP($C251,'TCs for Feature'!$B$7:K278,6,FALSE),"No description")</f>
        <v>No description</v>
      </c>
      <c r="G251" s="73" t="str">
        <f>IFERROR(VLOOKUP($C$7,'TCs for Feature'!$B$7:M278,2,FALSE),"N/A")</f>
        <v>High</v>
      </c>
      <c r="H251" s="73" t="str">
        <f>IFERROR(VLOOKUP($C251,'TCs for Feature'!$B$7:M278,3,FALSE),"N/A")</f>
        <v>N/A</v>
      </c>
      <c r="I251" s="73" t="str">
        <f>IFERROR(VLOOKUP($C251,'TCs for Feature'!$B$7:P278,4,FALSE),"N/A")</f>
        <v>N/A</v>
      </c>
      <c r="J251" s="74" t="str">
        <f>IFERROR(VLOOKUP(C251,'TCs for Feature'!$B$7:Q278,5,FALSE),"N/A")</f>
        <v>N/A</v>
      </c>
      <c r="K251" s="75"/>
      <c r="L251" s="6"/>
    </row>
    <row r="252" ht="15.75" customHeight="1">
      <c r="A252" s="78"/>
      <c r="B252" s="70">
        <v>246.0</v>
      </c>
      <c r="C252" s="71" t="str">
        <f t="shared" si="1"/>
        <v>__246</v>
      </c>
      <c r="D252" s="72"/>
      <c r="E252" s="73"/>
      <c r="F252" s="73" t="str">
        <f>IFERROR(VLOOKUP($C252,'TCs for Feature'!$B$7:K278,6,FALSE),"No description")</f>
        <v>No description</v>
      </c>
      <c r="G252" s="73" t="str">
        <f>IFERROR(VLOOKUP($C$7,'TCs for Feature'!$B$7:M278,2,FALSE),"N/A")</f>
        <v>High</v>
      </c>
      <c r="H252" s="73" t="str">
        <f>IFERROR(VLOOKUP($C252,'TCs for Feature'!$B$7:M278,3,FALSE),"N/A")</f>
        <v>N/A</v>
      </c>
      <c r="I252" s="73" t="str">
        <f>IFERROR(VLOOKUP($C252,'TCs for Feature'!$B$7:P278,4,FALSE),"N/A")</f>
        <v>N/A</v>
      </c>
      <c r="J252" s="74" t="str">
        <f>IFERROR(VLOOKUP(C252,'TCs for Feature'!$B$7:Q278,5,FALSE),"N/A")</f>
        <v>N/A</v>
      </c>
      <c r="K252" s="75"/>
      <c r="L252" s="6"/>
    </row>
    <row r="253" ht="15.75" customHeight="1">
      <c r="A253" s="78"/>
      <c r="B253" s="70">
        <v>247.0</v>
      </c>
      <c r="C253" s="71" t="str">
        <f t="shared" si="1"/>
        <v>__247</v>
      </c>
      <c r="D253" s="72"/>
      <c r="E253" s="73"/>
      <c r="F253" s="73" t="str">
        <f>IFERROR(VLOOKUP($C253,'TCs for Feature'!$B$7:K278,6,FALSE),"No description")</f>
        <v>No description</v>
      </c>
      <c r="G253" s="73" t="str">
        <f>IFERROR(VLOOKUP($C$7,'TCs for Feature'!$B$7:M278,2,FALSE),"N/A")</f>
        <v>High</v>
      </c>
      <c r="H253" s="73" t="str">
        <f>IFERROR(VLOOKUP($C253,'TCs for Feature'!$B$7:M278,3,FALSE),"N/A")</f>
        <v>N/A</v>
      </c>
      <c r="I253" s="73" t="str">
        <f>IFERROR(VLOOKUP($C253,'TCs for Feature'!$B$7:P278,4,FALSE),"N/A")</f>
        <v>N/A</v>
      </c>
      <c r="J253" s="74" t="str">
        <f>IFERROR(VLOOKUP(C253,'TCs for Feature'!$B$7:Q278,5,FALSE),"N/A")</f>
        <v>N/A</v>
      </c>
      <c r="K253" s="75"/>
      <c r="L253" s="6"/>
    </row>
    <row r="254" ht="15.75" customHeight="1">
      <c r="A254" s="78"/>
      <c r="B254" s="70">
        <v>248.0</v>
      </c>
      <c r="C254" s="71" t="str">
        <f t="shared" si="1"/>
        <v>__248</v>
      </c>
      <c r="D254" s="72"/>
      <c r="E254" s="73"/>
      <c r="F254" s="73" t="str">
        <f>IFERROR(VLOOKUP($C254,'TCs for Feature'!$B$7:K278,6,FALSE),"No description")</f>
        <v>No description</v>
      </c>
      <c r="G254" s="73" t="str">
        <f>IFERROR(VLOOKUP($C$7,'TCs for Feature'!$B$7:M278,2,FALSE),"N/A")</f>
        <v>High</v>
      </c>
      <c r="H254" s="73" t="str">
        <f>IFERROR(VLOOKUP($C254,'TCs for Feature'!$B$7:M278,3,FALSE),"N/A")</f>
        <v>N/A</v>
      </c>
      <c r="I254" s="73" t="str">
        <f>IFERROR(VLOOKUP($C254,'TCs for Feature'!$B$7:P278,4,FALSE),"N/A")</f>
        <v>N/A</v>
      </c>
      <c r="J254" s="74" t="str">
        <f>IFERROR(VLOOKUP(C254,'TCs for Feature'!$B$7:Q278,5,FALSE),"N/A")</f>
        <v>N/A</v>
      </c>
      <c r="K254" s="75"/>
      <c r="L254" s="6"/>
    </row>
    <row r="255" ht="15.75" customHeight="1">
      <c r="A255" s="78"/>
      <c r="B255" s="70">
        <v>249.0</v>
      </c>
      <c r="C255" s="71" t="str">
        <f t="shared" si="1"/>
        <v>__249</v>
      </c>
      <c r="D255" s="72"/>
      <c r="E255" s="73"/>
      <c r="F255" s="73" t="str">
        <f>IFERROR(VLOOKUP($C255,'TCs for Feature'!$B$7:K278,6,FALSE),"No description")</f>
        <v>No description</v>
      </c>
      <c r="G255" s="73" t="str">
        <f>IFERROR(VLOOKUP($C$7,'TCs for Feature'!$B$7:M278,2,FALSE),"N/A")</f>
        <v>High</v>
      </c>
      <c r="H255" s="73" t="str">
        <f>IFERROR(VLOOKUP($C255,'TCs for Feature'!$B$7:M278,3,FALSE),"N/A")</f>
        <v>N/A</v>
      </c>
      <c r="I255" s="73" t="str">
        <f>IFERROR(VLOOKUP($C255,'TCs for Feature'!$B$7:P278,4,FALSE),"N/A")</f>
        <v>N/A</v>
      </c>
      <c r="J255" s="74" t="str">
        <f>IFERROR(VLOOKUP(C255,'TCs for Feature'!$B$7:Q278,5,FALSE),"N/A")</f>
        <v>N/A</v>
      </c>
      <c r="K255" s="75"/>
      <c r="L255" s="6"/>
    </row>
    <row r="256" ht="15.75" customHeight="1">
      <c r="A256" s="78"/>
      <c r="B256" s="70">
        <v>250.0</v>
      </c>
      <c r="C256" s="71" t="str">
        <f t="shared" si="1"/>
        <v>__250</v>
      </c>
      <c r="D256" s="72"/>
      <c r="E256" s="73"/>
      <c r="F256" s="73" t="str">
        <f>IFERROR(VLOOKUP($C256,'TCs for Feature'!$B$7:K278,6,FALSE),"No description")</f>
        <v>No description</v>
      </c>
      <c r="G256" s="73" t="str">
        <f>IFERROR(VLOOKUP($C$7,'TCs for Feature'!$B$7:M278,2,FALSE),"N/A")</f>
        <v>High</v>
      </c>
      <c r="H256" s="73" t="str">
        <f>IFERROR(VLOOKUP($C256,'TCs for Feature'!$B$7:M278,3,FALSE),"N/A")</f>
        <v>N/A</v>
      </c>
      <c r="I256" s="73" t="str">
        <f>IFERROR(VLOOKUP($C256,'TCs for Feature'!$B$7:P278,4,FALSE),"N/A")</f>
        <v>N/A</v>
      </c>
      <c r="J256" s="74" t="str">
        <f>IFERROR(VLOOKUP(C256,'TCs for Feature'!$B$7:Q278,5,FALSE),"N/A")</f>
        <v>N/A</v>
      </c>
      <c r="K256" s="75"/>
      <c r="L256" s="6"/>
    </row>
    <row r="257" ht="15.75" customHeight="1">
      <c r="A257" s="78"/>
      <c r="B257" s="70">
        <v>251.0</v>
      </c>
      <c r="C257" s="71" t="str">
        <f t="shared" si="1"/>
        <v>__251</v>
      </c>
      <c r="D257" s="72"/>
      <c r="E257" s="73"/>
      <c r="F257" s="73" t="str">
        <f>IFERROR(VLOOKUP($C257,'TCs for Feature'!$B$7:K278,6,FALSE),"No description")</f>
        <v>No description</v>
      </c>
      <c r="G257" s="73" t="str">
        <f>IFERROR(VLOOKUP($C$7,'TCs for Feature'!$B$7:M278,2,FALSE),"N/A")</f>
        <v>High</v>
      </c>
      <c r="H257" s="73" t="str">
        <f>IFERROR(VLOOKUP($C257,'TCs for Feature'!$B$7:M278,3,FALSE),"N/A")</f>
        <v>N/A</v>
      </c>
      <c r="I257" s="73" t="str">
        <f>IFERROR(VLOOKUP($C257,'TCs for Feature'!$B$7:P278,4,FALSE),"N/A")</f>
        <v>N/A</v>
      </c>
      <c r="J257" s="74" t="str">
        <f>IFERROR(VLOOKUP(C257,'TCs for Feature'!$B$7:Q278,5,FALSE),"N/A")</f>
        <v>N/A</v>
      </c>
      <c r="K257" s="75"/>
      <c r="L257" s="6"/>
    </row>
    <row r="258" ht="15.75" customHeight="1">
      <c r="A258" s="78"/>
      <c r="B258" s="70">
        <v>252.0</v>
      </c>
      <c r="C258" s="71" t="str">
        <f t="shared" si="1"/>
        <v>__252</v>
      </c>
      <c r="D258" s="72"/>
      <c r="E258" s="73"/>
      <c r="F258" s="73" t="str">
        <f>IFERROR(VLOOKUP($C258,'TCs for Feature'!$B$7:K278,6,FALSE),"No description")</f>
        <v>No description</v>
      </c>
      <c r="G258" s="73" t="str">
        <f>IFERROR(VLOOKUP($C$7,'TCs for Feature'!$B$7:M278,2,FALSE),"N/A")</f>
        <v>High</v>
      </c>
      <c r="H258" s="73" t="str">
        <f>IFERROR(VLOOKUP($C258,'TCs for Feature'!$B$7:M278,3,FALSE),"N/A")</f>
        <v>N/A</v>
      </c>
      <c r="I258" s="73" t="str">
        <f>IFERROR(VLOOKUP($C258,'TCs for Feature'!$B$7:P278,4,FALSE),"N/A")</f>
        <v>N/A</v>
      </c>
      <c r="J258" s="74" t="str">
        <f>IFERROR(VLOOKUP(C258,'TCs for Feature'!$B$7:Q278,5,FALSE),"N/A")</f>
        <v>N/A</v>
      </c>
      <c r="K258" s="75"/>
      <c r="L258" s="6"/>
    </row>
    <row r="259" ht="15.75" customHeight="1">
      <c r="A259" s="78"/>
      <c r="B259" s="70">
        <v>253.0</v>
      </c>
      <c r="C259" s="71" t="str">
        <f t="shared" si="1"/>
        <v>__253</v>
      </c>
      <c r="D259" s="72"/>
      <c r="E259" s="73"/>
      <c r="F259" s="73" t="str">
        <f>IFERROR(VLOOKUP($C259,'TCs for Feature'!$B$7:K278,6,FALSE),"No description")</f>
        <v>No description</v>
      </c>
      <c r="G259" s="73" t="str">
        <f>IFERROR(VLOOKUP($C$7,'TCs for Feature'!$B$7:M278,2,FALSE),"N/A")</f>
        <v>High</v>
      </c>
      <c r="H259" s="73" t="str">
        <f>IFERROR(VLOOKUP($C259,'TCs for Feature'!$B$7:M278,3,FALSE),"N/A")</f>
        <v>N/A</v>
      </c>
      <c r="I259" s="73" t="str">
        <f>IFERROR(VLOOKUP($C259,'TCs for Feature'!$B$7:P278,4,FALSE),"N/A")</f>
        <v>N/A</v>
      </c>
      <c r="J259" s="74" t="str">
        <f>IFERROR(VLOOKUP(C259,'TCs for Feature'!$B$7:Q278,5,FALSE),"N/A")</f>
        <v>N/A</v>
      </c>
      <c r="K259" s="75"/>
      <c r="L259" s="6"/>
    </row>
    <row r="260" ht="15.75" customHeight="1">
      <c r="A260" s="78"/>
      <c r="B260" s="70">
        <v>254.0</v>
      </c>
      <c r="C260" s="71" t="str">
        <f t="shared" si="1"/>
        <v>__254</v>
      </c>
      <c r="D260" s="72"/>
      <c r="E260" s="73"/>
      <c r="F260" s="73" t="str">
        <f>IFERROR(VLOOKUP($C260,'TCs for Feature'!$B$7:K278,6,FALSE),"No description")</f>
        <v>No description</v>
      </c>
      <c r="G260" s="73" t="str">
        <f>IFERROR(VLOOKUP($C$7,'TCs for Feature'!$B$7:M278,2,FALSE),"N/A")</f>
        <v>High</v>
      </c>
      <c r="H260" s="73" t="str">
        <f>IFERROR(VLOOKUP($C260,'TCs for Feature'!$B$7:M278,3,FALSE),"N/A")</f>
        <v>N/A</v>
      </c>
      <c r="I260" s="73" t="str">
        <f>IFERROR(VLOOKUP($C260,'TCs for Feature'!$B$7:P278,4,FALSE),"N/A")</f>
        <v>N/A</v>
      </c>
      <c r="J260" s="74" t="str">
        <f>IFERROR(VLOOKUP(C260,'TCs for Feature'!$B$7:Q278,5,FALSE),"N/A")</f>
        <v>N/A</v>
      </c>
      <c r="K260" s="75"/>
      <c r="L260" s="6"/>
    </row>
    <row r="261" ht="15.75" customHeight="1">
      <c r="A261" s="78"/>
      <c r="B261" s="70">
        <v>255.0</v>
      </c>
      <c r="C261" s="71" t="str">
        <f t="shared" si="1"/>
        <v>__255</v>
      </c>
      <c r="D261" s="72"/>
      <c r="E261" s="73"/>
      <c r="F261" s="73" t="str">
        <f>IFERROR(VLOOKUP($C261,'TCs for Feature'!$B$7:K278,6,FALSE),"No description")</f>
        <v>No description</v>
      </c>
      <c r="G261" s="73" t="str">
        <f>IFERROR(VLOOKUP($C$7,'TCs for Feature'!$B$7:M278,2,FALSE),"N/A")</f>
        <v>High</v>
      </c>
      <c r="H261" s="73" t="str">
        <f>IFERROR(VLOOKUP($C261,'TCs for Feature'!$B$7:M278,3,FALSE),"N/A")</f>
        <v>N/A</v>
      </c>
      <c r="I261" s="73" t="str">
        <f>IFERROR(VLOOKUP($C261,'TCs for Feature'!$B$7:P278,4,FALSE),"N/A")</f>
        <v>N/A</v>
      </c>
      <c r="J261" s="74" t="str">
        <f>IFERROR(VLOOKUP(C261,'TCs for Feature'!$B$7:Q278,5,FALSE),"N/A")</f>
        <v>N/A</v>
      </c>
      <c r="K261" s="75"/>
      <c r="L261" s="6"/>
    </row>
    <row r="262" ht="15.75" customHeight="1">
      <c r="A262" s="78"/>
      <c r="B262" s="70">
        <v>256.0</v>
      </c>
      <c r="C262" s="71" t="str">
        <f t="shared" si="1"/>
        <v>__256</v>
      </c>
      <c r="D262" s="72"/>
      <c r="E262" s="73"/>
      <c r="F262" s="73" t="str">
        <f>IFERROR(VLOOKUP($C262,'TCs for Feature'!$B$7:K278,6,FALSE),"No description")</f>
        <v>No description</v>
      </c>
      <c r="G262" s="73" t="str">
        <f>IFERROR(VLOOKUP($C$7,'TCs for Feature'!$B$7:M278,2,FALSE),"N/A")</f>
        <v>High</v>
      </c>
      <c r="H262" s="73" t="str">
        <f>IFERROR(VLOOKUP($C262,'TCs for Feature'!$B$7:M278,3,FALSE),"N/A")</f>
        <v>N/A</v>
      </c>
      <c r="I262" s="73" t="str">
        <f>IFERROR(VLOOKUP($C262,'TCs for Feature'!$B$7:P278,4,FALSE),"N/A")</f>
        <v>N/A</v>
      </c>
      <c r="J262" s="74" t="str">
        <f>IFERROR(VLOOKUP(C262,'TCs for Feature'!$B$7:Q278,5,FALSE),"N/A")</f>
        <v>N/A</v>
      </c>
      <c r="K262" s="75"/>
      <c r="L262" s="6"/>
    </row>
    <row r="263" ht="15.75" customHeight="1">
      <c r="A263" s="78"/>
      <c r="B263" s="70">
        <v>257.0</v>
      </c>
      <c r="C263" s="71" t="str">
        <f t="shared" si="1"/>
        <v>__257</v>
      </c>
      <c r="D263" s="72"/>
      <c r="E263" s="73"/>
      <c r="F263" s="73" t="str">
        <f>IFERROR(VLOOKUP($C263,'TCs for Feature'!$B$7:K278,6,FALSE),"No description")</f>
        <v>No description</v>
      </c>
      <c r="G263" s="73" t="str">
        <f>IFERROR(VLOOKUP($C$7,'TCs for Feature'!$B$7:M278,2,FALSE),"N/A")</f>
        <v>High</v>
      </c>
      <c r="H263" s="73" t="str">
        <f>IFERROR(VLOOKUP($C263,'TCs for Feature'!$B$7:M278,3,FALSE),"N/A")</f>
        <v>N/A</v>
      </c>
      <c r="I263" s="73" t="str">
        <f>IFERROR(VLOOKUP($C263,'TCs for Feature'!$B$7:P278,4,FALSE),"N/A")</f>
        <v>N/A</v>
      </c>
      <c r="J263" s="74" t="str">
        <f>IFERROR(VLOOKUP(C263,'TCs for Feature'!$B$7:Q278,5,FALSE),"N/A")</f>
        <v>N/A</v>
      </c>
      <c r="K263" s="75"/>
      <c r="L263" s="6"/>
    </row>
    <row r="264" ht="15.75" customHeight="1">
      <c r="A264" s="78"/>
      <c r="B264" s="70">
        <v>258.0</v>
      </c>
      <c r="C264" s="71" t="str">
        <f t="shared" si="1"/>
        <v>__258</v>
      </c>
      <c r="D264" s="72"/>
      <c r="E264" s="73"/>
      <c r="F264" s="73" t="str">
        <f>IFERROR(VLOOKUP($C264,'TCs for Feature'!$B$7:K278,6,FALSE),"No description")</f>
        <v>No description</v>
      </c>
      <c r="G264" s="73" t="str">
        <f>IFERROR(VLOOKUP($C$7,'TCs for Feature'!$B$7:M278,2,FALSE),"N/A")</f>
        <v>High</v>
      </c>
      <c r="H264" s="73" t="str">
        <f>IFERROR(VLOOKUP($C264,'TCs for Feature'!$B$7:M278,3,FALSE),"N/A")</f>
        <v>N/A</v>
      </c>
      <c r="I264" s="73" t="str">
        <f>IFERROR(VLOOKUP($C264,'TCs for Feature'!$B$7:P278,4,FALSE),"N/A")</f>
        <v>N/A</v>
      </c>
      <c r="J264" s="74" t="str">
        <f>IFERROR(VLOOKUP(C264,'TCs for Feature'!$B$7:Q278,5,FALSE),"N/A")</f>
        <v>N/A</v>
      </c>
      <c r="K264" s="75"/>
      <c r="L264" s="6"/>
    </row>
    <row r="265" ht="15.75" customHeight="1">
      <c r="A265" s="78"/>
      <c r="B265" s="70">
        <v>259.0</v>
      </c>
      <c r="C265" s="71" t="str">
        <f t="shared" si="1"/>
        <v>__259</v>
      </c>
      <c r="D265" s="72"/>
      <c r="E265" s="73"/>
      <c r="F265" s="73" t="str">
        <f>IFERROR(VLOOKUP($C265,'TCs for Feature'!$B$7:K278,6,FALSE),"No description")</f>
        <v>No description</v>
      </c>
      <c r="G265" s="73" t="str">
        <f>IFERROR(VLOOKUP($C$7,'TCs for Feature'!$B$7:M278,2,FALSE),"N/A")</f>
        <v>High</v>
      </c>
      <c r="H265" s="73" t="str">
        <f>IFERROR(VLOOKUP($C265,'TCs for Feature'!$B$7:M278,3,FALSE),"N/A")</f>
        <v>N/A</v>
      </c>
      <c r="I265" s="73" t="str">
        <f>IFERROR(VLOOKUP($C265,'TCs for Feature'!$B$7:P278,4,FALSE),"N/A")</f>
        <v>N/A</v>
      </c>
      <c r="J265" s="74" t="str">
        <f>IFERROR(VLOOKUP(C265,'TCs for Feature'!$B$7:Q278,5,FALSE),"N/A")</f>
        <v>N/A</v>
      </c>
      <c r="K265" s="75"/>
      <c r="L265" s="6"/>
    </row>
    <row r="266" ht="15.75" customHeight="1">
      <c r="A266" s="78"/>
      <c r="B266" s="70">
        <v>260.0</v>
      </c>
      <c r="C266" s="71" t="str">
        <f t="shared" si="1"/>
        <v>__260</v>
      </c>
      <c r="D266" s="72"/>
      <c r="E266" s="73"/>
      <c r="F266" s="73" t="str">
        <f>IFERROR(VLOOKUP($C266,'TCs for Feature'!$B$7:K278,6,FALSE),"No description")</f>
        <v>No description</v>
      </c>
      <c r="G266" s="73" t="str">
        <f>IFERROR(VLOOKUP($C$7,'TCs for Feature'!$B$7:M278,2,FALSE),"N/A")</f>
        <v>High</v>
      </c>
      <c r="H266" s="73" t="str">
        <f>IFERROR(VLOOKUP($C266,'TCs for Feature'!$B$7:M278,3,FALSE),"N/A")</f>
        <v>N/A</v>
      </c>
      <c r="I266" s="73" t="str">
        <f>IFERROR(VLOOKUP($C266,'TCs for Feature'!$B$7:P278,4,FALSE),"N/A")</f>
        <v>N/A</v>
      </c>
      <c r="J266" s="74" t="str">
        <f>IFERROR(VLOOKUP(C266,'TCs for Feature'!$B$7:Q278,5,FALSE),"N/A")</f>
        <v>N/A</v>
      </c>
      <c r="K266" s="75"/>
      <c r="L266" s="6"/>
    </row>
    <row r="267" ht="15.75" customHeight="1">
      <c r="A267" s="78"/>
      <c r="B267" s="70">
        <v>261.0</v>
      </c>
      <c r="C267" s="71" t="str">
        <f t="shared" si="1"/>
        <v>__261</v>
      </c>
      <c r="D267" s="72"/>
      <c r="E267" s="73"/>
      <c r="F267" s="73" t="str">
        <f>IFERROR(VLOOKUP($C267,'TCs for Feature'!$B$7:K278,6,FALSE),"No description")</f>
        <v>No description</v>
      </c>
      <c r="G267" s="73" t="str">
        <f>IFERROR(VLOOKUP($C$7,'TCs for Feature'!$B$7:M278,2,FALSE),"N/A")</f>
        <v>High</v>
      </c>
      <c r="H267" s="73" t="str">
        <f>IFERROR(VLOOKUP($C267,'TCs for Feature'!$B$7:M278,3,FALSE),"N/A")</f>
        <v>N/A</v>
      </c>
      <c r="I267" s="73" t="str">
        <f>IFERROR(VLOOKUP($C267,'TCs for Feature'!$B$7:P278,4,FALSE),"N/A")</f>
        <v>N/A</v>
      </c>
      <c r="J267" s="74" t="str">
        <f>IFERROR(VLOOKUP(C267,'TCs for Feature'!$B$7:Q278,5,FALSE),"N/A")</f>
        <v>N/A</v>
      </c>
      <c r="K267" s="75"/>
      <c r="L267" s="6"/>
    </row>
    <row r="268" ht="15.75" customHeight="1">
      <c r="A268" s="78"/>
      <c r="B268" s="70">
        <v>262.0</v>
      </c>
      <c r="C268" s="71" t="str">
        <f t="shared" si="1"/>
        <v>__262</v>
      </c>
      <c r="D268" s="72"/>
      <c r="E268" s="73"/>
      <c r="F268" s="73" t="str">
        <f>IFERROR(VLOOKUP($C268,'TCs for Feature'!$B$7:K278,6,FALSE),"No description")</f>
        <v>No description</v>
      </c>
      <c r="G268" s="73" t="str">
        <f>IFERROR(VLOOKUP($C$7,'TCs for Feature'!$B$7:M278,2,FALSE),"N/A")</f>
        <v>High</v>
      </c>
      <c r="H268" s="73" t="str">
        <f>IFERROR(VLOOKUP($C268,'TCs for Feature'!$B$7:M278,3,FALSE),"N/A")</f>
        <v>N/A</v>
      </c>
      <c r="I268" s="73" t="str">
        <f>IFERROR(VLOOKUP($C268,'TCs for Feature'!$B$7:P278,4,FALSE),"N/A")</f>
        <v>N/A</v>
      </c>
      <c r="J268" s="74" t="str">
        <f>IFERROR(VLOOKUP(C268,'TCs for Feature'!$B$7:Q278,5,FALSE),"N/A")</f>
        <v>N/A</v>
      </c>
      <c r="K268" s="75"/>
      <c r="L268" s="6"/>
    </row>
    <row r="269" ht="15.75" customHeight="1">
      <c r="A269" s="78"/>
      <c r="B269" s="70">
        <v>263.0</v>
      </c>
      <c r="C269" s="71" t="str">
        <f t="shared" si="1"/>
        <v>__263</v>
      </c>
      <c r="D269" s="72"/>
      <c r="E269" s="73"/>
      <c r="F269" s="73" t="str">
        <f>IFERROR(VLOOKUP($C269,'TCs for Feature'!$B$7:K278,6,FALSE),"No description")</f>
        <v>No description</v>
      </c>
      <c r="G269" s="73" t="str">
        <f>IFERROR(VLOOKUP($C$7,'TCs for Feature'!$B$7:M278,2,FALSE),"N/A")</f>
        <v>High</v>
      </c>
      <c r="H269" s="73" t="str">
        <f>IFERROR(VLOOKUP($C269,'TCs for Feature'!$B$7:M278,3,FALSE),"N/A")</f>
        <v>N/A</v>
      </c>
      <c r="I269" s="73" t="str">
        <f>IFERROR(VLOOKUP($C269,'TCs for Feature'!$B$7:P278,4,FALSE),"N/A")</f>
        <v>N/A</v>
      </c>
      <c r="J269" s="74" t="str">
        <f>IFERROR(VLOOKUP(C269,'TCs for Feature'!$B$7:Q278,5,FALSE),"N/A")</f>
        <v>N/A</v>
      </c>
      <c r="K269" s="75"/>
      <c r="L269" s="6"/>
    </row>
    <row r="270" ht="15.75" customHeight="1">
      <c r="A270" s="78"/>
      <c r="B270" s="70">
        <v>264.0</v>
      </c>
      <c r="C270" s="71" t="str">
        <f t="shared" si="1"/>
        <v>__264</v>
      </c>
      <c r="D270" s="72"/>
      <c r="E270" s="73"/>
      <c r="F270" s="73" t="str">
        <f>IFERROR(VLOOKUP($C270,'TCs for Feature'!$B$7:K278,6,FALSE),"No description")</f>
        <v>No description</v>
      </c>
      <c r="G270" s="73" t="str">
        <f>IFERROR(VLOOKUP($C$7,'TCs for Feature'!$B$7:M278,2,FALSE),"N/A")</f>
        <v>High</v>
      </c>
      <c r="H270" s="73" t="str">
        <f>IFERROR(VLOOKUP($C270,'TCs for Feature'!$B$7:M278,3,FALSE),"N/A")</f>
        <v>N/A</v>
      </c>
      <c r="I270" s="73" t="str">
        <f>IFERROR(VLOOKUP($C270,'TCs for Feature'!$B$7:P278,4,FALSE),"N/A")</f>
        <v>N/A</v>
      </c>
      <c r="J270" s="74" t="str">
        <f>IFERROR(VLOOKUP(C270,'TCs for Feature'!$B$7:Q278,5,FALSE),"N/A")</f>
        <v>N/A</v>
      </c>
      <c r="K270" s="75"/>
      <c r="L270" s="6"/>
    </row>
    <row r="271" ht="15.75" customHeight="1">
      <c r="A271" s="78"/>
      <c r="B271" s="70">
        <v>265.0</v>
      </c>
      <c r="C271" s="71" t="str">
        <f t="shared" si="1"/>
        <v>__265</v>
      </c>
      <c r="D271" s="72"/>
      <c r="E271" s="73"/>
      <c r="F271" s="73" t="str">
        <f>IFERROR(VLOOKUP($C271,'TCs for Feature'!$B$7:K278,6,FALSE),"No description")</f>
        <v>No description</v>
      </c>
      <c r="G271" s="73" t="str">
        <f>IFERROR(VLOOKUP($C$7,'TCs for Feature'!$B$7:M278,2,FALSE),"N/A")</f>
        <v>High</v>
      </c>
      <c r="H271" s="73" t="str">
        <f>IFERROR(VLOOKUP($C271,'TCs for Feature'!$B$7:M278,3,FALSE),"N/A")</f>
        <v>N/A</v>
      </c>
      <c r="I271" s="73" t="str">
        <f>IFERROR(VLOOKUP($C271,'TCs for Feature'!$B$7:P278,4,FALSE),"N/A")</f>
        <v>N/A</v>
      </c>
      <c r="J271" s="74" t="str">
        <f>IFERROR(VLOOKUP(C271,'TCs for Feature'!$B$7:Q278,5,FALSE),"N/A")</f>
        <v>N/A</v>
      </c>
      <c r="K271" s="75"/>
      <c r="L271" s="6"/>
    </row>
    <row r="272" ht="15.75" customHeight="1">
      <c r="A272" s="78"/>
      <c r="B272" s="70">
        <v>266.0</v>
      </c>
      <c r="C272" s="71" t="str">
        <f t="shared" si="1"/>
        <v>__266</v>
      </c>
      <c r="D272" s="72"/>
      <c r="E272" s="73"/>
      <c r="F272" s="73" t="str">
        <f>IFERROR(VLOOKUP($C272,'TCs for Feature'!$B$7:K278,6,FALSE),"No description")</f>
        <v>No description</v>
      </c>
      <c r="G272" s="73" t="str">
        <f>IFERROR(VLOOKUP($C$7,'TCs for Feature'!$B$7:M278,2,FALSE),"N/A")</f>
        <v>High</v>
      </c>
      <c r="H272" s="73" t="str">
        <f>IFERROR(VLOOKUP($C272,'TCs for Feature'!$B$7:M278,3,FALSE),"N/A")</f>
        <v>N/A</v>
      </c>
      <c r="I272" s="73" t="str">
        <f>IFERROR(VLOOKUP($C272,'TCs for Feature'!$B$7:P278,4,FALSE),"N/A")</f>
        <v>N/A</v>
      </c>
      <c r="J272" s="74" t="str">
        <f>IFERROR(VLOOKUP(C272,'TCs for Feature'!$B$7:Q278,5,FALSE),"N/A")</f>
        <v>N/A</v>
      </c>
      <c r="K272" s="75"/>
      <c r="L272" s="6"/>
    </row>
    <row r="273" ht="15.75" customHeight="1">
      <c r="A273" s="78"/>
      <c r="B273" s="70">
        <v>267.0</v>
      </c>
      <c r="C273" s="71" t="str">
        <f t="shared" si="1"/>
        <v>__267</v>
      </c>
      <c r="D273" s="72"/>
      <c r="E273" s="73"/>
      <c r="F273" s="73" t="str">
        <f>IFERROR(VLOOKUP($C273,'TCs for Feature'!$B$7:K278,6,FALSE),"No description")</f>
        <v>No description</v>
      </c>
      <c r="G273" s="73" t="str">
        <f>IFERROR(VLOOKUP($C$7,'TCs for Feature'!$B$7:M278,2,FALSE),"N/A")</f>
        <v>High</v>
      </c>
      <c r="H273" s="73" t="str">
        <f>IFERROR(VLOOKUP($C273,'TCs for Feature'!$B$7:M278,3,FALSE),"N/A")</f>
        <v>N/A</v>
      </c>
      <c r="I273" s="73" t="str">
        <f>IFERROR(VLOOKUP($C273,'TCs for Feature'!$B$7:P278,4,FALSE),"N/A")</f>
        <v>N/A</v>
      </c>
      <c r="J273" s="74" t="str">
        <f>IFERROR(VLOOKUP(C273,'TCs for Feature'!$B$7:Q278,5,FALSE),"N/A")</f>
        <v>N/A</v>
      </c>
      <c r="K273" s="75"/>
      <c r="L273" s="6"/>
    </row>
    <row r="274" ht="15.75" customHeight="1">
      <c r="A274" s="78"/>
      <c r="B274" s="70">
        <v>268.0</v>
      </c>
      <c r="C274" s="71" t="str">
        <f t="shared" si="1"/>
        <v>__268</v>
      </c>
      <c r="D274" s="72"/>
      <c r="E274" s="73"/>
      <c r="F274" s="73" t="str">
        <f>IFERROR(VLOOKUP($C274,'TCs for Feature'!$B$7:K278,6,FALSE),"No description")</f>
        <v>No description</v>
      </c>
      <c r="G274" s="73" t="str">
        <f>IFERROR(VLOOKUP($C$7,'TCs for Feature'!$B$7:M278,2,FALSE),"N/A")</f>
        <v>High</v>
      </c>
      <c r="H274" s="73" t="str">
        <f>IFERROR(VLOOKUP($C274,'TCs for Feature'!$B$7:M278,3,FALSE),"N/A")</f>
        <v>N/A</v>
      </c>
      <c r="I274" s="73" t="str">
        <f>IFERROR(VLOOKUP($C274,'TCs for Feature'!$B$7:P278,4,FALSE),"N/A")</f>
        <v>N/A</v>
      </c>
      <c r="J274" s="74" t="str">
        <f>IFERROR(VLOOKUP(C274,'TCs for Feature'!$B$7:Q278,5,FALSE),"N/A")</f>
        <v>N/A</v>
      </c>
      <c r="K274" s="75"/>
      <c r="L274" s="6"/>
    </row>
    <row r="275" ht="15.75" customHeight="1">
      <c r="A275" s="78"/>
      <c r="B275" s="70">
        <v>269.0</v>
      </c>
      <c r="C275" s="71" t="str">
        <f t="shared" si="1"/>
        <v>__269</v>
      </c>
      <c r="D275" s="72"/>
      <c r="E275" s="73"/>
      <c r="F275" s="73" t="str">
        <f>IFERROR(VLOOKUP($C275,'TCs for Feature'!$B$7:K278,6,FALSE),"No description")</f>
        <v>No description</v>
      </c>
      <c r="G275" s="73" t="str">
        <f>IFERROR(VLOOKUP($C$7,'TCs for Feature'!$B$7:M278,2,FALSE),"N/A")</f>
        <v>High</v>
      </c>
      <c r="H275" s="73" t="str">
        <f>IFERROR(VLOOKUP($C275,'TCs for Feature'!$B$7:M278,3,FALSE),"N/A")</f>
        <v>N/A</v>
      </c>
      <c r="I275" s="73" t="str">
        <f>IFERROR(VLOOKUP($C275,'TCs for Feature'!$B$7:P278,4,FALSE),"N/A")</f>
        <v>N/A</v>
      </c>
      <c r="J275" s="74" t="str">
        <f>IFERROR(VLOOKUP(C275,'TCs for Feature'!$B$7:Q278,5,FALSE),"N/A")</f>
        <v>N/A</v>
      </c>
      <c r="K275" s="75"/>
      <c r="L275" s="6"/>
    </row>
    <row r="276" ht="15.75" customHeight="1">
      <c r="A276" s="78"/>
      <c r="B276" s="70">
        <v>270.0</v>
      </c>
      <c r="C276" s="71" t="str">
        <f t="shared" si="1"/>
        <v>__270</v>
      </c>
      <c r="D276" s="72"/>
      <c r="E276" s="73"/>
      <c r="F276" s="73" t="str">
        <f>IFERROR(VLOOKUP($C276,'TCs for Feature'!$B$7:K278,6,FALSE),"No description")</f>
        <v>No description</v>
      </c>
      <c r="G276" s="73" t="str">
        <f>IFERROR(VLOOKUP($C$7,'TCs for Feature'!$B$7:M278,2,FALSE),"N/A")</f>
        <v>High</v>
      </c>
      <c r="H276" s="73" t="str">
        <f>IFERROR(VLOOKUP($C276,'TCs for Feature'!$B$7:M278,3,FALSE),"N/A")</f>
        <v>N/A</v>
      </c>
      <c r="I276" s="73" t="str">
        <f>IFERROR(VLOOKUP($C276,'TCs for Feature'!$B$7:P278,4,FALSE),"N/A")</f>
        <v>N/A</v>
      </c>
      <c r="J276" s="74" t="str">
        <f>IFERROR(VLOOKUP(C276,'TCs for Feature'!$B$7:Q278,5,FALSE),"N/A")</f>
        <v>N/A</v>
      </c>
      <c r="K276" s="75"/>
      <c r="L276" s="6"/>
    </row>
    <row r="277" ht="15.75" customHeight="1">
      <c r="A277" s="24"/>
      <c r="B277" s="25"/>
      <c r="C277" s="25"/>
      <c r="D277" s="26"/>
      <c r="E277" s="26"/>
      <c r="F277" s="26"/>
      <c r="G277" s="26"/>
      <c r="H277" s="26"/>
      <c r="I277" s="28"/>
      <c r="J277" s="29"/>
      <c r="K277" s="26"/>
      <c r="L277" s="6"/>
    </row>
    <row r="278" ht="15.75" customHeight="1">
      <c r="A278" s="24"/>
      <c r="B278" s="32"/>
      <c r="C278" s="32"/>
      <c r="D278" s="32"/>
      <c r="E278" s="32"/>
      <c r="F278" s="32"/>
      <c r="G278" s="32"/>
      <c r="H278" s="32"/>
      <c r="I278" s="51"/>
      <c r="J278" s="52"/>
      <c r="K278" s="3"/>
      <c r="L278" s="6"/>
    </row>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2:D2"/>
    <mergeCell ref="C3:D3"/>
  </mergeCells>
  <conditionalFormatting sqref="J7:J276">
    <cfRule type="cellIs" dxfId="4" priority="1" operator="equal">
      <formula>"N/A"</formula>
    </cfRule>
  </conditionalFormatting>
  <conditionalFormatting sqref="J7:J276">
    <cfRule type="cellIs" dxfId="5" priority="2" operator="equal">
      <formula>"Pass"</formula>
    </cfRule>
  </conditionalFormatting>
  <conditionalFormatting sqref="J7:J276">
    <cfRule type="cellIs" dxfId="6" priority="3" operator="equal">
      <formula>"Fail"</formula>
    </cfRule>
  </conditionalFormatting>
  <conditionalFormatting sqref="J7:J278">
    <cfRule type="cellIs" dxfId="7" priority="4" operator="equal">
      <formula>"Pass"</formula>
    </cfRule>
  </conditionalFormatting>
  <conditionalFormatting sqref="J7:J278">
    <cfRule type="cellIs" dxfId="8" priority="5" operator="equal">
      <formula>"Fail"</formula>
    </cfRule>
  </conditionalFormatting>
  <conditionalFormatting sqref="J7:J276">
    <cfRule type="cellIs" dxfId="9" priority="6" operator="equal">
      <formula>"Block"</formula>
    </cfRule>
  </conditionalFormatting>
  <conditionalFormatting sqref="J7:J276">
    <cfRule type="cellIs" dxfId="2" priority="7" operator="equal">
      <formula>"In progress"</formula>
    </cfRule>
  </conditionalFormatting>
  <dataValidations>
    <dataValidation type="list" allowBlank="1" sqref="E7:E276">
      <formula1>Summary!$C$17:$C$37</formula1>
    </dataValidation>
    <dataValidation type="list" allowBlank="1" sqref="D7:D276">
      <formula1>Summary!$B$17:$B$37</formula1>
    </dataValidation>
  </dataValidations>
  <hyperlinks>
    <hyperlink r:id="rId1" ref="K9"/>
    <hyperlink r:id="rId2" ref="K33"/>
    <hyperlink r:id="rId3" ref="K35"/>
    <hyperlink r:id="rId4" ref="K36"/>
  </hyperlinks>
  <printOptions/>
  <pageMargins bottom="0.75" footer="0.0" header="0.0" left="0.7" right="0.7" top="0.75"/>
  <pageSetup orientation="landscape"/>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4.43" defaultRowHeight="15.0"/>
  <cols>
    <col customWidth="1" min="1" max="1" width="6.43"/>
    <col customWidth="1" min="2" max="2" width="9.71"/>
    <col customWidth="1" min="3" max="3" width="28.71"/>
    <col customWidth="1" min="4" max="5" width="18.43"/>
    <col customWidth="1" min="6" max="6" width="9.0"/>
  </cols>
  <sheetData>
    <row r="1" ht="15.75" customHeight="1">
      <c r="A1" s="91">
        <v>5.0</v>
      </c>
      <c r="B1" s="91"/>
      <c r="C1" s="91"/>
      <c r="D1" s="91"/>
      <c r="E1" s="91"/>
      <c r="F1" s="91"/>
    </row>
    <row r="2" ht="15.75" customHeight="1">
      <c r="A2" s="91"/>
      <c r="B2" s="9" t="str">
        <f>Summary!D2</f>
        <v>Saigon Co.op</v>
      </c>
      <c r="C2" s="32"/>
      <c r="D2" s="92"/>
      <c r="E2" s="92"/>
      <c r="F2" s="91"/>
    </row>
    <row r="3" ht="15.75" customHeight="1">
      <c r="A3" s="91"/>
      <c r="B3" s="93" t="s">
        <v>91</v>
      </c>
      <c r="C3" s="94"/>
      <c r="D3" s="92"/>
      <c r="E3" s="92"/>
      <c r="F3" s="91"/>
    </row>
    <row r="4" ht="15.75" customHeight="1">
      <c r="A4" s="91"/>
      <c r="B4" s="95"/>
      <c r="C4" s="96"/>
      <c r="D4" s="96"/>
      <c r="E4" s="96"/>
      <c r="F4" s="91"/>
    </row>
    <row r="5" ht="15.75" customHeight="1">
      <c r="A5" s="91"/>
      <c r="B5" s="97"/>
      <c r="C5" s="97"/>
      <c r="D5" s="91"/>
      <c r="E5" s="91"/>
      <c r="F5" s="98"/>
    </row>
    <row r="6" ht="15.75" customHeight="1">
      <c r="A6" s="91"/>
      <c r="B6" s="99" t="s">
        <v>51</v>
      </c>
      <c r="C6" s="66" t="s">
        <v>92</v>
      </c>
      <c r="D6" s="66" t="s">
        <v>17</v>
      </c>
      <c r="E6" s="66" t="s">
        <v>18</v>
      </c>
      <c r="F6" s="91"/>
    </row>
    <row r="7" ht="15.75" customHeight="1">
      <c r="A7" s="91"/>
      <c r="B7" s="100">
        <v>1.0</v>
      </c>
      <c r="C7" s="71" t="str">
        <f t="shared" ref="C7:C268" si="1">D7&amp;"_"&amp;E7&amp;"_"&amp;"Data"&amp;"_"&amp;B7</f>
        <v>Chon_ChucNang_Data_1</v>
      </c>
      <c r="D7" s="72" t="s">
        <v>24</v>
      </c>
      <c r="E7" s="73" t="s">
        <v>25</v>
      </c>
      <c r="F7" s="91"/>
    </row>
    <row r="8" ht="15.75" customHeight="1">
      <c r="A8" s="91"/>
      <c r="B8" s="100">
        <v>2.0</v>
      </c>
      <c r="C8" s="71" t="str">
        <f t="shared" si="1"/>
        <v>Chon_ChucNang_Data_2</v>
      </c>
      <c r="D8" s="72" t="s">
        <v>24</v>
      </c>
      <c r="E8" s="73" t="s">
        <v>25</v>
      </c>
      <c r="F8" s="91"/>
    </row>
    <row r="9" ht="15.75" customHeight="1">
      <c r="A9" s="91"/>
      <c r="B9" s="100">
        <v>3.0</v>
      </c>
      <c r="C9" s="71" t="str">
        <f t="shared" si="1"/>
        <v>Chon_ChucNang_Data_3</v>
      </c>
      <c r="D9" s="72" t="s">
        <v>24</v>
      </c>
      <c r="E9" s="73" t="s">
        <v>25</v>
      </c>
      <c r="F9" s="91"/>
    </row>
    <row r="10" ht="15.75" customHeight="1">
      <c r="A10" s="91"/>
      <c r="B10" s="100">
        <v>4.0</v>
      </c>
      <c r="C10" s="71" t="str">
        <f t="shared" si="1"/>
        <v>Chon_ChucNang_Data_4</v>
      </c>
      <c r="D10" s="72" t="s">
        <v>24</v>
      </c>
      <c r="E10" s="73" t="s">
        <v>25</v>
      </c>
      <c r="F10" s="91"/>
    </row>
    <row r="11" ht="15.75" customHeight="1">
      <c r="A11" s="91"/>
      <c r="B11" s="100">
        <v>5.0</v>
      </c>
      <c r="C11" s="71" t="str">
        <f t="shared" si="1"/>
        <v>Chon_ChucNang_Data_5</v>
      </c>
      <c r="D11" s="72" t="s">
        <v>24</v>
      </c>
      <c r="E11" s="73" t="s">
        <v>25</v>
      </c>
      <c r="F11" s="91"/>
    </row>
    <row r="12" ht="15.75" customHeight="1">
      <c r="A12" s="91"/>
      <c r="B12" s="100">
        <v>6.0</v>
      </c>
      <c r="C12" s="71" t="str">
        <f t="shared" si="1"/>
        <v>Chon_ChucNang_Data_6</v>
      </c>
      <c r="D12" s="72" t="s">
        <v>24</v>
      </c>
      <c r="E12" s="73" t="s">
        <v>25</v>
      </c>
      <c r="F12" s="91"/>
    </row>
    <row r="13" ht="15.75" customHeight="1">
      <c r="A13" s="91"/>
      <c r="B13" s="100">
        <v>7.0</v>
      </c>
      <c r="C13" s="71" t="str">
        <f t="shared" si="1"/>
        <v>Chon_ChucNang_Data_7</v>
      </c>
      <c r="D13" s="72" t="s">
        <v>24</v>
      </c>
      <c r="E13" s="73" t="s">
        <v>25</v>
      </c>
      <c r="F13" s="91"/>
    </row>
    <row r="14" ht="15.75" customHeight="1">
      <c r="A14" s="91"/>
      <c r="B14" s="100">
        <v>8.0</v>
      </c>
      <c r="C14" s="71" t="str">
        <f t="shared" si="1"/>
        <v>Chon_ThuNgan_Data_8</v>
      </c>
      <c r="D14" s="72" t="s">
        <v>24</v>
      </c>
      <c r="E14" s="73" t="s">
        <v>26</v>
      </c>
      <c r="F14" s="91"/>
    </row>
    <row r="15" ht="15.75" customHeight="1">
      <c r="A15" s="91"/>
      <c r="B15" s="100">
        <v>9.0</v>
      </c>
      <c r="C15" s="71" t="str">
        <f t="shared" si="1"/>
        <v>Chon_ThuNgan_Data_9</v>
      </c>
      <c r="D15" s="72" t="s">
        <v>24</v>
      </c>
      <c r="E15" s="73" t="s">
        <v>26</v>
      </c>
      <c r="F15" s="91"/>
    </row>
    <row r="16" ht="15.75" customHeight="1">
      <c r="A16" s="91"/>
      <c r="B16" s="100">
        <v>10.0</v>
      </c>
      <c r="C16" s="71" t="str">
        <f t="shared" si="1"/>
        <v>Chon_ThuNgan_Data_10</v>
      </c>
      <c r="D16" s="72" t="s">
        <v>24</v>
      </c>
      <c r="E16" s="73" t="s">
        <v>26</v>
      </c>
      <c r="F16" s="91"/>
    </row>
    <row r="17" ht="15.75" customHeight="1">
      <c r="A17" s="91"/>
      <c r="B17" s="100">
        <v>11.0</v>
      </c>
      <c r="C17" s="71" t="str">
        <f t="shared" si="1"/>
        <v>Chon_ThuNgan_Data_11</v>
      </c>
      <c r="D17" s="72" t="s">
        <v>24</v>
      </c>
      <c r="E17" s="73" t="s">
        <v>26</v>
      </c>
      <c r="F17" s="91"/>
    </row>
    <row r="18" ht="15.75" customHeight="1">
      <c r="A18" s="91"/>
      <c r="B18" s="100">
        <v>12.0</v>
      </c>
      <c r="C18" s="71" t="str">
        <f t="shared" si="1"/>
        <v>Chon_ThuNgan_Data_12</v>
      </c>
      <c r="D18" s="72" t="s">
        <v>24</v>
      </c>
      <c r="E18" s="73" t="s">
        <v>26</v>
      </c>
      <c r="F18" s="91"/>
    </row>
    <row r="19" ht="15.75" customHeight="1">
      <c r="A19" s="91"/>
      <c r="B19" s="100">
        <v>13.0</v>
      </c>
      <c r="C19" s="71" t="str">
        <f t="shared" si="1"/>
        <v>Chon_ThuNgan_Data_13</v>
      </c>
      <c r="D19" s="72" t="s">
        <v>24</v>
      </c>
      <c r="E19" s="73" t="s">
        <v>26</v>
      </c>
      <c r="F19" s="91"/>
    </row>
    <row r="20" ht="15.75" customHeight="1">
      <c r="A20" s="91"/>
      <c r="B20" s="100">
        <v>14.0</v>
      </c>
      <c r="C20" s="71" t="str">
        <f t="shared" si="1"/>
        <v>Chon_ThuNgan_Data_14</v>
      </c>
      <c r="D20" s="72" t="s">
        <v>24</v>
      </c>
      <c r="E20" s="73" t="s">
        <v>26</v>
      </c>
      <c r="F20" s="91"/>
    </row>
    <row r="21" ht="15.75" customHeight="1">
      <c r="A21" s="91"/>
      <c r="B21" s="100">
        <v>15.0</v>
      </c>
      <c r="C21" s="71" t="str">
        <f t="shared" si="1"/>
        <v>Nhap_TTChung_Data_15</v>
      </c>
      <c r="D21" s="72" t="s">
        <v>27</v>
      </c>
      <c r="E21" s="73" t="s">
        <v>28</v>
      </c>
      <c r="F21" s="91"/>
    </row>
    <row r="22" ht="15.75" customHeight="1">
      <c r="A22" s="91"/>
      <c r="B22" s="100">
        <v>16.0</v>
      </c>
      <c r="C22" s="71" t="str">
        <f t="shared" si="1"/>
        <v>Nhap_TTChung_Data_16</v>
      </c>
      <c r="D22" s="72" t="s">
        <v>27</v>
      </c>
      <c r="E22" s="73" t="s">
        <v>28</v>
      </c>
      <c r="F22" s="91"/>
    </row>
    <row r="23" ht="15.75" customHeight="1">
      <c r="A23" s="91"/>
      <c r="B23" s="100">
        <v>17.0</v>
      </c>
      <c r="C23" s="71" t="str">
        <f t="shared" si="1"/>
        <v>Nhap_TTChung_Data_17</v>
      </c>
      <c r="D23" s="72" t="s">
        <v>27</v>
      </c>
      <c r="E23" s="73" t="s">
        <v>28</v>
      </c>
      <c r="F23" s="91"/>
    </row>
    <row r="24" ht="15.75" customHeight="1">
      <c r="A24" s="91"/>
      <c r="B24" s="100">
        <v>18.0</v>
      </c>
      <c r="C24" s="71" t="str">
        <f t="shared" si="1"/>
        <v>Nhap_TTChung_Data_18</v>
      </c>
      <c r="D24" s="72" t="s">
        <v>27</v>
      </c>
      <c r="E24" s="73" t="s">
        <v>28</v>
      </c>
      <c r="F24" s="91"/>
    </row>
    <row r="25" ht="15.75" customHeight="1">
      <c r="A25" s="91"/>
      <c r="B25" s="100">
        <v>19.0</v>
      </c>
      <c r="C25" s="71" t="str">
        <f t="shared" si="1"/>
        <v>Nhap_TTChung_Data_19</v>
      </c>
      <c r="D25" s="72" t="s">
        <v>27</v>
      </c>
      <c r="E25" s="73" t="s">
        <v>28</v>
      </c>
      <c r="F25" s="91"/>
    </row>
    <row r="26" ht="15.75" customHeight="1">
      <c r="A26" s="91"/>
      <c r="B26" s="100">
        <v>20.0</v>
      </c>
      <c r="C26" s="71" t="str">
        <f t="shared" si="1"/>
        <v>Nhap_TTChung_Data_20</v>
      </c>
      <c r="D26" s="72" t="s">
        <v>27</v>
      </c>
      <c r="E26" s="73" t="s">
        <v>28</v>
      </c>
      <c r="F26" s="91"/>
    </row>
    <row r="27" ht="15.75" customHeight="1">
      <c r="A27" s="91"/>
      <c r="B27" s="100">
        <v>21.0</v>
      </c>
      <c r="C27" s="71" t="str">
        <f t="shared" si="1"/>
        <v>Nhap_TTChung_Data_21</v>
      </c>
      <c r="D27" s="72" t="s">
        <v>27</v>
      </c>
      <c r="E27" s="73" t="s">
        <v>28</v>
      </c>
      <c r="F27" s="91"/>
    </row>
    <row r="28" ht="15.75" customHeight="1">
      <c r="A28" s="91"/>
      <c r="B28" s="100">
        <v>22.0</v>
      </c>
      <c r="C28" s="71" t="str">
        <f t="shared" si="1"/>
        <v>Nhap_TTChung_Data_22</v>
      </c>
      <c r="D28" s="72" t="s">
        <v>27</v>
      </c>
      <c r="E28" s="73" t="s">
        <v>28</v>
      </c>
      <c r="F28" s="91"/>
    </row>
    <row r="29" ht="15.75" customHeight="1">
      <c r="A29" s="91"/>
      <c r="B29" s="100">
        <v>23.0</v>
      </c>
      <c r="C29" s="71" t="str">
        <f t="shared" si="1"/>
        <v>Nhap_TTChung_Data_23</v>
      </c>
      <c r="D29" s="72" t="s">
        <v>27</v>
      </c>
      <c r="E29" s="73" t="s">
        <v>28</v>
      </c>
      <c r="F29" s="91"/>
    </row>
    <row r="30" ht="15.75" customHeight="1">
      <c r="A30" s="91"/>
      <c r="B30" s="100">
        <v>24.0</v>
      </c>
      <c r="C30" s="71" t="str">
        <f t="shared" si="1"/>
        <v>Nhap_TTChung_Data_24</v>
      </c>
      <c r="D30" s="72" t="s">
        <v>27</v>
      </c>
      <c r="E30" s="73" t="s">
        <v>28</v>
      </c>
      <c r="F30" s="91"/>
    </row>
    <row r="31" ht="15.75" customHeight="1">
      <c r="A31" s="91"/>
      <c r="B31" s="100">
        <v>25.0</v>
      </c>
      <c r="C31" s="71" t="str">
        <f t="shared" si="1"/>
        <v>Nhap_TTChung_Data_25</v>
      </c>
      <c r="D31" s="72" t="s">
        <v>27</v>
      </c>
      <c r="E31" s="73" t="s">
        <v>28</v>
      </c>
      <c r="F31" s="91"/>
    </row>
    <row r="32" ht="15.75" customHeight="1">
      <c r="A32" s="91"/>
      <c r="B32" s="100">
        <v>26.0</v>
      </c>
      <c r="C32" s="71" t="str">
        <f t="shared" si="1"/>
        <v>Nhap_NhapTien_Data_26</v>
      </c>
      <c r="D32" s="72" t="s">
        <v>27</v>
      </c>
      <c r="E32" s="73" t="s">
        <v>29</v>
      </c>
      <c r="F32" s="91"/>
    </row>
    <row r="33" ht="15.75" customHeight="1">
      <c r="A33" s="91"/>
      <c r="B33" s="100">
        <v>27.0</v>
      </c>
      <c r="C33" s="71" t="str">
        <f t="shared" si="1"/>
        <v>Nhap_NhapTien_Data_27</v>
      </c>
      <c r="D33" s="72" t="s">
        <v>27</v>
      </c>
      <c r="E33" s="73" t="s">
        <v>29</v>
      </c>
      <c r="F33" s="91"/>
    </row>
    <row r="34" ht="15.75" customHeight="1">
      <c r="A34" s="91"/>
      <c r="B34" s="100">
        <v>28.0</v>
      </c>
      <c r="C34" s="71" t="str">
        <f t="shared" si="1"/>
        <v>Nhap_NhapTien_Data_28</v>
      </c>
      <c r="D34" s="72" t="s">
        <v>27</v>
      </c>
      <c r="E34" s="73" t="s">
        <v>29</v>
      </c>
      <c r="F34" s="91"/>
    </row>
    <row r="35" ht="15.75" customHeight="1">
      <c r="A35" s="91"/>
      <c r="B35" s="100">
        <v>29.0</v>
      </c>
      <c r="C35" s="71" t="str">
        <f t="shared" si="1"/>
        <v>Nhap_NhapTien_Data_29</v>
      </c>
      <c r="D35" s="72" t="s">
        <v>27</v>
      </c>
      <c r="E35" s="73" t="s">
        <v>29</v>
      </c>
      <c r="F35" s="91"/>
    </row>
    <row r="36" ht="15.75" customHeight="1">
      <c r="A36" s="91"/>
      <c r="B36" s="100">
        <v>30.0</v>
      </c>
      <c r="C36" s="71" t="str">
        <f t="shared" si="1"/>
        <v>Nhap_NhapTien_Data_30</v>
      </c>
      <c r="D36" s="72" t="s">
        <v>27</v>
      </c>
      <c r="E36" s="73" t="s">
        <v>29</v>
      </c>
      <c r="F36" s="91"/>
    </row>
    <row r="37" ht="15.75" customHeight="1">
      <c r="A37" s="91"/>
      <c r="B37" s="100">
        <v>31.0</v>
      </c>
      <c r="C37" s="71" t="str">
        <f t="shared" si="1"/>
        <v>Nhap_NhapTien_Data_31</v>
      </c>
      <c r="D37" s="72" t="s">
        <v>27</v>
      </c>
      <c r="E37" s="73" t="s">
        <v>29</v>
      </c>
      <c r="F37" s="91"/>
    </row>
    <row r="38" ht="15.75" customHeight="1">
      <c r="A38" s="91"/>
      <c r="B38" s="100">
        <v>32.0</v>
      </c>
      <c r="C38" s="71" t="str">
        <f t="shared" si="1"/>
        <v>Nhap_NhapTien_Data_32</v>
      </c>
      <c r="D38" s="72" t="s">
        <v>27</v>
      </c>
      <c r="E38" s="73" t="s">
        <v>29</v>
      </c>
      <c r="F38" s="91"/>
    </row>
    <row r="39" ht="15.75" customHeight="1">
      <c r="A39" s="91"/>
      <c r="B39" s="100">
        <v>33.0</v>
      </c>
      <c r="C39" s="71" t="str">
        <f t="shared" si="1"/>
        <v>Nhap_NhapTien_Data_33</v>
      </c>
      <c r="D39" s="72" t="s">
        <v>27</v>
      </c>
      <c r="E39" s="73" t="s">
        <v>29</v>
      </c>
      <c r="F39" s="91"/>
    </row>
    <row r="40" ht="15.75" customHeight="1">
      <c r="A40" s="91"/>
      <c r="B40" s="100">
        <v>34.0</v>
      </c>
      <c r="C40" s="71" t="str">
        <f t="shared" si="1"/>
        <v>Nhap_NhapTien_Data_34</v>
      </c>
      <c r="D40" s="72" t="s">
        <v>27</v>
      </c>
      <c r="E40" s="73" t="s">
        <v>29</v>
      </c>
      <c r="F40" s="91"/>
    </row>
    <row r="41" ht="15.75" customHeight="1">
      <c r="A41" s="91"/>
      <c r="B41" s="100">
        <v>35.0</v>
      </c>
      <c r="C41" s="71" t="str">
        <f t="shared" si="1"/>
        <v>Nhap_NhapTien_Data_35</v>
      </c>
      <c r="D41" s="72" t="s">
        <v>27</v>
      </c>
      <c r="E41" s="73" t="s">
        <v>29</v>
      </c>
      <c r="F41" s="91"/>
    </row>
    <row r="42" ht="15.75" customHeight="1">
      <c r="A42" s="91"/>
      <c r="B42" s="100">
        <v>36.0</v>
      </c>
      <c r="C42" s="71" t="str">
        <f t="shared" si="1"/>
        <v>Nhap_GHCOD_Data_36</v>
      </c>
      <c r="D42" s="72" t="s">
        <v>27</v>
      </c>
      <c r="E42" s="73" t="s">
        <v>30</v>
      </c>
      <c r="F42" s="91"/>
    </row>
    <row r="43" ht="15.75" customHeight="1">
      <c r="A43" s="91"/>
      <c r="B43" s="100">
        <v>37.0</v>
      </c>
      <c r="C43" s="71" t="str">
        <f t="shared" si="1"/>
        <v>Nhap_GHCOD_Data_37</v>
      </c>
      <c r="D43" s="72" t="s">
        <v>27</v>
      </c>
      <c r="E43" s="73" t="s">
        <v>30</v>
      </c>
      <c r="F43" s="91"/>
    </row>
    <row r="44" ht="15.75" customHeight="1">
      <c r="A44" s="91"/>
      <c r="B44" s="100">
        <v>38.0</v>
      </c>
      <c r="C44" s="71" t="str">
        <f t="shared" si="1"/>
        <v>Nhap_GHCOD_Data_38</v>
      </c>
      <c r="D44" s="72" t="s">
        <v>27</v>
      </c>
      <c r="E44" s="73" t="s">
        <v>30</v>
      </c>
      <c r="F44" s="91"/>
    </row>
    <row r="45" ht="15.75" customHeight="1">
      <c r="A45" s="91"/>
      <c r="B45" s="100">
        <v>39.0</v>
      </c>
      <c r="C45" s="71" t="str">
        <f t="shared" si="1"/>
        <v>Nhap_GHCOD_Data_39</v>
      </c>
      <c r="D45" s="72" t="s">
        <v>27</v>
      </c>
      <c r="E45" s="73" t="s">
        <v>30</v>
      </c>
      <c r="F45" s="91"/>
    </row>
    <row r="46" ht="15.75" customHeight="1">
      <c r="A46" s="91"/>
      <c r="B46" s="100">
        <v>40.0</v>
      </c>
      <c r="C46" s="71" t="str">
        <f t="shared" si="1"/>
        <v>Nhap_GHCOD_Data_40</v>
      </c>
      <c r="D46" s="72" t="s">
        <v>27</v>
      </c>
      <c r="E46" s="73" t="s">
        <v>30</v>
      </c>
      <c r="F46" s="91"/>
    </row>
    <row r="47" ht="15.75" customHeight="1">
      <c r="A47" s="91"/>
      <c r="B47" s="100">
        <v>41.0</v>
      </c>
      <c r="C47" s="71" t="str">
        <f t="shared" si="1"/>
        <v>Nhap_GHCOD_Data_41</v>
      </c>
      <c r="D47" s="72" t="s">
        <v>27</v>
      </c>
      <c r="E47" s="73" t="s">
        <v>30</v>
      </c>
      <c r="F47" s="91"/>
    </row>
    <row r="48" ht="15.75" customHeight="1">
      <c r="A48" s="91"/>
      <c r="B48" s="100">
        <v>42.0</v>
      </c>
      <c r="C48" s="71" t="str">
        <f t="shared" si="1"/>
        <v>Nhap_GHCOD_Data_42</v>
      </c>
      <c r="D48" s="72" t="s">
        <v>27</v>
      </c>
      <c r="E48" s="73" t="s">
        <v>30</v>
      </c>
      <c r="F48" s="91"/>
    </row>
    <row r="49" ht="15.75" customHeight="1">
      <c r="A49" s="91"/>
      <c r="B49" s="100">
        <v>43.0</v>
      </c>
      <c r="C49" s="71" t="str">
        <f t="shared" si="1"/>
        <v>Nhap_GHCOD_Data_43</v>
      </c>
      <c r="D49" s="72" t="s">
        <v>27</v>
      </c>
      <c r="E49" s="73" t="s">
        <v>30</v>
      </c>
      <c r="F49" s="91"/>
    </row>
    <row r="50" ht="15.75" customHeight="1">
      <c r="A50" s="91"/>
      <c r="B50" s="100">
        <v>44.0</v>
      </c>
      <c r="C50" s="71" t="str">
        <f t="shared" si="1"/>
        <v>Nhap_GHCOD_Data_44</v>
      </c>
      <c r="D50" s="72" t="s">
        <v>27</v>
      </c>
      <c r="E50" s="73" t="s">
        <v>30</v>
      </c>
      <c r="F50" s="91"/>
    </row>
    <row r="51" ht="15.75" customHeight="1">
      <c r="A51" s="91"/>
      <c r="B51" s="100">
        <v>45.0</v>
      </c>
      <c r="C51" s="71" t="str">
        <f t="shared" si="1"/>
        <v>Nhap_GHCOD_Data_45</v>
      </c>
      <c r="D51" s="72" t="s">
        <v>27</v>
      </c>
      <c r="E51" s="73" t="s">
        <v>30</v>
      </c>
      <c r="F51" s="91"/>
    </row>
    <row r="52" ht="15.75" customHeight="1">
      <c r="A52" s="91"/>
      <c r="B52" s="100">
        <v>46.0</v>
      </c>
      <c r="C52" s="71" t="str">
        <f t="shared" si="1"/>
        <v>Nhap_GHCOD_Data_46</v>
      </c>
      <c r="D52" s="72" t="s">
        <v>27</v>
      </c>
      <c r="E52" s="73" t="s">
        <v>30</v>
      </c>
      <c r="F52" s="91"/>
    </row>
    <row r="53" ht="15.75" customHeight="1">
      <c r="A53" s="91"/>
      <c r="B53" s="100">
        <v>47.0</v>
      </c>
      <c r="C53" s="71" t="str">
        <f t="shared" si="1"/>
        <v>Nhap_GHCOD_Data_47</v>
      </c>
      <c r="D53" s="72" t="s">
        <v>27</v>
      </c>
      <c r="E53" s="73" t="s">
        <v>30</v>
      </c>
      <c r="F53" s="91"/>
    </row>
    <row r="54" ht="15.75" customHeight="1">
      <c r="A54" s="91"/>
      <c r="B54" s="100">
        <v>48.0</v>
      </c>
      <c r="C54" s="71" t="str">
        <f t="shared" si="1"/>
        <v>Nhap_GHCOD_Data_48</v>
      </c>
      <c r="D54" s="72" t="s">
        <v>27</v>
      </c>
      <c r="E54" s="73" t="s">
        <v>30</v>
      </c>
      <c r="F54" s="91"/>
    </row>
    <row r="55" ht="15.75" customHeight="1">
      <c r="A55" s="91"/>
      <c r="B55" s="100">
        <v>49.0</v>
      </c>
      <c r="C55" s="71" t="str">
        <f t="shared" si="1"/>
        <v>Nhap_GHCOD_Data_49</v>
      </c>
      <c r="D55" s="72" t="s">
        <v>27</v>
      </c>
      <c r="E55" s="73" t="s">
        <v>30</v>
      </c>
      <c r="F55" s="91"/>
    </row>
    <row r="56" ht="15.75" customHeight="1">
      <c r="A56" s="91"/>
      <c r="B56" s="100">
        <v>50.0</v>
      </c>
      <c r="C56" s="71" t="str">
        <f t="shared" si="1"/>
        <v>Nhap_GHCOD_Data_50</v>
      </c>
      <c r="D56" s="72" t="s">
        <v>27</v>
      </c>
      <c r="E56" s="73" t="s">
        <v>30</v>
      </c>
      <c r="F56" s="91"/>
    </row>
    <row r="57" ht="15.75" customHeight="1">
      <c r="A57" s="91"/>
      <c r="B57" s="100">
        <v>51.0</v>
      </c>
      <c r="C57" s="71" t="str">
        <f t="shared" si="1"/>
        <v>Nhap_GHCOD_Data_51</v>
      </c>
      <c r="D57" s="72" t="s">
        <v>27</v>
      </c>
      <c r="E57" s="73" t="s">
        <v>30</v>
      </c>
      <c r="F57" s="91"/>
    </row>
    <row r="58" ht="15.75" customHeight="1">
      <c r="A58" s="91"/>
      <c r="B58" s="100">
        <v>52.0</v>
      </c>
      <c r="C58" s="71" t="str">
        <f t="shared" si="1"/>
        <v>Nhap_GHCOD_Data_52</v>
      </c>
      <c r="D58" s="72" t="s">
        <v>27</v>
      </c>
      <c r="E58" s="73" t="s">
        <v>30</v>
      </c>
      <c r="F58" s="91"/>
    </row>
    <row r="59" ht="15.75" customHeight="1">
      <c r="A59" s="91"/>
      <c r="B59" s="100">
        <v>53.0</v>
      </c>
      <c r="C59" s="71" t="str">
        <f t="shared" si="1"/>
        <v>Nhap_GHCOD_Data_53</v>
      </c>
      <c r="D59" s="72" t="s">
        <v>27</v>
      </c>
      <c r="E59" s="73" t="s">
        <v>30</v>
      </c>
      <c r="F59" s="91"/>
    </row>
    <row r="60" ht="15.75" customHeight="1">
      <c r="A60" s="91"/>
      <c r="B60" s="100">
        <v>54.0</v>
      </c>
      <c r="C60" s="71" t="str">
        <f t="shared" si="1"/>
        <v>Nhap_GHCOD_Data_54</v>
      </c>
      <c r="D60" s="72" t="s">
        <v>27</v>
      </c>
      <c r="E60" s="73" t="s">
        <v>30</v>
      </c>
      <c r="F60" s="91"/>
    </row>
    <row r="61" ht="15.75" customHeight="1">
      <c r="A61" s="91"/>
      <c r="B61" s="100">
        <v>55.0</v>
      </c>
      <c r="C61" s="71" t="str">
        <f t="shared" si="1"/>
        <v>Nhap_GHCOD_Data_55</v>
      </c>
      <c r="D61" s="72" t="s">
        <v>27</v>
      </c>
      <c r="E61" s="73" t="s">
        <v>30</v>
      </c>
      <c r="F61" s="91"/>
    </row>
    <row r="62" ht="15.75" customHeight="1">
      <c r="A62" s="91"/>
      <c r="B62" s="100">
        <v>56.0</v>
      </c>
      <c r="C62" s="71" t="str">
        <f t="shared" si="1"/>
        <v>Nhap_GHCOD_Data_56</v>
      </c>
      <c r="D62" s="72" t="s">
        <v>27</v>
      </c>
      <c r="E62" s="73" t="s">
        <v>30</v>
      </c>
      <c r="F62" s="91"/>
    </row>
    <row r="63" ht="15.75" customHeight="1">
      <c r="A63" s="91"/>
      <c r="B63" s="100">
        <v>57.0</v>
      </c>
      <c r="C63" s="71" t="str">
        <f t="shared" si="1"/>
        <v>Nhap_GHCOD_Data_57</v>
      </c>
      <c r="D63" s="72" t="s">
        <v>27</v>
      </c>
      <c r="E63" s="73" t="s">
        <v>30</v>
      </c>
      <c r="F63" s="91"/>
    </row>
    <row r="64" ht="15.75" customHeight="1">
      <c r="A64" s="91"/>
      <c r="B64" s="100">
        <v>58.0</v>
      </c>
      <c r="C64" s="71" t="str">
        <f t="shared" si="1"/>
        <v>Nhap_GHCOD_Data_58</v>
      </c>
      <c r="D64" s="72" t="s">
        <v>27</v>
      </c>
      <c r="E64" s="73" t="s">
        <v>30</v>
      </c>
      <c r="F64" s="91"/>
    </row>
    <row r="65" ht="15.75" customHeight="1">
      <c r="A65" s="91"/>
      <c r="B65" s="100">
        <v>59.0</v>
      </c>
      <c r="C65" s="71" t="str">
        <f t="shared" si="1"/>
        <v>Nhap_GHCOD_Data_59</v>
      </c>
      <c r="D65" s="72" t="s">
        <v>27</v>
      </c>
      <c r="E65" s="73" t="s">
        <v>30</v>
      </c>
      <c r="F65" s="91"/>
    </row>
    <row r="66" ht="15.75" customHeight="1">
      <c r="A66" s="91"/>
      <c r="B66" s="100">
        <v>60.0</v>
      </c>
      <c r="C66" s="71" t="str">
        <f t="shared" si="1"/>
        <v>Nhap_GHCOD_Data_60</v>
      </c>
      <c r="D66" s="72" t="s">
        <v>27</v>
      </c>
      <c r="E66" s="73" t="s">
        <v>30</v>
      </c>
      <c r="F66" s="91"/>
    </row>
    <row r="67" ht="15.75" customHeight="1">
      <c r="A67" s="91"/>
      <c r="B67" s="100">
        <v>61.0</v>
      </c>
      <c r="C67" s="71" t="str">
        <f t="shared" si="1"/>
        <v>Nhap_GHCOD_Data_61</v>
      </c>
      <c r="D67" s="72" t="s">
        <v>27</v>
      </c>
      <c r="E67" s="73" t="s">
        <v>30</v>
      </c>
      <c r="F67" s="91"/>
    </row>
    <row r="68" ht="15.75" customHeight="1">
      <c r="A68" s="91"/>
      <c r="B68" s="100">
        <v>62.0</v>
      </c>
      <c r="C68" s="71" t="str">
        <f t="shared" si="1"/>
        <v>Nhap_GHCOD_Data_62</v>
      </c>
      <c r="D68" s="72" t="s">
        <v>27</v>
      </c>
      <c r="E68" s="73" t="s">
        <v>30</v>
      </c>
      <c r="F68" s="91"/>
    </row>
    <row r="69" ht="15.75" customHeight="1">
      <c r="A69" s="91"/>
      <c r="B69" s="100">
        <v>63.0</v>
      </c>
      <c r="C69" s="71" t="str">
        <f t="shared" si="1"/>
        <v>Nhap_GHCOD_Data_63</v>
      </c>
      <c r="D69" s="72" t="s">
        <v>27</v>
      </c>
      <c r="E69" s="73" t="s">
        <v>30</v>
      </c>
      <c r="F69" s="91"/>
    </row>
    <row r="70" ht="15.75" customHeight="1">
      <c r="A70" s="91"/>
      <c r="B70" s="100">
        <v>64.0</v>
      </c>
      <c r="C70" s="71" t="str">
        <f t="shared" si="1"/>
        <v>Nhap_GHCOD_Data_64</v>
      </c>
      <c r="D70" s="72" t="s">
        <v>27</v>
      </c>
      <c r="E70" s="73" t="s">
        <v>30</v>
      </c>
      <c r="F70" s="91"/>
    </row>
    <row r="71" ht="15.75" customHeight="1">
      <c r="A71" s="91"/>
      <c r="B71" s="100">
        <v>65.0</v>
      </c>
      <c r="C71" s="71" t="str">
        <f t="shared" si="1"/>
        <v>Nhap_GHCOD_Data_65</v>
      </c>
      <c r="D71" s="72" t="s">
        <v>27</v>
      </c>
      <c r="E71" s="73" t="s">
        <v>30</v>
      </c>
      <c r="F71" s="91"/>
    </row>
    <row r="72" ht="15.75" customHeight="1">
      <c r="A72" s="91"/>
      <c r="B72" s="100">
        <v>66.0</v>
      </c>
      <c r="C72" s="71" t="str">
        <f t="shared" si="1"/>
        <v>Nhap_GHCOD_Data_66</v>
      </c>
      <c r="D72" s="72" t="s">
        <v>27</v>
      </c>
      <c r="E72" s="73" t="s">
        <v>30</v>
      </c>
      <c r="F72" s="91"/>
    </row>
    <row r="73" ht="15.75" customHeight="1">
      <c r="A73" s="91"/>
      <c r="B73" s="100">
        <v>67.0</v>
      </c>
      <c r="C73" s="71" t="str">
        <f t="shared" si="1"/>
        <v>Nhap_GHCOD_Data_67</v>
      </c>
      <c r="D73" s="72" t="s">
        <v>27</v>
      </c>
      <c r="E73" s="73" t="s">
        <v>30</v>
      </c>
      <c r="F73" s="91"/>
    </row>
    <row r="74" ht="15.75" customHeight="1">
      <c r="A74" s="91"/>
      <c r="B74" s="100">
        <v>68.0</v>
      </c>
      <c r="C74" s="71" t="str">
        <f t="shared" si="1"/>
        <v>Nhap_GHCOD_Data_68</v>
      </c>
      <c r="D74" s="72" t="s">
        <v>27</v>
      </c>
      <c r="E74" s="73" t="s">
        <v>30</v>
      </c>
      <c r="F74" s="91"/>
    </row>
    <row r="75" ht="15.75" customHeight="1">
      <c r="A75" s="91"/>
      <c r="B75" s="100">
        <v>69.0</v>
      </c>
      <c r="C75" s="71" t="str">
        <f t="shared" si="1"/>
        <v>Nhap_HouseCharge_Data_69</v>
      </c>
      <c r="D75" s="72" t="s">
        <v>27</v>
      </c>
      <c r="E75" s="73" t="s">
        <v>31</v>
      </c>
      <c r="F75" s="91"/>
    </row>
    <row r="76" ht="15.75" customHeight="1">
      <c r="A76" s="91"/>
      <c r="B76" s="100">
        <v>70.0</v>
      </c>
      <c r="C76" s="71" t="str">
        <f t="shared" si="1"/>
        <v>Nhap_HouseCharge_Data_70</v>
      </c>
      <c r="D76" s="72" t="s">
        <v>27</v>
      </c>
      <c r="E76" s="73" t="s">
        <v>31</v>
      </c>
      <c r="F76" s="91"/>
    </row>
    <row r="77" ht="15.75" customHeight="1">
      <c r="A77" s="91"/>
      <c r="B77" s="100">
        <v>71.0</v>
      </c>
      <c r="C77" s="71" t="str">
        <f t="shared" si="1"/>
        <v>Nhap_HouseCharge_Data_71</v>
      </c>
      <c r="D77" s="72" t="s">
        <v>27</v>
      </c>
      <c r="E77" s="73" t="s">
        <v>31</v>
      </c>
      <c r="F77" s="91"/>
    </row>
    <row r="78" ht="15.75" customHeight="1">
      <c r="A78" s="91"/>
      <c r="B78" s="100">
        <v>72.0</v>
      </c>
      <c r="C78" s="71" t="str">
        <f t="shared" si="1"/>
        <v>Nhap_HouseCharge_Data_72</v>
      </c>
      <c r="D78" s="72" t="s">
        <v>27</v>
      </c>
      <c r="E78" s="73" t="s">
        <v>31</v>
      </c>
      <c r="F78" s="91"/>
    </row>
    <row r="79" ht="15.75" customHeight="1">
      <c r="A79" s="91"/>
      <c r="B79" s="100">
        <v>73.0</v>
      </c>
      <c r="C79" s="71" t="str">
        <f t="shared" si="1"/>
        <v>Nhap_HouseCharge_Data_73</v>
      </c>
      <c r="D79" s="72" t="s">
        <v>27</v>
      </c>
      <c r="E79" s="73" t="s">
        <v>31</v>
      </c>
      <c r="F79" s="91"/>
    </row>
    <row r="80" ht="15.75" customHeight="1">
      <c r="A80" s="91"/>
      <c r="B80" s="100">
        <v>74.0</v>
      </c>
      <c r="C80" s="71" t="str">
        <f t="shared" si="1"/>
        <v>Nhap_HouseCharge_Data_74</v>
      </c>
      <c r="D80" s="72" t="s">
        <v>27</v>
      </c>
      <c r="E80" s="73" t="s">
        <v>31</v>
      </c>
      <c r="F80" s="91"/>
    </row>
    <row r="81" ht="15.75" customHeight="1">
      <c r="A81" s="91"/>
      <c r="B81" s="100">
        <v>75.0</v>
      </c>
      <c r="C81" s="71" t="str">
        <f t="shared" si="1"/>
        <v>Nhap_HouseCharge_Data_75</v>
      </c>
      <c r="D81" s="72" t="s">
        <v>27</v>
      </c>
      <c r="E81" s="73" t="s">
        <v>31</v>
      </c>
      <c r="F81" s="91"/>
    </row>
    <row r="82" ht="15.75" customHeight="1">
      <c r="A82" s="91"/>
      <c r="B82" s="100">
        <v>76.0</v>
      </c>
      <c r="C82" s="71" t="str">
        <f t="shared" si="1"/>
        <v>Nhap_HouseCharge_Data_76</v>
      </c>
      <c r="D82" s="72" t="s">
        <v>27</v>
      </c>
      <c r="E82" s="73" t="s">
        <v>31</v>
      </c>
      <c r="F82" s="91"/>
    </row>
    <row r="83" ht="15.75" customHeight="1">
      <c r="A83" s="91"/>
      <c r="B83" s="100">
        <v>77.0</v>
      </c>
      <c r="C83" s="71" t="str">
        <f t="shared" si="1"/>
        <v>Nhap_HouseCharge_Data_77</v>
      </c>
      <c r="D83" s="72" t="s">
        <v>27</v>
      </c>
      <c r="E83" s="73" t="s">
        <v>31</v>
      </c>
      <c r="F83" s="91"/>
    </row>
    <row r="84" ht="15.75" customHeight="1">
      <c r="A84" s="91"/>
      <c r="B84" s="100">
        <v>78.0</v>
      </c>
      <c r="C84" s="71" t="str">
        <f t="shared" si="1"/>
        <v>Nhap_HouseCharge_Data_78</v>
      </c>
      <c r="D84" s="72" t="s">
        <v>27</v>
      </c>
      <c r="E84" s="73" t="s">
        <v>31</v>
      </c>
      <c r="F84" s="91"/>
    </row>
    <row r="85" ht="15.75" customHeight="1">
      <c r="A85" s="91"/>
      <c r="B85" s="100">
        <v>79.0</v>
      </c>
      <c r="C85" s="71" t="str">
        <f t="shared" si="1"/>
        <v>Nhap_HouseCharge_Data_79</v>
      </c>
      <c r="D85" s="72" t="s">
        <v>27</v>
      </c>
      <c r="E85" s="73" t="s">
        <v>31</v>
      </c>
      <c r="F85" s="91"/>
    </row>
    <row r="86" ht="15.75" customHeight="1">
      <c r="A86" s="91"/>
      <c r="B86" s="100">
        <v>80.0</v>
      </c>
      <c r="C86" s="71" t="str">
        <f t="shared" si="1"/>
        <v>Nhap_HouseCharge_Data_80</v>
      </c>
      <c r="D86" s="72" t="s">
        <v>27</v>
      </c>
      <c r="E86" s="73" t="s">
        <v>31</v>
      </c>
      <c r="F86" s="91"/>
    </row>
    <row r="87" ht="15.75" customHeight="1">
      <c r="A87" s="91"/>
      <c r="B87" s="100">
        <v>81.0</v>
      </c>
      <c r="C87" s="71" t="str">
        <f t="shared" si="1"/>
        <v>Nhap_HouseCharge_Data_81</v>
      </c>
      <c r="D87" s="72" t="s">
        <v>27</v>
      </c>
      <c r="E87" s="73" t="s">
        <v>31</v>
      </c>
      <c r="F87" s="91"/>
    </row>
    <row r="88" ht="15.75" customHeight="1">
      <c r="A88" s="91"/>
      <c r="B88" s="100">
        <v>82.0</v>
      </c>
      <c r="C88" s="71" t="str">
        <f t="shared" si="1"/>
        <v>Nhap_HouseCharge_Data_82</v>
      </c>
      <c r="D88" s="72" t="s">
        <v>27</v>
      </c>
      <c r="E88" s="73" t="s">
        <v>31</v>
      </c>
      <c r="F88" s="91"/>
    </row>
    <row r="89" ht="15.75" customHeight="1">
      <c r="A89" s="91"/>
      <c r="B89" s="100">
        <v>83.0</v>
      </c>
      <c r="C89" s="71" t="str">
        <f t="shared" si="1"/>
        <v>Nhap_HouseCharge_Data_83</v>
      </c>
      <c r="D89" s="72" t="s">
        <v>27</v>
      </c>
      <c r="E89" s="73" t="s">
        <v>31</v>
      </c>
      <c r="F89" s="91"/>
    </row>
    <row r="90" ht="15.75" customHeight="1">
      <c r="A90" s="91"/>
      <c r="B90" s="100">
        <v>84.0</v>
      </c>
      <c r="C90" s="71" t="str">
        <f t="shared" si="1"/>
        <v>Nhap_HouseCharge_Data_84</v>
      </c>
      <c r="D90" s="72" t="s">
        <v>27</v>
      </c>
      <c r="E90" s="73" t="s">
        <v>31</v>
      </c>
      <c r="F90" s="91"/>
    </row>
    <row r="91" ht="15.75" customHeight="1">
      <c r="A91" s="91"/>
      <c r="B91" s="100">
        <v>85.0</v>
      </c>
      <c r="C91" s="71" t="str">
        <f t="shared" si="1"/>
        <v>Nhap_HouseCharge_Data_85</v>
      </c>
      <c r="D91" s="72" t="s">
        <v>27</v>
      </c>
      <c r="E91" s="73" t="s">
        <v>31</v>
      </c>
      <c r="F91" s="91"/>
    </row>
    <row r="92" ht="15.75" customHeight="1">
      <c r="A92" s="91"/>
      <c r="B92" s="100">
        <v>86.0</v>
      </c>
      <c r="C92" s="71" t="str">
        <f t="shared" si="1"/>
        <v>Nhap_HouseCharge_Data_86</v>
      </c>
      <c r="D92" s="72" t="s">
        <v>27</v>
      </c>
      <c r="E92" s="73" t="s">
        <v>31</v>
      </c>
      <c r="F92" s="91"/>
    </row>
    <row r="93" ht="15.75" customHeight="1">
      <c r="A93" s="91"/>
      <c r="B93" s="100">
        <v>87.0</v>
      </c>
      <c r="C93" s="71" t="str">
        <f t="shared" si="1"/>
        <v>Nhap_HouseCharge_Data_87</v>
      </c>
      <c r="D93" s="72" t="s">
        <v>27</v>
      </c>
      <c r="E93" s="73" t="s">
        <v>31</v>
      </c>
      <c r="F93" s="91"/>
    </row>
    <row r="94" ht="15.75" customHeight="1">
      <c r="A94" s="91"/>
      <c r="B94" s="100">
        <v>88.0</v>
      </c>
      <c r="C94" s="71" t="str">
        <f t="shared" si="1"/>
        <v>Nhap_HouseCharge_Data_88</v>
      </c>
      <c r="D94" s="72" t="s">
        <v>27</v>
      </c>
      <c r="E94" s="73" t="s">
        <v>31</v>
      </c>
      <c r="F94" s="91"/>
    </row>
    <row r="95" ht="15.75" customHeight="1">
      <c r="A95" s="91"/>
      <c r="B95" s="100">
        <v>89.0</v>
      </c>
      <c r="C95" s="71" t="str">
        <f t="shared" si="1"/>
        <v>Nhap_HouseCharge_Data_89</v>
      </c>
      <c r="D95" s="72" t="s">
        <v>27</v>
      </c>
      <c r="E95" s="73" t="s">
        <v>31</v>
      </c>
      <c r="F95" s="91"/>
    </row>
    <row r="96" ht="15.75" customHeight="1">
      <c r="A96" s="91"/>
      <c r="B96" s="100">
        <v>90.0</v>
      </c>
      <c r="C96" s="71" t="str">
        <f t="shared" si="1"/>
        <v>Nhap_HouseCharge_Data_90</v>
      </c>
      <c r="D96" s="72" t="s">
        <v>27</v>
      </c>
      <c r="E96" s="73" t="s">
        <v>31</v>
      </c>
      <c r="F96" s="91"/>
    </row>
    <row r="97" ht="15.75" customHeight="1">
      <c r="A97" s="91"/>
      <c r="B97" s="100">
        <v>91.0</v>
      </c>
      <c r="C97" s="71" t="str">
        <f t="shared" si="1"/>
        <v>Nhap_HouseCharge_Data_91</v>
      </c>
      <c r="D97" s="72" t="s">
        <v>27</v>
      </c>
      <c r="E97" s="73" t="s">
        <v>31</v>
      </c>
      <c r="F97" s="91"/>
    </row>
    <row r="98" ht="15.75" customHeight="1">
      <c r="A98" s="91"/>
      <c r="B98" s="100">
        <v>92.0</v>
      </c>
      <c r="C98" s="71" t="str">
        <f t="shared" si="1"/>
        <v>Nhap_HouseCharge_Data_92</v>
      </c>
      <c r="D98" s="72" t="s">
        <v>27</v>
      </c>
      <c r="E98" s="73" t="s">
        <v>31</v>
      </c>
      <c r="F98" s="91"/>
    </row>
    <row r="99" ht="15.75" customHeight="1">
      <c r="A99" s="91"/>
      <c r="B99" s="100">
        <v>93.0</v>
      </c>
      <c r="C99" s="71" t="str">
        <f t="shared" si="1"/>
        <v>Nhap_HouseCharge_Data_93</v>
      </c>
      <c r="D99" s="72" t="s">
        <v>27</v>
      </c>
      <c r="E99" s="73" t="s">
        <v>31</v>
      </c>
      <c r="F99" s="91"/>
    </row>
    <row r="100" ht="15.75" customHeight="1">
      <c r="A100" s="91"/>
      <c r="B100" s="100">
        <v>94.0</v>
      </c>
      <c r="C100" s="71" t="str">
        <f t="shared" si="1"/>
        <v>Nhap_HouseCharge_Data_94</v>
      </c>
      <c r="D100" s="72" t="s">
        <v>27</v>
      </c>
      <c r="E100" s="73" t="s">
        <v>31</v>
      </c>
      <c r="F100" s="91"/>
    </row>
    <row r="101" ht="15.75" customHeight="1">
      <c r="A101" s="91"/>
      <c r="B101" s="100">
        <v>95.0</v>
      </c>
      <c r="C101" s="71" t="str">
        <f t="shared" si="1"/>
        <v>Nhap_HouseCharge_Data_95</v>
      </c>
      <c r="D101" s="72" t="s">
        <v>27</v>
      </c>
      <c r="E101" s="73" t="s">
        <v>31</v>
      </c>
      <c r="F101" s="91"/>
    </row>
    <row r="102" ht="15.75" customHeight="1">
      <c r="A102" s="91"/>
      <c r="B102" s="100">
        <v>96.0</v>
      </c>
      <c r="C102" s="71" t="str">
        <f t="shared" si="1"/>
        <v>Nhap_HouseCharge_Data_96</v>
      </c>
      <c r="D102" s="72" t="s">
        <v>27</v>
      </c>
      <c r="E102" s="73" t="s">
        <v>31</v>
      </c>
      <c r="F102" s="91"/>
    </row>
    <row r="103" ht="15.75" customHeight="1">
      <c r="A103" s="91"/>
      <c r="B103" s="100">
        <v>97.0</v>
      </c>
      <c r="C103" s="71" t="str">
        <f t="shared" si="1"/>
        <v>Nhap_HouseCharge_Data_97</v>
      </c>
      <c r="D103" s="72" t="s">
        <v>27</v>
      </c>
      <c r="E103" s="73" t="s">
        <v>31</v>
      </c>
      <c r="F103" s="91"/>
    </row>
    <row r="104" ht="15.75" customHeight="1">
      <c r="A104" s="91"/>
      <c r="B104" s="100">
        <v>98.0</v>
      </c>
      <c r="C104" s="71" t="str">
        <f t="shared" si="1"/>
        <v>Nhap_HouseCharge_Data_98</v>
      </c>
      <c r="D104" s="72" t="s">
        <v>27</v>
      </c>
      <c r="E104" s="73" t="s">
        <v>31</v>
      </c>
      <c r="F104" s="91"/>
    </row>
    <row r="105" ht="15.75" customHeight="1">
      <c r="A105" s="91"/>
      <c r="B105" s="100">
        <v>99.0</v>
      </c>
      <c r="C105" s="71" t="str">
        <f t="shared" si="1"/>
        <v>Nhap_HouseCharge_Data_99</v>
      </c>
      <c r="D105" s="72" t="s">
        <v>27</v>
      </c>
      <c r="E105" s="73" t="s">
        <v>31</v>
      </c>
      <c r="F105" s="91"/>
    </row>
    <row r="106" ht="15.75" customHeight="1">
      <c r="A106" s="91"/>
      <c r="B106" s="100">
        <v>100.0</v>
      </c>
      <c r="C106" s="71" t="str">
        <f t="shared" si="1"/>
        <v>Nhap_HouseCharge_Data_100</v>
      </c>
      <c r="D106" s="72" t="s">
        <v>27</v>
      </c>
      <c r="E106" s="73" t="s">
        <v>31</v>
      </c>
      <c r="F106" s="91"/>
    </row>
    <row r="107" ht="15.75" customHeight="1">
      <c r="A107" s="91"/>
      <c r="B107" s="100">
        <v>101.0</v>
      </c>
      <c r="C107" s="71" t="str">
        <f t="shared" si="1"/>
        <v>Nhap_HouseCharge_Data_101</v>
      </c>
      <c r="D107" s="72" t="s">
        <v>27</v>
      </c>
      <c r="E107" s="73" t="s">
        <v>31</v>
      </c>
      <c r="F107" s="91"/>
    </row>
    <row r="108" ht="15.75" customHeight="1">
      <c r="A108" s="91"/>
      <c r="B108" s="100">
        <v>102.0</v>
      </c>
      <c r="C108" s="71" t="str">
        <f t="shared" si="1"/>
        <v>Nhap_HouseCharge_Data_102</v>
      </c>
      <c r="D108" s="72" t="s">
        <v>27</v>
      </c>
      <c r="E108" s="73" t="s">
        <v>31</v>
      </c>
      <c r="F108" s="91"/>
    </row>
    <row r="109" ht="15.75" customHeight="1">
      <c r="A109" s="91"/>
      <c r="B109" s="100">
        <v>103.0</v>
      </c>
      <c r="C109" s="71" t="str">
        <f t="shared" si="1"/>
        <v>Nhap_HouseCharge_Data_103</v>
      </c>
      <c r="D109" s="72" t="s">
        <v>27</v>
      </c>
      <c r="E109" s="73" t="s">
        <v>31</v>
      </c>
      <c r="F109" s="91"/>
    </row>
    <row r="110" ht="15.75" customHeight="1">
      <c r="A110" s="91"/>
      <c r="B110" s="100">
        <v>104.0</v>
      </c>
      <c r="C110" s="71" t="str">
        <f t="shared" si="1"/>
        <v>Nhap_HouseCharge_Data_104</v>
      </c>
      <c r="D110" s="72" t="s">
        <v>27</v>
      </c>
      <c r="E110" s="73" t="s">
        <v>31</v>
      </c>
      <c r="F110" s="91"/>
    </row>
    <row r="111" ht="15.75" customHeight="1">
      <c r="A111" s="91"/>
      <c r="B111" s="100">
        <v>105.0</v>
      </c>
      <c r="C111" s="71" t="str">
        <f t="shared" si="1"/>
        <v>Nhap_HouseCharge_Data_105</v>
      </c>
      <c r="D111" s="72" t="s">
        <v>27</v>
      </c>
      <c r="E111" s="73" t="s">
        <v>31</v>
      </c>
      <c r="F111" s="91"/>
    </row>
    <row r="112" ht="15.75" customHeight="1">
      <c r="A112" s="91"/>
      <c r="B112" s="100">
        <v>106.0</v>
      </c>
      <c r="C112" s="71" t="str">
        <f t="shared" si="1"/>
        <v>Nhap_NganHang_Data_106</v>
      </c>
      <c r="D112" s="72" t="s">
        <v>27</v>
      </c>
      <c r="E112" s="73" t="s">
        <v>32</v>
      </c>
      <c r="F112" s="91"/>
    </row>
    <row r="113" ht="15.75" customHeight="1">
      <c r="A113" s="91"/>
      <c r="B113" s="100">
        <v>107.0</v>
      </c>
      <c r="C113" s="71" t="str">
        <f t="shared" si="1"/>
        <v>Nhap_NganHang_Data_107</v>
      </c>
      <c r="D113" s="72" t="s">
        <v>27</v>
      </c>
      <c r="E113" s="73" t="s">
        <v>32</v>
      </c>
      <c r="F113" s="91"/>
    </row>
    <row r="114" ht="15.75" customHeight="1">
      <c r="A114" s="91"/>
      <c r="B114" s="100">
        <v>108.0</v>
      </c>
      <c r="C114" s="71" t="str">
        <f t="shared" si="1"/>
        <v>Nhap_NganHang_Data_108</v>
      </c>
      <c r="D114" s="72" t="s">
        <v>27</v>
      </c>
      <c r="E114" s="73" t="s">
        <v>32</v>
      </c>
      <c r="F114" s="91"/>
    </row>
    <row r="115" ht="15.75" customHeight="1">
      <c r="A115" s="91"/>
      <c r="B115" s="100">
        <v>109.0</v>
      </c>
      <c r="C115" s="71" t="str">
        <f t="shared" si="1"/>
        <v>Nhap_NganHang_Data_109</v>
      </c>
      <c r="D115" s="72" t="s">
        <v>27</v>
      </c>
      <c r="E115" s="73" t="s">
        <v>32</v>
      </c>
      <c r="F115" s="91"/>
    </row>
    <row r="116" ht="15.75" customHeight="1">
      <c r="A116" s="91"/>
      <c r="B116" s="100">
        <v>110.0</v>
      </c>
      <c r="C116" s="71" t="str">
        <f t="shared" si="1"/>
        <v>Nhap_NganHang_Data_110</v>
      </c>
      <c r="D116" s="72" t="s">
        <v>27</v>
      </c>
      <c r="E116" s="73" t="s">
        <v>32</v>
      </c>
      <c r="F116" s="91"/>
    </row>
    <row r="117" ht="15.75" customHeight="1">
      <c r="A117" s="91"/>
      <c r="B117" s="100">
        <v>111.0</v>
      </c>
      <c r="C117" s="71" t="str">
        <f t="shared" si="1"/>
        <v>Nhap_NganHang_Data_111</v>
      </c>
      <c r="D117" s="72" t="s">
        <v>27</v>
      </c>
      <c r="E117" s="73" t="s">
        <v>32</v>
      </c>
      <c r="F117" s="91"/>
    </row>
    <row r="118" ht="15.75" customHeight="1">
      <c r="A118" s="91"/>
      <c r="B118" s="100">
        <v>112.0</v>
      </c>
      <c r="C118" s="71" t="str">
        <f t="shared" si="1"/>
        <v>Nhap_NganHang_Data_112</v>
      </c>
      <c r="D118" s="72" t="s">
        <v>27</v>
      </c>
      <c r="E118" s="73" t="s">
        <v>32</v>
      </c>
      <c r="F118" s="91"/>
    </row>
    <row r="119" ht="15.75" customHeight="1">
      <c r="A119" s="91"/>
      <c r="B119" s="100">
        <v>113.0</v>
      </c>
      <c r="C119" s="71" t="str">
        <f t="shared" si="1"/>
        <v>Nhap_NganHang_Data_113</v>
      </c>
      <c r="D119" s="72" t="s">
        <v>27</v>
      </c>
      <c r="E119" s="73" t="s">
        <v>32</v>
      </c>
      <c r="F119" s="91"/>
    </row>
    <row r="120" ht="15.75" customHeight="1">
      <c r="A120" s="91"/>
      <c r="B120" s="100">
        <v>114.0</v>
      </c>
      <c r="C120" s="71" t="str">
        <f t="shared" si="1"/>
        <v>Nhap_NganHang_Data_114</v>
      </c>
      <c r="D120" s="72" t="s">
        <v>27</v>
      </c>
      <c r="E120" s="73" t="s">
        <v>32</v>
      </c>
      <c r="F120" s="91"/>
    </row>
    <row r="121" ht="15.75" customHeight="1">
      <c r="A121" s="91"/>
      <c r="B121" s="100">
        <v>115.0</v>
      </c>
      <c r="C121" s="71" t="str">
        <f t="shared" si="1"/>
        <v>Nhap_NganHang_Data_115</v>
      </c>
      <c r="D121" s="72" t="s">
        <v>27</v>
      </c>
      <c r="E121" s="73" t="s">
        <v>32</v>
      </c>
      <c r="F121" s="91"/>
    </row>
    <row r="122" ht="15.75" customHeight="1">
      <c r="A122" s="91"/>
      <c r="B122" s="100">
        <v>116.0</v>
      </c>
      <c r="C122" s="71" t="str">
        <f t="shared" si="1"/>
        <v>Nhap_NganHang_Data_116</v>
      </c>
      <c r="D122" s="72" t="s">
        <v>27</v>
      </c>
      <c r="E122" s="73" t="s">
        <v>32</v>
      </c>
      <c r="F122" s="91"/>
    </row>
    <row r="123" ht="15.75" customHeight="1">
      <c r="A123" s="91"/>
      <c r="B123" s="100">
        <v>117.0</v>
      </c>
      <c r="C123" s="71" t="str">
        <f t="shared" si="1"/>
        <v>Nhap_NganHang_Data_117</v>
      </c>
      <c r="D123" s="72" t="s">
        <v>27</v>
      </c>
      <c r="E123" s="73" t="s">
        <v>32</v>
      </c>
      <c r="F123" s="91"/>
    </row>
    <row r="124" ht="15.75" customHeight="1">
      <c r="A124" s="91"/>
      <c r="B124" s="100">
        <v>118.0</v>
      </c>
      <c r="C124" s="71" t="str">
        <f t="shared" si="1"/>
        <v>Nhap_NganHang_Data_118</v>
      </c>
      <c r="D124" s="72" t="s">
        <v>27</v>
      </c>
      <c r="E124" s="73" t="s">
        <v>32</v>
      </c>
      <c r="F124" s="91"/>
    </row>
    <row r="125" ht="15.75" customHeight="1">
      <c r="A125" s="91"/>
      <c r="B125" s="100">
        <v>119.0</v>
      </c>
      <c r="C125" s="71" t="str">
        <f t="shared" si="1"/>
        <v>Nhap_NganHang_Data_119</v>
      </c>
      <c r="D125" s="72" t="s">
        <v>27</v>
      </c>
      <c r="E125" s="73" t="s">
        <v>32</v>
      </c>
      <c r="F125" s="91"/>
    </row>
    <row r="126" ht="15.75" customHeight="1">
      <c r="A126" s="91"/>
      <c r="B126" s="100">
        <v>120.0</v>
      </c>
      <c r="C126" s="71" t="str">
        <f t="shared" si="1"/>
        <v>Nhap_NganHang_Data_120</v>
      </c>
      <c r="D126" s="72" t="s">
        <v>27</v>
      </c>
      <c r="E126" s="73" t="s">
        <v>32</v>
      </c>
      <c r="F126" s="91"/>
    </row>
    <row r="127" ht="15.75" customHeight="1">
      <c r="A127" s="91"/>
      <c r="B127" s="100">
        <v>121.0</v>
      </c>
      <c r="C127" s="71" t="str">
        <f t="shared" si="1"/>
        <v>Nhap_NganHang_Data_121</v>
      </c>
      <c r="D127" s="72" t="s">
        <v>27</v>
      </c>
      <c r="E127" s="73" t="s">
        <v>32</v>
      </c>
      <c r="F127" s="91"/>
    </row>
    <row r="128" ht="15.75" customHeight="1">
      <c r="A128" s="91"/>
      <c r="B128" s="100">
        <v>122.0</v>
      </c>
      <c r="C128" s="71" t="str">
        <f t="shared" si="1"/>
        <v>Nhap_NganHang_Data_122</v>
      </c>
      <c r="D128" s="72" t="s">
        <v>27</v>
      </c>
      <c r="E128" s="73" t="s">
        <v>32</v>
      </c>
      <c r="F128" s="91"/>
    </row>
    <row r="129" ht="15.75" customHeight="1">
      <c r="A129" s="91"/>
      <c r="B129" s="100">
        <v>123.0</v>
      </c>
      <c r="C129" s="71" t="str">
        <f t="shared" si="1"/>
        <v>Nhap_NganHang_Data_123</v>
      </c>
      <c r="D129" s="72" t="s">
        <v>27</v>
      </c>
      <c r="E129" s="73" t="s">
        <v>32</v>
      </c>
      <c r="F129" s="91"/>
    </row>
    <row r="130" ht="15.75" customHeight="1">
      <c r="A130" s="91"/>
      <c r="B130" s="100">
        <v>124.0</v>
      </c>
      <c r="C130" s="71" t="str">
        <f t="shared" si="1"/>
        <v>Nhap_NganHang_Data_124</v>
      </c>
      <c r="D130" s="72" t="s">
        <v>27</v>
      </c>
      <c r="E130" s="73" t="s">
        <v>32</v>
      </c>
      <c r="F130" s="91"/>
    </row>
    <row r="131" ht="15.75" customHeight="1">
      <c r="A131" s="91"/>
      <c r="B131" s="100">
        <v>125.0</v>
      </c>
      <c r="C131" s="71" t="str">
        <f t="shared" si="1"/>
        <v>Nhap_NganHang_Data_125</v>
      </c>
      <c r="D131" s="72" t="s">
        <v>27</v>
      </c>
      <c r="E131" s="73" t="s">
        <v>32</v>
      </c>
      <c r="F131" s="91"/>
    </row>
    <row r="132" ht="15.75" customHeight="1">
      <c r="A132" s="91"/>
      <c r="B132" s="100">
        <v>126.0</v>
      </c>
      <c r="C132" s="71" t="str">
        <f t="shared" si="1"/>
        <v>Nhap_NganHang_Data_126</v>
      </c>
      <c r="D132" s="72" t="s">
        <v>27</v>
      </c>
      <c r="E132" s="73" t="s">
        <v>32</v>
      </c>
      <c r="F132" s="91"/>
    </row>
    <row r="133" ht="15.75" customHeight="1">
      <c r="A133" s="91"/>
      <c r="B133" s="100">
        <v>127.0</v>
      </c>
      <c r="C133" s="71" t="str">
        <f t="shared" si="1"/>
        <v>Nhap_NganHang_Data_127</v>
      </c>
      <c r="D133" s="72" t="s">
        <v>27</v>
      </c>
      <c r="E133" s="73" t="s">
        <v>32</v>
      </c>
      <c r="F133" s="91"/>
    </row>
    <row r="134" ht="15.75" customHeight="1">
      <c r="A134" s="91"/>
      <c r="B134" s="100">
        <v>128.0</v>
      </c>
      <c r="C134" s="71" t="str">
        <f t="shared" si="1"/>
        <v>Nhap_NganHang_Data_128</v>
      </c>
      <c r="D134" s="72" t="s">
        <v>27</v>
      </c>
      <c r="E134" s="73" t="s">
        <v>32</v>
      </c>
      <c r="F134" s="91"/>
    </row>
    <row r="135" ht="15.75" customHeight="1">
      <c r="A135" s="91"/>
      <c r="B135" s="100">
        <v>129.0</v>
      </c>
      <c r="C135" s="71" t="str">
        <f t="shared" si="1"/>
        <v>Nhap_NganHang_Data_129</v>
      </c>
      <c r="D135" s="72" t="s">
        <v>27</v>
      </c>
      <c r="E135" s="73" t="s">
        <v>32</v>
      </c>
      <c r="F135" s="91"/>
    </row>
    <row r="136" ht="15.75" customHeight="1">
      <c r="A136" s="91"/>
      <c r="B136" s="100">
        <v>130.0</v>
      </c>
      <c r="C136" s="71" t="str">
        <f t="shared" si="1"/>
        <v>Nhap_NganHang_Data_130</v>
      </c>
      <c r="D136" s="72" t="s">
        <v>27</v>
      </c>
      <c r="E136" s="73" t="s">
        <v>32</v>
      </c>
      <c r="F136" s="91"/>
    </row>
    <row r="137" ht="15.75" customHeight="1">
      <c r="A137" s="91"/>
      <c r="B137" s="100">
        <v>131.0</v>
      </c>
      <c r="C137" s="71" t="str">
        <f t="shared" si="1"/>
        <v>Nhap_NganHang_Data_131</v>
      </c>
      <c r="D137" s="72" t="s">
        <v>27</v>
      </c>
      <c r="E137" s="73" t="s">
        <v>32</v>
      </c>
      <c r="F137" s="91"/>
    </row>
    <row r="138" ht="15.75" customHeight="1">
      <c r="A138" s="91"/>
      <c r="B138" s="100">
        <v>132.0</v>
      </c>
      <c r="C138" s="71" t="str">
        <f t="shared" si="1"/>
        <v>Nhap_NganHang_Data_132</v>
      </c>
      <c r="D138" s="72" t="s">
        <v>27</v>
      </c>
      <c r="E138" s="73" t="s">
        <v>32</v>
      </c>
      <c r="F138" s="91"/>
    </row>
    <row r="139" ht="15.75" customHeight="1">
      <c r="A139" s="91"/>
      <c r="B139" s="100">
        <v>133.0</v>
      </c>
      <c r="C139" s="71" t="str">
        <f t="shared" si="1"/>
        <v>Nhap_NganHang_Data_133</v>
      </c>
      <c r="D139" s="72" t="s">
        <v>27</v>
      </c>
      <c r="E139" s="73" t="s">
        <v>32</v>
      </c>
      <c r="F139" s="91"/>
    </row>
    <row r="140" ht="15.75" customHeight="1">
      <c r="A140" s="91"/>
      <c r="B140" s="100">
        <v>134.0</v>
      </c>
      <c r="C140" s="71" t="str">
        <f t="shared" si="1"/>
        <v>Nhap_NganHang_Data_134</v>
      </c>
      <c r="D140" s="72" t="s">
        <v>27</v>
      </c>
      <c r="E140" s="73" t="s">
        <v>32</v>
      </c>
      <c r="F140" s="91"/>
    </row>
    <row r="141" ht="15.75" customHeight="1">
      <c r="A141" s="91"/>
      <c r="B141" s="100">
        <v>135.0</v>
      </c>
      <c r="C141" s="71" t="str">
        <f t="shared" si="1"/>
        <v>Nhap_NganHang_Data_135</v>
      </c>
      <c r="D141" s="72" t="s">
        <v>27</v>
      </c>
      <c r="E141" s="73" t="s">
        <v>32</v>
      </c>
      <c r="F141" s="91"/>
    </row>
    <row r="142" ht="15.75" customHeight="1">
      <c r="A142" s="91"/>
      <c r="B142" s="100">
        <v>136.0</v>
      </c>
      <c r="C142" s="71" t="str">
        <f t="shared" si="1"/>
        <v>Nhap_NganHang_Data_136</v>
      </c>
      <c r="D142" s="72" t="s">
        <v>27</v>
      </c>
      <c r="E142" s="73" t="s">
        <v>32</v>
      </c>
      <c r="F142" s="91"/>
    </row>
    <row r="143" ht="15.75" customHeight="1">
      <c r="A143" s="91"/>
      <c r="B143" s="100">
        <v>137.0</v>
      </c>
      <c r="C143" s="71" t="str">
        <f t="shared" si="1"/>
        <v>Nhap_NganHang_Data_137</v>
      </c>
      <c r="D143" s="72" t="s">
        <v>27</v>
      </c>
      <c r="E143" s="73" t="s">
        <v>32</v>
      </c>
      <c r="F143" s="91"/>
    </row>
    <row r="144" ht="15.75" customHeight="1">
      <c r="A144" s="91"/>
      <c r="B144" s="100">
        <v>138.0</v>
      </c>
      <c r="C144" s="71" t="str">
        <f t="shared" si="1"/>
        <v>Nhap_NganHang_Data_138</v>
      </c>
      <c r="D144" s="72" t="s">
        <v>27</v>
      </c>
      <c r="E144" s="73" t="s">
        <v>32</v>
      </c>
      <c r="F144" s="91"/>
    </row>
    <row r="145" ht="15.75" customHeight="1">
      <c r="A145" s="91"/>
      <c r="B145" s="100">
        <v>139.0</v>
      </c>
      <c r="C145" s="71" t="str">
        <f t="shared" si="1"/>
        <v>Nhap_NganHang_Data_139</v>
      </c>
      <c r="D145" s="72" t="s">
        <v>27</v>
      </c>
      <c r="E145" s="73" t="s">
        <v>32</v>
      </c>
      <c r="F145" s="91"/>
    </row>
    <row r="146" ht="15.75" customHeight="1">
      <c r="A146" s="91"/>
      <c r="B146" s="100">
        <v>140.0</v>
      </c>
      <c r="C146" s="71" t="str">
        <f t="shared" si="1"/>
        <v>Nhap_NganHang_Data_140</v>
      </c>
      <c r="D146" s="72" t="s">
        <v>27</v>
      </c>
      <c r="E146" s="73" t="s">
        <v>32</v>
      </c>
      <c r="F146" s="91"/>
    </row>
    <row r="147" ht="15.75" customHeight="1">
      <c r="A147" s="91"/>
      <c r="B147" s="100">
        <v>141.0</v>
      </c>
      <c r="C147" s="71" t="str">
        <f t="shared" si="1"/>
        <v>Nhap_NganHang_Data_141</v>
      </c>
      <c r="D147" s="72" t="s">
        <v>27</v>
      </c>
      <c r="E147" s="73" t="s">
        <v>32</v>
      </c>
      <c r="F147" s="91"/>
    </row>
    <row r="148" ht="15.75" customHeight="1">
      <c r="A148" s="91"/>
      <c r="B148" s="100">
        <v>142.0</v>
      </c>
      <c r="C148" s="71" t="str">
        <f t="shared" si="1"/>
        <v>Nhap_NganHang_Data_142</v>
      </c>
      <c r="D148" s="72" t="s">
        <v>27</v>
      </c>
      <c r="E148" s="73" t="s">
        <v>32</v>
      </c>
      <c r="F148" s="91"/>
    </row>
    <row r="149" ht="15.75" customHeight="1">
      <c r="A149" s="91"/>
      <c r="B149" s="100">
        <v>143.0</v>
      </c>
      <c r="C149" s="71" t="str">
        <f t="shared" si="1"/>
        <v>Nhap_Momo_Data_143</v>
      </c>
      <c r="D149" s="72" t="s">
        <v>27</v>
      </c>
      <c r="E149" s="73" t="s">
        <v>33</v>
      </c>
      <c r="F149" s="91"/>
    </row>
    <row r="150" ht="15.75" customHeight="1">
      <c r="A150" s="91"/>
      <c r="B150" s="100">
        <v>144.0</v>
      </c>
      <c r="C150" s="71" t="str">
        <f t="shared" si="1"/>
        <v>Nhap_Momo_Data_144</v>
      </c>
      <c r="D150" s="72" t="s">
        <v>27</v>
      </c>
      <c r="E150" s="73" t="s">
        <v>33</v>
      </c>
      <c r="F150" s="91"/>
    </row>
    <row r="151" ht="15.75" customHeight="1">
      <c r="A151" s="91"/>
      <c r="B151" s="100">
        <v>145.0</v>
      </c>
      <c r="C151" s="71" t="str">
        <f t="shared" si="1"/>
        <v>Nhap_Momo_Data_145</v>
      </c>
      <c r="D151" s="72" t="s">
        <v>27</v>
      </c>
      <c r="E151" s="73" t="s">
        <v>33</v>
      </c>
      <c r="F151" s="91"/>
    </row>
    <row r="152" ht="15.75" customHeight="1">
      <c r="A152" s="91"/>
      <c r="B152" s="100">
        <v>146.0</v>
      </c>
      <c r="C152" s="71" t="str">
        <f t="shared" si="1"/>
        <v>Nhap_Momo_Data_146</v>
      </c>
      <c r="D152" s="72" t="s">
        <v>27</v>
      </c>
      <c r="E152" s="73" t="s">
        <v>33</v>
      </c>
      <c r="F152" s="91"/>
    </row>
    <row r="153" ht="15.75" customHeight="1">
      <c r="A153" s="91"/>
      <c r="B153" s="100">
        <v>147.0</v>
      </c>
      <c r="C153" s="71" t="str">
        <f t="shared" si="1"/>
        <v>Nhap_Momo_Data_147</v>
      </c>
      <c r="D153" s="72" t="s">
        <v>27</v>
      </c>
      <c r="E153" s="73" t="s">
        <v>33</v>
      </c>
      <c r="F153" s="91"/>
    </row>
    <row r="154" ht="15.75" customHeight="1">
      <c r="A154" s="91"/>
      <c r="B154" s="100">
        <v>148.0</v>
      </c>
      <c r="C154" s="71" t="str">
        <f t="shared" si="1"/>
        <v>Nhap_Momo_Data_148</v>
      </c>
      <c r="D154" s="72" t="s">
        <v>27</v>
      </c>
      <c r="E154" s="73" t="s">
        <v>33</v>
      </c>
      <c r="F154" s="91"/>
    </row>
    <row r="155" ht="15.75" customHeight="1">
      <c r="A155" s="91"/>
      <c r="B155" s="100">
        <v>149.0</v>
      </c>
      <c r="C155" s="71" t="str">
        <f t="shared" si="1"/>
        <v>Nhap_Momo_Data_149</v>
      </c>
      <c r="D155" s="72" t="s">
        <v>27</v>
      </c>
      <c r="E155" s="73" t="s">
        <v>33</v>
      </c>
      <c r="F155" s="91"/>
    </row>
    <row r="156" ht="15.75" customHeight="1">
      <c r="A156" s="91"/>
      <c r="B156" s="100">
        <v>150.0</v>
      </c>
      <c r="C156" s="71" t="str">
        <f t="shared" si="1"/>
        <v>Nhap_Momo_Data_150</v>
      </c>
      <c r="D156" s="72" t="s">
        <v>27</v>
      </c>
      <c r="E156" s="73" t="s">
        <v>33</v>
      </c>
      <c r="F156" s="91"/>
    </row>
    <row r="157" ht="15.75" customHeight="1">
      <c r="A157" s="91"/>
      <c r="B157" s="100">
        <v>151.0</v>
      </c>
      <c r="C157" s="71" t="str">
        <f t="shared" si="1"/>
        <v>Nhap_Momo_Data_151</v>
      </c>
      <c r="D157" s="72" t="s">
        <v>27</v>
      </c>
      <c r="E157" s="73" t="s">
        <v>33</v>
      </c>
      <c r="F157" s="91"/>
    </row>
    <row r="158" ht="15.75" customHeight="1">
      <c r="A158" s="91"/>
      <c r="B158" s="100">
        <v>152.0</v>
      </c>
      <c r="C158" s="71" t="str">
        <f t="shared" si="1"/>
        <v>Nhap_Momo_Data_152</v>
      </c>
      <c r="D158" s="72" t="s">
        <v>27</v>
      </c>
      <c r="E158" s="73" t="s">
        <v>33</v>
      </c>
      <c r="F158" s="91"/>
    </row>
    <row r="159" ht="15.75" customHeight="1">
      <c r="A159" s="91"/>
      <c r="B159" s="100">
        <v>153.0</v>
      </c>
      <c r="C159" s="71" t="str">
        <f t="shared" si="1"/>
        <v>Nhap_Momo_Data_153</v>
      </c>
      <c r="D159" s="72" t="s">
        <v>27</v>
      </c>
      <c r="E159" s="73" t="s">
        <v>33</v>
      </c>
      <c r="F159" s="91"/>
    </row>
    <row r="160" ht="15.75" customHeight="1">
      <c r="A160" s="91"/>
      <c r="B160" s="100">
        <v>154.0</v>
      </c>
      <c r="C160" s="71" t="str">
        <f t="shared" si="1"/>
        <v>Nhap_Momo_Data_154</v>
      </c>
      <c r="D160" s="72" t="s">
        <v>27</v>
      </c>
      <c r="E160" s="73" t="s">
        <v>33</v>
      </c>
      <c r="F160" s="91"/>
    </row>
    <row r="161" ht="15.75" customHeight="1">
      <c r="A161" s="91"/>
      <c r="B161" s="100">
        <v>155.0</v>
      </c>
      <c r="C161" s="71" t="str">
        <f t="shared" si="1"/>
        <v>Nhap_Momo_Data_155</v>
      </c>
      <c r="D161" s="72" t="s">
        <v>27</v>
      </c>
      <c r="E161" s="73" t="s">
        <v>33</v>
      </c>
      <c r="F161" s="91"/>
    </row>
    <row r="162" ht="15.75" customHeight="1">
      <c r="A162" s="91"/>
      <c r="B162" s="100">
        <v>156.0</v>
      </c>
      <c r="C162" s="71" t="str">
        <f t="shared" si="1"/>
        <v>Nhap_Momo_Data_156</v>
      </c>
      <c r="D162" s="72" t="s">
        <v>27</v>
      </c>
      <c r="E162" s="73" t="s">
        <v>33</v>
      </c>
      <c r="F162" s="91"/>
    </row>
    <row r="163" ht="15.75" customHeight="1">
      <c r="A163" s="91"/>
      <c r="B163" s="100">
        <v>157.0</v>
      </c>
      <c r="C163" s="71" t="str">
        <f t="shared" si="1"/>
        <v>Nhap_Momo_Data_157</v>
      </c>
      <c r="D163" s="72" t="s">
        <v>27</v>
      </c>
      <c r="E163" s="73" t="s">
        <v>33</v>
      </c>
      <c r="F163" s="91"/>
    </row>
    <row r="164" ht="15.75" customHeight="1">
      <c r="A164" s="91"/>
      <c r="B164" s="100">
        <v>158.0</v>
      </c>
      <c r="C164" s="71" t="str">
        <f t="shared" si="1"/>
        <v>Nhap_Momo_Data_158</v>
      </c>
      <c r="D164" s="72" t="s">
        <v>27</v>
      </c>
      <c r="E164" s="73" t="s">
        <v>33</v>
      </c>
      <c r="F164" s="91"/>
    </row>
    <row r="165" ht="15.75" customHeight="1">
      <c r="A165" s="91"/>
      <c r="B165" s="100">
        <v>159.0</v>
      </c>
      <c r="C165" s="71" t="str">
        <f t="shared" si="1"/>
        <v>Nhap_Momo_Data_159</v>
      </c>
      <c r="D165" s="72" t="s">
        <v>27</v>
      </c>
      <c r="E165" s="73" t="s">
        <v>33</v>
      </c>
      <c r="F165" s="91"/>
    </row>
    <row r="166" ht="15.75" customHeight="1">
      <c r="A166" s="91"/>
      <c r="B166" s="100">
        <v>160.0</v>
      </c>
      <c r="C166" s="71" t="str">
        <f t="shared" si="1"/>
        <v>Nhap_Momo_Data_160</v>
      </c>
      <c r="D166" s="72" t="s">
        <v>27</v>
      </c>
      <c r="E166" s="73" t="s">
        <v>33</v>
      </c>
      <c r="F166" s="91"/>
    </row>
    <row r="167" ht="15.75" customHeight="1">
      <c r="A167" s="91"/>
      <c r="B167" s="100">
        <v>161.0</v>
      </c>
      <c r="C167" s="71" t="str">
        <f t="shared" si="1"/>
        <v>Nhap_Momo_Data_161</v>
      </c>
      <c r="D167" s="72" t="s">
        <v>27</v>
      </c>
      <c r="E167" s="73" t="s">
        <v>33</v>
      </c>
      <c r="F167" s="91"/>
    </row>
    <row r="168" ht="15.75" customHeight="1">
      <c r="A168" s="91"/>
      <c r="B168" s="100">
        <v>162.0</v>
      </c>
      <c r="C168" s="71" t="str">
        <f t="shared" si="1"/>
        <v>Nhap_Momo_Data_162</v>
      </c>
      <c r="D168" s="72" t="s">
        <v>27</v>
      </c>
      <c r="E168" s="73" t="s">
        <v>33</v>
      </c>
      <c r="F168" s="91"/>
    </row>
    <row r="169" ht="15.75" customHeight="1">
      <c r="A169" s="91"/>
      <c r="B169" s="100">
        <v>163.0</v>
      </c>
      <c r="C169" s="71" t="str">
        <f t="shared" si="1"/>
        <v>Nhap_Momo_Data_163</v>
      </c>
      <c r="D169" s="72" t="s">
        <v>27</v>
      </c>
      <c r="E169" s="73" t="s">
        <v>33</v>
      </c>
      <c r="F169" s="91"/>
    </row>
    <row r="170" ht="15.75" customHeight="1">
      <c r="A170" s="91"/>
      <c r="B170" s="100">
        <v>164.0</v>
      </c>
      <c r="C170" s="71" t="str">
        <f t="shared" si="1"/>
        <v>Nhap_Momo_Data_164</v>
      </c>
      <c r="D170" s="72" t="s">
        <v>27</v>
      </c>
      <c r="E170" s="73" t="s">
        <v>33</v>
      </c>
      <c r="F170" s="91"/>
    </row>
    <row r="171" ht="15.75" customHeight="1">
      <c r="A171" s="91"/>
      <c r="B171" s="100">
        <v>165.0</v>
      </c>
      <c r="C171" s="71" t="str">
        <f t="shared" si="1"/>
        <v>Nhap_Momo_Data_165</v>
      </c>
      <c r="D171" s="72" t="s">
        <v>27</v>
      </c>
      <c r="E171" s="73" t="s">
        <v>33</v>
      </c>
      <c r="F171" s="91"/>
    </row>
    <row r="172" ht="15.75" customHeight="1">
      <c r="A172" s="91"/>
      <c r="B172" s="100">
        <v>166.0</v>
      </c>
      <c r="C172" s="71" t="str">
        <f t="shared" si="1"/>
        <v>Nhap_Momo_Data_166</v>
      </c>
      <c r="D172" s="72" t="s">
        <v>27</v>
      </c>
      <c r="E172" s="73" t="s">
        <v>33</v>
      </c>
      <c r="F172" s="91"/>
    </row>
    <row r="173" ht="15.75" customHeight="1">
      <c r="A173" s="91"/>
      <c r="B173" s="100">
        <v>167.0</v>
      </c>
      <c r="C173" s="71" t="str">
        <f t="shared" si="1"/>
        <v>Nhap_Momo_Data_167</v>
      </c>
      <c r="D173" s="72" t="s">
        <v>27</v>
      </c>
      <c r="E173" s="73" t="s">
        <v>33</v>
      </c>
      <c r="F173" s="91"/>
    </row>
    <row r="174" ht="15.75" customHeight="1">
      <c r="A174" s="91"/>
      <c r="B174" s="100">
        <v>168.0</v>
      </c>
      <c r="C174" s="71" t="str">
        <f t="shared" si="1"/>
        <v>Nhap_Momo_Data_168</v>
      </c>
      <c r="D174" s="72" t="s">
        <v>27</v>
      </c>
      <c r="E174" s="73" t="s">
        <v>33</v>
      </c>
      <c r="F174" s="91"/>
    </row>
    <row r="175" ht="15.75" customHeight="1">
      <c r="A175" s="91"/>
      <c r="B175" s="100">
        <v>169.0</v>
      </c>
      <c r="C175" s="71" t="str">
        <f t="shared" si="1"/>
        <v>Nhap_Momo_Data_169</v>
      </c>
      <c r="D175" s="72" t="s">
        <v>27</v>
      </c>
      <c r="E175" s="73" t="s">
        <v>33</v>
      </c>
      <c r="F175" s="91"/>
    </row>
    <row r="176" ht="15.75" customHeight="1">
      <c r="A176" s="91"/>
      <c r="B176" s="100">
        <v>170.0</v>
      </c>
      <c r="C176" s="71" t="str">
        <f t="shared" si="1"/>
        <v>Nhap_Momo_Data_170</v>
      </c>
      <c r="D176" s="72" t="s">
        <v>27</v>
      </c>
      <c r="E176" s="73" t="s">
        <v>33</v>
      </c>
      <c r="F176" s="91"/>
    </row>
    <row r="177" ht="15.75" customHeight="1">
      <c r="A177" s="91"/>
      <c r="B177" s="100">
        <v>171.0</v>
      </c>
      <c r="C177" s="71" t="str">
        <f t="shared" si="1"/>
        <v>Nhap_Momo_Data_171</v>
      </c>
      <c r="D177" s="72" t="s">
        <v>27</v>
      </c>
      <c r="E177" s="73" t="s">
        <v>33</v>
      </c>
      <c r="F177" s="91"/>
    </row>
    <row r="178" ht="15.75" customHeight="1">
      <c r="A178" s="91"/>
      <c r="B178" s="100">
        <v>172.0</v>
      </c>
      <c r="C178" s="71" t="str">
        <f t="shared" si="1"/>
        <v>Nhap_Momo_Data_172</v>
      </c>
      <c r="D178" s="72" t="s">
        <v>27</v>
      </c>
      <c r="E178" s="73" t="s">
        <v>33</v>
      </c>
      <c r="F178" s="91"/>
    </row>
    <row r="179" ht="15.75" customHeight="1">
      <c r="A179" s="91"/>
      <c r="B179" s="100">
        <v>173.0</v>
      </c>
      <c r="C179" s="71" t="str">
        <f t="shared" si="1"/>
        <v>Nhap_Momo_Data_173</v>
      </c>
      <c r="D179" s="72" t="s">
        <v>27</v>
      </c>
      <c r="E179" s="73" t="s">
        <v>33</v>
      </c>
      <c r="F179" s="91"/>
    </row>
    <row r="180" ht="15.75" customHeight="1">
      <c r="A180" s="91"/>
      <c r="B180" s="100">
        <v>174.0</v>
      </c>
      <c r="C180" s="71" t="str">
        <f t="shared" si="1"/>
        <v>Nhap_Momo_Data_174</v>
      </c>
      <c r="D180" s="72" t="s">
        <v>27</v>
      </c>
      <c r="E180" s="73" t="s">
        <v>33</v>
      </c>
      <c r="F180" s="91"/>
    </row>
    <row r="181" ht="15.75" customHeight="1">
      <c r="A181" s="91"/>
      <c r="B181" s="100">
        <v>175.0</v>
      </c>
      <c r="C181" s="71" t="str">
        <f t="shared" si="1"/>
        <v>Nhap_Momo_Data_175</v>
      </c>
      <c r="D181" s="72" t="s">
        <v>27</v>
      </c>
      <c r="E181" s="73" t="s">
        <v>33</v>
      </c>
      <c r="F181" s="91"/>
    </row>
    <row r="182" ht="15.75" customHeight="1">
      <c r="A182" s="91"/>
      <c r="B182" s="100">
        <v>176.0</v>
      </c>
      <c r="C182" s="71" t="str">
        <f t="shared" si="1"/>
        <v>Nhap_Momo_Data_176</v>
      </c>
      <c r="D182" s="72" t="s">
        <v>27</v>
      </c>
      <c r="E182" s="73" t="s">
        <v>33</v>
      </c>
      <c r="F182" s="91"/>
    </row>
    <row r="183" ht="15.75" customHeight="1">
      <c r="A183" s="91"/>
      <c r="B183" s="100">
        <v>177.0</v>
      </c>
      <c r="C183" s="71" t="str">
        <f t="shared" si="1"/>
        <v>Nhap_Momo_Data_177</v>
      </c>
      <c r="D183" s="72" t="s">
        <v>27</v>
      </c>
      <c r="E183" s="73" t="s">
        <v>33</v>
      </c>
      <c r="F183" s="91"/>
    </row>
    <row r="184" ht="15.75" customHeight="1">
      <c r="A184" s="91"/>
      <c r="B184" s="100">
        <v>178.0</v>
      </c>
      <c r="C184" s="71" t="str">
        <f t="shared" si="1"/>
        <v>Nhap_Momo_Data_178</v>
      </c>
      <c r="D184" s="72" t="s">
        <v>27</v>
      </c>
      <c r="E184" s="73" t="s">
        <v>33</v>
      </c>
      <c r="F184" s="91"/>
    </row>
    <row r="185" ht="15.75" customHeight="1">
      <c r="A185" s="91"/>
      <c r="B185" s="100">
        <v>179.0</v>
      </c>
      <c r="C185" s="71" t="str">
        <f t="shared" si="1"/>
        <v>Nhap_Momo_Data_179</v>
      </c>
      <c r="D185" s="72" t="s">
        <v>27</v>
      </c>
      <c r="E185" s="73" t="s">
        <v>33</v>
      </c>
      <c r="F185" s="91"/>
    </row>
    <row r="186" ht="15.75" customHeight="1">
      <c r="A186" s="91"/>
      <c r="B186" s="100">
        <v>180.0</v>
      </c>
      <c r="C186" s="71" t="str">
        <f t="shared" si="1"/>
        <v>Nhap_CKTM_Data_180</v>
      </c>
      <c r="D186" s="72" t="s">
        <v>27</v>
      </c>
      <c r="E186" s="73" t="s">
        <v>34</v>
      </c>
      <c r="F186" s="91"/>
    </row>
    <row r="187" ht="15.75" customHeight="1">
      <c r="A187" s="91"/>
      <c r="B187" s="100">
        <v>181.0</v>
      </c>
      <c r="C187" s="71" t="str">
        <f t="shared" si="1"/>
        <v>Nhap_CKTM_Data_181</v>
      </c>
      <c r="D187" s="72" t="s">
        <v>27</v>
      </c>
      <c r="E187" s="73" t="s">
        <v>34</v>
      </c>
      <c r="F187" s="91"/>
    </row>
    <row r="188" ht="15.75" customHeight="1">
      <c r="A188" s="91"/>
      <c r="B188" s="100">
        <v>182.0</v>
      </c>
      <c r="C188" s="71" t="str">
        <f t="shared" si="1"/>
        <v>Nhap_CKTM_Data_182</v>
      </c>
      <c r="D188" s="72" t="s">
        <v>27</v>
      </c>
      <c r="E188" s="73" t="s">
        <v>34</v>
      </c>
      <c r="F188" s="91"/>
    </row>
    <row r="189" ht="15.75" customHeight="1">
      <c r="A189" s="91"/>
      <c r="B189" s="100">
        <v>183.0</v>
      </c>
      <c r="C189" s="71" t="str">
        <f t="shared" si="1"/>
        <v>Nhap_CKTM_Data_183</v>
      </c>
      <c r="D189" s="72" t="s">
        <v>27</v>
      </c>
      <c r="E189" s="73" t="s">
        <v>34</v>
      </c>
      <c r="F189" s="91"/>
    </row>
    <row r="190" ht="15.75" customHeight="1">
      <c r="A190" s="91"/>
      <c r="B190" s="100">
        <v>184.0</v>
      </c>
      <c r="C190" s="71" t="str">
        <f t="shared" si="1"/>
        <v>Nhap_CKTM_Data_184</v>
      </c>
      <c r="D190" s="72" t="s">
        <v>27</v>
      </c>
      <c r="E190" s="73" t="s">
        <v>34</v>
      </c>
      <c r="F190" s="91"/>
    </row>
    <row r="191" ht="15.75" customHeight="1">
      <c r="A191" s="91"/>
      <c r="B191" s="100">
        <v>185.0</v>
      </c>
      <c r="C191" s="71" t="str">
        <f t="shared" si="1"/>
        <v>Nhap_CKTM_Data_185</v>
      </c>
      <c r="D191" s="72" t="s">
        <v>27</v>
      </c>
      <c r="E191" s="73" t="s">
        <v>34</v>
      </c>
      <c r="F191" s="91"/>
    </row>
    <row r="192" ht="15.75" customHeight="1">
      <c r="A192" s="91"/>
      <c r="B192" s="100">
        <v>186.0</v>
      </c>
      <c r="C192" s="71" t="str">
        <f t="shared" si="1"/>
        <v>Nhap_CKTM_Data_186</v>
      </c>
      <c r="D192" s="72" t="s">
        <v>27</v>
      </c>
      <c r="E192" s="73" t="s">
        <v>34</v>
      </c>
      <c r="F192" s="91"/>
    </row>
    <row r="193" ht="15.75" customHeight="1">
      <c r="A193" s="91"/>
      <c r="B193" s="100">
        <v>187.0</v>
      </c>
      <c r="C193" s="71" t="str">
        <f t="shared" si="1"/>
        <v>Nhap_CKTM_Data_187</v>
      </c>
      <c r="D193" s="72" t="s">
        <v>27</v>
      </c>
      <c r="E193" s="73" t="s">
        <v>34</v>
      </c>
      <c r="F193" s="91"/>
    </row>
    <row r="194" ht="15.75" customHeight="1">
      <c r="A194" s="91"/>
      <c r="B194" s="100">
        <v>188.0</v>
      </c>
      <c r="C194" s="71" t="str">
        <f t="shared" si="1"/>
        <v>Nhap_CKTM_Data_188</v>
      </c>
      <c r="D194" s="72" t="s">
        <v>27</v>
      </c>
      <c r="E194" s="73" t="s">
        <v>34</v>
      </c>
      <c r="F194" s="91"/>
    </row>
    <row r="195" ht="15.75" customHeight="1">
      <c r="A195" s="91"/>
      <c r="B195" s="100">
        <v>189.0</v>
      </c>
      <c r="C195" s="71" t="str">
        <f t="shared" si="1"/>
        <v>Nhap_CKTM_Data_189</v>
      </c>
      <c r="D195" s="72" t="s">
        <v>27</v>
      </c>
      <c r="E195" s="73" t="s">
        <v>34</v>
      </c>
      <c r="F195" s="91"/>
    </row>
    <row r="196" ht="15.75" customHeight="1">
      <c r="A196" s="91"/>
      <c r="B196" s="100">
        <v>190.0</v>
      </c>
      <c r="C196" s="71" t="str">
        <f t="shared" si="1"/>
        <v>__Data_190</v>
      </c>
      <c r="D196" s="72"/>
      <c r="E196" s="73"/>
      <c r="F196" s="91"/>
    </row>
    <row r="197" ht="15.75" customHeight="1">
      <c r="A197" s="91"/>
      <c r="B197" s="100">
        <v>191.0</v>
      </c>
      <c r="C197" s="71" t="str">
        <f t="shared" si="1"/>
        <v>__Data_191</v>
      </c>
      <c r="D197" s="72"/>
      <c r="E197" s="73"/>
      <c r="F197" s="91"/>
    </row>
    <row r="198" ht="15.75" customHeight="1">
      <c r="A198" s="91"/>
      <c r="B198" s="100">
        <v>192.0</v>
      </c>
      <c r="C198" s="71" t="str">
        <f t="shared" si="1"/>
        <v>__Data_192</v>
      </c>
      <c r="D198" s="72"/>
      <c r="E198" s="73"/>
      <c r="F198" s="91"/>
    </row>
    <row r="199" ht="15.75" customHeight="1">
      <c r="A199" s="91"/>
      <c r="B199" s="100">
        <v>193.0</v>
      </c>
      <c r="C199" s="71" t="str">
        <f t="shared" si="1"/>
        <v>__Data_193</v>
      </c>
      <c r="D199" s="72"/>
      <c r="E199" s="73"/>
      <c r="F199" s="91"/>
    </row>
    <row r="200" ht="15.75" customHeight="1">
      <c r="A200" s="91"/>
      <c r="B200" s="100">
        <v>194.0</v>
      </c>
      <c r="C200" s="71" t="str">
        <f t="shared" si="1"/>
        <v>__Data_194</v>
      </c>
      <c r="D200" s="72"/>
      <c r="E200" s="73"/>
      <c r="F200" s="91"/>
    </row>
    <row r="201" ht="15.75" customHeight="1">
      <c r="A201" s="91"/>
      <c r="B201" s="100">
        <v>195.0</v>
      </c>
      <c r="C201" s="71" t="str">
        <f t="shared" si="1"/>
        <v>__Data_195</v>
      </c>
      <c r="D201" s="72"/>
      <c r="E201" s="73"/>
      <c r="F201" s="91"/>
    </row>
    <row r="202" ht="15.75" customHeight="1">
      <c r="A202" s="91"/>
      <c r="B202" s="100">
        <v>196.0</v>
      </c>
      <c r="C202" s="71" t="str">
        <f t="shared" si="1"/>
        <v>__Data_196</v>
      </c>
      <c r="D202" s="72"/>
      <c r="E202" s="73"/>
      <c r="F202" s="91"/>
    </row>
    <row r="203" ht="15.75" customHeight="1">
      <c r="A203" s="91"/>
      <c r="B203" s="100">
        <v>197.0</v>
      </c>
      <c r="C203" s="71" t="str">
        <f t="shared" si="1"/>
        <v>__Data_197</v>
      </c>
      <c r="D203" s="72"/>
      <c r="E203" s="73"/>
      <c r="F203" s="91"/>
    </row>
    <row r="204" ht="15.75" customHeight="1">
      <c r="A204" s="91"/>
      <c r="B204" s="100">
        <v>198.0</v>
      </c>
      <c r="C204" s="71" t="str">
        <f t="shared" si="1"/>
        <v>__Data_198</v>
      </c>
      <c r="D204" s="72"/>
      <c r="E204" s="73"/>
      <c r="F204" s="91"/>
    </row>
    <row r="205" ht="15.75" customHeight="1">
      <c r="A205" s="91"/>
      <c r="B205" s="100">
        <v>199.0</v>
      </c>
      <c r="C205" s="71" t="str">
        <f t="shared" si="1"/>
        <v>__Data_199</v>
      </c>
      <c r="D205" s="72"/>
      <c r="E205" s="73"/>
      <c r="F205" s="91"/>
    </row>
    <row r="206" ht="15.75" customHeight="1">
      <c r="A206" s="91"/>
      <c r="B206" s="100">
        <v>200.0</v>
      </c>
      <c r="C206" s="71" t="str">
        <f t="shared" si="1"/>
        <v>__Data_200</v>
      </c>
      <c r="D206" s="72"/>
      <c r="E206" s="73"/>
      <c r="F206" s="91"/>
    </row>
    <row r="207" ht="15.75" customHeight="1">
      <c r="A207" s="91"/>
      <c r="B207" s="100">
        <v>201.0</v>
      </c>
      <c r="C207" s="71" t="str">
        <f t="shared" si="1"/>
        <v>__Data_201</v>
      </c>
      <c r="D207" s="72"/>
      <c r="E207" s="73"/>
      <c r="F207" s="91"/>
    </row>
    <row r="208" ht="15.75" customHeight="1">
      <c r="A208" s="91"/>
      <c r="B208" s="100">
        <v>202.0</v>
      </c>
      <c r="C208" s="71" t="str">
        <f t="shared" si="1"/>
        <v>__Data_202</v>
      </c>
      <c r="D208" s="72"/>
      <c r="E208" s="73"/>
      <c r="F208" s="91"/>
    </row>
    <row r="209" ht="15.75" customHeight="1">
      <c r="A209" s="91"/>
      <c r="B209" s="100">
        <v>203.0</v>
      </c>
      <c r="C209" s="71" t="str">
        <f t="shared" si="1"/>
        <v>__Data_203</v>
      </c>
      <c r="D209" s="72"/>
      <c r="E209" s="73"/>
      <c r="F209" s="91"/>
    </row>
    <row r="210" ht="15.75" customHeight="1">
      <c r="A210" s="91"/>
      <c r="B210" s="100">
        <v>204.0</v>
      </c>
      <c r="C210" s="71" t="str">
        <f t="shared" si="1"/>
        <v>__Data_204</v>
      </c>
      <c r="D210" s="72"/>
      <c r="E210" s="73"/>
      <c r="F210" s="91"/>
    </row>
    <row r="211" ht="15.75" customHeight="1">
      <c r="A211" s="91"/>
      <c r="B211" s="100">
        <v>205.0</v>
      </c>
      <c r="C211" s="71" t="str">
        <f t="shared" si="1"/>
        <v>__Data_205</v>
      </c>
      <c r="D211" s="72"/>
      <c r="E211" s="73"/>
      <c r="F211" s="91"/>
    </row>
    <row r="212" ht="15.75" customHeight="1">
      <c r="A212" s="91"/>
      <c r="B212" s="100">
        <v>206.0</v>
      </c>
      <c r="C212" s="71" t="str">
        <f t="shared" si="1"/>
        <v>__Data_206</v>
      </c>
      <c r="D212" s="72"/>
      <c r="E212" s="73"/>
      <c r="F212" s="91"/>
    </row>
    <row r="213" ht="15.75" customHeight="1">
      <c r="A213" s="91"/>
      <c r="B213" s="100">
        <v>207.0</v>
      </c>
      <c r="C213" s="71" t="str">
        <f t="shared" si="1"/>
        <v>__Data_207</v>
      </c>
      <c r="D213" s="72"/>
      <c r="E213" s="73"/>
      <c r="F213" s="91"/>
    </row>
    <row r="214" ht="15.75" customHeight="1">
      <c r="A214" s="91"/>
      <c r="B214" s="100">
        <v>208.0</v>
      </c>
      <c r="C214" s="71" t="str">
        <f t="shared" si="1"/>
        <v>__Data_208</v>
      </c>
      <c r="D214" s="72"/>
      <c r="E214" s="73"/>
      <c r="F214" s="91"/>
    </row>
    <row r="215" ht="15.75" customHeight="1">
      <c r="A215" s="91"/>
      <c r="B215" s="100">
        <v>209.0</v>
      </c>
      <c r="C215" s="71" t="str">
        <f t="shared" si="1"/>
        <v>__Data_209</v>
      </c>
      <c r="D215" s="72"/>
      <c r="E215" s="73"/>
      <c r="F215" s="91"/>
    </row>
    <row r="216" ht="15.75" customHeight="1">
      <c r="A216" s="91"/>
      <c r="B216" s="100">
        <v>210.0</v>
      </c>
      <c r="C216" s="71" t="str">
        <f t="shared" si="1"/>
        <v>__Data_210</v>
      </c>
      <c r="D216" s="72"/>
      <c r="E216" s="73"/>
      <c r="F216" s="91"/>
    </row>
    <row r="217" ht="15.75" customHeight="1">
      <c r="A217" s="91"/>
      <c r="B217" s="100">
        <v>211.0</v>
      </c>
      <c r="C217" s="71" t="str">
        <f t="shared" si="1"/>
        <v>__Data_211</v>
      </c>
      <c r="D217" s="72"/>
      <c r="E217" s="73"/>
      <c r="F217" s="91"/>
    </row>
    <row r="218" ht="15.75" customHeight="1">
      <c r="A218" s="91"/>
      <c r="B218" s="100">
        <v>212.0</v>
      </c>
      <c r="C218" s="71" t="str">
        <f t="shared" si="1"/>
        <v>__Data_212</v>
      </c>
      <c r="D218" s="72"/>
      <c r="E218" s="73"/>
      <c r="F218" s="91"/>
    </row>
    <row r="219" ht="15.75" customHeight="1">
      <c r="A219" s="91"/>
      <c r="B219" s="100">
        <v>213.0</v>
      </c>
      <c r="C219" s="71" t="str">
        <f t="shared" si="1"/>
        <v>__Data_213</v>
      </c>
      <c r="D219" s="72"/>
      <c r="E219" s="73"/>
      <c r="F219" s="91"/>
    </row>
    <row r="220" ht="15.75" customHeight="1">
      <c r="A220" s="91"/>
      <c r="B220" s="100">
        <v>214.0</v>
      </c>
      <c r="C220" s="71" t="str">
        <f t="shared" si="1"/>
        <v>__Data_214</v>
      </c>
      <c r="D220" s="72"/>
      <c r="E220" s="73"/>
      <c r="F220" s="91"/>
    </row>
    <row r="221" ht="15.75" customHeight="1">
      <c r="A221" s="91"/>
      <c r="B221" s="100">
        <v>215.0</v>
      </c>
      <c r="C221" s="71" t="str">
        <f t="shared" si="1"/>
        <v>__Data_215</v>
      </c>
      <c r="D221" s="72"/>
      <c r="E221" s="73"/>
      <c r="F221" s="91"/>
    </row>
    <row r="222" ht="15.75" customHeight="1">
      <c r="A222" s="91"/>
      <c r="B222" s="100">
        <v>216.0</v>
      </c>
      <c r="C222" s="71" t="str">
        <f t="shared" si="1"/>
        <v>__Data_216</v>
      </c>
      <c r="D222" s="72"/>
      <c r="E222" s="73"/>
      <c r="F222" s="91"/>
    </row>
    <row r="223" ht="15.75" customHeight="1">
      <c r="A223" s="91"/>
      <c r="B223" s="100">
        <v>217.0</v>
      </c>
      <c r="C223" s="71" t="str">
        <f t="shared" si="1"/>
        <v>__Data_217</v>
      </c>
      <c r="D223" s="72"/>
      <c r="E223" s="73"/>
      <c r="F223" s="91"/>
    </row>
    <row r="224" ht="15.75" customHeight="1">
      <c r="A224" s="91"/>
      <c r="B224" s="100">
        <v>218.0</v>
      </c>
      <c r="C224" s="71" t="str">
        <f t="shared" si="1"/>
        <v>__Data_218</v>
      </c>
      <c r="D224" s="72"/>
      <c r="E224" s="73"/>
      <c r="F224" s="91"/>
    </row>
    <row r="225" ht="15.75" customHeight="1">
      <c r="A225" s="91"/>
      <c r="B225" s="100">
        <v>219.0</v>
      </c>
      <c r="C225" s="71" t="str">
        <f t="shared" si="1"/>
        <v>__Data_219</v>
      </c>
      <c r="D225" s="72"/>
      <c r="E225" s="73"/>
      <c r="F225" s="91"/>
    </row>
    <row r="226" ht="15.75" customHeight="1">
      <c r="A226" s="91"/>
      <c r="B226" s="100">
        <v>220.0</v>
      </c>
      <c r="C226" s="71" t="str">
        <f t="shared" si="1"/>
        <v>__Data_220</v>
      </c>
      <c r="D226" s="72"/>
      <c r="E226" s="73"/>
      <c r="F226" s="91"/>
    </row>
    <row r="227" ht="15.75" customHeight="1">
      <c r="A227" s="91"/>
      <c r="B227" s="100">
        <v>221.0</v>
      </c>
      <c r="C227" s="71" t="str">
        <f t="shared" si="1"/>
        <v>__Data_221</v>
      </c>
      <c r="D227" s="72"/>
      <c r="E227" s="73"/>
      <c r="F227" s="91"/>
    </row>
    <row r="228" ht="15.75" customHeight="1">
      <c r="A228" s="91"/>
      <c r="B228" s="100">
        <v>222.0</v>
      </c>
      <c r="C228" s="71" t="str">
        <f t="shared" si="1"/>
        <v>__Data_222</v>
      </c>
      <c r="D228" s="72"/>
      <c r="E228" s="73"/>
      <c r="F228" s="91"/>
    </row>
    <row r="229" ht="15.75" customHeight="1">
      <c r="A229" s="91"/>
      <c r="B229" s="100">
        <v>223.0</v>
      </c>
      <c r="C229" s="71" t="str">
        <f t="shared" si="1"/>
        <v>__Data_223</v>
      </c>
      <c r="D229" s="72"/>
      <c r="E229" s="73"/>
      <c r="F229" s="91"/>
    </row>
    <row r="230" ht="15.75" customHeight="1">
      <c r="A230" s="91"/>
      <c r="B230" s="100">
        <v>224.0</v>
      </c>
      <c r="C230" s="71" t="str">
        <f t="shared" si="1"/>
        <v>__Data_224</v>
      </c>
      <c r="D230" s="72"/>
      <c r="E230" s="73"/>
      <c r="F230" s="91"/>
    </row>
    <row r="231" ht="15.75" customHeight="1">
      <c r="A231" s="91"/>
      <c r="B231" s="100">
        <v>225.0</v>
      </c>
      <c r="C231" s="71" t="str">
        <f t="shared" si="1"/>
        <v>__Data_225</v>
      </c>
      <c r="D231" s="72"/>
      <c r="E231" s="73"/>
      <c r="F231" s="91"/>
    </row>
    <row r="232" ht="15.75" customHeight="1">
      <c r="A232" s="91"/>
      <c r="B232" s="100">
        <v>226.0</v>
      </c>
      <c r="C232" s="71" t="str">
        <f t="shared" si="1"/>
        <v>__Data_226</v>
      </c>
      <c r="D232" s="72"/>
      <c r="E232" s="73"/>
      <c r="F232" s="91"/>
    </row>
    <row r="233" ht="15.75" customHeight="1">
      <c r="A233" s="91"/>
      <c r="B233" s="100">
        <v>227.0</v>
      </c>
      <c r="C233" s="71" t="str">
        <f t="shared" si="1"/>
        <v>__Data_227</v>
      </c>
      <c r="D233" s="72"/>
      <c r="E233" s="73"/>
      <c r="F233" s="91"/>
    </row>
    <row r="234" ht="15.75" customHeight="1">
      <c r="A234" s="91"/>
      <c r="B234" s="100">
        <v>228.0</v>
      </c>
      <c r="C234" s="71" t="str">
        <f t="shared" si="1"/>
        <v>__Data_228</v>
      </c>
      <c r="D234" s="72"/>
      <c r="E234" s="73"/>
      <c r="F234" s="91"/>
    </row>
    <row r="235" ht="15.75" customHeight="1">
      <c r="A235" s="91"/>
      <c r="B235" s="100">
        <v>229.0</v>
      </c>
      <c r="C235" s="71" t="str">
        <f t="shared" si="1"/>
        <v>__Data_229</v>
      </c>
      <c r="D235" s="72"/>
      <c r="E235" s="73"/>
      <c r="F235" s="91"/>
    </row>
    <row r="236" ht="15.75" customHeight="1">
      <c r="A236" s="91"/>
      <c r="B236" s="100">
        <v>230.0</v>
      </c>
      <c r="C236" s="71" t="str">
        <f t="shared" si="1"/>
        <v>__Data_230</v>
      </c>
      <c r="D236" s="72"/>
      <c r="E236" s="73"/>
      <c r="F236" s="91"/>
    </row>
    <row r="237" ht="15.75" customHeight="1">
      <c r="A237" s="91"/>
      <c r="B237" s="100">
        <v>231.0</v>
      </c>
      <c r="C237" s="71" t="str">
        <f t="shared" si="1"/>
        <v>__Data_231</v>
      </c>
      <c r="D237" s="72"/>
      <c r="E237" s="73"/>
      <c r="F237" s="91"/>
    </row>
    <row r="238" ht="15.75" customHeight="1">
      <c r="A238" s="91"/>
      <c r="B238" s="100">
        <v>232.0</v>
      </c>
      <c r="C238" s="71" t="str">
        <f t="shared" si="1"/>
        <v>__Data_232</v>
      </c>
      <c r="D238" s="72"/>
      <c r="E238" s="73"/>
      <c r="F238" s="91"/>
    </row>
    <row r="239" ht="15.75" customHeight="1">
      <c r="A239" s="91"/>
      <c r="B239" s="100">
        <v>233.0</v>
      </c>
      <c r="C239" s="71" t="str">
        <f t="shared" si="1"/>
        <v>__Data_233</v>
      </c>
      <c r="D239" s="72"/>
      <c r="E239" s="73"/>
      <c r="F239" s="91"/>
    </row>
    <row r="240" ht="15.75" customHeight="1">
      <c r="A240" s="91"/>
      <c r="B240" s="100">
        <v>234.0</v>
      </c>
      <c r="C240" s="71" t="str">
        <f t="shared" si="1"/>
        <v>__Data_234</v>
      </c>
      <c r="D240" s="72"/>
      <c r="E240" s="73"/>
      <c r="F240" s="91"/>
    </row>
    <row r="241" ht="15.75" customHeight="1">
      <c r="A241" s="91"/>
      <c r="B241" s="100">
        <v>235.0</v>
      </c>
      <c r="C241" s="71" t="str">
        <f t="shared" si="1"/>
        <v>__Data_235</v>
      </c>
      <c r="D241" s="72"/>
      <c r="E241" s="73"/>
      <c r="F241" s="91"/>
    </row>
    <row r="242" ht="15.75" customHeight="1">
      <c r="A242" s="91"/>
      <c r="B242" s="100">
        <v>236.0</v>
      </c>
      <c r="C242" s="71" t="str">
        <f t="shared" si="1"/>
        <v>__Data_236</v>
      </c>
      <c r="D242" s="72"/>
      <c r="E242" s="73"/>
      <c r="F242" s="91"/>
    </row>
    <row r="243" ht="15.75" customHeight="1">
      <c r="A243" s="91"/>
      <c r="B243" s="100">
        <v>237.0</v>
      </c>
      <c r="C243" s="71" t="str">
        <f t="shared" si="1"/>
        <v>__Data_237</v>
      </c>
      <c r="D243" s="72"/>
      <c r="E243" s="73"/>
      <c r="F243" s="91"/>
    </row>
    <row r="244" ht="15.75" customHeight="1">
      <c r="A244" s="91"/>
      <c r="B244" s="100">
        <v>238.0</v>
      </c>
      <c r="C244" s="71" t="str">
        <f t="shared" si="1"/>
        <v>__Data_238</v>
      </c>
      <c r="D244" s="72"/>
      <c r="E244" s="73"/>
      <c r="F244" s="91"/>
    </row>
    <row r="245" ht="15.75" customHeight="1">
      <c r="A245" s="91"/>
      <c r="B245" s="100">
        <v>239.0</v>
      </c>
      <c r="C245" s="71" t="str">
        <f t="shared" si="1"/>
        <v>__Data_239</v>
      </c>
      <c r="D245" s="72"/>
      <c r="E245" s="73"/>
      <c r="F245" s="91"/>
    </row>
    <row r="246" ht="15.75" customHeight="1">
      <c r="A246" s="91"/>
      <c r="B246" s="100">
        <v>240.0</v>
      </c>
      <c r="C246" s="71" t="str">
        <f t="shared" si="1"/>
        <v>__Data_240</v>
      </c>
      <c r="D246" s="72"/>
      <c r="E246" s="73"/>
      <c r="F246" s="91"/>
    </row>
    <row r="247" ht="15.75" customHeight="1">
      <c r="A247" s="91"/>
      <c r="B247" s="100">
        <v>241.0</v>
      </c>
      <c r="C247" s="71" t="str">
        <f t="shared" si="1"/>
        <v>__Data_241</v>
      </c>
      <c r="D247" s="72"/>
      <c r="E247" s="73"/>
      <c r="F247" s="91"/>
    </row>
    <row r="248" ht="15.75" customHeight="1">
      <c r="A248" s="91"/>
      <c r="B248" s="100">
        <v>242.0</v>
      </c>
      <c r="C248" s="71" t="str">
        <f t="shared" si="1"/>
        <v>__Data_242</v>
      </c>
      <c r="D248" s="72"/>
      <c r="E248" s="73"/>
      <c r="F248" s="91"/>
    </row>
    <row r="249" ht="15.75" customHeight="1">
      <c r="A249" s="91"/>
      <c r="B249" s="100">
        <v>243.0</v>
      </c>
      <c r="C249" s="71" t="str">
        <f t="shared" si="1"/>
        <v>__Data_243</v>
      </c>
      <c r="D249" s="72"/>
      <c r="E249" s="73"/>
      <c r="F249" s="91"/>
    </row>
    <row r="250" ht="15.75" customHeight="1">
      <c r="A250" s="91"/>
      <c r="B250" s="100">
        <v>244.0</v>
      </c>
      <c r="C250" s="71" t="str">
        <f t="shared" si="1"/>
        <v>__Data_244</v>
      </c>
      <c r="D250" s="72"/>
      <c r="E250" s="73"/>
      <c r="F250" s="91"/>
    </row>
    <row r="251" ht="15.75" customHeight="1">
      <c r="A251" s="91"/>
      <c r="B251" s="100">
        <v>245.0</v>
      </c>
      <c r="C251" s="71" t="str">
        <f t="shared" si="1"/>
        <v>__Data_245</v>
      </c>
      <c r="D251" s="72"/>
      <c r="E251" s="73"/>
      <c r="F251" s="91"/>
    </row>
    <row r="252" ht="15.75" customHeight="1">
      <c r="A252" s="91"/>
      <c r="B252" s="100">
        <v>246.0</v>
      </c>
      <c r="C252" s="71" t="str">
        <f t="shared" si="1"/>
        <v>__Data_246</v>
      </c>
      <c r="D252" s="72"/>
      <c r="E252" s="73"/>
      <c r="F252" s="91"/>
    </row>
    <row r="253" ht="15.75" customHeight="1">
      <c r="A253" s="91"/>
      <c r="B253" s="100">
        <v>247.0</v>
      </c>
      <c r="C253" s="71" t="str">
        <f t="shared" si="1"/>
        <v>__Data_247</v>
      </c>
      <c r="D253" s="72"/>
      <c r="E253" s="73"/>
      <c r="F253" s="91"/>
    </row>
    <row r="254" ht="15.75" customHeight="1">
      <c r="A254" s="91"/>
      <c r="B254" s="100">
        <v>248.0</v>
      </c>
      <c r="C254" s="71" t="str">
        <f t="shared" si="1"/>
        <v>__Data_248</v>
      </c>
      <c r="D254" s="72"/>
      <c r="E254" s="73"/>
      <c r="F254" s="91"/>
    </row>
    <row r="255" ht="15.75" customHeight="1">
      <c r="A255" s="91"/>
      <c r="B255" s="100">
        <v>249.0</v>
      </c>
      <c r="C255" s="71" t="str">
        <f t="shared" si="1"/>
        <v>__Data_249</v>
      </c>
      <c r="D255" s="72"/>
      <c r="E255" s="73"/>
      <c r="F255" s="91"/>
    </row>
    <row r="256" ht="15.75" customHeight="1">
      <c r="A256" s="91"/>
      <c r="B256" s="100">
        <v>250.0</v>
      </c>
      <c r="C256" s="71" t="str">
        <f t="shared" si="1"/>
        <v>__Data_250</v>
      </c>
      <c r="D256" s="72"/>
      <c r="E256" s="73"/>
      <c r="F256" s="91"/>
    </row>
    <row r="257" ht="15.75" customHeight="1">
      <c r="A257" s="91"/>
      <c r="B257" s="100">
        <v>251.0</v>
      </c>
      <c r="C257" s="71" t="str">
        <f t="shared" si="1"/>
        <v>__Data_251</v>
      </c>
      <c r="D257" s="72"/>
      <c r="E257" s="73"/>
      <c r="F257" s="91"/>
    </row>
    <row r="258" ht="15.75" customHeight="1">
      <c r="A258" s="91"/>
      <c r="B258" s="100">
        <v>252.0</v>
      </c>
      <c r="C258" s="71" t="str">
        <f t="shared" si="1"/>
        <v>__Data_252</v>
      </c>
      <c r="D258" s="72"/>
      <c r="E258" s="73"/>
      <c r="F258" s="91"/>
    </row>
    <row r="259" ht="15.75" customHeight="1">
      <c r="A259" s="91"/>
      <c r="B259" s="100">
        <v>253.0</v>
      </c>
      <c r="C259" s="71" t="str">
        <f t="shared" si="1"/>
        <v>__Data_253</v>
      </c>
      <c r="D259" s="72"/>
      <c r="E259" s="73"/>
      <c r="F259" s="91"/>
    </row>
    <row r="260" ht="15.75" customHeight="1">
      <c r="A260" s="91"/>
      <c r="B260" s="100">
        <v>254.0</v>
      </c>
      <c r="C260" s="71" t="str">
        <f t="shared" si="1"/>
        <v>__Data_254</v>
      </c>
      <c r="D260" s="72"/>
      <c r="E260" s="73"/>
      <c r="F260" s="91"/>
    </row>
    <row r="261" ht="15.75" customHeight="1">
      <c r="A261" s="91"/>
      <c r="B261" s="100">
        <v>255.0</v>
      </c>
      <c r="C261" s="71" t="str">
        <f t="shared" si="1"/>
        <v>__Data_255</v>
      </c>
      <c r="D261" s="72"/>
      <c r="E261" s="73"/>
      <c r="F261" s="91"/>
    </row>
    <row r="262" ht="15.75" customHeight="1">
      <c r="A262" s="91"/>
      <c r="B262" s="100">
        <v>256.0</v>
      </c>
      <c r="C262" s="71" t="str">
        <f t="shared" si="1"/>
        <v>__Data_256</v>
      </c>
      <c r="D262" s="72"/>
      <c r="E262" s="73"/>
      <c r="F262" s="91"/>
    </row>
    <row r="263" ht="15.75" customHeight="1">
      <c r="A263" s="91"/>
      <c r="B263" s="100">
        <v>257.0</v>
      </c>
      <c r="C263" s="71" t="str">
        <f t="shared" si="1"/>
        <v>__Data_257</v>
      </c>
      <c r="D263" s="72"/>
      <c r="E263" s="73"/>
      <c r="F263" s="91"/>
    </row>
    <row r="264" ht="15.75" customHeight="1">
      <c r="A264" s="91"/>
      <c r="B264" s="100">
        <v>258.0</v>
      </c>
      <c r="C264" s="71" t="str">
        <f t="shared" si="1"/>
        <v>__Data_258</v>
      </c>
      <c r="D264" s="72"/>
      <c r="E264" s="73"/>
      <c r="F264" s="91"/>
    </row>
    <row r="265" ht="15.75" customHeight="1">
      <c r="A265" s="91"/>
      <c r="B265" s="100">
        <v>259.0</v>
      </c>
      <c r="C265" s="71" t="str">
        <f t="shared" si="1"/>
        <v>__Data_259</v>
      </c>
      <c r="D265" s="72"/>
      <c r="E265" s="73"/>
      <c r="F265" s="91"/>
    </row>
    <row r="266" ht="15.75" customHeight="1">
      <c r="A266" s="91"/>
      <c r="B266" s="100">
        <v>260.0</v>
      </c>
      <c r="C266" s="71" t="str">
        <f t="shared" si="1"/>
        <v>__Data_260</v>
      </c>
      <c r="D266" s="72"/>
      <c r="E266" s="73"/>
      <c r="F266" s="91"/>
    </row>
    <row r="267" ht="15.75" customHeight="1">
      <c r="A267" s="91"/>
      <c r="B267" s="100">
        <v>261.0</v>
      </c>
      <c r="C267" s="71" t="str">
        <f t="shared" si="1"/>
        <v>__Data_261</v>
      </c>
      <c r="D267" s="72"/>
      <c r="E267" s="73"/>
      <c r="F267" s="91"/>
    </row>
    <row r="268" ht="15.75" customHeight="1">
      <c r="A268" s="91"/>
      <c r="B268" s="100">
        <v>262.0</v>
      </c>
      <c r="C268" s="71" t="str">
        <f t="shared" si="1"/>
        <v>__Data_262</v>
      </c>
      <c r="D268" s="72"/>
      <c r="E268" s="73"/>
      <c r="F268" s="91"/>
    </row>
    <row r="269" ht="15.75" customHeight="1">
      <c r="A269" s="91"/>
      <c r="B269" s="101"/>
      <c r="C269" s="101"/>
      <c r="D269" s="101"/>
      <c r="E269" s="101"/>
      <c r="F269" s="91"/>
    </row>
    <row r="270" ht="15.75" customHeight="1">
      <c r="A270" s="91"/>
      <c r="B270" s="91"/>
      <c r="C270" s="91"/>
      <c r="D270" s="91"/>
      <c r="E270" s="91"/>
      <c r="F270" s="91"/>
    </row>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E7:E268">
      <formula1>Summary!$C$17:$C$37</formula1>
    </dataValidation>
    <dataValidation type="list" allowBlank="1" sqref="D7:D268">
      <formula1>Summary!$B$17:$B$37</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3.0"/>
    <col customWidth="1" min="2" max="2" width="23.29"/>
    <col customWidth="1" min="3" max="3" width="13.43"/>
    <col customWidth="1" hidden="1" min="4" max="5" width="19.86"/>
    <col customWidth="1" min="6" max="6" width="13.43"/>
    <col customWidth="1" min="7" max="7" width="35.86"/>
    <col customWidth="1" min="8" max="8" width="8.71"/>
    <col customWidth="1" min="9" max="9" width="50.14"/>
    <col customWidth="1" min="10" max="10" width="17.29"/>
    <col customWidth="1" min="11" max="11" width="55.86"/>
    <col customWidth="1" min="12" max="12" width="50.86"/>
    <col customWidth="1" min="13" max="13" width="36.43"/>
    <col customWidth="1" min="14" max="15" width="7.43"/>
  </cols>
  <sheetData>
    <row r="1" ht="15.75" customHeight="1">
      <c r="A1" s="2" t="s">
        <v>93</v>
      </c>
      <c r="B1" s="32"/>
      <c r="C1" s="50"/>
      <c r="D1" s="32"/>
      <c r="E1" s="32"/>
      <c r="F1" s="102"/>
      <c r="G1" s="103"/>
      <c r="H1" s="50"/>
      <c r="I1" s="5"/>
      <c r="J1" s="104"/>
      <c r="K1" s="105"/>
      <c r="L1" s="5"/>
      <c r="M1" s="5"/>
      <c r="N1" s="5"/>
      <c r="O1" s="5"/>
    </row>
    <row r="2" ht="15.75" customHeight="1">
      <c r="A2" s="2"/>
      <c r="B2" s="9" t="str">
        <f>Summary!D2</f>
        <v>Saigon Co.op</v>
      </c>
      <c r="C2" s="50"/>
      <c r="D2" s="106"/>
      <c r="E2" s="9"/>
      <c r="F2" s="107"/>
      <c r="G2" s="103"/>
      <c r="H2" s="50"/>
      <c r="I2" s="5"/>
      <c r="J2" s="104"/>
      <c r="K2" s="105"/>
      <c r="L2" s="5"/>
      <c r="M2" s="5"/>
      <c r="N2" s="5"/>
      <c r="O2" s="5"/>
    </row>
    <row r="3" ht="15.75" customHeight="1">
      <c r="A3" s="108"/>
      <c r="B3" s="109" t="s">
        <v>91</v>
      </c>
      <c r="C3" s="110"/>
      <c r="D3" s="111"/>
      <c r="E3" s="111"/>
      <c r="F3" s="112"/>
      <c r="G3" s="103"/>
      <c r="H3" s="50"/>
      <c r="I3" s="113"/>
      <c r="J3" s="114"/>
      <c r="K3" s="115"/>
      <c r="L3" s="103"/>
      <c r="M3" s="103"/>
      <c r="N3" s="32"/>
      <c r="O3" s="32"/>
    </row>
    <row r="4" ht="15.75" customHeight="1">
      <c r="A4" s="108"/>
      <c r="B4" s="25"/>
      <c r="C4" s="30"/>
      <c r="D4" s="26"/>
      <c r="E4" s="26"/>
      <c r="F4" s="116"/>
      <c r="G4" s="31"/>
      <c r="H4" s="117"/>
      <c r="I4" s="31"/>
      <c r="J4" s="30"/>
      <c r="K4" s="118"/>
      <c r="L4" s="31"/>
      <c r="M4" s="31"/>
      <c r="N4" s="32"/>
      <c r="O4" s="32"/>
    </row>
    <row r="5" ht="15.75" customHeight="1">
      <c r="A5" s="108"/>
      <c r="B5" s="119"/>
      <c r="C5" s="50"/>
      <c r="D5" s="32"/>
      <c r="E5" s="32"/>
      <c r="F5" s="102"/>
      <c r="G5" s="120"/>
      <c r="H5" s="52"/>
      <c r="I5" s="103"/>
      <c r="J5" s="50"/>
      <c r="K5" s="115"/>
      <c r="L5" s="103"/>
      <c r="M5" s="103"/>
      <c r="N5" s="32"/>
      <c r="O5" s="32"/>
    </row>
    <row r="6" ht="15.75" customHeight="1">
      <c r="A6" s="121"/>
      <c r="B6" s="122" t="s">
        <v>94</v>
      </c>
      <c r="C6" s="67" t="s">
        <v>54</v>
      </c>
      <c r="D6" s="67" t="s">
        <v>55</v>
      </c>
      <c r="E6" s="67" t="s">
        <v>56</v>
      </c>
      <c r="F6" s="67" t="s">
        <v>57</v>
      </c>
      <c r="G6" s="123" t="s">
        <v>95</v>
      </c>
      <c r="H6" s="124" t="s">
        <v>96</v>
      </c>
      <c r="I6" s="125"/>
      <c r="J6" s="123" t="s">
        <v>97</v>
      </c>
      <c r="K6" s="126" t="s">
        <v>98</v>
      </c>
      <c r="L6" s="126" t="s">
        <v>99</v>
      </c>
      <c r="M6" s="126" t="s">
        <v>58</v>
      </c>
      <c r="N6" s="32"/>
      <c r="O6" s="32"/>
    </row>
    <row r="7" ht="15.75" customHeight="1">
      <c r="A7" s="32"/>
      <c r="B7" s="127" t="s">
        <v>100</v>
      </c>
      <c r="C7" s="128" t="s">
        <v>101</v>
      </c>
      <c r="D7" s="129"/>
      <c r="E7" s="129"/>
      <c r="F7" s="130" t="s">
        <v>20</v>
      </c>
      <c r="G7" s="129" t="s">
        <v>102</v>
      </c>
      <c r="H7" s="131" t="s">
        <v>103</v>
      </c>
      <c r="I7" s="132" t="s">
        <v>104</v>
      </c>
      <c r="J7" s="131"/>
      <c r="K7" s="133"/>
      <c r="L7" s="133"/>
      <c r="M7" s="134"/>
      <c r="N7" s="32"/>
      <c r="O7" s="32"/>
    </row>
    <row r="8" ht="15.75" customHeight="1">
      <c r="A8" s="32"/>
      <c r="B8" s="135"/>
      <c r="C8" s="136"/>
      <c r="D8" s="137"/>
      <c r="E8" s="137"/>
      <c r="F8" s="138" t="s">
        <v>20</v>
      </c>
      <c r="G8" s="137"/>
      <c r="H8" s="139">
        <v>1.0</v>
      </c>
      <c r="I8" s="140" t="s">
        <v>105</v>
      </c>
      <c r="J8" s="139"/>
      <c r="K8" s="141" t="s">
        <v>106</v>
      </c>
      <c r="L8" s="141" t="s">
        <v>106</v>
      </c>
      <c r="M8" s="142"/>
      <c r="N8" s="32"/>
      <c r="O8" s="32"/>
    </row>
    <row r="9" ht="15.75" customHeight="1">
      <c r="A9" s="32"/>
      <c r="B9" s="143"/>
      <c r="C9" s="144"/>
      <c r="D9" s="145"/>
      <c r="E9" s="145"/>
      <c r="F9" s="146" t="s">
        <v>20</v>
      </c>
      <c r="G9" s="145"/>
      <c r="H9" s="147">
        <v>2.0</v>
      </c>
      <c r="I9" s="148" t="s">
        <v>107</v>
      </c>
      <c r="J9" s="147"/>
      <c r="K9" s="149" t="s">
        <v>108</v>
      </c>
      <c r="L9" s="149" t="s">
        <v>108</v>
      </c>
      <c r="M9" s="150"/>
      <c r="N9" s="32"/>
      <c r="O9" s="32"/>
    </row>
    <row r="10" ht="15.75" customHeight="1">
      <c r="A10" s="32"/>
      <c r="B10" s="143"/>
      <c r="C10" s="144"/>
      <c r="D10" s="145"/>
      <c r="E10" s="145"/>
      <c r="F10" s="146" t="s">
        <v>20</v>
      </c>
      <c r="G10" s="151"/>
      <c r="H10" s="147">
        <v>3.0</v>
      </c>
      <c r="I10" s="148" t="s">
        <v>109</v>
      </c>
      <c r="J10" s="147"/>
      <c r="K10" s="149" t="s">
        <v>110</v>
      </c>
      <c r="L10" s="149" t="s">
        <v>110</v>
      </c>
      <c r="M10" s="150"/>
      <c r="N10" s="32"/>
      <c r="O10" s="32"/>
    </row>
    <row r="11" ht="15.75" customHeight="1">
      <c r="A11" s="32"/>
      <c r="B11" s="127" t="s">
        <v>111</v>
      </c>
      <c r="C11" s="128" t="s">
        <v>101</v>
      </c>
      <c r="D11" s="129"/>
      <c r="E11" s="129"/>
      <c r="F11" s="130" t="s">
        <v>20</v>
      </c>
      <c r="G11" s="129" t="s">
        <v>112</v>
      </c>
      <c r="H11" s="131" t="s">
        <v>103</v>
      </c>
      <c r="I11" s="132" t="s">
        <v>113</v>
      </c>
      <c r="J11" s="131"/>
      <c r="K11" s="133"/>
      <c r="L11" s="133"/>
      <c r="M11" s="134"/>
      <c r="N11" s="32"/>
      <c r="O11" s="32"/>
    </row>
    <row r="12" ht="15.75" customHeight="1">
      <c r="A12" s="32"/>
      <c r="B12" s="152"/>
      <c r="C12" s="153"/>
      <c r="D12" s="154"/>
      <c r="E12" s="154"/>
      <c r="F12" s="155" t="s">
        <v>20</v>
      </c>
      <c r="G12" s="154"/>
      <c r="H12" s="156">
        <v>1.0</v>
      </c>
      <c r="I12" s="157" t="s">
        <v>114</v>
      </c>
      <c r="J12" s="156"/>
      <c r="K12" s="158" t="s">
        <v>115</v>
      </c>
      <c r="L12" s="158" t="s">
        <v>115</v>
      </c>
      <c r="M12" s="159"/>
      <c r="N12" s="32"/>
      <c r="O12" s="32"/>
    </row>
    <row r="13" ht="15.75" customHeight="1">
      <c r="A13" s="32"/>
      <c r="B13" s="160"/>
      <c r="C13" s="161"/>
      <c r="D13" s="162"/>
      <c r="E13" s="162"/>
      <c r="F13" s="163" t="s">
        <v>20</v>
      </c>
      <c r="G13" s="162"/>
      <c r="H13" s="164">
        <v>2.0</v>
      </c>
      <c r="I13" s="165" t="s">
        <v>116</v>
      </c>
      <c r="J13" s="164"/>
      <c r="K13" s="166" t="s">
        <v>117</v>
      </c>
      <c r="L13" s="166" t="s">
        <v>117</v>
      </c>
      <c r="M13" s="167"/>
      <c r="N13" s="32"/>
      <c r="O13" s="32"/>
    </row>
    <row r="14" ht="15.75" customHeight="1">
      <c r="A14" s="32"/>
      <c r="B14" s="127" t="s">
        <v>118</v>
      </c>
      <c r="C14" s="128" t="s">
        <v>101</v>
      </c>
      <c r="D14" s="129"/>
      <c r="E14" s="129"/>
      <c r="F14" s="130" t="s">
        <v>21</v>
      </c>
      <c r="G14" s="129" t="s">
        <v>119</v>
      </c>
      <c r="H14" s="131" t="s">
        <v>103</v>
      </c>
      <c r="I14" s="132" t="s">
        <v>120</v>
      </c>
      <c r="J14" s="131"/>
      <c r="K14" s="133"/>
      <c r="L14" s="168"/>
      <c r="M14" s="169"/>
      <c r="N14" s="32"/>
      <c r="O14" s="32"/>
    </row>
    <row r="15" ht="15.75" customHeight="1">
      <c r="A15" s="32"/>
      <c r="B15" s="152"/>
      <c r="C15" s="153"/>
      <c r="D15" s="154"/>
      <c r="E15" s="154"/>
      <c r="F15" s="155" t="s">
        <v>21</v>
      </c>
      <c r="G15" s="154"/>
      <c r="H15" s="156">
        <v>1.0</v>
      </c>
      <c r="I15" s="157" t="s">
        <v>114</v>
      </c>
      <c r="J15" s="156"/>
      <c r="K15" s="158" t="s">
        <v>121</v>
      </c>
      <c r="L15" s="170" t="s">
        <v>122</v>
      </c>
      <c r="M15" s="171"/>
      <c r="N15" s="32"/>
      <c r="O15" s="32"/>
    </row>
    <row r="16" ht="15.75" customHeight="1">
      <c r="A16" s="32"/>
      <c r="B16" s="160"/>
      <c r="C16" s="161"/>
      <c r="D16" s="162"/>
      <c r="E16" s="162"/>
      <c r="F16" s="163" t="s">
        <v>20</v>
      </c>
      <c r="G16" s="162"/>
      <c r="H16" s="164">
        <v>2.0</v>
      </c>
      <c r="I16" s="165" t="s">
        <v>116</v>
      </c>
      <c r="J16" s="164"/>
      <c r="K16" s="166" t="s">
        <v>123</v>
      </c>
      <c r="L16" s="172" t="s">
        <v>124</v>
      </c>
      <c r="M16" s="173"/>
      <c r="N16" s="32"/>
      <c r="O16" s="32"/>
    </row>
    <row r="17" ht="15.75" customHeight="1">
      <c r="A17" s="32"/>
      <c r="B17" s="174" t="s">
        <v>125</v>
      </c>
      <c r="C17" s="175" t="s">
        <v>101</v>
      </c>
      <c r="D17" s="176"/>
      <c r="E17" s="176"/>
      <c r="F17" s="177" t="s">
        <v>21</v>
      </c>
      <c r="G17" s="178" t="s">
        <v>126</v>
      </c>
      <c r="H17" s="179" t="s">
        <v>103</v>
      </c>
      <c r="I17" s="132" t="s">
        <v>104</v>
      </c>
      <c r="J17" s="179"/>
      <c r="K17" s="168"/>
      <c r="L17" s="180"/>
      <c r="M17" s="169"/>
      <c r="N17" s="32"/>
      <c r="O17" s="32"/>
    </row>
    <row r="18" ht="15.75" customHeight="1">
      <c r="A18" s="32"/>
      <c r="B18" s="181"/>
      <c r="C18" s="182"/>
      <c r="D18" s="183"/>
      <c r="E18" s="183"/>
      <c r="F18" s="184" t="s">
        <v>21</v>
      </c>
      <c r="G18" s="185"/>
      <c r="H18" s="186">
        <v>1.0</v>
      </c>
      <c r="I18" s="187" t="s">
        <v>127</v>
      </c>
      <c r="J18" s="186"/>
      <c r="K18" s="188" t="s">
        <v>128</v>
      </c>
      <c r="L18" s="189" t="s">
        <v>129</v>
      </c>
      <c r="M18" s="190"/>
      <c r="N18" s="32"/>
      <c r="O18" s="32"/>
    </row>
    <row r="19" ht="15.75" customHeight="1">
      <c r="A19" s="32"/>
      <c r="B19" s="174" t="s">
        <v>130</v>
      </c>
      <c r="C19" s="175" t="s">
        <v>101</v>
      </c>
      <c r="D19" s="176"/>
      <c r="E19" s="176"/>
      <c r="F19" s="177" t="s">
        <v>20</v>
      </c>
      <c r="G19" s="178" t="s">
        <v>131</v>
      </c>
      <c r="H19" s="179" t="s">
        <v>103</v>
      </c>
      <c r="I19" s="132" t="s">
        <v>104</v>
      </c>
      <c r="J19" s="179"/>
      <c r="K19" s="168"/>
      <c r="L19" s="180"/>
      <c r="M19" s="169"/>
      <c r="N19" s="32"/>
      <c r="O19" s="32"/>
    </row>
    <row r="20">
      <c r="A20" s="32"/>
      <c r="B20" s="181"/>
      <c r="C20" s="182"/>
      <c r="D20" s="183"/>
      <c r="E20" s="183"/>
      <c r="F20" s="184" t="s">
        <v>20</v>
      </c>
      <c r="G20" s="185"/>
      <c r="H20" s="186">
        <v>1.0</v>
      </c>
      <c r="I20" s="187" t="s">
        <v>132</v>
      </c>
      <c r="J20" s="186"/>
      <c r="K20" s="188" t="s">
        <v>133</v>
      </c>
      <c r="L20" s="188" t="s">
        <v>133</v>
      </c>
      <c r="M20" s="190"/>
      <c r="N20" s="32"/>
      <c r="O20" s="32"/>
    </row>
    <row r="21" ht="15.75" customHeight="1">
      <c r="A21" s="32"/>
      <c r="B21" s="191" t="s">
        <v>134</v>
      </c>
      <c r="C21" s="192" t="s">
        <v>101</v>
      </c>
      <c r="D21" s="193"/>
      <c r="E21" s="193"/>
      <c r="F21" s="194" t="s">
        <v>20</v>
      </c>
      <c r="G21" s="193" t="s">
        <v>135</v>
      </c>
      <c r="H21" s="195" t="s">
        <v>103</v>
      </c>
      <c r="I21" s="196" t="s">
        <v>104</v>
      </c>
      <c r="J21" s="195"/>
      <c r="K21" s="197"/>
      <c r="L21" s="197"/>
      <c r="M21" s="198"/>
      <c r="N21" s="32"/>
      <c r="O21" s="32"/>
    </row>
    <row r="22" ht="15.75" customHeight="1">
      <c r="A22" s="32"/>
      <c r="B22" s="199"/>
      <c r="C22" s="200"/>
      <c r="D22" s="201"/>
      <c r="E22" s="201"/>
      <c r="F22" s="202" t="s">
        <v>20</v>
      </c>
      <c r="G22" s="201"/>
      <c r="H22" s="203">
        <v>1.0</v>
      </c>
      <c r="I22" s="204" t="s">
        <v>136</v>
      </c>
      <c r="J22" s="203"/>
      <c r="K22" s="205" t="s">
        <v>137</v>
      </c>
      <c r="L22" s="205" t="s">
        <v>137</v>
      </c>
      <c r="M22" s="206"/>
      <c r="N22" s="32"/>
      <c r="O22" s="32"/>
    </row>
    <row r="23" ht="15.75" customHeight="1">
      <c r="A23" s="32" t="s">
        <v>138</v>
      </c>
      <c r="B23" s="191" t="s">
        <v>139</v>
      </c>
      <c r="C23" s="192" t="s">
        <v>101</v>
      </c>
      <c r="D23" s="193"/>
      <c r="E23" s="193"/>
      <c r="F23" s="194" t="s">
        <v>20</v>
      </c>
      <c r="G23" s="193" t="s">
        <v>140</v>
      </c>
      <c r="H23" s="195" t="s">
        <v>103</v>
      </c>
      <c r="I23" s="196" t="s">
        <v>104</v>
      </c>
      <c r="J23" s="195"/>
      <c r="K23" s="197"/>
      <c r="L23" s="197"/>
      <c r="M23" s="198"/>
      <c r="N23" s="32"/>
      <c r="O23" s="32"/>
    </row>
    <row r="24" ht="15.75" customHeight="1">
      <c r="A24" s="32"/>
      <c r="B24" s="199"/>
      <c r="C24" s="200"/>
      <c r="D24" s="201"/>
      <c r="E24" s="201"/>
      <c r="F24" s="202" t="s">
        <v>20</v>
      </c>
      <c r="G24" s="201"/>
      <c r="H24" s="203">
        <v>1.0</v>
      </c>
      <c r="I24" s="204" t="s">
        <v>141</v>
      </c>
      <c r="J24" s="203"/>
      <c r="K24" s="205" t="s">
        <v>142</v>
      </c>
      <c r="L24" s="205" t="s">
        <v>142</v>
      </c>
      <c r="M24" s="206"/>
      <c r="N24" s="32"/>
      <c r="O24" s="32"/>
    </row>
    <row r="25" ht="15.75" customHeight="1">
      <c r="A25" s="32"/>
      <c r="B25" s="174" t="s">
        <v>143</v>
      </c>
      <c r="C25" s="175" t="s">
        <v>101</v>
      </c>
      <c r="D25" s="176"/>
      <c r="E25" s="176"/>
      <c r="F25" s="177" t="s">
        <v>21</v>
      </c>
      <c r="G25" s="178" t="s">
        <v>144</v>
      </c>
      <c r="H25" s="207" t="s">
        <v>103</v>
      </c>
      <c r="I25" s="132" t="s">
        <v>113</v>
      </c>
      <c r="J25" s="179"/>
      <c r="K25" s="168"/>
      <c r="L25" s="168"/>
      <c r="M25" s="169"/>
      <c r="N25" s="32"/>
      <c r="O25" s="32"/>
    </row>
    <row r="26" ht="15.75" customHeight="1">
      <c r="A26" s="32"/>
      <c r="B26" s="208"/>
      <c r="C26" s="209"/>
      <c r="D26" s="210"/>
      <c r="E26" s="210"/>
      <c r="F26" s="211" t="s">
        <v>20</v>
      </c>
      <c r="G26" s="212"/>
      <c r="H26" s="139">
        <v>1.0</v>
      </c>
      <c r="I26" s="141" t="s">
        <v>145</v>
      </c>
      <c r="J26" s="213"/>
      <c r="K26" s="170" t="s">
        <v>110</v>
      </c>
      <c r="L26" s="170" t="s">
        <v>110</v>
      </c>
      <c r="M26" s="214"/>
      <c r="N26" s="32"/>
      <c r="O26" s="32"/>
    </row>
    <row r="27" ht="15.75" customHeight="1">
      <c r="A27" s="32"/>
      <c r="B27" s="215"/>
      <c r="C27" s="216"/>
      <c r="D27" s="217"/>
      <c r="E27" s="217"/>
      <c r="F27" s="218" t="s">
        <v>21</v>
      </c>
      <c r="G27" s="219"/>
      <c r="H27" s="220">
        <v>2.0</v>
      </c>
      <c r="I27" s="221" t="s">
        <v>146</v>
      </c>
      <c r="J27" s="222"/>
      <c r="K27" s="172" t="s">
        <v>147</v>
      </c>
      <c r="L27" s="172" t="s">
        <v>148</v>
      </c>
      <c r="M27" s="223"/>
      <c r="N27" s="32"/>
      <c r="O27" s="32"/>
    </row>
    <row r="28" ht="15.75" customHeight="1">
      <c r="A28" s="32"/>
      <c r="B28" s="174" t="s">
        <v>149</v>
      </c>
      <c r="C28" s="175" t="s">
        <v>101</v>
      </c>
      <c r="D28" s="176"/>
      <c r="E28" s="176"/>
      <c r="F28" s="177" t="s">
        <v>20</v>
      </c>
      <c r="G28" s="178" t="s">
        <v>150</v>
      </c>
      <c r="H28" s="207" t="s">
        <v>103</v>
      </c>
      <c r="I28" s="132" t="s">
        <v>120</v>
      </c>
      <c r="J28" s="179"/>
      <c r="K28" s="168"/>
      <c r="L28" s="224"/>
      <c r="M28" s="169"/>
      <c r="N28" s="32"/>
      <c r="O28" s="32"/>
    </row>
    <row r="29" ht="15.75" customHeight="1">
      <c r="A29" s="32"/>
      <c r="B29" s="208"/>
      <c r="C29" s="209"/>
      <c r="D29" s="210"/>
      <c r="E29" s="210"/>
      <c r="F29" s="211" t="s">
        <v>20</v>
      </c>
      <c r="G29" s="225"/>
      <c r="H29" s="139">
        <v>1.0</v>
      </c>
      <c r="I29" s="141" t="s">
        <v>145</v>
      </c>
      <c r="J29" s="226"/>
      <c r="K29" s="170" t="s">
        <v>110</v>
      </c>
      <c r="L29" s="170" t="s">
        <v>110</v>
      </c>
      <c r="M29" s="227"/>
      <c r="N29" s="32"/>
      <c r="O29" s="32"/>
    </row>
    <row r="30" ht="15.75" customHeight="1">
      <c r="A30" s="32"/>
      <c r="B30" s="208"/>
      <c r="C30" s="209"/>
      <c r="D30" s="210"/>
      <c r="E30" s="210"/>
      <c r="F30" s="228" t="s">
        <v>20</v>
      </c>
      <c r="G30" s="137"/>
      <c r="H30" s="139">
        <v>2.0</v>
      </c>
      <c r="I30" s="140" t="s">
        <v>151</v>
      </c>
      <c r="J30" s="139" t="s">
        <v>152</v>
      </c>
      <c r="K30" s="229" t="s">
        <v>153</v>
      </c>
      <c r="L30" s="229" t="s">
        <v>153</v>
      </c>
      <c r="M30" s="227"/>
      <c r="N30" s="32"/>
      <c r="O30" s="32"/>
    </row>
    <row r="31" ht="15.75" customHeight="1">
      <c r="A31" s="32"/>
      <c r="B31" s="208"/>
      <c r="C31" s="209"/>
      <c r="D31" s="210"/>
      <c r="E31" s="210"/>
      <c r="F31" s="228" t="s">
        <v>20</v>
      </c>
      <c r="G31" s="137"/>
      <c r="H31" s="139">
        <v>3.0</v>
      </c>
      <c r="I31" s="140" t="s">
        <v>154</v>
      </c>
      <c r="J31" s="230">
        <v>43868.0</v>
      </c>
      <c r="K31" s="229" t="s">
        <v>155</v>
      </c>
      <c r="L31" s="229" t="s">
        <v>155</v>
      </c>
      <c r="M31" s="227"/>
      <c r="N31" s="32"/>
      <c r="O31" s="32"/>
    </row>
    <row r="32" ht="15.75" customHeight="1">
      <c r="A32" s="32"/>
      <c r="B32" s="231"/>
      <c r="C32" s="232"/>
      <c r="D32" s="233"/>
      <c r="E32" s="233"/>
      <c r="F32" s="234" t="s">
        <v>20</v>
      </c>
      <c r="G32" s="235"/>
      <c r="H32" s="236">
        <v>4.0</v>
      </c>
      <c r="I32" s="237" t="s">
        <v>156</v>
      </c>
      <c r="J32" s="236"/>
      <c r="K32" s="238" t="s">
        <v>157</v>
      </c>
      <c r="L32" s="238" t="s">
        <v>157</v>
      </c>
      <c r="M32" s="239"/>
      <c r="N32" s="32"/>
      <c r="O32" s="32"/>
    </row>
    <row r="33" ht="32.25" customHeight="1">
      <c r="A33" s="32"/>
      <c r="B33" s="174" t="s">
        <v>158</v>
      </c>
      <c r="C33" s="175" t="s">
        <v>101</v>
      </c>
      <c r="D33" s="176"/>
      <c r="E33" s="176"/>
      <c r="F33" s="177" t="s">
        <v>20</v>
      </c>
      <c r="G33" s="240" t="s">
        <v>159</v>
      </c>
      <c r="H33" s="241" t="s">
        <v>103</v>
      </c>
      <c r="I33" s="242" t="s">
        <v>104</v>
      </c>
      <c r="J33" s="207"/>
      <c r="K33" s="168"/>
      <c r="L33" s="243"/>
      <c r="M33" s="244"/>
      <c r="N33" s="32"/>
      <c r="O33" s="32"/>
    </row>
    <row r="34" ht="15.75" customHeight="1">
      <c r="A34" s="32"/>
      <c r="B34" s="245"/>
      <c r="C34" s="246"/>
      <c r="D34" s="247"/>
      <c r="E34" s="247"/>
      <c r="F34" s="248" t="s">
        <v>20</v>
      </c>
      <c r="G34" s="137"/>
      <c r="H34" s="139">
        <v>1.0</v>
      </c>
      <c r="I34" s="141" t="s">
        <v>145</v>
      </c>
      <c r="J34" s="226"/>
      <c r="K34" s="170" t="s">
        <v>110</v>
      </c>
      <c r="L34" s="170" t="s">
        <v>110</v>
      </c>
      <c r="M34" s="227"/>
      <c r="N34" s="32"/>
      <c r="O34" s="32"/>
    </row>
    <row r="35" ht="15.75" customHeight="1">
      <c r="A35" s="32"/>
      <c r="B35" s="245"/>
      <c r="C35" s="246"/>
      <c r="D35" s="247"/>
      <c r="E35" s="247"/>
      <c r="F35" s="248" t="s">
        <v>20</v>
      </c>
      <c r="G35" s="137"/>
      <c r="H35" s="139">
        <v>2.0</v>
      </c>
      <c r="I35" s="140" t="s">
        <v>151</v>
      </c>
      <c r="J35" s="139"/>
      <c r="K35" s="229" t="s">
        <v>153</v>
      </c>
      <c r="L35" s="229" t="s">
        <v>153</v>
      </c>
      <c r="M35" s="227"/>
      <c r="N35" s="32"/>
      <c r="O35" s="32"/>
    </row>
    <row r="36" ht="15.75" customHeight="1">
      <c r="A36" s="32"/>
      <c r="B36" s="245"/>
      <c r="C36" s="246"/>
      <c r="D36" s="247"/>
      <c r="E36" s="247"/>
      <c r="F36" s="248" t="s">
        <v>20</v>
      </c>
      <c r="G36" s="137"/>
      <c r="H36" s="139">
        <v>3.0</v>
      </c>
      <c r="I36" s="140" t="s">
        <v>154</v>
      </c>
      <c r="J36" s="139"/>
      <c r="K36" s="229" t="s">
        <v>155</v>
      </c>
      <c r="L36" s="229" t="s">
        <v>155</v>
      </c>
      <c r="M36" s="227"/>
      <c r="N36" s="32"/>
      <c r="O36" s="32"/>
    </row>
    <row r="37" ht="15.75" customHeight="1">
      <c r="A37" s="32"/>
      <c r="B37" s="208"/>
      <c r="C37" s="209"/>
      <c r="D37" s="210"/>
      <c r="E37" s="210"/>
      <c r="F37" s="248" t="s">
        <v>20</v>
      </c>
      <c r="G37" s="249"/>
      <c r="H37" s="236">
        <v>4.0</v>
      </c>
      <c r="I37" s="237" t="s">
        <v>156</v>
      </c>
      <c r="J37" s="236"/>
      <c r="K37" s="238" t="s">
        <v>157</v>
      </c>
      <c r="L37" s="238" t="s">
        <v>157</v>
      </c>
      <c r="M37" s="214"/>
      <c r="N37" s="32"/>
      <c r="O37" s="32"/>
    </row>
    <row r="38" ht="15.75" customHeight="1">
      <c r="A38" s="32"/>
      <c r="B38" s="215"/>
      <c r="C38" s="216"/>
      <c r="D38" s="217"/>
      <c r="E38" s="217"/>
      <c r="F38" s="218" t="s">
        <v>20</v>
      </c>
      <c r="G38" s="219"/>
      <c r="H38" s="222">
        <v>5.0</v>
      </c>
      <c r="I38" s="250" t="s">
        <v>160</v>
      </c>
      <c r="J38" s="251"/>
      <c r="K38" s="170" t="s">
        <v>161</v>
      </c>
      <c r="L38" s="170" t="s">
        <v>161</v>
      </c>
      <c r="M38" s="223"/>
      <c r="N38" s="32"/>
      <c r="O38" s="32"/>
    </row>
    <row r="39" ht="15.75" customHeight="1">
      <c r="A39" s="32"/>
      <c r="B39" s="174" t="s">
        <v>162</v>
      </c>
      <c r="C39" s="175" t="s">
        <v>101</v>
      </c>
      <c r="D39" s="176"/>
      <c r="E39" s="176"/>
      <c r="F39" s="177" t="s">
        <v>21</v>
      </c>
      <c r="G39" s="178" t="s">
        <v>163</v>
      </c>
      <c r="H39" s="179" t="s">
        <v>103</v>
      </c>
      <c r="I39" s="242" t="s">
        <v>164</v>
      </c>
      <c r="J39" s="179"/>
      <c r="K39" s="168"/>
      <c r="L39" s="243"/>
      <c r="M39" s="244"/>
      <c r="N39" s="32"/>
      <c r="O39" s="32"/>
    </row>
    <row r="40" ht="15.75" customHeight="1">
      <c r="A40" s="252"/>
      <c r="B40" s="245"/>
      <c r="C40" s="253"/>
      <c r="D40" s="254"/>
      <c r="E40" s="254"/>
      <c r="F40" s="255" t="s">
        <v>20</v>
      </c>
      <c r="G40" s="254"/>
      <c r="H40" s="256">
        <v>1.0</v>
      </c>
      <c r="I40" s="141" t="s">
        <v>145</v>
      </c>
      <c r="J40" s="256"/>
      <c r="K40" s="170" t="s">
        <v>110</v>
      </c>
      <c r="L40" s="170" t="s">
        <v>110</v>
      </c>
      <c r="M40" s="257"/>
      <c r="N40" s="32"/>
      <c r="O40" s="32"/>
    </row>
    <row r="41" ht="15.75" customHeight="1">
      <c r="A41" s="258"/>
      <c r="B41" s="215"/>
      <c r="C41" s="144"/>
      <c r="D41" s="145"/>
      <c r="E41" s="145"/>
      <c r="F41" s="146" t="s">
        <v>21</v>
      </c>
      <c r="G41" s="145"/>
      <c r="H41" s="147">
        <v>2.0</v>
      </c>
      <c r="I41" s="148" t="s">
        <v>165</v>
      </c>
      <c r="J41" s="147"/>
      <c r="K41" s="149" t="s">
        <v>166</v>
      </c>
      <c r="L41" s="149" t="s">
        <v>167</v>
      </c>
      <c r="M41" s="259"/>
      <c r="N41" s="32"/>
      <c r="O41" s="32"/>
    </row>
    <row r="42" ht="15.75" customHeight="1">
      <c r="A42" s="32"/>
      <c r="B42" s="174" t="s">
        <v>168</v>
      </c>
      <c r="C42" s="175" t="s">
        <v>101</v>
      </c>
      <c r="D42" s="176"/>
      <c r="E42" s="176"/>
      <c r="F42" s="177" t="s">
        <v>20</v>
      </c>
      <c r="G42" s="178" t="s">
        <v>169</v>
      </c>
      <c r="H42" s="179" t="s">
        <v>103</v>
      </c>
      <c r="I42" s="242" t="s">
        <v>104</v>
      </c>
      <c r="J42" s="179"/>
      <c r="K42" s="168"/>
      <c r="L42" s="168"/>
      <c r="M42" s="244"/>
      <c r="N42" s="32"/>
      <c r="O42" s="32"/>
    </row>
    <row r="43" ht="15.75" customHeight="1">
      <c r="A43" s="32"/>
      <c r="B43" s="208"/>
      <c r="C43" s="209"/>
      <c r="D43" s="210"/>
      <c r="E43" s="210"/>
      <c r="F43" s="184" t="s">
        <v>20</v>
      </c>
      <c r="G43" s="185"/>
      <c r="H43" s="225">
        <v>1.0</v>
      </c>
      <c r="I43" s="141" t="s">
        <v>145</v>
      </c>
      <c r="J43" s="256"/>
      <c r="K43" s="170" t="s">
        <v>110</v>
      </c>
      <c r="L43" s="170" t="s">
        <v>110</v>
      </c>
      <c r="M43" s="214"/>
      <c r="N43" s="32"/>
      <c r="O43" s="32"/>
    </row>
    <row r="44" ht="15.75" customHeight="1">
      <c r="A44" s="32"/>
      <c r="B44" s="215"/>
      <c r="C44" s="216"/>
      <c r="D44" s="217"/>
      <c r="E44" s="217"/>
      <c r="F44" s="218" t="s">
        <v>20</v>
      </c>
      <c r="G44" s="219"/>
      <c r="H44" s="222">
        <v>2.0</v>
      </c>
      <c r="I44" s="260" t="s">
        <v>170</v>
      </c>
      <c r="J44" s="222"/>
      <c r="K44" s="172" t="s">
        <v>171</v>
      </c>
      <c r="L44" s="172" t="s">
        <v>171</v>
      </c>
      <c r="M44" s="223"/>
      <c r="N44" s="32"/>
      <c r="O44" s="32"/>
    </row>
    <row r="45" ht="15.75" customHeight="1">
      <c r="A45" s="32"/>
      <c r="B45" s="174" t="s">
        <v>172</v>
      </c>
      <c r="C45" s="175" t="s">
        <v>101</v>
      </c>
      <c r="D45" s="176"/>
      <c r="E45" s="176"/>
      <c r="F45" s="177" t="s">
        <v>20</v>
      </c>
      <c r="G45" s="178" t="s">
        <v>169</v>
      </c>
      <c r="H45" s="179" t="s">
        <v>103</v>
      </c>
      <c r="I45" s="242" t="s">
        <v>104</v>
      </c>
      <c r="J45" s="179"/>
      <c r="K45" s="168"/>
      <c r="L45" s="168"/>
      <c r="M45" s="244"/>
      <c r="N45" s="32"/>
      <c r="O45" s="32"/>
    </row>
    <row r="46" ht="15.75" customHeight="1">
      <c r="A46" s="32"/>
      <c r="B46" s="208"/>
      <c r="C46" s="209"/>
      <c r="D46" s="210"/>
      <c r="E46" s="210"/>
      <c r="F46" s="184" t="s">
        <v>20</v>
      </c>
      <c r="G46" s="185"/>
      <c r="H46" s="225">
        <v>1.0</v>
      </c>
      <c r="I46" s="141" t="s">
        <v>145</v>
      </c>
      <c r="J46" s="256"/>
      <c r="K46" s="170" t="s">
        <v>110</v>
      </c>
      <c r="L46" s="170" t="s">
        <v>110</v>
      </c>
      <c r="M46" s="214"/>
      <c r="N46" s="32"/>
      <c r="O46" s="32"/>
    </row>
    <row r="47" ht="15.75" customHeight="1">
      <c r="A47" s="32"/>
      <c r="B47" s="215"/>
      <c r="C47" s="216"/>
      <c r="D47" s="217"/>
      <c r="E47" s="217"/>
      <c r="F47" s="218" t="s">
        <v>20</v>
      </c>
      <c r="G47" s="219"/>
      <c r="H47" s="222">
        <v>2.0</v>
      </c>
      <c r="I47" s="260" t="s">
        <v>173</v>
      </c>
      <c r="J47" s="222"/>
      <c r="K47" s="172" t="s">
        <v>171</v>
      </c>
      <c r="L47" s="172" t="s">
        <v>171</v>
      </c>
      <c r="M47" s="223"/>
      <c r="N47" s="32"/>
      <c r="O47" s="32"/>
    </row>
    <row r="48" ht="15.75" customHeight="1">
      <c r="A48" s="32"/>
      <c r="B48" s="174" t="s">
        <v>174</v>
      </c>
      <c r="C48" s="175" t="s">
        <v>101</v>
      </c>
      <c r="D48" s="176"/>
      <c r="E48" s="176"/>
      <c r="F48" s="177" t="s">
        <v>20</v>
      </c>
      <c r="G48" s="178" t="s">
        <v>175</v>
      </c>
      <c r="H48" s="179" t="s">
        <v>103</v>
      </c>
      <c r="I48" s="261" t="s">
        <v>176</v>
      </c>
      <c r="J48" s="179"/>
      <c r="K48" s="168"/>
      <c r="L48" s="243"/>
      <c r="M48" s="244"/>
      <c r="N48" s="32"/>
      <c r="O48" s="32"/>
    </row>
    <row r="49" ht="15.75" customHeight="1">
      <c r="A49" s="32"/>
      <c r="B49" s="208"/>
      <c r="C49" s="209"/>
      <c r="D49" s="210"/>
      <c r="E49" s="210"/>
      <c r="F49" s="211" t="s">
        <v>20</v>
      </c>
      <c r="G49" s="262"/>
      <c r="H49" s="251">
        <v>1.0</v>
      </c>
      <c r="I49" s="250" t="s">
        <v>175</v>
      </c>
      <c r="J49" s="251"/>
      <c r="K49" s="170" t="s">
        <v>177</v>
      </c>
      <c r="L49" s="170" t="s">
        <v>177</v>
      </c>
      <c r="M49" s="214"/>
      <c r="N49" s="32"/>
      <c r="O49" s="32"/>
    </row>
    <row r="50" ht="15.75" customHeight="1">
      <c r="A50" s="32"/>
      <c r="B50" s="191" t="s">
        <v>178</v>
      </c>
      <c r="C50" s="192" t="s">
        <v>101</v>
      </c>
      <c r="D50" s="193"/>
      <c r="E50" s="193"/>
      <c r="F50" s="194" t="s">
        <v>20</v>
      </c>
      <c r="G50" s="193" t="s">
        <v>179</v>
      </c>
      <c r="H50" s="179" t="s">
        <v>103</v>
      </c>
      <c r="I50" s="261" t="s">
        <v>180</v>
      </c>
      <c r="J50" s="195"/>
      <c r="K50" s="197"/>
      <c r="L50" s="263"/>
      <c r="M50" s="264"/>
      <c r="N50" s="32"/>
      <c r="O50" s="32"/>
    </row>
    <row r="51" ht="15.75" customHeight="1">
      <c r="A51" s="32"/>
      <c r="B51" s="265"/>
      <c r="C51" s="266"/>
      <c r="D51" s="267"/>
      <c r="E51" s="267"/>
      <c r="F51" s="268" t="s">
        <v>20</v>
      </c>
      <c r="G51" s="269"/>
      <c r="H51" s="269">
        <v>1.0</v>
      </c>
      <c r="I51" s="270" t="s">
        <v>181</v>
      </c>
      <c r="J51" s="269"/>
      <c r="K51" s="271" t="s">
        <v>182</v>
      </c>
      <c r="L51" s="271" t="s">
        <v>183</v>
      </c>
      <c r="M51" s="272"/>
      <c r="N51" s="32"/>
      <c r="O51" s="32"/>
    </row>
    <row r="52" ht="15.75" customHeight="1">
      <c r="A52" s="32"/>
      <c r="B52" s="265"/>
      <c r="C52" s="266"/>
      <c r="D52" s="267"/>
      <c r="E52" s="267"/>
      <c r="F52" s="268" t="s">
        <v>20</v>
      </c>
      <c r="G52" s="267"/>
      <c r="H52" s="269">
        <v>2.0</v>
      </c>
      <c r="I52" s="270" t="s">
        <v>184</v>
      </c>
      <c r="J52" s="269"/>
      <c r="K52" s="271" t="s">
        <v>185</v>
      </c>
      <c r="L52" s="271" t="s">
        <v>186</v>
      </c>
      <c r="M52" s="272"/>
      <c r="N52" s="32"/>
      <c r="O52" s="32"/>
    </row>
    <row r="53" ht="15.75" customHeight="1">
      <c r="A53" s="32"/>
      <c r="B53" s="265"/>
      <c r="C53" s="266"/>
      <c r="D53" s="267"/>
      <c r="E53" s="267"/>
      <c r="F53" s="268" t="s">
        <v>20</v>
      </c>
      <c r="G53" s="267"/>
      <c r="H53" s="269">
        <v>3.0</v>
      </c>
      <c r="I53" s="270" t="s">
        <v>187</v>
      </c>
      <c r="J53" s="269"/>
      <c r="K53" s="271" t="s">
        <v>188</v>
      </c>
      <c r="L53" s="271" t="s">
        <v>189</v>
      </c>
      <c r="M53" s="272"/>
      <c r="N53" s="32"/>
      <c r="O53" s="32"/>
    </row>
    <row r="54" ht="15.75" customHeight="1">
      <c r="A54" s="32"/>
      <c r="B54" s="265"/>
      <c r="C54" s="266"/>
      <c r="D54" s="267"/>
      <c r="E54" s="267"/>
      <c r="F54" s="268" t="s">
        <v>20</v>
      </c>
      <c r="G54" s="267"/>
      <c r="H54" s="269">
        <v>4.0</v>
      </c>
      <c r="I54" s="270" t="s">
        <v>190</v>
      </c>
      <c r="J54" s="269"/>
      <c r="K54" s="271" t="s">
        <v>191</v>
      </c>
      <c r="L54" s="271" t="s">
        <v>192</v>
      </c>
      <c r="M54" s="272"/>
      <c r="N54" s="32"/>
      <c r="O54" s="32"/>
    </row>
    <row r="55" ht="15.75" customHeight="1">
      <c r="A55" s="32"/>
      <c r="B55" s="199"/>
      <c r="C55" s="200"/>
      <c r="D55" s="201"/>
      <c r="E55" s="201"/>
      <c r="F55" s="202" t="s">
        <v>20</v>
      </c>
      <c r="G55" s="201"/>
      <c r="H55" s="203">
        <v>5.0</v>
      </c>
      <c r="I55" s="273" t="s">
        <v>193</v>
      </c>
      <c r="J55" s="203"/>
      <c r="K55" s="205" t="s">
        <v>194</v>
      </c>
      <c r="L55" s="205" t="s">
        <v>195</v>
      </c>
      <c r="M55" s="206"/>
      <c r="N55" s="32"/>
      <c r="O55" s="32"/>
    </row>
    <row r="56" ht="15.75" customHeight="1">
      <c r="A56" s="32"/>
      <c r="B56" s="191" t="s">
        <v>196</v>
      </c>
      <c r="C56" s="192" t="s">
        <v>101</v>
      </c>
      <c r="D56" s="193"/>
      <c r="E56" s="193"/>
      <c r="F56" s="194" t="s">
        <v>21</v>
      </c>
      <c r="G56" s="249" t="s">
        <v>197</v>
      </c>
      <c r="H56" s="179" t="s">
        <v>103</v>
      </c>
      <c r="I56" s="261" t="s">
        <v>176</v>
      </c>
      <c r="J56" s="274"/>
      <c r="K56" s="275"/>
      <c r="L56" s="276"/>
      <c r="M56" s="227"/>
      <c r="N56" s="32"/>
      <c r="O56" s="32"/>
    </row>
    <row r="57" ht="15.75" customHeight="1">
      <c r="A57" s="32"/>
      <c r="B57" s="208"/>
      <c r="C57" s="209"/>
      <c r="D57" s="210"/>
      <c r="E57" s="210"/>
      <c r="F57" s="211" t="s">
        <v>20</v>
      </c>
      <c r="G57" s="262"/>
      <c r="H57" s="251">
        <v>1.0</v>
      </c>
      <c r="I57" s="250" t="s">
        <v>198</v>
      </c>
      <c r="J57" s="251"/>
      <c r="K57" s="277" t="s">
        <v>199</v>
      </c>
      <c r="L57" s="277" t="s">
        <v>199</v>
      </c>
      <c r="M57" s="278"/>
      <c r="N57" s="32"/>
      <c r="O57" s="32"/>
    </row>
    <row r="58" ht="15.75" customHeight="1">
      <c r="A58" s="32"/>
      <c r="B58" s="215"/>
      <c r="C58" s="216"/>
      <c r="D58" s="217"/>
      <c r="E58" s="217"/>
      <c r="F58" s="218" t="s">
        <v>21</v>
      </c>
      <c r="G58" s="219"/>
      <c r="H58" s="222">
        <v>2.0</v>
      </c>
      <c r="I58" s="279" t="s">
        <v>200</v>
      </c>
      <c r="J58" s="222"/>
      <c r="K58" s="172" t="s">
        <v>201</v>
      </c>
      <c r="L58" s="172" t="s">
        <v>202</v>
      </c>
      <c r="M58" s="223"/>
      <c r="N58" s="32"/>
      <c r="O58" s="32"/>
    </row>
    <row r="59" ht="15.75" customHeight="1">
      <c r="A59" s="32"/>
      <c r="B59" s="174" t="s">
        <v>203</v>
      </c>
      <c r="C59" s="175" t="s">
        <v>101</v>
      </c>
      <c r="D59" s="176"/>
      <c r="E59" s="176"/>
      <c r="F59" s="177" t="s">
        <v>20</v>
      </c>
      <c r="G59" s="185" t="s">
        <v>204</v>
      </c>
      <c r="H59" s="274" t="s">
        <v>103</v>
      </c>
      <c r="I59" s="261" t="s">
        <v>176</v>
      </c>
      <c r="J59" s="274"/>
      <c r="K59" s="275"/>
      <c r="L59" s="276"/>
      <c r="M59" s="244"/>
      <c r="N59" s="32"/>
      <c r="O59" s="32"/>
    </row>
    <row r="60" ht="15.75" customHeight="1">
      <c r="A60" s="32"/>
      <c r="B60" s="208"/>
      <c r="C60" s="209"/>
      <c r="D60" s="210"/>
      <c r="E60" s="210"/>
      <c r="F60" s="228" t="s">
        <v>20</v>
      </c>
      <c r="G60" s="137"/>
      <c r="H60" s="226">
        <v>1.0</v>
      </c>
      <c r="I60" s="280" t="s">
        <v>205</v>
      </c>
      <c r="J60" s="251"/>
      <c r="K60" s="277" t="s">
        <v>206</v>
      </c>
      <c r="L60" s="277" t="s">
        <v>206</v>
      </c>
      <c r="M60" s="278"/>
      <c r="N60" s="32"/>
      <c r="O60" s="32"/>
    </row>
    <row r="61" ht="15.75" customHeight="1">
      <c r="A61" s="32"/>
      <c r="B61" s="231"/>
      <c r="C61" s="232"/>
      <c r="D61" s="233"/>
      <c r="E61" s="233"/>
      <c r="F61" s="281" t="s">
        <v>20</v>
      </c>
      <c r="G61" s="137"/>
      <c r="H61" s="226">
        <v>2.0</v>
      </c>
      <c r="I61" s="280" t="s">
        <v>207</v>
      </c>
      <c r="J61" s="236"/>
      <c r="K61" s="277" t="s">
        <v>208</v>
      </c>
      <c r="L61" s="277" t="s">
        <v>208</v>
      </c>
      <c r="M61" s="282"/>
      <c r="N61" s="32"/>
      <c r="O61" s="32"/>
    </row>
    <row r="62" ht="15.75" customHeight="1">
      <c r="A62" s="32"/>
      <c r="B62" s="231"/>
      <c r="C62" s="232"/>
      <c r="D62" s="233"/>
      <c r="E62" s="233"/>
      <c r="F62" s="234" t="s">
        <v>20</v>
      </c>
      <c r="G62" s="185"/>
      <c r="H62" s="236">
        <v>3.0</v>
      </c>
      <c r="I62" s="279" t="s">
        <v>209</v>
      </c>
      <c r="J62" s="222"/>
      <c r="K62" s="283" t="s">
        <v>210</v>
      </c>
      <c r="L62" s="283" t="s">
        <v>210</v>
      </c>
      <c r="M62" s="223"/>
      <c r="N62" s="32"/>
      <c r="O62" s="32"/>
    </row>
    <row r="63" ht="15.75" customHeight="1">
      <c r="A63" s="32"/>
      <c r="B63" s="191" t="s">
        <v>211</v>
      </c>
      <c r="C63" s="192" t="s">
        <v>101</v>
      </c>
      <c r="D63" s="193"/>
      <c r="E63" s="193"/>
      <c r="F63" s="194" t="s">
        <v>21</v>
      </c>
      <c r="G63" s="178" t="s">
        <v>212</v>
      </c>
      <c r="H63" s="179" t="s">
        <v>103</v>
      </c>
      <c r="I63" s="261" t="s">
        <v>213</v>
      </c>
      <c r="J63" s="274"/>
      <c r="K63" s="275"/>
      <c r="L63" s="275"/>
      <c r="M63" s="227"/>
      <c r="N63" s="32"/>
      <c r="O63" s="32"/>
    </row>
    <row r="64" ht="15.75" customHeight="1">
      <c r="A64" s="32"/>
      <c r="B64" s="208"/>
      <c r="C64" s="209"/>
      <c r="D64" s="210"/>
      <c r="E64" s="210"/>
      <c r="F64" s="211" t="s">
        <v>20</v>
      </c>
      <c r="G64" s="262"/>
      <c r="H64" s="251">
        <v>1.0</v>
      </c>
      <c r="I64" s="250" t="s">
        <v>198</v>
      </c>
      <c r="J64" s="251"/>
      <c r="K64" s="277" t="s">
        <v>199</v>
      </c>
      <c r="L64" s="277" t="s">
        <v>199</v>
      </c>
      <c r="M64" s="278"/>
      <c r="N64" s="32"/>
      <c r="O64" s="32"/>
    </row>
    <row r="65" ht="15.75" customHeight="1">
      <c r="A65" s="32"/>
      <c r="B65" s="215"/>
      <c r="C65" s="216"/>
      <c r="D65" s="217"/>
      <c r="E65" s="217"/>
      <c r="F65" s="218" t="s">
        <v>21</v>
      </c>
      <c r="G65" s="219"/>
      <c r="H65" s="222">
        <v>2.0</v>
      </c>
      <c r="I65" s="279" t="s">
        <v>200</v>
      </c>
      <c r="J65" s="222"/>
      <c r="K65" s="172" t="s">
        <v>214</v>
      </c>
      <c r="L65" s="172" t="s">
        <v>214</v>
      </c>
      <c r="M65" s="223"/>
      <c r="N65" s="32"/>
      <c r="O65" s="32"/>
    </row>
    <row r="66" ht="15.75" customHeight="1">
      <c r="A66" s="32"/>
      <c r="B66" s="174" t="s">
        <v>215</v>
      </c>
      <c r="C66" s="175" t="s">
        <v>101</v>
      </c>
      <c r="D66" s="176"/>
      <c r="E66" s="176"/>
      <c r="F66" s="177" t="s">
        <v>20</v>
      </c>
      <c r="G66" s="240" t="s">
        <v>216</v>
      </c>
      <c r="H66" s="179" t="s">
        <v>103</v>
      </c>
      <c r="I66" s="261" t="s">
        <v>213</v>
      </c>
      <c r="J66" s="179"/>
      <c r="K66" s="168"/>
      <c r="L66" s="284"/>
      <c r="M66" s="244"/>
      <c r="N66" s="32"/>
      <c r="O66" s="32"/>
    </row>
    <row r="67" ht="15.75" customHeight="1">
      <c r="A67" s="32"/>
      <c r="B67" s="208"/>
      <c r="C67" s="209"/>
      <c r="D67" s="210"/>
      <c r="E67" s="210"/>
      <c r="F67" s="228" t="s">
        <v>20</v>
      </c>
      <c r="G67" s="137"/>
      <c r="H67" s="226">
        <v>1.0</v>
      </c>
      <c r="I67" s="280" t="s">
        <v>217</v>
      </c>
      <c r="J67" s="251"/>
      <c r="K67" s="277" t="s">
        <v>218</v>
      </c>
      <c r="L67" s="277" t="s">
        <v>218</v>
      </c>
      <c r="M67" s="278"/>
      <c r="N67" s="32"/>
      <c r="O67" s="32"/>
    </row>
    <row r="68" ht="15.75" customHeight="1">
      <c r="A68" s="32"/>
      <c r="B68" s="231"/>
      <c r="C68" s="232"/>
      <c r="D68" s="233"/>
      <c r="E68" s="233"/>
      <c r="F68" s="281" t="s">
        <v>20</v>
      </c>
      <c r="G68" s="137"/>
      <c r="H68" s="226">
        <v>2.0</v>
      </c>
      <c r="I68" s="280" t="s">
        <v>219</v>
      </c>
      <c r="J68" s="236"/>
      <c r="K68" s="277" t="s">
        <v>220</v>
      </c>
      <c r="L68" s="277" t="s">
        <v>220</v>
      </c>
      <c r="M68" s="282"/>
      <c r="N68" s="32"/>
      <c r="O68" s="32"/>
    </row>
    <row r="69" ht="15.75" customHeight="1">
      <c r="A69" s="32"/>
      <c r="B69" s="215"/>
      <c r="C69" s="216"/>
      <c r="D69" s="217"/>
      <c r="E69" s="217"/>
      <c r="F69" s="218" t="s">
        <v>20</v>
      </c>
      <c r="G69" s="285"/>
      <c r="H69" s="222">
        <v>3.0</v>
      </c>
      <c r="I69" s="279" t="s">
        <v>221</v>
      </c>
      <c r="J69" s="222"/>
      <c r="K69" s="283" t="s">
        <v>222</v>
      </c>
      <c r="L69" s="283" t="s">
        <v>222</v>
      </c>
      <c r="M69" s="223"/>
      <c r="N69" s="32"/>
      <c r="O69" s="32"/>
    </row>
    <row r="70" ht="15.75" customHeight="1">
      <c r="A70" s="32"/>
      <c r="B70" s="191" t="s">
        <v>223</v>
      </c>
      <c r="C70" s="192" t="s">
        <v>101</v>
      </c>
      <c r="D70" s="193"/>
      <c r="E70" s="193"/>
      <c r="F70" s="194" t="s">
        <v>21</v>
      </c>
      <c r="G70" s="178" t="s">
        <v>224</v>
      </c>
      <c r="H70" s="179" t="s">
        <v>103</v>
      </c>
      <c r="I70" s="261" t="s">
        <v>213</v>
      </c>
      <c r="J70" s="274"/>
      <c r="K70" s="275"/>
      <c r="L70" s="275"/>
      <c r="M70" s="227"/>
      <c r="N70" s="32"/>
      <c r="O70" s="32"/>
    </row>
    <row r="71" ht="15.75" customHeight="1">
      <c r="A71" s="32"/>
      <c r="B71" s="208"/>
      <c r="C71" s="209"/>
      <c r="D71" s="210"/>
      <c r="E71" s="210"/>
      <c r="F71" s="211" t="s">
        <v>20</v>
      </c>
      <c r="G71" s="262"/>
      <c r="H71" s="251">
        <v>1.0</v>
      </c>
      <c r="I71" s="250" t="s">
        <v>198</v>
      </c>
      <c r="J71" s="251"/>
      <c r="K71" s="277" t="s">
        <v>199</v>
      </c>
      <c r="L71" s="277" t="s">
        <v>225</v>
      </c>
      <c r="M71" s="278"/>
      <c r="N71" s="32"/>
      <c r="O71" s="32"/>
    </row>
    <row r="72" ht="15.75" customHeight="1">
      <c r="A72" s="32"/>
      <c r="B72" s="215"/>
      <c r="C72" s="216"/>
      <c r="D72" s="217"/>
      <c r="E72" s="217"/>
      <c r="F72" s="218" t="s">
        <v>21</v>
      </c>
      <c r="G72" s="219"/>
      <c r="H72" s="222">
        <v>2.0</v>
      </c>
      <c r="I72" s="279" t="s">
        <v>200</v>
      </c>
      <c r="J72" s="222"/>
      <c r="K72" s="172" t="s">
        <v>226</v>
      </c>
      <c r="L72" s="172" t="s">
        <v>227</v>
      </c>
      <c r="M72" s="223"/>
      <c r="N72" s="32"/>
      <c r="O72" s="32"/>
    </row>
    <row r="73" ht="15.75" customHeight="1">
      <c r="A73" s="32"/>
      <c r="B73" s="286" t="s">
        <v>228</v>
      </c>
      <c r="C73" s="253" t="s">
        <v>101</v>
      </c>
      <c r="D73" s="254"/>
      <c r="E73" s="254"/>
      <c r="F73" s="255" t="s">
        <v>21</v>
      </c>
      <c r="G73" s="254" t="s">
        <v>229</v>
      </c>
      <c r="H73" s="256" t="s">
        <v>103</v>
      </c>
      <c r="I73" s="261" t="s">
        <v>213</v>
      </c>
      <c r="J73" s="256"/>
      <c r="K73" s="287"/>
      <c r="L73" s="288"/>
      <c r="M73" s="257"/>
      <c r="N73" s="32"/>
      <c r="O73" s="32"/>
    </row>
    <row r="74" ht="15.75" customHeight="1">
      <c r="A74" s="32"/>
      <c r="B74" s="286"/>
      <c r="C74" s="253"/>
      <c r="D74" s="254"/>
      <c r="E74" s="254"/>
      <c r="F74" s="255" t="s">
        <v>20</v>
      </c>
      <c r="G74" s="254"/>
      <c r="H74" s="256">
        <v>1.0</v>
      </c>
      <c r="I74" s="254" t="s">
        <v>230</v>
      </c>
      <c r="J74" s="256">
        <v>1000000.0</v>
      </c>
      <c r="K74" s="287" t="s">
        <v>231</v>
      </c>
      <c r="L74" s="287" t="s">
        <v>231</v>
      </c>
      <c r="M74" s="257"/>
      <c r="N74" s="32"/>
      <c r="O74" s="32"/>
    </row>
    <row r="75" ht="15.75" customHeight="1">
      <c r="A75" s="32"/>
      <c r="B75" s="286"/>
      <c r="C75" s="253"/>
      <c r="D75" s="254"/>
      <c r="E75" s="254"/>
      <c r="F75" s="255" t="s">
        <v>20</v>
      </c>
      <c r="G75" s="254"/>
      <c r="H75" s="256">
        <v>2.0</v>
      </c>
      <c r="I75" s="254" t="s">
        <v>232</v>
      </c>
      <c r="J75" s="256">
        <v>0.0</v>
      </c>
      <c r="K75" s="287" t="s">
        <v>231</v>
      </c>
      <c r="L75" s="287" t="s">
        <v>231</v>
      </c>
      <c r="M75" s="257"/>
      <c r="N75" s="32"/>
      <c r="O75" s="32"/>
    </row>
    <row r="76" ht="15.75" customHeight="1">
      <c r="A76" s="32"/>
      <c r="B76" s="286"/>
      <c r="C76" s="253"/>
      <c r="D76" s="254"/>
      <c r="E76" s="254"/>
      <c r="F76" s="255" t="s">
        <v>21</v>
      </c>
      <c r="G76" s="254"/>
      <c r="H76" s="256">
        <v>3.0</v>
      </c>
      <c r="I76" s="254" t="s">
        <v>233</v>
      </c>
      <c r="J76" s="256">
        <v>-100000.0</v>
      </c>
      <c r="K76" s="287" t="s">
        <v>234</v>
      </c>
      <c r="L76" s="287" t="s">
        <v>234</v>
      </c>
      <c r="M76" s="257"/>
      <c r="N76" s="32"/>
      <c r="O76" s="32"/>
    </row>
    <row r="77" ht="15.75" customHeight="1">
      <c r="A77" s="32"/>
      <c r="B77" s="286"/>
      <c r="C77" s="253"/>
      <c r="D77" s="254"/>
      <c r="E77" s="254"/>
      <c r="F77" s="255" t="s">
        <v>20</v>
      </c>
      <c r="G77" s="254"/>
      <c r="H77" s="256">
        <v>4.0</v>
      </c>
      <c r="I77" s="254" t="s">
        <v>235</v>
      </c>
      <c r="J77" s="256" t="s">
        <v>236</v>
      </c>
      <c r="K77" s="287" t="s">
        <v>234</v>
      </c>
      <c r="L77" s="287" t="s">
        <v>231</v>
      </c>
      <c r="M77" s="257"/>
      <c r="N77" s="32"/>
      <c r="O77" s="32"/>
    </row>
    <row r="78" ht="15.75" customHeight="1">
      <c r="A78" s="32"/>
      <c r="B78" s="135"/>
      <c r="C78" s="136"/>
      <c r="D78" s="137"/>
      <c r="E78" s="137"/>
      <c r="F78" s="138" t="s">
        <v>20</v>
      </c>
      <c r="G78" s="137"/>
      <c r="H78" s="139">
        <v>5.0</v>
      </c>
      <c r="I78" s="140" t="s">
        <v>237</v>
      </c>
      <c r="J78" s="139" t="s">
        <v>238</v>
      </c>
      <c r="K78" s="287" t="s">
        <v>234</v>
      </c>
      <c r="L78" s="287" t="s">
        <v>234</v>
      </c>
      <c r="M78" s="289"/>
      <c r="N78" s="32"/>
      <c r="O78" s="32"/>
    </row>
    <row r="79" ht="15.75" customHeight="1">
      <c r="A79" s="32"/>
      <c r="B79" s="143"/>
      <c r="C79" s="144"/>
      <c r="D79" s="145"/>
      <c r="E79" s="145"/>
      <c r="F79" s="146" t="s">
        <v>20</v>
      </c>
      <c r="G79" s="145"/>
      <c r="H79" s="147">
        <v>6.0</v>
      </c>
      <c r="I79" s="148" t="s">
        <v>239</v>
      </c>
      <c r="J79" s="147" t="s">
        <v>240</v>
      </c>
      <c r="K79" s="149" t="s">
        <v>234</v>
      </c>
      <c r="L79" s="149" t="s">
        <v>234</v>
      </c>
      <c r="M79" s="259"/>
      <c r="N79" s="32"/>
      <c r="O79" s="32"/>
    </row>
    <row r="80" ht="15.75" customHeight="1">
      <c r="A80" s="32"/>
      <c r="B80" s="174" t="s">
        <v>241</v>
      </c>
      <c r="C80" s="175" t="s">
        <v>101</v>
      </c>
      <c r="D80" s="176"/>
      <c r="E80" s="176"/>
      <c r="F80" s="177" t="s">
        <v>20</v>
      </c>
      <c r="G80" s="240" t="s">
        <v>242</v>
      </c>
      <c r="H80" s="179" t="s">
        <v>103</v>
      </c>
      <c r="I80" s="261" t="s">
        <v>213</v>
      </c>
      <c r="J80" s="179"/>
      <c r="K80" s="168"/>
      <c r="L80" s="284"/>
      <c r="M80" s="244"/>
      <c r="N80" s="32"/>
      <c r="O80" s="32"/>
    </row>
    <row r="81" ht="15.75" customHeight="1">
      <c r="A81" s="32"/>
      <c r="B81" s="208"/>
      <c r="C81" s="209"/>
      <c r="D81" s="210"/>
      <c r="E81" s="210"/>
      <c r="F81" s="228" t="s">
        <v>20</v>
      </c>
      <c r="G81" s="137"/>
      <c r="H81" s="226">
        <v>1.0</v>
      </c>
      <c r="I81" s="280" t="s">
        <v>243</v>
      </c>
      <c r="J81" s="251"/>
      <c r="K81" s="277" t="s">
        <v>218</v>
      </c>
      <c r="L81" s="141" t="s">
        <v>218</v>
      </c>
      <c r="M81" s="278"/>
      <c r="N81" s="32"/>
      <c r="O81" s="32"/>
    </row>
    <row r="82" ht="15.75" customHeight="1">
      <c r="A82" s="32"/>
      <c r="B82" s="231"/>
      <c r="C82" s="232"/>
      <c r="D82" s="233"/>
      <c r="E82" s="233"/>
      <c r="F82" s="281" t="s">
        <v>20</v>
      </c>
      <c r="G82" s="137"/>
      <c r="H82" s="226">
        <v>2.0</v>
      </c>
      <c r="I82" s="280" t="s">
        <v>244</v>
      </c>
      <c r="J82" s="236"/>
      <c r="K82" s="277" t="s">
        <v>220</v>
      </c>
      <c r="L82" s="141" t="s">
        <v>220</v>
      </c>
      <c r="M82" s="282"/>
      <c r="N82" s="32"/>
      <c r="O82" s="32"/>
    </row>
    <row r="83" ht="15.75" customHeight="1">
      <c r="A83" s="32"/>
      <c r="B83" s="215"/>
      <c r="C83" s="216"/>
      <c r="D83" s="217"/>
      <c r="E83" s="217"/>
      <c r="F83" s="218" t="s">
        <v>20</v>
      </c>
      <c r="G83" s="285"/>
      <c r="H83" s="222">
        <v>3.0</v>
      </c>
      <c r="I83" s="279" t="s">
        <v>245</v>
      </c>
      <c r="J83" s="222"/>
      <c r="K83" s="283" t="s">
        <v>222</v>
      </c>
      <c r="L83" s="290" t="s">
        <v>246</v>
      </c>
      <c r="M83" s="223"/>
      <c r="N83" s="32"/>
      <c r="O83" s="32"/>
    </row>
    <row r="84" ht="15.75" customHeight="1">
      <c r="A84" s="32"/>
      <c r="B84" s="191" t="s">
        <v>247</v>
      </c>
      <c r="C84" s="192" t="s">
        <v>101</v>
      </c>
      <c r="D84" s="193"/>
      <c r="E84" s="193"/>
      <c r="F84" s="194" t="s">
        <v>21</v>
      </c>
      <c r="G84" s="178" t="s">
        <v>248</v>
      </c>
      <c r="H84" s="179" t="s">
        <v>103</v>
      </c>
      <c r="I84" s="261" t="s">
        <v>213</v>
      </c>
      <c r="J84" s="274"/>
      <c r="K84" s="275"/>
      <c r="L84" s="276"/>
      <c r="M84" s="227"/>
      <c r="N84" s="32"/>
      <c r="O84" s="32"/>
    </row>
    <row r="85" ht="15.75" customHeight="1">
      <c r="A85" s="32"/>
      <c r="B85" s="208"/>
      <c r="C85" s="209"/>
      <c r="D85" s="210"/>
      <c r="E85" s="210"/>
      <c r="F85" s="211" t="s">
        <v>21</v>
      </c>
      <c r="G85" s="262"/>
      <c r="H85" s="251">
        <v>1.0</v>
      </c>
      <c r="I85" s="250" t="s">
        <v>198</v>
      </c>
      <c r="J85" s="251"/>
      <c r="K85" s="277" t="s">
        <v>199</v>
      </c>
      <c r="L85" s="141" t="s">
        <v>225</v>
      </c>
      <c r="M85" s="278"/>
      <c r="N85" s="32"/>
      <c r="O85" s="32"/>
    </row>
    <row r="86" ht="15.75" customHeight="1">
      <c r="A86" s="32"/>
      <c r="B86" s="215"/>
      <c r="C86" s="216"/>
      <c r="D86" s="217"/>
      <c r="E86" s="217"/>
      <c r="F86" s="218" t="s">
        <v>20</v>
      </c>
      <c r="G86" s="219"/>
      <c r="H86" s="222">
        <v>2.0</v>
      </c>
      <c r="I86" s="279" t="s">
        <v>200</v>
      </c>
      <c r="J86" s="222"/>
      <c r="K86" s="172" t="s">
        <v>249</v>
      </c>
      <c r="L86" s="291" t="s">
        <v>249</v>
      </c>
      <c r="M86" s="223"/>
      <c r="N86" s="32"/>
      <c r="O86" s="32"/>
    </row>
    <row r="87" ht="15.75" customHeight="1">
      <c r="A87" s="32"/>
      <c r="B87" s="286" t="s">
        <v>250</v>
      </c>
      <c r="C87" s="253" t="s">
        <v>101</v>
      </c>
      <c r="D87" s="254"/>
      <c r="E87" s="254"/>
      <c r="F87" s="255" t="s">
        <v>21</v>
      </c>
      <c r="G87" s="254" t="s">
        <v>251</v>
      </c>
      <c r="H87" s="256" t="s">
        <v>103</v>
      </c>
      <c r="I87" s="261" t="s">
        <v>213</v>
      </c>
      <c r="J87" s="256"/>
      <c r="K87" s="287"/>
      <c r="L87" s="288"/>
      <c r="M87" s="257"/>
      <c r="N87" s="32"/>
      <c r="O87" s="32"/>
    </row>
    <row r="88" ht="15.75" customHeight="1">
      <c r="A88" s="32"/>
      <c r="B88" s="286"/>
      <c r="C88" s="253"/>
      <c r="D88" s="254"/>
      <c r="E88" s="254"/>
      <c r="F88" s="255" t="s">
        <v>20</v>
      </c>
      <c r="G88" s="254"/>
      <c r="H88" s="256">
        <v>1.0</v>
      </c>
      <c r="I88" s="254" t="s">
        <v>230</v>
      </c>
      <c r="J88" s="256">
        <v>1000000.0</v>
      </c>
      <c r="K88" s="287" t="s">
        <v>231</v>
      </c>
      <c r="L88" s="287" t="s">
        <v>231</v>
      </c>
      <c r="M88" s="257"/>
      <c r="N88" s="32"/>
      <c r="O88" s="32"/>
    </row>
    <row r="89" ht="15.75" customHeight="1">
      <c r="A89" s="32"/>
      <c r="B89" s="286"/>
      <c r="C89" s="253"/>
      <c r="D89" s="254"/>
      <c r="E89" s="254"/>
      <c r="F89" s="255" t="s">
        <v>20</v>
      </c>
      <c r="G89" s="254"/>
      <c r="H89" s="256">
        <v>2.0</v>
      </c>
      <c r="I89" s="254" t="s">
        <v>232</v>
      </c>
      <c r="J89" s="256">
        <v>0.0</v>
      </c>
      <c r="K89" s="287" t="s">
        <v>231</v>
      </c>
      <c r="L89" s="287" t="s">
        <v>231</v>
      </c>
      <c r="M89" s="257"/>
      <c r="N89" s="32"/>
      <c r="O89" s="32"/>
    </row>
    <row r="90" ht="15.75" customHeight="1">
      <c r="A90" s="32"/>
      <c r="B90" s="286"/>
      <c r="C90" s="253"/>
      <c r="D90" s="254"/>
      <c r="E90" s="254"/>
      <c r="F90" s="255" t="s">
        <v>21</v>
      </c>
      <c r="G90" s="254"/>
      <c r="H90" s="256">
        <v>3.0</v>
      </c>
      <c r="I90" s="254" t="s">
        <v>233</v>
      </c>
      <c r="J90" s="256">
        <v>-100000.0</v>
      </c>
      <c r="K90" s="287" t="s">
        <v>234</v>
      </c>
      <c r="L90" s="287" t="s">
        <v>234</v>
      </c>
      <c r="M90" s="257"/>
      <c r="N90" s="32"/>
      <c r="O90" s="32"/>
    </row>
    <row r="91" ht="15.75" customHeight="1">
      <c r="A91" s="32"/>
      <c r="B91" s="286"/>
      <c r="C91" s="253"/>
      <c r="D91" s="254"/>
      <c r="E91" s="254"/>
      <c r="F91" s="255" t="s">
        <v>20</v>
      </c>
      <c r="G91" s="254"/>
      <c r="H91" s="256">
        <v>4.0</v>
      </c>
      <c r="I91" s="254" t="s">
        <v>235</v>
      </c>
      <c r="J91" s="256" t="s">
        <v>236</v>
      </c>
      <c r="K91" s="287" t="s">
        <v>234</v>
      </c>
      <c r="L91" s="287" t="s">
        <v>231</v>
      </c>
      <c r="M91" s="257"/>
      <c r="N91" s="32"/>
      <c r="O91" s="32"/>
    </row>
    <row r="92" ht="15.75" customHeight="1">
      <c r="A92" s="32"/>
      <c r="B92" s="135"/>
      <c r="C92" s="136"/>
      <c r="D92" s="137"/>
      <c r="E92" s="137"/>
      <c r="F92" s="138" t="s">
        <v>20</v>
      </c>
      <c r="G92" s="137"/>
      <c r="H92" s="139">
        <v>5.0</v>
      </c>
      <c r="I92" s="140" t="s">
        <v>237</v>
      </c>
      <c r="J92" s="139" t="s">
        <v>238</v>
      </c>
      <c r="K92" s="287" t="s">
        <v>234</v>
      </c>
      <c r="L92" s="287" t="s">
        <v>234</v>
      </c>
      <c r="M92" s="289"/>
      <c r="N92" s="32"/>
      <c r="O92" s="32"/>
    </row>
    <row r="93" ht="15.75" customHeight="1">
      <c r="A93" s="32"/>
      <c r="B93" s="143"/>
      <c r="C93" s="144"/>
      <c r="D93" s="145"/>
      <c r="E93" s="145"/>
      <c r="F93" s="146" t="s">
        <v>20</v>
      </c>
      <c r="G93" s="145"/>
      <c r="H93" s="147">
        <v>6.0</v>
      </c>
      <c r="I93" s="148" t="s">
        <v>239</v>
      </c>
      <c r="J93" s="147" t="s">
        <v>240</v>
      </c>
      <c r="K93" s="149" t="s">
        <v>234</v>
      </c>
      <c r="L93" s="149" t="s">
        <v>234</v>
      </c>
      <c r="M93" s="259"/>
      <c r="N93" s="32"/>
      <c r="O93" s="32"/>
    </row>
    <row r="94" ht="15.75" customHeight="1">
      <c r="A94" s="32"/>
      <c r="B94" s="174" t="s">
        <v>252</v>
      </c>
      <c r="C94" s="175" t="s">
        <v>101</v>
      </c>
      <c r="D94" s="176"/>
      <c r="E94" s="176"/>
      <c r="F94" s="177" t="s">
        <v>20</v>
      </c>
      <c r="G94" s="240" t="s">
        <v>253</v>
      </c>
      <c r="H94" s="179" t="s">
        <v>103</v>
      </c>
      <c r="I94" s="261" t="s">
        <v>213</v>
      </c>
      <c r="J94" s="179"/>
      <c r="K94" s="168"/>
      <c r="L94" s="284"/>
      <c r="M94" s="244"/>
      <c r="N94" s="32"/>
      <c r="O94" s="32"/>
    </row>
    <row r="95" ht="15.75" customHeight="1">
      <c r="A95" s="32"/>
      <c r="B95" s="208"/>
      <c r="C95" s="209"/>
      <c r="D95" s="210"/>
      <c r="E95" s="210"/>
      <c r="F95" s="228" t="s">
        <v>20</v>
      </c>
      <c r="G95" s="137"/>
      <c r="H95" s="226">
        <v>1.0</v>
      </c>
      <c r="I95" s="280" t="s">
        <v>254</v>
      </c>
      <c r="J95" s="251"/>
      <c r="K95" s="277" t="s">
        <v>218</v>
      </c>
      <c r="L95" s="141" t="s">
        <v>218</v>
      </c>
      <c r="M95" s="278"/>
      <c r="N95" s="32"/>
      <c r="O95" s="32"/>
    </row>
    <row r="96" ht="15.75" customHeight="1">
      <c r="A96" s="32"/>
      <c r="B96" s="231"/>
      <c r="C96" s="232"/>
      <c r="D96" s="233"/>
      <c r="E96" s="233"/>
      <c r="F96" s="281" t="s">
        <v>20</v>
      </c>
      <c r="G96" s="137"/>
      <c r="H96" s="226">
        <v>2.0</v>
      </c>
      <c r="I96" s="280" t="s">
        <v>255</v>
      </c>
      <c r="J96" s="236"/>
      <c r="K96" s="277" t="s">
        <v>220</v>
      </c>
      <c r="L96" s="141" t="s">
        <v>220</v>
      </c>
      <c r="M96" s="282"/>
      <c r="N96" s="32"/>
      <c r="O96" s="32"/>
    </row>
    <row r="97" ht="15.75" customHeight="1">
      <c r="A97" s="32"/>
      <c r="B97" s="215"/>
      <c r="C97" s="216"/>
      <c r="D97" s="217"/>
      <c r="E97" s="217"/>
      <c r="F97" s="218" t="s">
        <v>20</v>
      </c>
      <c r="G97" s="285"/>
      <c r="H97" s="222">
        <v>3.0</v>
      </c>
      <c r="I97" s="279" t="s">
        <v>256</v>
      </c>
      <c r="J97" s="222"/>
      <c r="K97" s="283" t="s">
        <v>222</v>
      </c>
      <c r="L97" s="290" t="s">
        <v>246</v>
      </c>
      <c r="M97" s="223"/>
      <c r="N97" s="32"/>
      <c r="O97" s="32"/>
    </row>
    <row r="98" ht="15.75" customHeight="1">
      <c r="A98" s="32"/>
      <c r="B98" s="174" t="s">
        <v>257</v>
      </c>
      <c r="C98" s="175" t="s">
        <v>101</v>
      </c>
      <c r="D98" s="176"/>
      <c r="E98" s="176"/>
      <c r="F98" s="177" t="s">
        <v>20</v>
      </c>
      <c r="G98" s="178" t="s">
        <v>258</v>
      </c>
      <c r="H98" s="179" t="s">
        <v>103</v>
      </c>
      <c r="I98" s="261" t="s">
        <v>213</v>
      </c>
      <c r="J98" s="179"/>
      <c r="K98" s="168"/>
      <c r="L98" s="292"/>
      <c r="M98" s="227"/>
      <c r="N98" s="32"/>
      <c r="O98" s="32"/>
    </row>
    <row r="99" ht="15.75" customHeight="1">
      <c r="A99" s="32"/>
      <c r="B99" s="245"/>
      <c r="C99" s="246"/>
      <c r="D99" s="247"/>
      <c r="E99" s="247"/>
      <c r="F99" s="293" t="s">
        <v>20</v>
      </c>
      <c r="G99" s="274"/>
      <c r="H99" s="274">
        <v>1.0</v>
      </c>
      <c r="I99" s="294" t="s">
        <v>259</v>
      </c>
      <c r="J99" s="274"/>
      <c r="K99" s="275" t="s">
        <v>260</v>
      </c>
      <c r="L99" s="275" t="s">
        <v>260</v>
      </c>
      <c r="M99" s="227"/>
      <c r="N99" s="32"/>
      <c r="O99" s="32"/>
    </row>
    <row r="100" ht="15.75" customHeight="1">
      <c r="A100" s="32"/>
      <c r="B100" s="208"/>
      <c r="C100" s="209"/>
      <c r="D100" s="210"/>
      <c r="E100" s="210"/>
      <c r="F100" s="293" t="s">
        <v>20</v>
      </c>
      <c r="G100" s="251"/>
      <c r="H100" s="251">
        <v>2.0</v>
      </c>
      <c r="I100" s="294" t="s">
        <v>261</v>
      </c>
      <c r="J100" s="251"/>
      <c r="K100" s="170" t="s">
        <v>262</v>
      </c>
      <c r="L100" s="170" t="s">
        <v>262</v>
      </c>
      <c r="M100" s="214"/>
      <c r="N100" s="32"/>
      <c r="O100" s="32"/>
    </row>
    <row r="101" ht="15.75" customHeight="1">
      <c r="A101" s="32"/>
      <c r="B101" s="231"/>
      <c r="C101" s="232"/>
      <c r="D101" s="233"/>
      <c r="E101" s="233"/>
      <c r="F101" s="293" t="s">
        <v>20</v>
      </c>
      <c r="G101" s="235"/>
      <c r="H101" s="236">
        <v>3.0</v>
      </c>
      <c r="I101" s="294" t="s">
        <v>263</v>
      </c>
      <c r="J101" s="236"/>
      <c r="K101" s="238" t="s">
        <v>264</v>
      </c>
      <c r="L101" s="238" t="s">
        <v>264</v>
      </c>
      <c r="M101" s="239"/>
      <c r="N101" s="32"/>
      <c r="O101" s="32"/>
    </row>
    <row r="102" ht="15.75" customHeight="1">
      <c r="A102" s="32"/>
      <c r="B102" s="231"/>
      <c r="C102" s="232"/>
      <c r="D102" s="233"/>
      <c r="E102" s="233"/>
      <c r="F102" s="293" t="s">
        <v>20</v>
      </c>
      <c r="G102" s="235"/>
      <c r="H102" s="236">
        <v>4.0</v>
      </c>
      <c r="I102" s="294" t="s">
        <v>265</v>
      </c>
      <c r="J102" s="236"/>
      <c r="K102" s="238" t="s">
        <v>266</v>
      </c>
      <c r="L102" s="238" t="s">
        <v>266</v>
      </c>
      <c r="M102" s="239"/>
      <c r="N102" s="32"/>
      <c r="O102" s="32"/>
    </row>
    <row r="103" ht="15.75" customHeight="1">
      <c r="A103" s="32"/>
      <c r="B103" s="231"/>
      <c r="C103" s="232"/>
      <c r="D103" s="233"/>
      <c r="E103" s="233"/>
      <c r="F103" s="293" t="s">
        <v>20</v>
      </c>
      <c r="G103" s="235"/>
      <c r="H103" s="236">
        <v>5.0</v>
      </c>
      <c r="I103" s="294" t="s">
        <v>267</v>
      </c>
      <c r="J103" s="236"/>
      <c r="K103" s="238" t="s">
        <v>268</v>
      </c>
      <c r="L103" s="238" t="s">
        <v>268</v>
      </c>
      <c r="M103" s="239"/>
      <c r="N103" s="32"/>
      <c r="O103" s="32"/>
    </row>
    <row r="104" ht="15.75" customHeight="1">
      <c r="A104" s="32"/>
      <c r="B104" s="215"/>
      <c r="C104" s="216"/>
      <c r="D104" s="217"/>
      <c r="E104" s="217"/>
      <c r="F104" s="218" t="s">
        <v>20</v>
      </c>
      <c r="G104" s="219"/>
      <c r="H104" s="222">
        <v>6.0</v>
      </c>
      <c r="I104" s="295" t="s">
        <v>269</v>
      </c>
      <c r="J104" s="222"/>
      <c r="K104" s="172" t="s">
        <v>270</v>
      </c>
      <c r="L104" s="172" t="s">
        <v>270</v>
      </c>
      <c r="M104" s="239"/>
      <c r="N104" s="32"/>
      <c r="O104" s="32"/>
    </row>
    <row r="105" ht="15.75" customHeight="1">
      <c r="A105" s="32"/>
      <c r="B105" s="174" t="s">
        <v>271</v>
      </c>
      <c r="C105" s="175" t="s">
        <v>101</v>
      </c>
      <c r="D105" s="176"/>
      <c r="E105" s="176"/>
      <c r="F105" s="177" t="s">
        <v>21</v>
      </c>
      <c r="G105" s="178" t="s">
        <v>272</v>
      </c>
      <c r="H105" s="179" t="s">
        <v>103</v>
      </c>
      <c r="I105" s="261" t="s">
        <v>273</v>
      </c>
      <c r="J105" s="179"/>
      <c r="K105" s="168"/>
      <c r="L105" s="243"/>
      <c r="M105" s="244"/>
      <c r="N105" s="32"/>
      <c r="O105" s="32"/>
    </row>
    <row r="106" ht="15.75" customHeight="1">
      <c r="A106" s="32"/>
      <c r="B106" s="245"/>
      <c r="C106" s="246"/>
      <c r="D106" s="247"/>
      <c r="E106" s="247"/>
      <c r="F106" s="246" t="s">
        <v>20</v>
      </c>
      <c r="G106" s="249"/>
      <c r="H106" s="274">
        <v>1.0</v>
      </c>
      <c r="I106" s="254" t="s">
        <v>274</v>
      </c>
      <c r="J106" s="256">
        <v>15.0</v>
      </c>
      <c r="K106" s="287" t="s">
        <v>231</v>
      </c>
      <c r="L106" s="292"/>
      <c r="M106" s="227"/>
      <c r="N106" s="32"/>
      <c r="O106" s="32"/>
    </row>
    <row r="107" ht="15.75" customHeight="1">
      <c r="A107" s="32"/>
      <c r="B107" s="245"/>
      <c r="C107" s="246"/>
      <c r="D107" s="247"/>
      <c r="E107" s="247"/>
      <c r="F107" s="246" t="s">
        <v>20</v>
      </c>
      <c r="G107" s="249"/>
      <c r="H107" s="274">
        <v>2.0</v>
      </c>
      <c r="I107" s="254" t="s">
        <v>275</v>
      </c>
      <c r="J107" s="256">
        <v>0.0</v>
      </c>
      <c r="K107" s="287" t="s">
        <v>231</v>
      </c>
      <c r="L107" s="292"/>
      <c r="M107" s="227"/>
      <c r="N107" s="32"/>
      <c r="O107" s="32"/>
    </row>
    <row r="108" ht="15.75" customHeight="1">
      <c r="A108" s="32"/>
      <c r="B108" s="245"/>
      <c r="C108" s="246"/>
      <c r="D108" s="247"/>
      <c r="E108" s="247"/>
      <c r="F108" s="246" t="s">
        <v>20</v>
      </c>
      <c r="G108" s="249"/>
      <c r="H108" s="274">
        <v>3.0</v>
      </c>
      <c r="I108" s="254" t="s">
        <v>276</v>
      </c>
      <c r="J108" s="256">
        <v>-100000.0</v>
      </c>
      <c r="K108" s="287" t="s">
        <v>234</v>
      </c>
      <c r="L108" s="292"/>
      <c r="M108" s="227"/>
      <c r="N108" s="32"/>
      <c r="O108" s="32"/>
    </row>
    <row r="109" ht="15.75" customHeight="1">
      <c r="A109" s="32"/>
      <c r="B109" s="245"/>
      <c r="C109" s="246"/>
      <c r="D109" s="247"/>
      <c r="E109" s="247"/>
      <c r="F109" s="246" t="s">
        <v>21</v>
      </c>
      <c r="G109" s="249"/>
      <c r="H109" s="274">
        <v>4.0</v>
      </c>
      <c r="I109" s="254" t="s">
        <v>235</v>
      </c>
      <c r="J109" s="256" t="s">
        <v>236</v>
      </c>
      <c r="K109" s="287" t="s">
        <v>234</v>
      </c>
      <c r="L109" s="292"/>
      <c r="M109" s="227"/>
      <c r="N109" s="32"/>
      <c r="O109" s="32"/>
    </row>
    <row r="110" ht="15.75" customHeight="1">
      <c r="A110" s="32"/>
      <c r="B110" s="208"/>
      <c r="C110" s="209"/>
      <c r="D110" s="210"/>
      <c r="E110" s="210"/>
      <c r="F110" s="209" t="s">
        <v>20</v>
      </c>
      <c r="G110" s="262"/>
      <c r="H110" s="251">
        <v>5.0</v>
      </c>
      <c r="I110" s="140" t="s">
        <v>237</v>
      </c>
      <c r="J110" s="139" t="s">
        <v>238</v>
      </c>
      <c r="K110" s="287" t="s">
        <v>234</v>
      </c>
      <c r="L110" s="296"/>
      <c r="M110" s="214"/>
      <c r="N110" s="32"/>
      <c r="O110" s="32"/>
    </row>
    <row r="111" ht="15.75" customHeight="1">
      <c r="A111" s="32"/>
      <c r="B111" s="231"/>
      <c r="C111" s="232"/>
      <c r="D111" s="233"/>
      <c r="E111" s="233"/>
      <c r="F111" s="232" t="s">
        <v>20</v>
      </c>
      <c r="G111" s="235"/>
      <c r="H111" s="236">
        <v>6.0</v>
      </c>
      <c r="I111" s="148" t="s">
        <v>239</v>
      </c>
      <c r="J111" s="147" t="s">
        <v>240</v>
      </c>
      <c r="K111" s="149" t="s">
        <v>234</v>
      </c>
      <c r="L111" s="297"/>
      <c r="M111" s="239"/>
      <c r="N111" s="32"/>
      <c r="O111" s="32"/>
    </row>
    <row r="112" ht="15.75" customHeight="1">
      <c r="A112" s="32"/>
      <c r="B112" s="174" t="s">
        <v>277</v>
      </c>
      <c r="C112" s="175" t="s">
        <v>101</v>
      </c>
      <c r="D112" s="176"/>
      <c r="E112" s="176"/>
      <c r="F112" s="177" t="s">
        <v>20</v>
      </c>
      <c r="G112" s="178" t="s">
        <v>278</v>
      </c>
      <c r="H112" s="179" t="s">
        <v>103</v>
      </c>
      <c r="I112" s="261" t="s">
        <v>273</v>
      </c>
      <c r="J112" s="179"/>
      <c r="K112" s="168"/>
      <c r="L112" s="243"/>
      <c r="M112" s="244"/>
      <c r="N112" s="32"/>
      <c r="O112" s="32"/>
    </row>
    <row r="113" ht="15.75" customHeight="1">
      <c r="A113" s="32"/>
      <c r="B113" s="208"/>
      <c r="C113" s="209"/>
      <c r="D113" s="210"/>
      <c r="E113" s="210"/>
      <c r="F113" s="209" t="s">
        <v>20</v>
      </c>
      <c r="G113" s="262"/>
      <c r="H113" s="251">
        <v>1.0</v>
      </c>
      <c r="I113" s="280" t="s">
        <v>279</v>
      </c>
      <c r="J113" s="251"/>
      <c r="K113" s="277" t="s">
        <v>280</v>
      </c>
      <c r="L113" s="141" t="s">
        <v>218</v>
      </c>
      <c r="M113" s="214"/>
      <c r="N113" s="32"/>
      <c r="O113" s="32"/>
    </row>
    <row r="114" ht="15.75" customHeight="1">
      <c r="A114" s="32"/>
      <c r="B114" s="208"/>
      <c r="C114" s="209"/>
      <c r="D114" s="210"/>
      <c r="E114" s="210"/>
      <c r="F114" s="209" t="s">
        <v>20</v>
      </c>
      <c r="G114" s="262"/>
      <c r="H114" s="251">
        <v>2.0</v>
      </c>
      <c r="I114" s="280" t="s">
        <v>281</v>
      </c>
      <c r="J114" s="236"/>
      <c r="K114" s="277" t="s">
        <v>282</v>
      </c>
      <c r="L114" s="141" t="s">
        <v>220</v>
      </c>
      <c r="M114" s="214" t="s">
        <v>283</v>
      </c>
      <c r="N114" s="32"/>
      <c r="O114" s="32"/>
    </row>
    <row r="115" ht="15.75" customHeight="1">
      <c r="A115" s="32"/>
      <c r="B115" s="208"/>
      <c r="C115" s="209"/>
      <c r="D115" s="210"/>
      <c r="E115" s="210"/>
      <c r="F115" s="209" t="s">
        <v>20</v>
      </c>
      <c r="G115" s="262"/>
      <c r="H115" s="251">
        <v>3.0</v>
      </c>
      <c r="I115" s="279" t="s">
        <v>284</v>
      </c>
      <c r="J115" s="222"/>
      <c r="K115" s="283" t="s">
        <v>285</v>
      </c>
      <c r="L115" s="290" t="s">
        <v>246</v>
      </c>
      <c r="M115" s="214" t="s">
        <v>283</v>
      </c>
      <c r="N115" s="32"/>
      <c r="O115" s="32"/>
    </row>
    <row r="116" ht="15.75" customHeight="1">
      <c r="A116" s="32"/>
      <c r="B116" s="174" t="s">
        <v>286</v>
      </c>
      <c r="C116" s="175" t="s">
        <v>101</v>
      </c>
      <c r="D116" s="176"/>
      <c r="E116" s="176"/>
      <c r="F116" s="177" t="s">
        <v>21</v>
      </c>
      <c r="G116" s="178" t="s">
        <v>287</v>
      </c>
      <c r="H116" s="179" t="s">
        <v>103</v>
      </c>
      <c r="I116" s="261" t="s">
        <v>273</v>
      </c>
      <c r="J116" s="179"/>
      <c r="K116" s="168"/>
      <c r="L116" s="243"/>
      <c r="M116" s="244"/>
      <c r="N116" s="32"/>
      <c r="O116" s="32"/>
    </row>
    <row r="117" ht="15.75" customHeight="1">
      <c r="A117" s="32"/>
      <c r="B117" s="208"/>
      <c r="C117" s="209"/>
      <c r="D117" s="210"/>
      <c r="E117" s="210"/>
      <c r="F117" s="209" t="s">
        <v>20</v>
      </c>
      <c r="G117" s="262"/>
      <c r="H117" s="251">
        <v>1.0</v>
      </c>
      <c r="I117" s="250" t="s">
        <v>288</v>
      </c>
      <c r="J117" s="251"/>
      <c r="K117" s="287" t="s">
        <v>231</v>
      </c>
      <c r="L117" s="287" t="s">
        <v>231</v>
      </c>
      <c r="M117" s="214"/>
      <c r="N117" s="32"/>
      <c r="O117" s="32"/>
    </row>
    <row r="118" ht="15.75" customHeight="1">
      <c r="A118" s="32"/>
      <c r="B118" s="208"/>
      <c r="C118" s="209"/>
      <c r="D118" s="210"/>
      <c r="E118" s="210"/>
      <c r="F118" s="209" t="s">
        <v>20</v>
      </c>
      <c r="G118" s="262"/>
      <c r="H118" s="251">
        <v>2.0</v>
      </c>
      <c r="I118" s="250" t="s">
        <v>289</v>
      </c>
      <c r="J118" s="251"/>
      <c r="K118" s="170" t="s">
        <v>290</v>
      </c>
      <c r="L118" s="170" t="s">
        <v>290</v>
      </c>
      <c r="M118" s="214"/>
      <c r="N118" s="32"/>
      <c r="O118" s="32"/>
    </row>
    <row r="119" ht="15.75" customHeight="1">
      <c r="A119" s="32"/>
      <c r="B119" s="208"/>
      <c r="C119" s="209"/>
      <c r="D119" s="210"/>
      <c r="E119" s="210"/>
      <c r="F119" s="209" t="s">
        <v>21</v>
      </c>
      <c r="G119" s="262"/>
      <c r="H119" s="251">
        <v>3.0</v>
      </c>
      <c r="I119" s="250" t="s">
        <v>291</v>
      </c>
      <c r="J119" s="251"/>
      <c r="K119" s="170" t="s">
        <v>292</v>
      </c>
      <c r="L119" s="296"/>
      <c r="M119" s="214"/>
      <c r="N119" s="32"/>
      <c r="O119" s="32"/>
    </row>
    <row r="120" ht="15.75" customHeight="1">
      <c r="A120" s="32"/>
      <c r="B120" s="174" t="s">
        <v>293</v>
      </c>
      <c r="C120" s="175" t="s">
        <v>101</v>
      </c>
      <c r="D120" s="176"/>
      <c r="E120" s="176"/>
      <c r="F120" s="177" t="s">
        <v>21</v>
      </c>
      <c r="G120" s="178" t="s">
        <v>294</v>
      </c>
      <c r="H120" s="179" t="s">
        <v>103</v>
      </c>
      <c r="I120" s="261" t="s">
        <v>273</v>
      </c>
      <c r="J120" s="179"/>
      <c r="K120" s="168"/>
      <c r="L120" s="243"/>
      <c r="M120" s="244"/>
      <c r="N120" s="32"/>
      <c r="O120" s="32"/>
    </row>
    <row r="121" ht="15.75" customHeight="1">
      <c r="A121" s="32"/>
      <c r="B121" s="208"/>
      <c r="C121" s="209"/>
      <c r="D121" s="210"/>
      <c r="E121" s="210"/>
      <c r="F121" s="209" t="s">
        <v>20</v>
      </c>
      <c r="G121" s="262"/>
      <c r="H121" s="251">
        <v>1.0</v>
      </c>
      <c r="I121" s="254" t="s">
        <v>295</v>
      </c>
      <c r="J121" s="256">
        <v>1200000.0</v>
      </c>
      <c r="K121" s="287" t="s">
        <v>231</v>
      </c>
      <c r="L121" s="296"/>
      <c r="M121" s="214"/>
      <c r="N121" s="32"/>
      <c r="O121" s="32"/>
    </row>
    <row r="122" ht="15.75" customHeight="1">
      <c r="A122" s="32"/>
      <c r="B122" s="208"/>
      <c r="C122" s="209"/>
      <c r="D122" s="210"/>
      <c r="E122" s="210"/>
      <c r="F122" s="209" t="s">
        <v>20</v>
      </c>
      <c r="G122" s="262"/>
      <c r="H122" s="251">
        <v>2.0</v>
      </c>
      <c r="I122" s="254" t="s">
        <v>296</v>
      </c>
      <c r="J122" s="256">
        <v>0.0</v>
      </c>
      <c r="K122" s="287" t="s">
        <v>231</v>
      </c>
      <c r="L122" s="296"/>
      <c r="M122" s="214"/>
      <c r="N122" s="32"/>
      <c r="O122" s="32"/>
    </row>
    <row r="123" ht="15.75" customHeight="1">
      <c r="A123" s="32"/>
      <c r="B123" s="208"/>
      <c r="C123" s="209"/>
      <c r="D123" s="210"/>
      <c r="E123" s="210"/>
      <c r="F123" s="209" t="s">
        <v>20</v>
      </c>
      <c r="G123" s="262"/>
      <c r="H123" s="251">
        <v>3.0</v>
      </c>
      <c r="I123" s="254" t="s">
        <v>297</v>
      </c>
      <c r="J123" s="256">
        <v>-100000.0</v>
      </c>
      <c r="K123" s="287" t="s">
        <v>234</v>
      </c>
      <c r="L123" s="296"/>
      <c r="M123" s="214"/>
      <c r="N123" s="32"/>
      <c r="O123" s="32"/>
    </row>
    <row r="124" ht="15.75" customHeight="1">
      <c r="A124" s="32"/>
      <c r="B124" s="208"/>
      <c r="C124" s="209"/>
      <c r="D124" s="210"/>
      <c r="E124" s="210"/>
      <c r="F124" s="209" t="s">
        <v>21</v>
      </c>
      <c r="G124" s="262"/>
      <c r="H124" s="251">
        <v>4.0</v>
      </c>
      <c r="I124" s="254" t="s">
        <v>235</v>
      </c>
      <c r="J124" s="256" t="s">
        <v>236</v>
      </c>
      <c r="K124" s="287" t="s">
        <v>234</v>
      </c>
      <c r="L124" s="296"/>
      <c r="M124" s="214"/>
      <c r="N124" s="32"/>
      <c r="O124" s="32"/>
    </row>
    <row r="125" ht="15.75" customHeight="1">
      <c r="A125" s="32"/>
      <c r="B125" s="231"/>
      <c r="C125" s="232"/>
      <c r="D125" s="233"/>
      <c r="E125" s="233"/>
      <c r="F125" s="209" t="s">
        <v>20</v>
      </c>
      <c r="G125" s="262"/>
      <c r="H125" s="251">
        <v>5.0</v>
      </c>
      <c r="I125" s="140" t="s">
        <v>237</v>
      </c>
      <c r="J125" s="139" t="s">
        <v>238</v>
      </c>
      <c r="K125" s="287" t="s">
        <v>234</v>
      </c>
      <c r="L125" s="296"/>
      <c r="M125" s="214"/>
      <c r="N125" s="32"/>
      <c r="O125" s="32"/>
    </row>
    <row r="126" ht="15.75" customHeight="1">
      <c r="A126" s="32"/>
      <c r="B126" s="215"/>
      <c r="C126" s="216"/>
      <c r="D126" s="217"/>
      <c r="E126" s="217"/>
      <c r="F126" s="218" t="s">
        <v>20</v>
      </c>
      <c r="G126" s="298"/>
      <c r="H126" s="222">
        <v>6.0</v>
      </c>
      <c r="I126" s="279" t="s">
        <v>239</v>
      </c>
      <c r="J126" s="222" t="s">
        <v>240</v>
      </c>
      <c r="K126" s="172" t="s">
        <v>234</v>
      </c>
      <c r="L126" s="299"/>
      <c r="M126" s="223"/>
      <c r="N126" s="32"/>
      <c r="O126" s="32"/>
    </row>
    <row r="127" ht="15.75" customHeight="1">
      <c r="A127" s="32"/>
      <c r="B127" s="174" t="s">
        <v>298</v>
      </c>
      <c r="C127" s="175" t="s">
        <v>101</v>
      </c>
      <c r="D127" s="176"/>
      <c r="E127" s="176"/>
      <c r="F127" s="177" t="s">
        <v>21</v>
      </c>
      <c r="G127" s="178" t="s">
        <v>299</v>
      </c>
      <c r="H127" s="179" t="s">
        <v>103</v>
      </c>
      <c r="I127" s="261" t="s">
        <v>273</v>
      </c>
      <c r="J127" s="179"/>
      <c r="K127" s="168"/>
      <c r="L127" s="243"/>
      <c r="M127" s="244"/>
      <c r="N127" s="32"/>
      <c r="O127" s="32"/>
    </row>
    <row r="128" ht="15.75" customHeight="1">
      <c r="A128" s="32"/>
      <c r="B128" s="208"/>
      <c r="C128" s="209"/>
      <c r="D128" s="210"/>
      <c r="E128" s="210"/>
      <c r="F128" s="209" t="s">
        <v>20</v>
      </c>
      <c r="G128" s="262"/>
      <c r="H128" s="251">
        <v>1.0</v>
      </c>
      <c r="I128" s="280" t="s">
        <v>300</v>
      </c>
      <c r="J128" s="251"/>
      <c r="K128" s="277" t="s">
        <v>218</v>
      </c>
      <c r="L128" s="296"/>
      <c r="M128" s="214"/>
      <c r="N128" s="32"/>
      <c r="O128" s="32"/>
    </row>
    <row r="129" ht="15.75" customHeight="1">
      <c r="A129" s="32"/>
      <c r="B129" s="208"/>
      <c r="C129" s="209"/>
      <c r="D129" s="210"/>
      <c r="E129" s="210"/>
      <c r="F129" s="209" t="s">
        <v>20</v>
      </c>
      <c r="G129" s="262"/>
      <c r="H129" s="251">
        <v>2.0</v>
      </c>
      <c r="I129" s="280" t="s">
        <v>281</v>
      </c>
      <c r="J129" s="236"/>
      <c r="K129" s="277" t="s">
        <v>220</v>
      </c>
      <c r="L129" s="296"/>
      <c r="M129" s="214"/>
      <c r="N129" s="32"/>
      <c r="O129" s="32"/>
    </row>
    <row r="130" ht="15.75" customHeight="1">
      <c r="A130" s="32"/>
      <c r="B130" s="215"/>
      <c r="C130" s="216"/>
      <c r="D130" s="217"/>
      <c r="E130" s="217"/>
      <c r="F130" s="216" t="s">
        <v>21</v>
      </c>
      <c r="G130" s="219"/>
      <c r="H130" s="222">
        <v>3.0</v>
      </c>
      <c r="I130" s="279" t="s">
        <v>301</v>
      </c>
      <c r="J130" s="222"/>
      <c r="K130" s="283" t="s">
        <v>222</v>
      </c>
      <c r="L130" s="299"/>
      <c r="M130" s="223"/>
      <c r="N130" s="32"/>
      <c r="O130" s="32"/>
    </row>
    <row r="131" ht="15.75" customHeight="1">
      <c r="A131" s="32"/>
      <c r="B131" s="245" t="s">
        <v>302</v>
      </c>
      <c r="C131" s="246" t="s">
        <v>101</v>
      </c>
      <c r="D131" s="247"/>
      <c r="E131" s="247"/>
      <c r="F131" s="246" t="s">
        <v>21</v>
      </c>
      <c r="G131" s="249" t="s">
        <v>303</v>
      </c>
      <c r="H131" s="274" t="s">
        <v>103</v>
      </c>
      <c r="I131" s="261" t="s">
        <v>304</v>
      </c>
      <c r="J131" s="179"/>
      <c r="K131" s="168"/>
      <c r="L131" s="292"/>
      <c r="M131" s="227"/>
      <c r="N131" s="32"/>
      <c r="O131" s="32"/>
    </row>
    <row r="132" ht="15.75" customHeight="1">
      <c r="A132" s="32"/>
      <c r="B132" s="231"/>
      <c r="C132" s="232"/>
      <c r="D132" s="233"/>
      <c r="E132" s="233"/>
      <c r="F132" s="209" t="s">
        <v>20</v>
      </c>
      <c r="G132" s="262"/>
      <c r="H132" s="251">
        <v>1.0</v>
      </c>
      <c r="I132" s="294" t="s">
        <v>305</v>
      </c>
      <c r="J132" s="274"/>
      <c r="K132" s="275" t="s">
        <v>306</v>
      </c>
      <c r="L132" s="296"/>
      <c r="M132" s="214"/>
      <c r="N132" s="32"/>
      <c r="O132" s="32"/>
    </row>
    <row r="133" ht="15.75" customHeight="1">
      <c r="A133" s="32"/>
      <c r="B133" s="215"/>
      <c r="C133" s="216"/>
      <c r="D133" s="217"/>
      <c r="E133" s="217"/>
      <c r="F133" s="218" t="s">
        <v>21</v>
      </c>
      <c r="G133" s="298"/>
      <c r="H133" s="222">
        <v>2.0</v>
      </c>
      <c r="I133" s="279" t="s">
        <v>307</v>
      </c>
      <c r="J133" s="222"/>
      <c r="K133" s="172" t="s">
        <v>308</v>
      </c>
      <c r="L133" s="299" t="s">
        <v>309</v>
      </c>
      <c r="M133" s="223"/>
      <c r="N133" s="32"/>
      <c r="O133" s="32"/>
    </row>
    <row r="134" ht="15.75" customHeight="1">
      <c r="A134" s="32"/>
      <c r="B134" s="286" t="s">
        <v>310</v>
      </c>
      <c r="C134" s="253" t="s">
        <v>101</v>
      </c>
      <c r="D134" s="254"/>
      <c r="E134" s="254"/>
      <c r="F134" s="255" t="s">
        <v>20</v>
      </c>
      <c r="G134" s="254" t="s">
        <v>311</v>
      </c>
      <c r="H134" s="256" t="s">
        <v>103</v>
      </c>
      <c r="I134" s="261" t="s">
        <v>312</v>
      </c>
      <c r="J134" s="179"/>
      <c r="K134" s="168"/>
      <c r="L134" s="288"/>
      <c r="M134" s="257"/>
      <c r="N134" s="32"/>
      <c r="O134" s="32"/>
    </row>
    <row r="135" ht="15.75" customHeight="1">
      <c r="A135" s="32"/>
      <c r="B135" s="300"/>
      <c r="C135" s="301"/>
      <c r="D135" s="302"/>
      <c r="E135" s="302"/>
      <c r="F135" s="303" t="s">
        <v>20</v>
      </c>
      <c r="G135" s="302"/>
      <c r="H135" s="304">
        <v>1.0</v>
      </c>
      <c r="I135" s="294" t="s">
        <v>305</v>
      </c>
      <c r="J135" s="274"/>
      <c r="K135" s="275" t="s">
        <v>306</v>
      </c>
      <c r="L135" s="305"/>
      <c r="M135" s="306"/>
      <c r="N135" s="32"/>
      <c r="O135" s="32"/>
    </row>
    <row r="136" ht="15.75" customHeight="1">
      <c r="A136" s="32"/>
      <c r="B136" s="143"/>
      <c r="C136" s="144"/>
      <c r="D136" s="145"/>
      <c r="E136" s="145"/>
      <c r="F136" s="146" t="s">
        <v>20</v>
      </c>
      <c r="G136" s="145"/>
      <c r="H136" s="147">
        <v>2.0</v>
      </c>
      <c r="I136" s="148" t="s">
        <v>313</v>
      </c>
      <c r="J136" s="147"/>
      <c r="K136" s="149" t="s">
        <v>314</v>
      </c>
      <c r="L136" s="148"/>
      <c r="M136" s="259"/>
      <c r="N136" s="32"/>
      <c r="O136" s="32"/>
    </row>
    <row r="137" ht="15.75" customHeight="1">
      <c r="A137" s="32"/>
      <c r="B137" s="174" t="s">
        <v>315</v>
      </c>
      <c r="C137" s="175" t="s">
        <v>101</v>
      </c>
      <c r="D137" s="176"/>
      <c r="E137" s="176"/>
      <c r="F137" s="177" t="s">
        <v>20</v>
      </c>
      <c r="G137" s="178" t="s">
        <v>316</v>
      </c>
      <c r="H137" s="179" t="s">
        <v>103</v>
      </c>
      <c r="I137" s="261" t="s">
        <v>312</v>
      </c>
      <c r="J137" s="179"/>
      <c r="K137" s="168"/>
      <c r="L137" s="243"/>
      <c r="M137" s="244"/>
      <c r="N137" s="32"/>
      <c r="O137" s="32"/>
    </row>
    <row r="138" ht="15.75" customHeight="1">
      <c r="A138" s="32"/>
      <c r="B138" s="208"/>
      <c r="C138" s="209"/>
      <c r="D138" s="210"/>
      <c r="E138" s="210"/>
      <c r="F138" s="209" t="s">
        <v>20</v>
      </c>
      <c r="G138" s="262"/>
      <c r="H138" s="251">
        <v>1.0</v>
      </c>
      <c r="I138" s="250" t="s">
        <v>317</v>
      </c>
      <c r="J138" s="251"/>
      <c r="K138" s="170" t="s">
        <v>318</v>
      </c>
      <c r="L138" s="296"/>
      <c r="M138" s="214"/>
      <c r="N138" s="32"/>
      <c r="O138" s="32"/>
    </row>
    <row r="139" ht="15.75" customHeight="1">
      <c r="A139" s="32"/>
      <c r="B139" s="208"/>
      <c r="C139" s="209"/>
      <c r="D139" s="210"/>
      <c r="E139" s="210"/>
      <c r="F139" s="209" t="s">
        <v>20</v>
      </c>
      <c r="G139" s="262"/>
      <c r="H139" s="251">
        <v>2.0</v>
      </c>
      <c r="I139" s="250" t="s">
        <v>319</v>
      </c>
      <c r="J139" s="251"/>
      <c r="K139" s="170" t="s">
        <v>320</v>
      </c>
      <c r="L139" s="296"/>
      <c r="M139" s="214"/>
      <c r="N139" s="32"/>
      <c r="O139" s="32"/>
    </row>
    <row r="140" ht="15.75" customHeight="1">
      <c r="A140" s="32"/>
      <c r="B140" s="208"/>
      <c r="C140" s="209"/>
      <c r="D140" s="210"/>
      <c r="E140" s="210"/>
      <c r="F140" s="209" t="s">
        <v>20</v>
      </c>
      <c r="G140" s="262"/>
      <c r="H140" s="251">
        <v>3.0</v>
      </c>
      <c r="I140" s="250" t="s">
        <v>321</v>
      </c>
      <c r="J140" s="251"/>
      <c r="K140" s="170" t="s">
        <v>322</v>
      </c>
      <c r="L140" s="296"/>
      <c r="M140" s="214"/>
      <c r="N140" s="32"/>
      <c r="O140" s="32"/>
    </row>
    <row r="141" ht="15.75" customHeight="1">
      <c r="A141" s="32"/>
      <c r="B141" s="231"/>
      <c r="C141" s="232"/>
      <c r="D141" s="233"/>
      <c r="E141" s="233"/>
      <c r="F141" s="209" t="s">
        <v>20</v>
      </c>
      <c r="G141" s="262"/>
      <c r="H141" s="251">
        <v>4.0</v>
      </c>
      <c r="I141" s="250" t="s">
        <v>323</v>
      </c>
      <c r="J141" s="236"/>
      <c r="K141" s="170" t="s">
        <v>324</v>
      </c>
      <c r="L141" s="296"/>
      <c r="M141" s="214"/>
      <c r="N141" s="32"/>
      <c r="O141" s="32"/>
    </row>
    <row r="142" ht="15.75" customHeight="1">
      <c r="A142" s="32"/>
      <c r="B142" s="174" t="s">
        <v>325</v>
      </c>
      <c r="C142" s="175" t="s">
        <v>101</v>
      </c>
      <c r="D142" s="176"/>
      <c r="E142" s="176"/>
      <c r="F142" s="177" t="s">
        <v>20</v>
      </c>
      <c r="G142" s="178" t="s">
        <v>326</v>
      </c>
      <c r="H142" s="179" t="s">
        <v>103</v>
      </c>
      <c r="I142" s="261" t="s">
        <v>327</v>
      </c>
      <c r="J142" s="179"/>
      <c r="K142" s="168"/>
      <c r="L142" s="243"/>
      <c r="M142" s="244"/>
      <c r="N142" s="32"/>
      <c r="O142" s="32"/>
    </row>
    <row r="143" ht="15.75" customHeight="1">
      <c r="A143" s="32"/>
      <c r="B143" s="152"/>
      <c r="C143" s="153"/>
      <c r="D143" s="154"/>
      <c r="E143" s="154"/>
      <c r="F143" s="155" t="s">
        <v>20</v>
      </c>
      <c r="G143" s="154"/>
      <c r="H143" s="156">
        <v>1.0</v>
      </c>
      <c r="I143" s="157" t="s">
        <v>328</v>
      </c>
      <c r="J143" s="156"/>
      <c r="K143" s="158" t="s">
        <v>329</v>
      </c>
      <c r="L143" s="307"/>
      <c r="M143" s="308"/>
      <c r="N143" s="32"/>
      <c r="O143" s="32"/>
    </row>
    <row r="144" ht="15.75" customHeight="1">
      <c r="A144" s="32"/>
      <c r="B144" s="265"/>
      <c r="C144" s="266"/>
      <c r="D144" s="267"/>
      <c r="E144" s="267"/>
      <c r="F144" s="155" t="s">
        <v>20</v>
      </c>
      <c r="G144" s="267"/>
      <c r="H144" s="269">
        <v>2.0</v>
      </c>
      <c r="I144" s="250" t="s">
        <v>317</v>
      </c>
      <c r="J144" s="251"/>
      <c r="K144" s="170" t="s">
        <v>330</v>
      </c>
      <c r="L144" s="309"/>
      <c r="M144" s="272"/>
      <c r="N144" s="32"/>
      <c r="O144" s="32"/>
    </row>
    <row r="145" ht="15.75" customHeight="1">
      <c r="A145" s="32"/>
      <c r="B145" s="265"/>
      <c r="C145" s="266"/>
      <c r="D145" s="267"/>
      <c r="E145" s="267"/>
      <c r="F145" s="155" t="s">
        <v>20</v>
      </c>
      <c r="G145" s="267"/>
      <c r="H145" s="269">
        <v>3.0</v>
      </c>
      <c r="I145" s="250" t="s">
        <v>319</v>
      </c>
      <c r="J145" s="251"/>
      <c r="K145" s="170" t="s">
        <v>331</v>
      </c>
      <c r="L145" s="309"/>
      <c r="M145" s="272"/>
      <c r="N145" s="32"/>
      <c r="O145" s="32"/>
    </row>
    <row r="146" ht="15.75" customHeight="1">
      <c r="A146" s="32"/>
      <c r="B146" s="265"/>
      <c r="C146" s="266"/>
      <c r="D146" s="267"/>
      <c r="E146" s="267"/>
      <c r="F146" s="155" t="s">
        <v>20</v>
      </c>
      <c r="G146" s="267"/>
      <c r="H146" s="269">
        <v>4.0</v>
      </c>
      <c r="I146" s="250" t="s">
        <v>321</v>
      </c>
      <c r="J146" s="251"/>
      <c r="K146" s="170" t="s">
        <v>332</v>
      </c>
      <c r="L146" s="309"/>
      <c r="M146" s="272"/>
      <c r="N146" s="32"/>
      <c r="O146" s="32"/>
    </row>
    <row r="147" ht="15.75" customHeight="1">
      <c r="A147" s="32"/>
      <c r="B147" s="310"/>
      <c r="C147" s="311"/>
      <c r="D147" s="312"/>
      <c r="E147" s="312"/>
      <c r="F147" s="313" t="s">
        <v>20</v>
      </c>
      <c r="G147" s="312"/>
      <c r="H147" s="314">
        <v>5.0</v>
      </c>
      <c r="I147" s="250" t="s">
        <v>323</v>
      </c>
      <c r="J147" s="236"/>
      <c r="K147" s="238" t="s">
        <v>333</v>
      </c>
      <c r="L147" s="315"/>
      <c r="M147" s="316"/>
      <c r="N147" s="32"/>
      <c r="O147" s="32"/>
    </row>
    <row r="148" ht="15.75" customHeight="1">
      <c r="A148" s="32"/>
      <c r="B148" s="174" t="s">
        <v>334</v>
      </c>
      <c r="C148" s="175" t="s">
        <v>101</v>
      </c>
      <c r="D148" s="176"/>
      <c r="E148" s="176"/>
      <c r="F148" s="177" t="s">
        <v>20</v>
      </c>
      <c r="G148" s="178" t="s">
        <v>335</v>
      </c>
      <c r="H148" s="179" t="s">
        <v>103</v>
      </c>
      <c r="I148" s="261" t="s">
        <v>327</v>
      </c>
      <c r="J148" s="179"/>
      <c r="K148" s="168"/>
      <c r="L148" s="243"/>
      <c r="M148" s="244"/>
      <c r="N148" s="32"/>
      <c r="O148" s="32"/>
    </row>
    <row r="149" ht="15.75" customHeight="1">
      <c r="A149" s="32"/>
      <c r="B149" s="152"/>
      <c r="C149" s="153"/>
      <c r="D149" s="154"/>
      <c r="E149" s="154"/>
      <c r="F149" s="155" t="s">
        <v>20</v>
      </c>
      <c r="G149" s="154"/>
      <c r="H149" s="156">
        <v>1.0</v>
      </c>
      <c r="I149" s="157" t="s">
        <v>328</v>
      </c>
      <c r="J149" s="156"/>
      <c r="K149" s="158" t="s">
        <v>329</v>
      </c>
      <c r="L149" s="307"/>
      <c r="M149" s="308"/>
      <c r="N149" s="32"/>
      <c r="O149" s="32"/>
    </row>
    <row r="150" ht="15.75" customHeight="1">
      <c r="A150" s="32"/>
      <c r="B150" s="265"/>
      <c r="C150" s="266"/>
      <c r="D150" s="267"/>
      <c r="E150" s="267"/>
      <c r="F150" s="268" t="s">
        <v>20</v>
      </c>
      <c r="G150" s="267"/>
      <c r="H150" s="269">
        <v>2.0</v>
      </c>
      <c r="I150" s="250" t="s">
        <v>336</v>
      </c>
      <c r="J150" s="251"/>
      <c r="K150" s="277" t="s">
        <v>199</v>
      </c>
      <c r="L150" s="309"/>
      <c r="M150" s="272"/>
      <c r="N150" s="32"/>
      <c r="O150" s="32"/>
    </row>
    <row r="151" ht="15.75" customHeight="1">
      <c r="A151" s="32"/>
      <c r="B151" s="199"/>
      <c r="C151" s="200"/>
      <c r="D151" s="201"/>
      <c r="E151" s="201"/>
      <c r="F151" s="202" t="s">
        <v>20</v>
      </c>
      <c r="G151" s="201"/>
      <c r="H151" s="203">
        <v>3.0</v>
      </c>
      <c r="I151" s="279" t="s">
        <v>200</v>
      </c>
      <c r="J151" s="222"/>
      <c r="K151" s="172" t="s">
        <v>337</v>
      </c>
      <c r="L151" s="317"/>
      <c r="M151" s="206"/>
      <c r="N151" s="32"/>
      <c r="O151" s="32"/>
    </row>
    <row r="152" ht="15.75" customHeight="1">
      <c r="A152" s="32"/>
      <c r="B152" s="174" t="s">
        <v>338</v>
      </c>
      <c r="C152" s="175" t="s">
        <v>101</v>
      </c>
      <c r="D152" s="176"/>
      <c r="E152" s="176"/>
      <c r="F152" s="177" t="s">
        <v>21</v>
      </c>
      <c r="G152" s="178" t="s">
        <v>339</v>
      </c>
      <c r="H152" s="179" t="s">
        <v>103</v>
      </c>
      <c r="I152" s="261" t="s">
        <v>327</v>
      </c>
      <c r="J152" s="179"/>
      <c r="K152" s="168"/>
      <c r="L152" s="243"/>
      <c r="M152" s="244"/>
      <c r="N152" s="32"/>
      <c r="O152" s="32"/>
    </row>
    <row r="153" ht="15.75" customHeight="1">
      <c r="A153" s="32"/>
      <c r="B153" s="245"/>
      <c r="C153" s="246"/>
      <c r="D153" s="247"/>
      <c r="E153" s="247"/>
      <c r="F153" s="246" t="s">
        <v>20</v>
      </c>
      <c r="G153" s="249"/>
      <c r="H153" s="274">
        <v>1.0</v>
      </c>
      <c r="I153" s="157" t="s">
        <v>328</v>
      </c>
      <c r="J153" s="156"/>
      <c r="K153" s="158" t="s">
        <v>329</v>
      </c>
      <c r="L153" s="292"/>
      <c r="M153" s="227"/>
      <c r="N153" s="32"/>
      <c r="O153" s="32"/>
    </row>
    <row r="154" ht="15.75" customHeight="1">
      <c r="A154" s="32"/>
      <c r="B154" s="245"/>
      <c r="C154" s="246"/>
      <c r="D154" s="247"/>
      <c r="E154" s="247"/>
      <c r="F154" s="246" t="s">
        <v>20</v>
      </c>
      <c r="G154" s="249"/>
      <c r="H154" s="274">
        <v>2.0</v>
      </c>
      <c r="I154" s="254" t="s">
        <v>340</v>
      </c>
      <c r="J154" s="256">
        <v>1000000.0</v>
      </c>
      <c r="K154" s="287" t="s">
        <v>231</v>
      </c>
      <c r="L154" s="292"/>
      <c r="M154" s="227"/>
      <c r="N154" s="32"/>
      <c r="O154" s="32"/>
    </row>
    <row r="155" ht="15.75" customHeight="1">
      <c r="A155" s="32"/>
      <c r="B155" s="245"/>
      <c r="C155" s="246"/>
      <c r="D155" s="247"/>
      <c r="E155" s="247"/>
      <c r="F155" s="246" t="s">
        <v>20</v>
      </c>
      <c r="G155" s="249"/>
      <c r="H155" s="274">
        <v>3.0</v>
      </c>
      <c r="I155" s="254" t="s">
        <v>341</v>
      </c>
      <c r="J155" s="256">
        <v>0.0</v>
      </c>
      <c r="K155" s="287" t="s">
        <v>231</v>
      </c>
      <c r="L155" s="292"/>
      <c r="M155" s="227"/>
      <c r="N155" s="32"/>
      <c r="O155" s="32"/>
    </row>
    <row r="156" ht="15.75" customHeight="1">
      <c r="A156" s="32"/>
      <c r="B156" s="245"/>
      <c r="C156" s="246"/>
      <c r="D156" s="247"/>
      <c r="E156" s="247"/>
      <c r="F156" s="246" t="s">
        <v>21</v>
      </c>
      <c r="G156" s="249"/>
      <c r="H156" s="274">
        <v>4.0</v>
      </c>
      <c r="I156" s="254" t="s">
        <v>342</v>
      </c>
      <c r="J156" s="256">
        <v>-100000.0</v>
      </c>
      <c r="K156" s="287" t="s">
        <v>343</v>
      </c>
      <c r="L156" s="292"/>
      <c r="M156" s="227"/>
      <c r="N156" s="32"/>
      <c r="O156" s="32"/>
    </row>
    <row r="157" ht="15.75" customHeight="1">
      <c r="A157" s="32"/>
      <c r="B157" s="245"/>
      <c r="C157" s="246"/>
      <c r="D157" s="247"/>
      <c r="E157" s="247"/>
      <c r="F157" s="246" t="s">
        <v>21</v>
      </c>
      <c r="G157" s="249"/>
      <c r="H157" s="274">
        <v>5.0</v>
      </c>
      <c r="I157" s="254" t="s">
        <v>344</v>
      </c>
      <c r="J157" s="256" t="s">
        <v>236</v>
      </c>
      <c r="K157" s="287" t="s">
        <v>343</v>
      </c>
      <c r="L157" s="292"/>
      <c r="M157" s="227"/>
      <c r="N157" s="32"/>
      <c r="O157" s="32"/>
    </row>
    <row r="158" ht="15.75" customHeight="1">
      <c r="A158" s="32"/>
      <c r="B158" s="208"/>
      <c r="C158" s="209"/>
      <c r="D158" s="210"/>
      <c r="E158" s="210"/>
      <c r="F158" s="246" t="s">
        <v>21</v>
      </c>
      <c r="G158" s="262"/>
      <c r="H158" s="251">
        <v>6.0</v>
      </c>
      <c r="I158" s="140" t="s">
        <v>345</v>
      </c>
      <c r="J158" s="139" t="s">
        <v>238</v>
      </c>
      <c r="K158" s="287" t="s">
        <v>343</v>
      </c>
      <c r="L158" s="296"/>
      <c r="M158" s="214"/>
      <c r="N158" s="32"/>
      <c r="O158" s="32"/>
    </row>
    <row r="159" ht="15.75" customHeight="1">
      <c r="A159" s="32"/>
      <c r="B159" s="231"/>
      <c r="C159" s="232"/>
      <c r="D159" s="233"/>
      <c r="E159" s="233"/>
      <c r="F159" s="246" t="s">
        <v>21</v>
      </c>
      <c r="G159" s="235"/>
      <c r="H159" s="236">
        <v>7.0</v>
      </c>
      <c r="I159" s="148" t="s">
        <v>346</v>
      </c>
      <c r="J159" s="147" t="s">
        <v>240</v>
      </c>
      <c r="K159" s="287" t="s">
        <v>343</v>
      </c>
      <c r="L159" s="297"/>
      <c r="M159" s="239"/>
      <c r="N159" s="32"/>
      <c r="O159" s="32"/>
    </row>
    <row r="160" ht="15.75" customHeight="1">
      <c r="A160" s="32"/>
      <c r="B160" s="174" t="s">
        <v>347</v>
      </c>
      <c r="C160" s="175" t="s">
        <v>101</v>
      </c>
      <c r="D160" s="176"/>
      <c r="E160" s="176"/>
      <c r="F160" s="177" t="s">
        <v>21</v>
      </c>
      <c r="G160" s="178" t="s">
        <v>348</v>
      </c>
      <c r="H160" s="179" t="s">
        <v>103</v>
      </c>
      <c r="I160" s="261" t="s">
        <v>327</v>
      </c>
      <c r="J160" s="179"/>
      <c r="K160" s="168"/>
      <c r="L160" s="243"/>
      <c r="M160" s="244"/>
      <c r="N160" s="32"/>
      <c r="O160" s="32"/>
    </row>
    <row r="161" ht="15.75" customHeight="1">
      <c r="A161" s="32"/>
      <c r="B161" s="208"/>
      <c r="C161" s="209"/>
      <c r="D161" s="210"/>
      <c r="E161" s="210"/>
      <c r="F161" s="211" t="s">
        <v>20</v>
      </c>
      <c r="G161" s="262"/>
      <c r="H161" s="251">
        <v>1.0</v>
      </c>
      <c r="I161" s="157" t="s">
        <v>328</v>
      </c>
      <c r="J161" s="156"/>
      <c r="K161" s="158" t="s">
        <v>329</v>
      </c>
      <c r="L161" s="318"/>
      <c r="M161" s="278"/>
      <c r="N161" s="32"/>
      <c r="O161" s="32"/>
    </row>
    <row r="162" ht="15.75" customHeight="1">
      <c r="A162" s="32"/>
      <c r="B162" s="208"/>
      <c r="C162" s="209"/>
      <c r="D162" s="210"/>
      <c r="E162" s="210"/>
      <c r="F162" s="211" t="s">
        <v>20</v>
      </c>
      <c r="G162" s="262"/>
      <c r="H162" s="251">
        <v>2.0</v>
      </c>
      <c r="I162" s="280" t="s">
        <v>349</v>
      </c>
      <c r="J162" s="251"/>
      <c r="K162" s="277" t="s">
        <v>280</v>
      </c>
      <c r="L162" s="296"/>
      <c r="M162" s="214"/>
      <c r="N162" s="32"/>
      <c r="O162" s="32"/>
    </row>
    <row r="163" ht="15.75" customHeight="1">
      <c r="A163" s="32"/>
      <c r="B163" s="231"/>
      <c r="C163" s="232"/>
      <c r="D163" s="233"/>
      <c r="E163" s="233"/>
      <c r="F163" s="211" t="s">
        <v>20</v>
      </c>
      <c r="G163" s="235"/>
      <c r="H163" s="236">
        <v>3.0</v>
      </c>
      <c r="I163" s="280" t="s">
        <v>350</v>
      </c>
      <c r="J163" s="236"/>
      <c r="K163" s="277" t="s">
        <v>282</v>
      </c>
      <c r="L163" s="297"/>
      <c r="M163" s="239"/>
      <c r="N163" s="32"/>
      <c r="O163" s="32"/>
    </row>
    <row r="164" ht="15.75" customHeight="1">
      <c r="A164" s="32"/>
      <c r="B164" s="215"/>
      <c r="C164" s="216"/>
      <c r="D164" s="217"/>
      <c r="E164" s="217"/>
      <c r="F164" s="218" t="s">
        <v>21</v>
      </c>
      <c r="G164" s="219"/>
      <c r="H164" s="222">
        <v>4.0</v>
      </c>
      <c r="I164" s="279" t="s">
        <v>351</v>
      </c>
      <c r="J164" s="222"/>
      <c r="K164" s="283" t="s">
        <v>285</v>
      </c>
      <c r="L164" s="299" t="s">
        <v>352</v>
      </c>
      <c r="M164" s="223"/>
      <c r="N164" s="32"/>
      <c r="O164" s="32"/>
    </row>
    <row r="165" ht="15.75" customHeight="1">
      <c r="A165" s="32"/>
      <c r="B165" s="174" t="s">
        <v>353</v>
      </c>
      <c r="C165" s="175" t="s">
        <v>101</v>
      </c>
      <c r="D165" s="176"/>
      <c r="E165" s="176"/>
      <c r="F165" s="177" t="s">
        <v>20</v>
      </c>
      <c r="G165" s="178" t="s">
        <v>354</v>
      </c>
      <c r="H165" s="179" t="s">
        <v>103</v>
      </c>
      <c r="I165" s="261" t="s">
        <v>327</v>
      </c>
      <c r="J165" s="179"/>
      <c r="K165" s="168"/>
      <c r="L165" s="243"/>
      <c r="M165" s="244"/>
      <c r="N165" s="32"/>
      <c r="O165" s="32"/>
    </row>
    <row r="166" ht="15.75" customHeight="1">
      <c r="A166" s="32"/>
      <c r="B166" s="152"/>
      <c r="C166" s="153"/>
      <c r="D166" s="154"/>
      <c r="E166" s="154"/>
      <c r="F166" s="155" t="s">
        <v>20</v>
      </c>
      <c r="G166" s="154"/>
      <c r="H166" s="156">
        <v>1.0</v>
      </c>
      <c r="I166" s="157" t="s">
        <v>328</v>
      </c>
      <c r="J166" s="156"/>
      <c r="K166" s="158" t="s">
        <v>329</v>
      </c>
      <c r="L166" s="307"/>
      <c r="M166" s="308"/>
      <c r="N166" s="32"/>
      <c r="O166" s="32"/>
    </row>
    <row r="167" ht="15.75" customHeight="1">
      <c r="A167" s="32"/>
      <c r="B167" s="265"/>
      <c r="C167" s="266"/>
      <c r="D167" s="267"/>
      <c r="E167" s="267"/>
      <c r="F167" s="268" t="s">
        <v>20</v>
      </c>
      <c r="G167" s="267"/>
      <c r="H167" s="269">
        <v>2.0</v>
      </c>
      <c r="I167" s="250" t="s">
        <v>355</v>
      </c>
      <c r="J167" s="251"/>
      <c r="K167" s="277" t="s">
        <v>199</v>
      </c>
      <c r="L167" s="309"/>
      <c r="M167" s="272"/>
      <c r="N167" s="32"/>
      <c r="O167" s="32"/>
    </row>
    <row r="168" ht="15.75" customHeight="1">
      <c r="A168" s="32"/>
      <c r="B168" s="199"/>
      <c r="C168" s="200"/>
      <c r="D168" s="201"/>
      <c r="E168" s="201"/>
      <c r="F168" s="202" t="s">
        <v>20</v>
      </c>
      <c r="G168" s="201"/>
      <c r="H168" s="203">
        <v>3.0</v>
      </c>
      <c r="I168" s="279" t="s">
        <v>200</v>
      </c>
      <c r="J168" s="222"/>
      <c r="K168" s="172" t="s">
        <v>356</v>
      </c>
      <c r="L168" s="317"/>
      <c r="M168" s="206"/>
      <c r="N168" s="32"/>
      <c r="O168" s="32"/>
    </row>
    <row r="169" ht="15.75" customHeight="1">
      <c r="A169" s="32"/>
      <c r="B169" s="174" t="s">
        <v>357</v>
      </c>
      <c r="C169" s="175" t="s">
        <v>101</v>
      </c>
      <c r="D169" s="176"/>
      <c r="E169" s="176"/>
      <c r="F169" s="177" t="s">
        <v>21</v>
      </c>
      <c r="G169" s="178" t="s">
        <v>358</v>
      </c>
      <c r="H169" s="179" t="s">
        <v>103</v>
      </c>
      <c r="I169" s="261" t="s">
        <v>327</v>
      </c>
      <c r="J169" s="179"/>
      <c r="K169" s="168"/>
      <c r="L169" s="243"/>
      <c r="M169" s="244"/>
      <c r="N169" s="32"/>
      <c r="O169" s="32"/>
    </row>
    <row r="170" ht="15.75" customHeight="1">
      <c r="A170" s="32"/>
      <c r="B170" s="245"/>
      <c r="C170" s="246"/>
      <c r="D170" s="247"/>
      <c r="E170" s="247"/>
      <c r="F170" s="246" t="s">
        <v>20</v>
      </c>
      <c r="G170" s="249"/>
      <c r="H170" s="274">
        <v>1.0</v>
      </c>
      <c r="I170" s="157" t="s">
        <v>328</v>
      </c>
      <c r="J170" s="156"/>
      <c r="K170" s="158" t="s">
        <v>329</v>
      </c>
      <c r="L170" s="292"/>
      <c r="M170" s="227"/>
      <c r="N170" s="32"/>
      <c r="O170" s="32"/>
    </row>
    <row r="171" ht="15.75" customHeight="1">
      <c r="A171" s="32"/>
      <c r="B171" s="245"/>
      <c r="C171" s="246"/>
      <c r="D171" s="247"/>
      <c r="E171" s="247"/>
      <c r="F171" s="246" t="s">
        <v>20</v>
      </c>
      <c r="G171" s="249"/>
      <c r="H171" s="274">
        <v>2.0</v>
      </c>
      <c r="I171" s="254" t="s">
        <v>359</v>
      </c>
      <c r="J171" s="256">
        <v>1000000.0</v>
      </c>
      <c r="K171" s="287" t="s">
        <v>231</v>
      </c>
      <c r="L171" s="292"/>
      <c r="M171" s="227"/>
      <c r="N171" s="32"/>
      <c r="O171" s="32"/>
    </row>
    <row r="172" ht="15.75" customHeight="1">
      <c r="A172" s="32"/>
      <c r="B172" s="245"/>
      <c r="C172" s="246"/>
      <c r="D172" s="247"/>
      <c r="E172" s="247"/>
      <c r="F172" s="246" t="s">
        <v>21</v>
      </c>
      <c r="G172" s="249"/>
      <c r="H172" s="274">
        <v>3.0</v>
      </c>
      <c r="I172" s="254" t="s">
        <v>360</v>
      </c>
      <c r="J172" s="256">
        <v>0.0</v>
      </c>
      <c r="K172" s="287" t="s">
        <v>231</v>
      </c>
      <c r="L172" s="292"/>
      <c r="M172" s="227"/>
      <c r="N172" s="32"/>
      <c r="O172" s="32"/>
    </row>
    <row r="173" ht="15.75" customHeight="1">
      <c r="A173" s="32"/>
      <c r="B173" s="245"/>
      <c r="C173" s="246"/>
      <c r="D173" s="247"/>
      <c r="E173" s="247"/>
      <c r="F173" s="246" t="s">
        <v>21</v>
      </c>
      <c r="G173" s="249"/>
      <c r="H173" s="274">
        <v>4.0</v>
      </c>
      <c r="I173" s="254" t="s">
        <v>361</v>
      </c>
      <c r="J173" s="256">
        <v>-100000.0</v>
      </c>
      <c r="K173" s="287" t="s">
        <v>362</v>
      </c>
      <c r="L173" s="292"/>
      <c r="M173" s="227"/>
      <c r="N173" s="32"/>
      <c r="O173" s="32"/>
    </row>
    <row r="174" ht="15.75" customHeight="1">
      <c r="A174" s="32"/>
      <c r="B174" s="245"/>
      <c r="C174" s="246"/>
      <c r="D174" s="247"/>
      <c r="E174" s="247"/>
      <c r="F174" s="246" t="s">
        <v>21</v>
      </c>
      <c r="G174" s="249"/>
      <c r="H174" s="274">
        <v>5.0</v>
      </c>
      <c r="I174" s="254" t="s">
        <v>363</v>
      </c>
      <c r="J174" s="256" t="s">
        <v>236</v>
      </c>
      <c r="K174" s="287" t="s">
        <v>362</v>
      </c>
      <c r="L174" s="292"/>
      <c r="M174" s="227"/>
      <c r="N174" s="32"/>
      <c r="O174" s="32"/>
    </row>
    <row r="175" ht="15.75" customHeight="1">
      <c r="A175" s="32"/>
      <c r="B175" s="208"/>
      <c r="C175" s="209"/>
      <c r="D175" s="210"/>
      <c r="E175" s="210"/>
      <c r="F175" s="246" t="s">
        <v>21</v>
      </c>
      <c r="G175" s="262"/>
      <c r="H175" s="274">
        <v>6.0</v>
      </c>
      <c r="I175" s="140" t="s">
        <v>364</v>
      </c>
      <c r="J175" s="139" t="s">
        <v>238</v>
      </c>
      <c r="K175" s="287" t="s">
        <v>362</v>
      </c>
      <c r="L175" s="296"/>
      <c r="M175" s="214"/>
      <c r="N175" s="32"/>
      <c r="O175" s="32"/>
    </row>
    <row r="176" ht="15.75" customHeight="1">
      <c r="A176" s="32"/>
      <c r="B176" s="231"/>
      <c r="C176" s="232"/>
      <c r="D176" s="233"/>
      <c r="E176" s="233"/>
      <c r="F176" s="246" t="s">
        <v>21</v>
      </c>
      <c r="G176" s="235"/>
      <c r="H176" s="236">
        <v>7.0</v>
      </c>
      <c r="I176" s="148" t="s">
        <v>365</v>
      </c>
      <c r="J176" s="147" t="s">
        <v>240</v>
      </c>
      <c r="K176" s="287" t="s">
        <v>362</v>
      </c>
      <c r="L176" s="297"/>
      <c r="M176" s="239"/>
      <c r="N176" s="32"/>
      <c r="O176" s="32"/>
    </row>
    <row r="177" ht="15.75" customHeight="1">
      <c r="A177" s="32"/>
      <c r="B177" s="174" t="s">
        <v>366</v>
      </c>
      <c r="C177" s="175" t="s">
        <v>101</v>
      </c>
      <c r="D177" s="176"/>
      <c r="E177" s="176"/>
      <c r="F177" s="177" t="s">
        <v>21</v>
      </c>
      <c r="G177" s="178" t="s">
        <v>367</v>
      </c>
      <c r="H177" s="179" t="s">
        <v>103</v>
      </c>
      <c r="I177" s="261" t="s">
        <v>327</v>
      </c>
      <c r="J177" s="179"/>
      <c r="K177" s="168"/>
      <c r="L177" s="243"/>
      <c r="M177" s="244"/>
      <c r="N177" s="32"/>
      <c r="O177" s="32"/>
    </row>
    <row r="178" ht="15.75" customHeight="1">
      <c r="A178" s="32"/>
      <c r="B178" s="208"/>
      <c r="C178" s="209"/>
      <c r="D178" s="210"/>
      <c r="E178" s="210"/>
      <c r="F178" s="211" t="s">
        <v>20</v>
      </c>
      <c r="G178" s="262"/>
      <c r="H178" s="251">
        <v>1.0</v>
      </c>
      <c r="I178" s="157" t="s">
        <v>328</v>
      </c>
      <c r="J178" s="156"/>
      <c r="K178" s="158" t="s">
        <v>329</v>
      </c>
      <c r="L178" s="318"/>
      <c r="M178" s="278"/>
      <c r="N178" s="32"/>
      <c r="O178" s="32"/>
    </row>
    <row r="179" ht="15.75" customHeight="1">
      <c r="A179" s="32"/>
      <c r="B179" s="208"/>
      <c r="C179" s="209"/>
      <c r="D179" s="210"/>
      <c r="E179" s="210"/>
      <c r="F179" s="211" t="s">
        <v>20</v>
      </c>
      <c r="G179" s="262"/>
      <c r="H179" s="251">
        <v>2.0</v>
      </c>
      <c r="I179" s="280" t="s">
        <v>368</v>
      </c>
      <c r="J179" s="251"/>
      <c r="K179" s="277" t="s">
        <v>280</v>
      </c>
      <c r="L179" s="296"/>
      <c r="M179" s="214"/>
      <c r="N179" s="32"/>
      <c r="O179" s="32"/>
    </row>
    <row r="180" ht="15.75" customHeight="1">
      <c r="A180" s="32"/>
      <c r="B180" s="231"/>
      <c r="C180" s="232"/>
      <c r="D180" s="233"/>
      <c r="E180" s="233"/>
      <c r="F180" s="211" t="s">
        <v>20</v>
      </c>
      <c r="G180" s="235"/>
      <c r="H180" s="236">
        <v>3.0</v>
      </c>
      <c r="I180" s="280" t="s">
        <v>369</v>
      </c>
      <c r="J180" s="236"/>
      <c r="K180" s="277" t="s">
        <v>282</v>
      </c>
      <c r="L180" s="297"/>
      <c r="M180" s="239"/>
      <c r="N180" s="32"/>
      <c r="O180" s="32"/>
    </row>
    <row r="181" ht="15.75" customHeight="1">
      <c r="A181" s="32"/>
      <c r="B181" s="215"/>
      <c r="C181" s="216"/>
      <c r="D181" s="217"/>
      <c r="E181" s="217"/>
      <c r="F181" s="218" t="s">
        <v>21</v>
      </c>
      <c r="G181" s="219"/>
      <c r="H181" s="222">
        <v>4.0</v>
      </c>
      <c r="I181" s="279" t="s">
        <v>370</v>
      </c>
      <c r="J181" s="222"/>
      <c r="K181" s="283" t="s">
        <v>285</v>
      </c>
      <c r="L181" s="299"/>
      <c r="M181" s="223"/>
      <c r="N181" s="32"/>
      <c r="O181" s="32"/>
    </row>
    <row r="182" ht="15.75" customHeight="1">
      <c r="A182" s="32"/>
      <c r="B182" s="174" t="s">
        <v>371</v>
      </c>
      <c r="C182" s="175" t="s">
        <v>101</v>
      </c>
      <c r="D182" s="176"/>
      <c r="E182" s="176"/>
      <c r="F182" s="177" t="s">
        <v>20</v>
      </c>
      <c r="G182" s="178" t="s">
        <v>372</v>
      </c>
      <c r="H182" s="179" t="s">
        <v>103</v>
      </c>
      <c r="I182" s="261" t="s">
        <v>327</v>
      </c>
      <c r="J182" s="179"/>
      <c r="K182" s="168"/>
      <c r="L182" s="243"/>
      <c r="M182" s="244"/>
      <c r="N182" s="32"/>
      <c r="O182" s="32"/>
    </row>
    <row r="183" ht="15.75" customHeight="1">
      <c r="A183" s="32"/>
      <c r="B183" s="152"/>
      <c r="C183" s="153"/>
      <c r="D183" s="154"/>
      <c r="E183" s="154"/>
      <c r="F183" s="155" t="s">
        <v>20</v>
      </c>
      <c r="G183" s="154"/>
      <c r="H183" s="156">
        <v>1.0</v>
      </c>
      <c r="I183" s="157" t="s">
        <v>328</v>
      </c>
      <c r="J183" s="156"/>
      <c r="K183" s="158" t="s">
        <v>329</v>
      </c>
      <c r="L183" s="307"/>
      <c r="M183" s="308"/>
      <c r="N183" s="32"/>
      <c r="O183" s="32"/>
    </row>
    <row r="184" ht="15.75" customHeight="1">
      <c r="A184" s="32"/>
      <c r="B184" s="265"/>
      <c r="C184" s="266"/>
      <c r="D184" s="267"/>
      <c r="E184" s="267"/>
      <c r="F184" s="268" t="s">
        <v>20</v>
      </c>
      <c r="G184" s="267"/>
      <c r="H184" s="269">
        <v>2.0</v>
      </c>
      <c r="I184" s="250" t="s">
        <v>373</v>
      </c>
      <c r="J184" s="251"/>
      <c r="K184" s="277" t="s">
        <v>199</v>
      </c>
      <c r="L184" s="309"/>
      <c r="M184" s="272"/>
      <c r="N184" s="32"/>
      <c r="O184" s="32"/>
    </row>
    <row r="185" ht="15.75" customHeight="1">
      <c r="A185" s="32"/>
      <c r="B185" s="199"/>
      <c r="C185" s="200"/>
      <c r="D185" s="201"/>
      <c r="E185" s="201"/>
      <c r="F185" s="202" t="s">
        <v>20</v>
      </c>
      <c r="G185" s="201"/>
      <c r="H185" s="203">
        <v>3.0</v>
      </c>
      <c r="I185" s="279" t="s">
        <v>200</v>
      </c>
      <c r="J185" s="222"/>
      <c r="K185" s="172" t="s">
        <v>374</v>
      </c>
      <c r="L185" s="317"/>
      <c r="M185" s="206"/>
      <c r="N185" s="32"/>
      <c r="O185" s="32"/>
    </row>
    <row r="186" ht="15.75" customHeight="1">
      <c r="A186" s="32"/>
      <c r="B186" s="174" t="s">
        <v>375</v>
      </c>
      <c r="C186" s="175" t="s">
        <v>101</v>
      </c>
      <c r="D186" s="176"/>
      <c r="E186" s="176"/>
      <c r="F186" s="177" t="s">
        <v>21</v>
      </c>
      <c r="G186" s="178" t="s">
        <v>376</v>
      </c>
      <c r="H186" s="179" t="s">
        <v>103</v>
      </c>
      <c r="I186" s="261" t="s">
        <v>327</v>
      </c>
      <c r="J186" s="179"/>
      <c r="K186" s="168"/>
      <c r="L186" s="243"/>
      <c r="M186" s="244"/>
      <c r="N186" s="32"/>
      <c r="O186" s="32"/>
    </row>
    <row r="187" ht="15.75" customHeight="1">
      <c r="A187" s="32"/>
      <c r="B187" s="245"/>
      <c r="C187" s="246"/>
      <c r="D187" s="247"/>
      <c r="E187" s="247"/>
      <c r="F187" s="246" t="s">
        <v>20</v>
      </c>
      <c r="G187" s="249"/>
      <c r="H187" s="274">
        <v>1.0</v>
      </c>
      <c r="I187" s="157" t="s">
        <v>328</v>
      </c>
      <c r="J187" s="156"/>
      <c r="K187" s="158" t="s">
        <v>329</v>
      </c>
      <c r="L187" s="292"/>
      <c r="M187" s="227"/>
      <c r="N187" s="32"/>
      <c r="O187" s="32"/>
    </row>
    <row r="188" ht="15.75" customHeight="1">
      <c r="A188" s="32"/>
      <c r="B188" s="245"/>
      <c r="C188" s="246"/>
      <c r="D188" s="247"/>
      <c r="E188" s="247"/>
      <c r="F188" s="246" t="s">
        <v>20</v>
      </c>
      <c r="G188" s="249"/>
      <c r="H188" s="274">
        <v>2.0</v>
      </c>
      <c r="I188" s="254" t="s">
        <v>377</v>
      </c>
      <c r="J188" s="256">
        <v>1000000.0</v>
      </c>
      <c r="K188" s="287" t="s">
        <v>231</v>
      </c>
      <c r="L188" s="292"/>
      <c r="M188" s="227"/>
      <c r="N188" s="32"/>
      <c r="O188" s="32"/>
    </row>
    <row r="189" ht="15.75" customHeight="1">
      <c r="A189" s="32"/>
      <c r="B189" s="245"/>
      <c r="C189" s="246"/>
      <c r="D189" s="247"/>
      <c r="E189" s="247"/>
      <c r="F189" s="246" t="s">
        <v>20</v>
      </c>
      <c r="G189" s="249"/>
      <c r="H189" s="274">
        <v>3.0</v>
      </c>
      <c r="I189" s="254" t="s">
        <v>378</v>
      </c>
      <c r="J189" s="256">
        <v>0.0</v>
      </c>
      <c r="K189" s="287" t="s">
        <v>231</v>
      </c>
      <c r="L189" s="292"/>
      <c r="M189" s="227"/>
      <c r="N189" s="32"/>
      <c r="O189" s="32"/>
    </row>
    <row r="190" ht="15.75" customHeight="1">
      <c r="A190" s="32"/>
      <c r="B190" s="245"/>
      <c r="C190" s="246"/>
      <c r="D190" s="247"/>
      <c r="E190" s="247"/>
      <c r="F190" s="246" t="s">
        <v>20</v>
      </c>
      <c r="G190" s="249"/>
      <c r="H190" s="274">
        <v>4.0</v>
      </c>
      <c r="I190" s="254" t="s">
        <v>379</v>
      </c>
      <c r="J190" s="256">
        <v>-100000.0</v>
      </c>
      <c r="K190" s="287" t="s">
        <v>234</v>
      </c>
      <c r="L190" s="292"/>
      <c r="M190" s="227"/>
      <c r="N190" s="32"/>
      <c r="O190" s="32"/>
    </row>
    <row r="191" ht="15.75" customHeight="1">
      <c r="A191" s="32"/>
      <c r="B191" s="245"/>
      <c r="C191" s="246"/>
      <c r="D191" s="247"/>
      <c r="E191" s="247"/>
      <c r="F191" s="246" t="s">
        <v>21</v>
      </c>
      <c r="G191" s="249"/>
      <c r="H191" s="274">
        <v>5.0</v>
      </c>
      <c r="I191" s="254" t="s">
        <v>380</v>
      </c>
      <c r="J191" s="256" t="s">
        <v>236</v>
      </c>
      <c r="K191" s="287" t="s">
        <v>234</v>
      </c>
      <c r="L191" s="292"/>
      <c r="M191" s="227"/>
      <c r="N191" s="32"/>
      <c r="O191" s="32"/>
    </row>
    <row r="192" ht="15.75" customHeight="1">
      <c r="A192" s="32"/>
      <c r="B192" s="208"/>
      <c r="C192" s="209"/>
      <c r="D192" s="210"/>
      <c r="E192" s="210"/>
      <c r="F192" s="246" t="s">
        <v>20</v>
      </c>
      <c r="G192" s="262"/>
      <c r="H192" s="274">
        <v>6.0</v>
      </c>
      <c r="I192" s="140" t="s">
        <v>381</v>
      </c>
      <c r="J192" s="139" t="s">
        <v>238</v>
      </c>
      <c r="K192" s="287" t="s">
        <v>234</v>
      </c>
      <c r="L192" s="296"/>
      <c r="M192" s="214"/>
      <c r="N192" s="32"/>
      <c r="O192" s="32"/>
    </row>
    <row r="193" ht="15.75" customHeight="1">
      <c r="A193" s="32"/>
      <c r="B193" s="231"/>
      <c r="C193" s="232"/>
      <c r="D193" s="233"/>
      <c r="E193" s="233"/>
      <c r="F193" s="246" t="s">
        <v>20</v>
      </c>
      <c r="G193" s="235"/>
      <c r="H193" s="236">
        <v>7.0</v>
      </c>
      <c r="I193" s="148" t="s">
        <v>382</v>
      </c>
      <c r="J193" s="147" t="s">
        <v>240</v>
      </c>
      <c r="K193" s="149" t="s">
        <v>234</v>
      </c>
      <c r="L193" s="297"/>
      <c r="M193" s="239"/>
      <c r="N193" s="32"/>
      <c r="O193" s="32"/>
    </row>
    <row r="194" ht="15.75" customHeight="1">
      <c r="A194" s="32"/>
      <c r="B194" s="174" t="s">
        <v>383</v>
      </c>
      <c r="C194" s="175" t="s">
        <v>101</v>
      </c>
      <c r="D194" s="176"/>
      <c r="E194" s="176"/>
      <c r="F194" s="177" t="s">
        <v>20</v>
      </c>
      <c r="G194" s="178" t="s">
        <v>384</v>
      </c>
      <c r="H194" s="179" t="s">
        <v>103</v>
      </c>
      <c r="I194" s="261" t="s">
        <v>327</v>
      </c>
      <c r="J194" s="179"/>
      <c r="K194" s="168"/>
      <c r="L194" s="243"/>
      <c r="M194" s="244"/>
      <c r="N194" s="32"/>
      <c r="O194" s="32"/>
    </row>
    <row r="195" ht="15.75" customHeight="1">
      <c r="A195" s="32"/>
      <c r="B195" s="208"/>
      <c r="C195" s="209"/>
      <c r="D195" s="210"/>
      <c r="E195" s="210"/>
      <c r="F195" s="211" t="s">
        <v>20</v>
      </c>
      <c r="G195" s="262"/>
      <c r="H195" s="251">
        <v>1.0</v>
      </c>
      <c r="I195" s="157" t="s">
        <v>328</v>
      </c>
      <c r="J195" s="156"/>
      <c r="K195" s="158" t="s">
        <v>329</v>
      </c>
      <c r="L195" s="318"/>
      <c r="M195" s="278"/>
      <c r="N195" s="32"/>
      <c r="O195" s="32"/>
    </row>
    <row r="196" ht="15.75" customHeight="1">
      <c r="A196" s="32"/>
      <c r="B196" s="208"/>
      <c r="C196" s="209"/>
      <c r="D196" s="210"/>
      <c r="E196" s="210"/>
      <c r="F196" s="211" t="s">
        <v>20</v>
      </c>
      <c r="G196" s="262"/>
      <c r="H196" s="251">
        <v>2.0</v>
      </c>
      <c r="I196" s="280" t="s">
        <v>385</v>
      </c>
      <c r="J196" s="251"/>
      <c r="K196" s="277" t="s">
        <v>218</v>
      </c>
      <c r="L196" s="296"/>
      <c r="M196" s="214"/>
      <c r="N196" s="32"/>
      <c r="O196" s="32"/>
    </row>
    <row r="197" ht="15.75" customHeight="1">
      <c r="A197" s="32"/>
      <c r="B197" s="231"/>
      <c r="C197" s="232"/>
      <c r="D197" s="233"/>
      <c r="E197" s="233"/>
      <c r="F197" s="211" t="s">
        <v>20</v>
      </c>
      <c r="G197" s="235"/>
      <c r="H197" s="236">
        <v>3.0</v>
      </c>
      <c r="I197" s="280" t="s">
        <v>386</v>
      </c>
      <c r="J197" s="236"/>
      <c r="K197" s="277" t="s">
        <v>220</v>
      </c>
      <c r="L197" s="297"/>
      <c r="M197" s="239"/>
      <c r="N197" s="32"/>
      <c r="O197" s="32"/>
    </row>
    <row r="198" ht="15.75" customHeight="1">
      <c r="A198" s="32"/>
      <c r="B198" s="215"/>
      <c r="C198" s="216"/>
      <c r="D198" s="217"/>
      <c r="E198" s="217"/>
      <c r="F198" s="218" t="s">
        <v>20</v>
      </c>
      <c r="G198" s="219"/>
      <c r="H198" s="222">
        <v>4.0</v>
      </c>
      <c r="I198" s="279" t="s">
        <v>387</v>
      </c>
      <c r="J198" s="222"/>
      <c r="K198" s="283" t="s">
        <v>222</v>
      </c>
      <c r="L198" s="299"/>
      <c r="M198" s="223"/>
      <c r="N198" s="32"/>
      <c r="O198" s="32"/>
    </row>
    <row r="199" ht="15.75" customHeight="1">
      <c r="A199" s="32"/>
      <c r="B199" s="152" t="s">
        <v>388</v>
      </c>
      <c r="C199" s="153" t="s">
        <v>101</v>
      </c>
      <c r="D199" s="154"/>
      <c r="E199" s="154"/>
      <c r="F199" s="155" t="s">
        <v>21</v>
      </c>
      <c r="G199" s="158" t="s">
        <v>389</v>
      </c>
      <c r="H199" s="156" t="s">
        <v>103</v>
      </c>
      <c r="I199" s="261" t="s">
        <v>327</v>
      </c>
      <c r="J199" s="179"/>
      <c r="K199" s="168"/>
      <c r="L199" s="307"/>
      <c r="M199" s="308"/>
      <c r="N199" s="32"/>
      <c r="O199" s="32"/>
    </row>
    <row r="200" ht="15.75" customHeight="1">
      <c r="A200" s="32"/>
      <c r="B200" s="319"/>
      <c r="C200" s="320"/>
      <c r="D200" s="321"/>
      <c r="E200" s="321"/>
      <c r="F200" s="322" t="s">
        <v>20</v>
      </c>
      <c r="G200" s="323"/>
      <c r="H200" s="323">
        <v>1.0</v>
      </c>
      <c r="I200" s="288" t="s">
        <v>328</v>
      </c>
      <c r="J200" s="256"/>
      <c r="K200" s="287" t="s">
        <v>329</v>
      </c>
      <c r="L200" s="288"/>
      <c r="M200" s="257"/>
      <c r="N200" s="32"/>
      <c r="O200" s="32"/>
    </row>
    <row r="201" ht="15.75" customHeight="1">
      <c r="A201" s="32"/>
      <c r="B201" s="135"/>
      <c r="C201" s="136"/>
      <c r="D201" s="137"/>
      <c r="E201" s="137"/>
      <c r="F201" s="322" t="s">
        <v>20</v>
      </c>
      <c r="G201" s="139"/>
      <c r="H201" s="323">
        <v>2.0</v>
      </c>
      <c r="I201" s="324" t="s">
        <v>390</v>
      </c>
      <c r="J201" s="325" t="s">
        <v>391</v>
      </c>
      <c r="K201" s="287" t="s">
        <v>231</v>
      </c>
      <c r="L201" s="140"/>
      <c r="M201" s="289"/>
      <c r="N201" s="32"/>
      <c r="O201" s="32"/>
    </row>
    <row r="202" ht="15.75" customHeight="1">
      <c r="A202" s="32"/>
      <c r="B202" s="135"/>
      <c r="C202" s="136"/>
      <c r="D202" s="137"/>
      <c r="E202" s="137"/>
      <c r="F202" s="322" t="s">
        <v>20</v>
      </c>
      <c r="G202" s="139"/>
      <c r="H202" s="323">
        <v>3.0</v>
      </c>
      <c r="I202" s="324" t="s">
        <v>392</v>
      </c>
      <c r="J202" s="325" t="s">
        <v>393</v>
      </c>
      <c r="K202" s="287" t="s">
        <v>231</v>
      </c>
      <c r="L202" s="140"/>
      <c r="M202" s="289"/>
      <c r="N202" s="32"/>
      <c r="O202" s="32"/>
    </row>
    <row r="203" ht="15.75" customHeight="1">
      <c r="A203" s="32"/>
      <c r="B203" s="135"/>
      <c r="C203" s="136"/>
      <c r="D203" s="137"/>
      <c r="E203" s="137"/>
      <c r="F203" s="322" t="s">
        <v>20</v>
      </c>
      <c r="G203" s="139"/>
      <c r="H203" s="323">
        <v>4.0</v>
      </c>
      <c r="I203" s="324" t="s">
        <v>394</v>
      </c>
      <c r="J203" s="139">
        <v>500000.0</v>
      </c>
      <c r="K203" s="287" t="s">
        <v>231</v>
      </c>
      <c r="L203" s="140"/>
      <c r="M203" s="289"/>
      <c r="N203" s="32"/>
      <c r="O203" s="32"/>
    </row>
    <row r="204" ht="15.75" customHeight="1">
      <c r="A204" s="32"/>
      <c r="B204" s="143"/>
      <c r="C204" s="144"/>
      <c r="D204" s="145"/>
      <c r="E204" s="145"/>
      <c r="F204" s="322" t="s">
        <v>20</v>
      </c>
      <c r="G204" s="147"/>
      <c r="H204" s="323">
        <v>5.0</v>
      </c>
      <c r="I204" s="326" t="s">
        <v>395</v>
      </c>
      <c r="J204" s="147"/>
      <c r="K204" s="287" t="s">
        <v>396</v>
      </c>
      <c r="L204" s="148"/>
      <c r="M204" s="259"/>
      <c r="N204" s="32"/>
      <c r="O204" s="32"/>
    </row>
    <row r="205" ht="15.75" customHeight="1">
      <c r="A205" s="32"/>
      <c r="B205" s="143"/>
      <c r="C205" s="144"/>
      <c r="D205" s="145"/>
      <c r="E205" s="145"/>
      <c r="F205" s="322" t="s">
        <v>21</v>
      </c>
      <c r="G205" s="147"/>
      <c r="H205" s="323">
        <v>6.0</v>
      </c>
      <c r="I205" s="326" t="s">
        <v>397</v>
      </c>
      <c r="J205" s="147"/>
      <c r="K205" s="149" t="s">
        <v>398</v>
      </c>
      <c r="L205" s="148"/>
      <c r="M205" s="259"/>
      <c r="N205" s="32"/>
      <c r="O205" s="32"/>
    </row>
    <row r="206" ht="15.75" customHeight="1">
      <c r="A206" s="32"/>
      <c r="B206" s="160"/>
      <c r="C206" s="161"/>
      <c r="D206" s="162"/>
      <c r="E206" s="162"/>
      <c r="F206" s="163" t="s">
        <v>20</v>
      </c>
      <c r="G206" s="164"/>
      <c r="H206" s="164">
        <v>7.0</v>
      </c>
      <c r="I206" s="327" t="s">
        <v>399</v>
      </c>
      <c r="J206" s="164"/>
      <c r="K206" s="166" t="s">
        <v>400</v>
      </c>
      <c r="L206" s="165"/>
      <c r="M206" s="328"/>
      <c r="N206" s="32"/>
      <c r="O206" s="32"/>
    </row>
    <row r="207" ht="15.75" customHeight="1">
      <c r="A207" s="32"/>
      <c r="B207" s="152" t="s">
        <v>401</v>
      </c>
      <c r="C207" s="153" t="s">
        <v>101</v>
      </c>
      <c r="D207" s="154"/>
      <c r="E207" s="154"/>
      <c r="F207" s="155" t="s">
        <v>21</v>
      </c>
      <c r="G207" s="158" t="s">
        <v>402</v>
      </c>
      <c r="H207" s="156" t="s">
        <v>103</v>
      </c>
      <c r="I207" s="261" t="s">
        <v>327</v>
      </c>
      <c r="J207" s="179"/>
      <c r="K207" s="168"/>
      <c r="L207" s="307"/>
      <c r="M207" s="308"/>
      <c r="N207" s="32"/>
      <c r="O207" s="32"/>
    </row>
    <row r="208" ht="15.75" customHeight="1">
      <c r="A208" s="32"/>
      <c r="B208" s="319"/>
      <c r="C208" s="320"/>
      <c r="D208" s="321"/>
      <c r="E208" s="321"/>
      <c r="F208" s="322" t="s">
        <v>20</v>
      </c>
      <c r="G208" s="323"/>
      <c r="H208" s="323">
        <v>1.0</v>
      </c>
      <c r="I208" s="288" t="s">
        <v>328</v>
      </c>
      <c r="J208" s="256"/>
      <c r="K208" s="287" t="s">
        <v>329</v>
      </c>
      <c r="L208" s="288"/>
      <c r="M208" s="257"/>
      <c r="N208" s="32"/>
      <c r="O208" s="32"/>
    </row>
    <row r="209" ht="15.75" customHeight="1">
      <c r="A209" s="32"/>
      <c r="B209" s="135"/>
      <c r="C209" s="136"/>
      <c r="D209" s="137"/>
      <c r="E209" s="137"/>
      <c r="F209" s="322" t="s">
        <v>20</v>
      </c>
      <c r="G209" s="139"/>
      <c r="H209" s="139">
        <v>2.0</v>
      </c>
      <c r="I209" s="324" t="s">
        <v>403</v>
      </c>
      <c r="J209" s="139"/>
      <c r="K209" s="287" t="s">
        <v>231</v>
      </c>
      <c r="L209" s="140"/>
      <c r="M209" s="289"/>
      <c r="N209" s="32"/>
      <c r="O209" s="32"/>
    </row>
    <row r="210" ht="15.75" customHeight="1">
      <c r="A210" s="32"/>
      <c r="B210" s="135"/>
      <c r="C210" s="136"/>
      <c r="D210" s="137"/>
      <c r="E210" s="137"/>
      <c r="F210" s="322" t="s">
        <v>20</v>
      </c>
      <c r="G210" s="139"/>
      <c r="H210" s="139">
        <v>3.0</v>
      </c>
      <c r="I210" s="324" t="s">
        <v>404</v>
      </c>
      <c r="J210" s="139"/>
      <c r="K210" s="287" t="s">
        <v>231</v>
      </c>
      <c r="L210" s="140"/>
      <c r="M210" s="289"/>
      <c r="N210" s="32"/>
      <c r="O210" s="32"/>
    </row>
    <row r="211" ht="15.75" customHeight="1">
      <c r="A211" s="32"/>
      <c r="B211" s="135"/>
      <c r="C211" s="136"/>
      <c r="D211" s="137"/>
      <c r="E211" s="137"/>
      <c r="F211" s="322" t="s">
        <v>20</v>
      </c>
      <c r="G211" s="139"/>
      <c r="H211" s="139">
        <v>4.0</v>
      </c>
      <c r="I211" s="324" t="s">
        <v>394</v>
      </c>
      <c r="J211" s="139">
        <v>500000.0</v>
      </c>
      <c r="K211" s="287" t="s">
        <v>231</v>
      </c>
      <c r="L211" s="140"/>
      <c r="M211" s="289"/>
      <c r="N211" s="32"/>
      <c r="O211" s="32"/>
    </row>
    <row r="212" ht="15.75" customHeight="1">
      <c r="A212" s="32"/>
      <c r="B212" s="143"/>
      <c r="C212" s="144"/>
      <c r="D212" s="145"/>
      <c r="E212" s="145"/>
      <c r="F212" s="322" t="s">
        <v>20</v>
      </c>
      <c r="G212" s="147"/>
      <c r="H212" s="147"/>
      <c r="I212" s="326" t="s">
        <v>395</v>
      </c>
      <c r="J212" s="147"/>
      <c r="K212" s="287" t="s">
        <v>396</v>
      </c>
      <c r="L212" s="148"/>
      <c r="M212" s="259"/>
      <c r="N212" s="32"/>
      <c r="O212" s="32"/>
    </row>
    <row r="213" ht="15.75" customHeight="1">
      <c r="A213" s="32"/>
      <c r="B213" s="143"/>
      <c r="C213" s="144"/>
      <c r="D213" s="145"/>
      <c r="E213" s="145"/>
      <c r="F213" s="322" t="s">
        <v>21</v>
      </c>
      <c r="G213" s="147"/>
      <c r="H213" s="147"/>
      <c r="I213" s="326" t="s">
        <v>397</v>
      </c>
      <c r="J213" s="147"/>
      <c r="K213" s="149" t="s">
        <v>398</v>
      </c>
      <c r="L213" s="148"/>
      <c r="M213" s="259"/>
      <c r="N213" s="32"/>
      <c r="O213" s="32"/>
    </row>
    <row r="214" ht="15.75" customHeight="1">
      <c r="A214" s="32"/>
      <c r="B214" s="160"/>
      <c r="C214" s="161"/>
      <c r="D214" s="162"/>
      <c r="E214" s="162"/>
      <c r="F214" s="163" t="s">
        <v>20</v>
      </c>
      <c r="G214" s="164"/>
      <c r="H214" s="164">
        <v>5.0</v>
      </c>
      <c r="I214" s="327" t="s">
        <v>399</v>
      </c>
      <c r="J214" s="164"/>
      <c r="K214" s="166" t="s">
        <v>400</v>
      </c>
      <c r="L214" s="165"/>
      <c r="M214" s="328"/>
      <c r="N214" s="32"/>
      <c r="O214" s="32"/>
    </row>
    <row r="215" ht="15.75" customHeight="1">
      <c r="A215" s="32"/>
      <c r="B215" s="152" t="s">
        <v>405</v>
      </c>
      <c r="C215" s="153" t="s">
        <v>101</v>
      </c>
      <c r="D215" s="154"/>
      <c r="E215" s="154"/>
      <c r="F215" s="155" t="s">
        <v>21</v>
      </c>
      <c r="G215" s="158" t="s">
        <v>406</v>
      </c>
      <c r="H215" s="156" t="s">
        <v>103</v>
      </c>
      <c r="I215" s="261" t="s">
        <v>327</v>
      </c>
      <c r="J215" s="179"/>
      <c r="K215" s="168"/>
      <c r="L215" s="307"/>
      <c r="M215" s="308"/>
      <c r="N215" s="32"/>
      <c r="O215" s="32"/>
    </row>
    <row r="216" ht="15.75" customHeight="1">
      <c r="A216" s="32"/>
      <c r="B216" s="319"/>
      <c r="C216" s="320"/>
      <c r="D216" s="321"/>
      <c r="E216" s="321"/>
      <c r="F216" s="322" t="s">
        <v>20</v>
      </c>
      <c r="G216" s="323"/>
      <c r="H216" s="323">
        <v>1.0</v>
      </c>
      <c r="I216" s="288" t="s">
        <v>328</v>
      </c>
      <c r="J216" s="256"/>
      <c r="K216" s="287" t="s">
        <v>329</v>
      </c>
      <c r="L216" s="288"/>
      <c r="M216" s="257"/>
      <c r="N216" s="32"/>
      <c r="O216" s="32"/>
    </row>
    <row r="217" ht="15.75" customHeight="1">
      <c r="A217" s="32"/>
      <c r="B217" s="135"/>
      <c r="C217" s="136"/>
      <c r="D217" s="137"/>
      <c r="E217" s="137"/>
      <c r="F217" s="322" t="s">
        <v>20</v>
      </c>
      <c r="G217" s="139"/>
      <c r="H217" s="139">
        <v>2.0</v>
      </c>
      <c r="I217" s="324" t="s">
        <v>403</v>
      </c>
      <c r="J217" s="139"/>
      <c r="K217" s="287" t="s">
        <v>231</v>
      </c>
      <c r="L217" s="140"/>
      <c r="M217" s="289"/>
      <c r="N217" s="32"/>
      <c r="O217" s="32"/>
    </row>
    <row r="218" ht="15.75" customHeight="1">
      <c r="A218" s="32"/>
      <c r="B218" s="135"/>
      <c r="C218" s="136"/>
      <c r="D218" s="137"/>
      <c r="E218" s="137"/>
      <c r="F218" s="322" t="s">
        <v>20</v>
      </c>
      <c r="G218" s="139"/>
      <c r="H218" s="139">
        <v>3.0</v>
      </c>
      <c r="I218" s="324" t="s">
        <v>407</v>
      </c>
      <c r="J218" s="139"/>
      <c r="K218" s="287" t="s">
        <v>231</v>
      </c>
      <c r="L218" s="140"/>
      <c r="M218" s="289"/>
      <c r="N218" s="32"/>
      <c r="O218" s="32"/>
    </row>
    <row r="219" ht="15.75" customHeight="1">
      <c r="A219" s="32"/>
      <c r="B219" s="135"/>
      <c r="C219" s="136"/>
      <c r="D219" s="137"/>
      <c r="E219" s="137"/>
      <c r="F219" s="322" t="s">
        <v>20</v>
      </c>
      <c r="G219" s="139"/>
      <c r="H219" s="139">
        <v>4.0</v>
      </c>
      <c r="I219" s="324" t="s">
        <v>394</v>
      </c>
      <c r="J219" s="139">
        <v>500000.0</v>
      </c>
      <c r="K219" s="287" t="s">
        <v>231</v>
      </c>
      <c r="L219" s="140"/>
      <c r="M219" s="289"/>
      <c r="N219" s="32"/>
      <c r="O219" s="32"/>
    </row>
    <row r="220" ht="15.75" customHeight="1">
      <c r="A220" s="32"/>
      <c r="B220" s="143"/>
      <c r="C220" s="144"/>
      <c r="D220" s="145"/>
      <c r="E220" s="145"/>
      <c r="F220" s="322" t="s">
        <v>20</v>
      </c>
      <c r="G220" s="147"/>
      <c r="H220" s="147">
        <v>5.0</v>
      </c>
      <c r="I220" s="326" t="s">
        <v>395</v>
      </c>
      <c r="J220" s="147"/>
      <c r="K220" s="287" t="s">
        <v>396</v>
      </c>
      <c r="L220" s="148"/>
      <c r="M220" s="259"/>
      <c r="N220" s="32"/>
      <c r="O220" s="32"/>
    </row>
    <row r="221" ht="15.75" customHeight="1">
      <c r="A221" s="32"/>
      <c r="B221" s="143"/>
      <c r="C221" s="144"/>
      <c r="D221" s="145"/>
      <c r="E221" s="145"/>
      <c r="F221" s="322" t="s">
        <v>21</v>
      </c>
      <c r="G221" s="147"/>
      <c r="H221" s="147">
        <v>6.0</v>
      </c>
      <c r="I221" s="326" t="s">
        <v>397</v>
      </c>
      <c r="J221" s="147"/>
      <c r="K221" s="149" t="s">
        <v>398</v>
      </c>
      <c r="L221" s="148"/>
      <c r="M221" s="259"/>
      <c r="N221" s="32"/>
      <c r="O221" s="32"/>
    </row>
    <row r="222" ht="15.75" customHeight="1">
      <c r="A222" s="32"/>
      <c r="B222" s="160"/>
      <c r="C222" s="161"/>
      <c r="D222" s="162"/>
      <c r="E222" s="162"/>
      <c r="F222" s="163" t="s">
        <v>20</v>
      </c>
      <c r="G222" s="164"/>
      <c r="H222" s="164">
        <v>7.0</v>
      </c>
      <c r="I222" s="327" t="s">
        <v>399</v>
      </c>
      <c r="J222" s="164"/>
      <c r="K222" s="166" t="s">
        <v>400</v>
      </c>
      <c r="L222" s="165"/>
      <c r="M222" s="328"/>
      <c r="N222" s="32"/>
      <c r="O222" s="32"/>
    </row>
    <row r="223" ht="15.75" customHeight="1">
      <c r="A223" s="32"/>
      <c r="B223" s="174" t="s">
        <v>408</v>
      </c>
      <c r="C223" s="175" t="s">
        <v>101</v>
      </c>
      <c r="D223" s="176"/>
      <c r="E223" s="176"/>
      <c r="F223" s="177" t="s">
        <v>20</v>
      </c>
      <c r="G223" s="178" t="s">
        <v>409</v>
      </c>
      <c r="H223" s="179" t="s">
        <v>103</v>
      </c>
      <c r="I223" s="261" t="s">
        <v>312</v>
      </c>
      <c r="J223" s="179"/>
      <c r="K223" s="168"/>
      <c r="L223" s="243"/>
      <c r="M223" s="244"/>
      <c r="N223" s="32"/>
      <c r="O223" s="32"/>
    </row>
    <row r="224" ht="15.75" customHeight="1">
      <c r="A224" s="32"/>
      <c r="B224" s="208"/>
      <c r="C224" s="209"/>
      <c r="D224" s="210"/>
      <c r="E224" s="210"/>
      <c r="F224" s="209" t="s">
        <v>20</v>
      </c>
      <c r="G224" s="262"/>
      <c r="H224" s="251">
        <v>1.0</v>
      </c>
      <c r="I224" s="250" t="s">
        <v>410</v>
      </c>
      <c r="J224" s="251"/>
      <c r="K224" s="170" t="s">
        <v>411</v>
      </c>
      <c r="L224" s="296"/>
      <c r="M224" s="214"/>
      <c r="N224" s="32"/>
      <c r="O224" s="32"/>
    </row>
    <row r="225" ht="15.75" customHeight="1">
      <c r="A225" s="32"/>
      <c r="B225" s="208"/>
      <c r="C225" s="209"/>
      <c r="D225" s="210"/>
      <c r="E225" s="210"/>
      <c r="F225" s="209" t="s">
        <v>20</v>
      </c>
      <c r="G225" s="262"/>
      <c r="H225" s="251">
        <v>2.0</v>
      </c>
      <c r="I225" s="250" t="s">
        <v>317</v>
      </c>
      <c r="J225" s="251"/>
      <c r="K225" s="170" t="s">
        <v>412</v>
      </c>
      <c r="L225" s="296"/>
      <c r="M225" s="214"/>
      <c r="N225" s="32"/>
      <c r="O225" s="32"/>
    </row>
    <row r="226" ht="15.75" customHeight="1">
      <c r="A226" s="32"/>
      <c r="B226" s="208"/>
      <c r="C226" s="209"/>
      <c r="D226" s="210"/>
      <c r="E226" s="210"/>
      <c r="F226" s="209" t="s">
        <v>20</v>
      </c>
      <c r="G226" s="262"/>
      <c r="H226" s="251">
        <v>3.0</v>
      </c>
      <c r="I226" s="250" t="s">
        <v>319</v>
      </c>
      <c r="J226" s="251"/>
      <c r="K226" s="170" t="s">
        <v>413</v>
      </c>
      <c r="L226" s="296"/>
      <c r="M226" s="214"/>
      <c r="N226" s="32"/>
      <c r="O226" s="32"/>
    </row>
    <row r="227" ht="15.75" customHeight="1">
      <c r="A227" s="32"/>
      <c r="B227" s="231"/>
      <c r="C227" s="232"/>
      <c r="D227" s="233"/>
      <c r="E227" s="233"/>
      <c r="F227" s="209" t="s">
        <v>20</v>
      </c>
      <c r="G227" s="262"/>
      <c r="H227" s="251">
        <v>4.0</v>
      </c>
      <c r="I227" s="250" t="s">
        <v>321</v>
      </c>
      <c r="J227" s="251"/>
      <c r="K227" s="170" t="s">
        <v>332</v>
      </c>
      <c r="L227" s="296"/>
      <c r="M227" s="214"/>
      <c r="N227" s="32"/>
      <c r="O227" s="32"/>
    </row>
    <row r="228" ht="15.75" customHeight="1">
      <c r="A228" s="32"/>
      <c r="B228" s="231"/>
      <c r="C228" s="232"/>
      <c r="D228" s="233"/>
      <c r="E228" s="233"/>
      <c r="F228" s="232" t="s">
        <v>20</v>
      </c>
      <c r="G228" s="235"/>
      <c r="H228" s="236">
        <v>5.0</v>
      </c>
      <c r="I228" s="250" t="s">
        <v>323</v>
      </c>
      <c r="J228" s="236"/>
      <c r="K228" s="238" t="s">
        <v>333</v>
      </c>
      <c r="L228" s="297"/>
      <c r="M228" s="239"/>
      <c r="N228" s="32"/>
      <c r="O228" s="32"/>
    </row>
    <row r="229" ht="15.75" customHeight="1">
      <c r="A229" s="32"/>
      <c r="B229" s="174" t="s">
        <v>414</v>
      </c>
      <c r="C229" s="175" t="s">
        <v>101</v>
      </c>
      <c r="D229" s="176"/>
      <c r="E229" s="176"/>
      <c r="F229" s="177" t="s">
        <v>21</v>
      </c>
      <c r="G229" s="178" t="s">
        <v>376</v>
      </c>
      <c r="H229" s="179" t="s">
        <v>103</v>
      </c>
      <c r="I229" s="261" t="s">
        <v>312</v>
      </c>
      <c r="J229" s="179"/>
      <c r="K229" s="168"/>
      <c r="L229" s="243"/>
      <c r="M229" s="244"/>
      <c r="N229" s="32"/>
      <c r="O229" s="32"/>
    </row>
    <row r="230" ht="15.75" customHeight="1">
      <c r="A230" s="32"/>
      <c r="B230" s="245"/>
      <c r="C230" s="246"/>
      <c r="D230" s="247"/>
      <c r="E230" s="247"/>
      <c r="F230" s="246" t="s">
        <v>20</v>
      </c>
      <c r="G230" s="249"/>
      <c r="H230" s="274">
        <v>1.0</v>
      </c>
      <c r="I230" s="250" t="s">
        <v>410</v>
      </c>
      <c r="J230" s="251"/>
      <c r="K230" s="170" t="s">
        <v>411</v>
      </c>
      <c r="L230" s="292"/>
      <c r="M230" s="227"/>
      <c r="N230" s="32"/>
      <c r="O230" s="32"/>
    </row>
    <row r="231" ht="15.75" customHeight="1">
      <c r="A231" s="32"/>
      <c r="B231" s="245"/>
      <c r="C231" s="246"/>
      <c r="D231" s="247"/>
      <c r="E231" s="247"/>
      <c r="F231" s="246" t="s">
        <v>20</v>
      </c>
      <c r="G231" s="249"/>
      <c r="H231" s="274">
        <v>2.0</v>
      </c>
      <c r="I231" s="254" t="s">
        <v>377</v>
      </c>
      <c r="J231" s="256">
        <v>1000000.0</v>
      </c>
      <c r="K231" s="287" t="s">
        <v>231</v>
      </c>
      <c r="L231" s="292"/>
      <c r="M231" s="227"/>
      <c r="N231" s="32"/>
      <c r="O231" s="32"/>
    </row>
    <row r="232" ht="15.75" customHeight="1">
      <c r="A232" s="32"/>
      <c r="B232" s="245"/>
      <c r="C232" s="246"/>
      <c r="D232" s="247"/>
      <c r="E232" s="247"/>
      <c r="F232" s="246" t="s">
        <v>20</v>
      </c>
      <c r="G232" s="249"/>
      <c r="H232" s="274">
        <v>3.0</v>
      </c>
      <c r="I232" s="254" t="s">
        <v>378</v>
      </c>
      <c r="J232" s="256">
        <v>0.0</v>
      </c>
      <c r="K232" s="287" t="s">
        <v>231</v>
      </c>
      <c r="L232" s="292"/>
      <c r="M232" s="227"/>
      <c r="N232" s="32"/>
      <c r="O232" s="32"/>
    </row>
    <row r="233" ht="15.75" customHeight="1">
      <c r="A233" s="32"/>
      <c r="B233" s="245"/>
      <c r="C233" s="246"/>
      <c r="D233" s="247"/>
      <c r="E233" s="247"/>
      <c r="F233" s="246" t="s">
        <v>20</v>
      </c>
      <c r="G233" s="249"/>
      <c r="H233" s="274">
        <v>4.0</v>
      </c>
      <c r="I233" s="254" t="s">
        <v>379</v>
      </c>
      <c r="J233" s="256">
        <v>-100000.0</v>
      </c>
      <c r="K233" s="287" t="s">
        <v>234</v>
      </c>
      <c r="L233" s="292"/>
      <c r="M233" s="227"/>
      <c r="N233" s="32"/>
      <c r="O233" s="32"/>
    </row>
    <row r="234" ht="15.75" customHeight="1">
      <c r="A234" s="32"/>
      <c r="B234" s="245"/>
      <c r="C234" s="246"/>
      <c r="D234" s="247"/>
      <c r="E234" s="247"/>
      <c r="F234" s="246" t="s">
        <v>21</v>
      </c>
      <c r="G234" s="249"/>
      <c r="H234" s="274">
        <v>5.0</v>
      </c>
      <c r="I234" s="254" t="s">
        <v>380</v>
      </c>
      <c r="J234" s="256" t="s">
        <v>236</v>
      </c>
      <c r="K234" s="287" t="s">
        <v>234</v>
      </c>
      <c r="L234" s="292"/>
      <c r="M234" s="227"/>
      <c r="N234" s="32"/>
      <c r="O234" s="32"/>
    </row>
    <row r="235" ht="15.75" customHeight="1">
      <c r="A235" s="32"/>
      <c r="B235" s="208"/>
      <c r="C235" s="209"/>
      <c r="D235" s="210"/>
      <c r="E235" s="210"/>
      <c r="F235" s="246" t="s">
        <v>20</v>
      </c>
      <c r="G235" s="262"/>
      <c r="H235" s="251">
        <v>6.0</v>
      </c>
      <c r="I235" s="140" t="s">
        <v>381</v>
      </c>
      <c r="J235" s="139" t="s">
        <v>238</v>
      </c>
      <c r="K235" s="287" t="s">
        <v>234</v>
      </c>
      <c r="L235" s="296"/>
      <c r="M235" s="214"/>
      <c r="N235" s="32"/>
      <c r="O235" s="32"/>
    </row>
    <row r="236" ht="15.75" customHeight="1">
      <c r="A236" s="32"/>
      <c r="B236" s="231"/>
      <c r="C236" s="232"/>
      <c r="D236" s="233"/>
      <c r="E236" s="233"/>
      <c r="F236" s="246" t="s">
        <v>20</v>
      </c>
      <c r="G236" s="235"/>
      <c r="H236" s="236">
        <v>7.0</v>
      </c>
      <c r="I236" s="148" t="s">
        <v>382</v>
      </c>
      <c r="J236" s="147" t="s">
        <v>240</v>
      </c>
      <c r="K236" s="149" t="s">
        <v>234</v>
      </c>
      <c r="L236" s="297"/>
      <c r="M236" s="239"/>
      <c r="N236" s="32"/>
      <c r="O236" s="32"/>
    </row>
    <row r="237" ht="15.75" customHeight="1">
      <c r="A237" s="32"/>
      <c r="B237" s="174" t="s">
        <v>415</v>
      </c>
      <c r="C237" s="175" t="s">
        <v>101</v>
      </c>
      <c r="D237" s="176"/>
      <c r="E237" s="176"/>
      <c r="F237" s="329" t="s">
        <v>20</v>
      </c>
      <c r="G237" s="240" t="s">
        <v>416</v>
      </c>
      <c r="H237" s="207" t="s">
        <v>103</v>
      </c>
      <c r="I237" s="261" t="s">
        <v>312</v>
      </c>
      <c r="J237" s="179"/>
      <c r="K237" s="168"/>
      <c r="L237" s="243"/>
      <c r="M237" s="244"/>
      <c r="N237" s="32"/>
      <c r="O237" s="32"/>
    </row>
    <row r="238" ht="15.75" customHeight="1">
      <c r="A238" s="32"/>
      <c r="B238" s="245"/>
      <c r="C238" s="246"/>
      <c r="D238" s="247"/>
      <c r="E238" s="330"/>
      <c r="F238" s="138" t="s">
        <v>20</v>
      </c>
      <c r="G238" s="137"/>
      <c r="H238" s="139">
        <v>1.0</v>
      </c>
      <c r="I238" s="331" t="s">
        <v>410</v>
      </c>
      <c r="J238" s="251"/>
      <c r="K238" s="170" t="s">
        <v>411</v>
      </c>
      <c r="L238" s="292"/>
      <c r="M238" s="227"/>
      <c r="N238" s="32"/>
      <c r="O238" s="32"/>
    </row>
    <row r="239" ht="15.75" customHeight="1">
      <c r="A239" s="32"/>
      <c r="B239" s="245"/>
      <c r="C239" s="246"/>
      <c r="D239" s="247"/>
      <c r="E239" s="330"/>
      <c r="F239" s="138" t="s">
        <v>20</v>
      </c>
      <c r="G239" s="137"/>
      <c r="H239" s="139">
        <v>2.0</v>
      </c>
      <c r="I239" s="280" t="s">
        <v>385</v>
      </c>
      <c r="J239" s="251"/>
      <c r="K239" s="277" t="s">
        <v>218</v>
      </c>
      <c r="L239" s="292"/>
      <c r="M239" s="227"/>
      <c r="N239" s="32"/>
      <c r="O239" s="32"/>
    </row>
    <row r="240" ht="15.75" customHeight="1">
      <c r="A240" s="32"/>
      <c r="B240" s="208"/>
      <c r="C240" s="209"/>
      <c r="D240" s="210"/>
      <c r="E240" s="332"/>
      <c r="F240" s="138" t="s">
        <v>20</v>
      </c>
      <c r="G240" s="137"/>
      <c r="H240" s="333">
        <v>3.0</v>
      </c>
      <c r="I240" s="280" t="s">
        <v>386</v>
      </c>
      <c r="J240" s="236"/>
      <c r="K240" s="277" t="s">
        <v>220</v>
      </c>
      <c r="L240" s="296"/>
      <c r="M240" s="214"/>
      <c r="N240" s="32"/>
      <c r="O240" s="32"/>
    </row>
    <row r="241" ht="15.75" customHeight="1">
      <c r="A241" s="32"/>
      <c r="B241" s="215"/>
      <c r="C241" s="216"/>
      <c r="D241" s="217"/>
      <c r="E241" s="217"/>
      <c r="F241" s="334" t="s">
        <v>20</v>
      </c>
      <c r="G241" s="285"/>
      <c r="H241" s="222">
        <v>4.0</v>
      </c>
      <c r="I241" s="279" t="s">
        <v>387</v>
      </c>
      <c r="J241" s="222"/>
      <c r="K241" s="283" t="s">
        <v>222</v>
      </c>
      <c r="L241" s="299"/>
      <c r="M241" s="223"/>
      <c r="N241" s="32"/>
      <c r="O241" s="32"/>
    </row>
    <row r="242" ht="15.75" customHeight="1">
      <c r="A242" s="32"/>
      <c r="B242" s="174" t="s">
        <v>417</v>
      </c>
      <c r="C242" s="175" t="s">
        <v>101</v>
      </c>
      <c r="D242" s="129"/>
      <c r="E242" s="129"/>
      <c r="F242" s="130" t="s">
        <v>20</v>
      </c>
      <c r="G242" s="129" t="s">
        <v>418</v>
      </c>
      <c r="H242" s="131" t="s">
        <v>103</v>
      </c>
      <c r="I242" s="132" t="s">
        <v>327</v>
      </c>
      <c r="J242" s="131"/>
      <c r="K242" s="133"/>
      <c r="L242" s="335"/>
      <c r="M242" s="244"/>
      <c r="N242" s="32"/>
      <c r="O242" s="32"/>
    </row>
    <row r="243" ht="15.75" customHeight="1">
      <c r="A243" s="32"/>
      <c r="B243" s="135"/>
      <c r="C243" s="136"/>
      <c r="D243" s="137"/>
      <c r="E243" s="137"/>
      <c r="F243" s="138" t="s">
        <v>20</v>
      </c>
      <c r="G243" s="137"/>
      <c r="H243" s="139">
        <v>1.0</v>
      </c>
      <c r="I243" s="140" t="s">
        <v>410</v>
      </c>
      <c r="J243" s="139"/>
      <c r="K243" s="141" t="s">
        <v>411</v>
      </c>
      <c r="L243" s="336"/>
      <c r="M243" s="337"/>
      <c r="N243" s="32"/>
      <c r="O243" s="32"/>
    </row>
    <row r="244" ht="15.75" customHeight="1">
      <c r="A244" s="32"/>
      <c r="B244" s="135"/>
      <c r="C244" s="136"/>
      <c r="D244" s="137"/>
      <c r="E244" s="137"/>
      <c r="F244" s="138" t="s">
        <v>20</v>
      </c>
      <c r="G244" s="137"/>
      <c r="H244" s="139">
        <v>2.0</v>
      </c>
      <c r="I244" s="140" t="s">
        <v>419</v>
      </c>
      <c r="J244" s="139">
        <v>200000.0</v>
      </c>
      <c r="K244" s="141" t="s">
        <v>231</v>
      </c>
      <c r="L244" s="336"/>
      <c r="M244" s="337"/>
      <c r="N244" s="32"/>
      <c r="O244" s="32"/>
    </row>
    <row r="245" ht="15.75" customHeight="1">
      <c r="A245" s="32"/>
      <c r="B245" s="160"/>
      <c r="C245" s="161"/>
      <c r="D245" s="162"/>
      <c r="E245" s="162"/>
      <c r="F245" s="163" t="s">
        <v>20</v>
      </c>
      <c r="G245" s="162"/>
      <c r="H245" s="164">
        <v>3.0</v>
      </c>
      <c r="I245" s="165" t="s">
        <v>395</v>
      </c>
      <c r="J245" s="164"/>
      <c r="K245" s="166" t="s">
        <v>420</v>
      </c>
      <c r="L245" s="338"/>
      <c r="M245" s="223"/>
      <c r="N245" s="32"/>
      <c r="O245" s="32"/>
    </row>
    <row r="246" ht="15.75" customHeight="1">
      <c r="A246" s="32"/>
      <c r="B246" s="174" t="s">
        <v>421</v>
      </c>
      <c r="C246" s="128" t="s">
        <v>101</v>
      </c>
      <c r="D246" s="176"/>
      <c r="E246" s="176"/>
      <c r="F246" s="175" t="s">
        <v>20</v>
      </c>
      <c r="G246" s="193" t="s">
        <v>422</v>
      </c>
      <c r="H246" s="339" t="s">
        <v>103</v>
      </c>
      <c r="I246" s="340" t="s">
        <v>423</v>
      </c>
      <c r="J246" s="193"/>
      <c r="K246" s="193"/>
      <c r="L246" s="341"/>
      <c r="M246" s="342"/>
      <c r="N246" s="32"/>
      <c r="O246" s="32"/>
    </row>
    <row r="247" ht="15.75" customHeight="1">
      <c r="A247" s="32"/>
      <c r="B247" s="319"/>
      <c r="C247" s="321"/>
      <c r="D247" s="321"/>
      <c r="E247" s="321"/>
      <c r="F247" s="343" t="s">
        <v>20</v>
      </c>
      <c r="G247" s="344"/>
      <c r="H247" s="266">
        <v>1.0</v>
      </c>
      <c r="I247" s="140" t="s">
        <v>410</v>
      </c>
      <c r="J247" s="139"/>
      <c r="K247" s="141" t="s">
        <v>411</v>
      </c>
      <c r="L247" s="345"/>
      <c r="M247" s="346"/>
      <c r="N247" s="32"/>
      <c r="O247" s="32"/>
    </row>
    <row r="248" ht="15.75" customHeight="1">
      <c r="A248" s="32"/>
      <c r="B248" s="135"/>
      <c r="C248" s="137"/>
      <c r="D248" s="137"/>
      <c r="E248" s="137"/>
      <c r="F248" s="138" t="s">
        <v>20</v>
      </c>
      <c r="G248" s="347"/>
      <c r="H248" s="311">
        <v>2.0</v>
      </c>
      <c r="I248" s="348" t="s">
        <v>419</v>
      </c>
      <c r="J248" s="311">
        <v>200000.0</v>
      </c>
      <c r="K248" s="312" t="s">
        <v>231</v>
      </c>
      <c r="L248" s="349"/>
      <c r="M248" s="350"/>
      <c r="N248" s="32"/>
      <c r="O248" s="32"/>
    </row>
    <row r="249" ht="15.75" customHeight="1">
      <c r="A249" s="32"/>
      <c r="B249" s="160"/>
      <c r="C249" s="162"/>
      <c r="D249" s="162"/>
      <c r="E249" s="162"/>
      <c r="F249" s="163" t="s">
        <v>20</v>
      </c>
      <c r="G249" s="351"/>
      <c r="H249" s="200">
        <v>3.0</v>
      </c>
      <c r="I249" s="352" t="s">
        <v>395</v>
      </c>
      <c r="J249" s="200"/>
      <c r="K249" s="201" t="s">
        <v>420</v>
      </c>
      <c r="L249" s="353"/>
      <c r="M249" s="354"/>
      <c r="N249" s="32"/>
      <c r="O249" s="32"/>
    </row>
    <row r="250" ht="15.75" customHeight="1">
      <c r="A250" s="32"/>
      <c r="B250" s="152" t="s">
        <v>424</v>
      </c>
      <c r="C250" s="153" t="s">
        <v>101</v>
      </c>
      <c r="D250" s="176"/>
      <c r="E250" s="176"/>
      <c r="F250" s="177" t="s">
        <v>20</v>
      </c>
      <c r="G250" s="178" t="s">
        <v>425</v>
      </c>
      <c r="H250" s="355" t="s">
        <v>103</v>
      </c>
      <c r="I250" s="261" t="s">
        <v>312</v>
      </c>
      <c r="J250" s="179"/>
      <c r="K250" s="168"/>
      <c r="L250" s="243"/>
      <c r="M250" s="244"/>
      <c r="N250" s="32"/>
      <c r="O250" s="32"/>
    </row>
    <row r="251" ht="15.75" customHeight="1">
      <c r="A251" s="32"/>
      <c r="B251" s="208"/>
      <c r="C251" s="209"/>
      <c r="D251" s="210"/>
      <c r="E251" s="210"/>
      <c r="F251" s="211" t="s">
        <v>20</v>
      </c>
      <c r="G251" s="262"/>
      <c r="H251" s="356">
        <v>1.0</v>
      </c>
      <c r="I251" s="140" t="s">
        <v>426</v>
      </c>
      <c r="J251" s="251"/>
      <c r="K251" s="170" t="s">
        <v>427</v>
      </c>
      <c r="L251" s="318"/>
      <c r="M251" s="278"/>
      <c r="N251" s="32"/>
      <c r="O251" s="32"/>
    </row>
    <row r="252" ht="15.75" customHeight="1">
      <c r="A252" s="32"/>
      <c r="B252" s="208"/>
      <c r="C252" s="209"/>
      <c r="D252" s="210"/>
      <c r="E252" s="210"/>
      <c r="F252" s="211" t="s">
        <v>20</v>
      </c>
      <c r="G252" s="262"/>
      <c r="H252" s="356">
        <v>2.0</v>
      </c>
      <c r="I252" s="357" t="s">
        <v>428</v>
      </c>
      <c r="J252" s="251"/>
      <c r="K252" s="170" t="s">
        <v>429</v>
      </c>
      <c r="L252" s="296"/>
      <c r="M252" s="214"/>
      <c r="N252" s="32"/>
      <c r="O252" s="32"/>
    </row>
    <row r="253" ht="15.75" customHeight="1">
      <c r="A253" s="32"/>
      <c r="B253" s="215"/>
      <c r="C253" s="216"/>
      <c r="D253" s="217"/>
      <c r="E253" s="217"/>
      <c r="F253" s="218" t="s">
        <v>20</v>
      </c>
      <c r="G253" s="219"/>
      <c r="H253" s="222">
        <v>3.0</v>
      </c>
      <c r="I253" s="279" t="s">
        <v>430</v>
      </c>
      <c r="J253" s="222"/>
      <c r="K253" s="172" t="s">
        <v>431</v>
      </c>
      <c r="L253" s="299"/>
      <c r="M253" s="223"/>
      <c r="N253" s="32"/>
      <c r="O253" s="32"/>
    </row>
    <row r="254" ht="15.75" customHeight="1">
      <c r="A254" s="32"/>
      <c r="B254" s="152" t="s">
        <v>432</v>
      </c>
      <c r="C254" s="153" t="s">
        <v>101</v>
      </c>
      <c r="D254" s="176"/>
      <c r="E254" s="176"/>
      <c r="F254" s="177" t="s">
        <v>20</v>
      </c>
      <c r="G254" s="178" t="s">
        <v>84</v>
      </c>
      <c r="H254" s="355" t="s">
        <v>103</v>
      </c>
      <c r="I254" s="261" t="s">
        <v>312</v>
      </c>
      <c r="J254" s="179"/>
      <c r="K254" s="168"/>
      <c r="L254" s="243"/>
      <c r="M254" s="244"/>
      <c r="N254" s="32"/>
      <c r="O254" s="32"/>
    </row>
    <row r="255" ht="15.75" customHeight="1">
      <c r="A255" s="32"/>
      <c r="B255" s="208"/>
      <c r="C255" s="209"/>
      <c r="D255" s="210"/>
      <c r="E255" s="210"/>
      <c r="F255" s="211" t="s">
        <v>20</v>
      </c>
      <c r="G255" s="251"/>
      <c r="H255" s="356">
        <v>1.0</v>
      </c>
      <c r="I255" s="140" t="s">
        <v>426</v>
      </c>
      <c r="J255" s="251"/>
      <c r="K255" s="170" t="s">
        <v>427</v>
      </c>
      <c r="L255" s="318"/>
      <c r="M255" s="278"/>
      <c r="N255" s="32"/>
      <c r="O255" s="32"/>
    </row>
    <row r="256" ht="15.75" customHeight="1">
      <c r="A256" s="32"/>
      <c r="B256" s="215"/>
      <c r="C256" s="216"/>
      <c r="D256" s="217"/>
      <c r="E256" s="217"/>
      <c r="F256" s="218" t="s">
        <v>20</v>
      </c>
      <c r="G256" s="219"/>
      <c r="H256" s="222">
        <v>2.0</v>
      </c>
      <c r="I256" s="221" t="s">
        <v>433</v>
      </c>
      <c r="J256" s="222"/>
      <c r="K256" s="172" t="s">
        <v>434</v>
      </c>
      <c r="L256" s="299"/>
      <c r="M256" s="223"/>
      <c r="N256" s="32"/>
      <c r="O256" s="32"/>
    </row>
    <row r="257" ht="15.75" customHeight="1">
      <c r="A257" s="32"/>
      <c r="B257" s="152" t="s">
        <v>435</v>
      </c>
      <c r="C257" s="153" t="s">
        <v>101</v>
      </c>
      <c r="D257" s="176"/>
      <c r="E257" s="176"/>
      <c r="F257" s="177" t="s">
        <v>20</v>
      </c>
      <c r="G257" s="178" t="s">
        <v>85</v>
      </c>
      <c r="H257" s="355" t="s">
        <v>103</v>
      </c>
      <c r="I257" s="261" t="s">
        <v>312</v>
      </c>
      <c r="J257" s="179"/>
      <c r="K257" s="168"/>
      <c r="L257" s="284"/>
      <c r="M257" s="244"/>
      <c r="N257" s="32"/>
      <c r="O257" s="32"/>
    </row>
    <row r="258" ht="15.75" customHeight="1">
      <c r="A258" s="32"/>
      <c r="B258" s="208"/>
      <c r="C258" s="209"/>
      <c r="D258" s="210"/>
      <c r="E258" s="210"/>
      <c r="F258" s="211" t="s">
        <v>20</v>
      </c>
      <c r="G258" s="251"/>
      <c r="H258" s="356">
        <v>1.0</v>
      </c>
      <c r="I258" s="140" t="s">
        <v>426</v>
      </c>
      <c r="J258" s="251"/>
      <c r="K258" s="170" t="s">
        <v>427</v>
      </c>
      <c r="L258" s="140"/>
      <c r="M258" s="278"/>
      <c r="N258" s="32"/>
      <c r="O258" s="32"/>
    </row>
    <row r="259" ht="15.75" customHeight="1">
      <c r="A259" s="32"/>
      <c r="B259" s="215"/>
      <c r="C259" s="216"/>
      <c r="D259" s="217"/>
      <c r="E259" s="217"/>
      <c r="F259" s="218" t="s">
        <v>20</v>
      </c>
      <c r="G259" s="219"/>
      <c r="H259" s="222">
        <v>2.0</v>
      </c>
      <c r="I259" s="221" t="s">
        <v>436</v>
      </c>
      <c r="J259" s="220"/>
      <c r="K259" s="291" t="s">
        <v>437</v>
      </c>
      <c r="L259" s="290"/>
      <c r="M259" s="223"/>
      <c r="N259" s="32"/>
      <c r="O259" s="32"/>
    </row>
    <row r="260" ht="15.75" customHeight="1">
      <c r="A260" s="32"/>
      <c r="B260" s="174" t="s">
        <v>438</v>
      </c>
      <c r="C260" s="175" t="s">
        <v>101</v>
      </c>
      <c r="D260" s="176"/>
      <c r="E260" s="176"/>
      <c r="F260" s="177" t="s">
        <v>20</v>
      </c>
      <c r="G260" s="178" t="s">
        <v>439</v>
      </c>
      <c r="H260" s="179" t="s">
        <v>103</v>
      </c>
      <c r="I260" s="261" t="s">
        <v>312</v>
      </c>
      <c r="J260" s="179"/>
      <c r="K260" s="168"/>
      <c r="L260" s="284"/>
      <c r="M260" s="244"/>
      <c r="N260" s="32"/>
      <c r="O260" s="32"/>
    </row>
    <row r="261" ht="15.75" customHeight="1">
      <c r="A261" s="32"/>
      <c r="B261" s="208"/>
      <c r="C261" s="209"/>
      <c r="D261" s="210"/>
      <c r="E261" s="210"/>
      <c r="F261" s="211" t="s">
        <v>20</v>
      </c>
      <c r="G261" s="251"/>
      <c r="H261" s="251">
        <v>1.0</v>
      </c>
      <c r="I261" s="157" t="s">
        <v>426</v>
      </c>
      <c r="J261" s="156"/>
      <c r="K261" s="358" t="s">
        <v>427</v>
      </c>
      <c r="L261" s="140"/>
      <c r="M261" s="278"/>
      <c r="N261" s="32"/>
      <c r="O261" s="32"/>
    </row>
    <row r="262" ht="15.75" customHeight="1">
      <c r="A262" s="32"/>
      <c r="B262" s="215"/>
      <c r="C262" s="216"/>
      <c r="D262" s="217"/>
      <c r="E262" s="217"/>
      <c r="F262" s="218" t="s">
        <v>20</v>
      </c>
      <c r="G262" s="219"/>
      <c r="H262" s="222">
        <v>2.0</v>
      </c>
      <c r="I262" s="221" t="s">
        <v>440</v>
      </c>
      <c r="J262" s="220"/>
      <c r="K262" s="291" t="s">
        <v>441</v>
      </c>
      <c r="L262" s="290"/>
      <c r="M262" s="223"/>
      <c r="N262" s="32"/>
      <c r="O262" s="32"/>
    </row>
    <row r="263" ht="15.75" customHeight="1">
      <c r="A263" s="32"/>
      <c r="B263" s="174" t="s">
        <v>442</v>
      </c>
      <c r="C263" s="359" t="s">
        <v>101</v>
      </c>
      <c r="D263" s="359"/>
      <c r="E263" s="359"/>
      <c r="F263" s="177" t="s">
        <v>20</v>
      </c>
      <c r="G263" s="176" t="s">
        <v>443</v>
      </c>
      <c r="H263" s="339" t="s">
        <v>103</v>
      </c>
      <c r="I263" s="340" t="s">
        <v>423</v>
      </c>
      <c r="J263" s="360"/>
      <c r="K263" s="360"/>
      <c r="L263" s="361"/>
      <c r="M263" s="362"/>
      <c r="N263" s="32"/>
      <c r="O263" s="32"/>
    </row>
    <row r="264" ht="15.75" customHeight="1">
      <c r="A264" s="32"/>
      <c r="B264" s="363"/>
      <c r="C264" s="364"/>
      <c r="D264" s="364"/>
      <c r="E264" s="364"/>
      <c r="F264" s="211" t="s">
        <v>20</v>
      </c>
      <c r="G264" s="294"/>
      <c r="H264" s="365">
        <v>1.0</v>
      </c>
      <c r="I264" s="366" t="s">
        <v>444</v>
      </c>
      <c r="J264" s="367"/>
      <c r="K264" s="368" t="s">
        <v>427</v>
      </c>
      <c r="L264" s="369"/>
      <c r="M264" s="370"/>
      <c r="N264" s="32"/>
      <c r="O264" s="32"/>
    </row>
    <row r="265" ht="15.75" customHeight="1">
      <c r="A265" s="32"/>
      <c r="B265" s="371"/>
      <c r="C265" s="372"/>
      <c r="D265" s="372"/>
      <c r="E265" s="372"/>
      <c r="F265" s="218" t="s">
        <v>20</v>
      </c>
      <c r="G265" s="372"/>
      <c r="H265" s="373">
        <v>2.0</v>
      </c>
      <c r="I265" s="221" t="s">
        <v>440</v>
      </c>
      <c r="J265" s="221"/>
      <c r="K265" s="295" t="s">
        <v>441</v>
      </c>
      <c r="L265" s="221"/>
      <c r="M265" s="374"/>
      <c r="N265" s="32"/>
      <c r="O265" s="32"/>
    </row>
    <row r="266" ht="15.75" customHeight="1">
      <c r="A266" s="32"/>
      <c r="B266" s="174" t="s">
        <v>445</v>
      </c>
      <c r="C266" s="359" t="s">
        <v>101</v>
      </c>
      <c r="D266" s="359"/>
      <c r="E266" s="359"/>
      <c r="F266" s="375" t="s">
        <v>20</v>
      </c>
      <c r="G266" s="178" t="s">
        <v>446</v>
      </c>
      <c r="H266" s="339" t="s">
        <v>103</v>
      </c>
      <c r="I266" s="340" t="s">
        <v>312</v>
      </c>
      <c r="J266" s="360"/>
      <c r="K266" s="360"/>
      <c r="L266" s="361"/>
      <c r="M266" s="376"/>
      <c r="N266" s="32"/>
      <c r="O266" s="32"/>
    </row>
    <row r="267" ht="15.75" customHeight="1">
      <c r="A267" s="32"/>
      <c r="B267" s="363"/>
      <c r="C267" s="364"/>
      <c r="D267" s="364"/>
      <c r="E267" s="364"/>
      <c r="F267" s="377" t="s">
        <v>20</v>
      </c>
      <c r="G267" s="294"/>
      <c r="H267" s="365">
        <v>1.0</v>
      </c>
      <c r="I267" s="366" t="s">
        <v>447</v>
      </c>
      <c r="J267" s="367"/>
      <c r="K267" s="368" t="s">
        <v>448</v>
      </c>
      <c r="L267" s="369"/>
      <c r="M267" s="378"/>
      <c r="N267" s="379"/>
      <c r="O267" s="32"/>
    </row>
    <row r="268" ht="15.75" customHeight="1">
      <c r="A268" s="32"/>
      <c r="B268" s="363"/>
      <c r="C268" s="364"/>
      <c r="D268" s="364"/>
      <c r="E268" s="364"/>
      <c r="F268" s="377" t="s">
        <v>20</v>
      </c>
      <c r="G268" s="294"/>
      <c r="H268" s="365">
        <v>2.0</v>
      </c>
      <c r="I268" s="366" t="s">
        <v>449</v>
      </c>
      <c r="J268" s="367"/>
      <c r="K268" s="368" t="s">
        <v>427</v>
      </c>
      <c r="L268" s="369"/>
      <c r="M268" s="380"/>
      <c r="N268" s="32"/>
      <c r="O268" s="32"/>
    </row>
    <row r="269" ht="15.75" customHeight="1">
      <c r="A269" s="32"/>
      <c r="B269" s="371"/>
      <c r="C269" s="372"/>
      <c r="D269" s="372"/>
      <c r="E269" s="372"/>
      <c r="F269" s="381" t="s">
        <v>20</v>
      </c>
      <c r="G269" s="372"/>
      <c r="H269" s="373">
        <v>3.0</v>
      </c>
      <c r="I269" s="221" t="s">
        <v>440</v>
      </c>
      <c r="J269" s="221"/>
      <c r="K269" s="295" t="s">
        <v>441</v>
      </c>
      <c r="L269" s="221"/>
      <c r="M269" s="380"/>
      <c r="N269" s="32"/>
      <c r="O269" s="32"/>
    </row>
    <row r="270" ht="15.75" customHeight="1">
      <c r="A270" s="32"/>
      <c r="B270" s="174" t="s">
        <v>450</v>
      </c>
      <c r="C270" s="128" t="s">
        <v>101</v>
      </c>
      <c r="D270" s="129"/>
      <c r="E270" s="129"/>
      <c r="F270" s="130" t="s">
        <v>20</v>
      </c>
      <c r="G270" s="129" t="s">
        <v>451</v>
      </c>
      <c r="H270" s="131" t="s">
        <v>103</v>
      </c>
      <c r="I270" s="132" t="s">
        <v>312</v>
      </c>
      <c r="J270" s="131"/>
      <c r="K270" s="133"/>
      <c r="L270" s="382"/>
      <c r="M270" s="383"/>
      <c r="N270" s="32"/>
      <c r="O270" s="32"/>
    </row>
    <row r="271" ht="15.75" customHeight="1">
      <c r="A271" s="32"/>
      <c r="B271" s="135"/>
      <c r="C271" s="136"/>
      <c r="D271" s="137"/>
      <c r="E271" s="137"/>
      <c r="F271" s="138" t="s">
        <v>20</v>
      </c>
      <c r="G271" s="139"/>
      <c r="H271" s="139">
        <v>1.0</v>
      </c>
      <c r="I271" s="140" t="s">
        <v>410</v>
      </c>
      <c r="J271" s="139"/>
      <c r="K271" s="141" t="s">
        <v>411</v>
      </c>
      <c r="L271" s="140"/>
      <c r="M271" s="289"/>
      <c r="N271" s="32"/>
      <c r="O271" s="32"/>
    </row>
    <row r="272" ht="15.75" customHeight="1">
      <c r="A272" s="32"/>
      <c r="B272" s="135"/>
      <c r="C272" s="136"/>
      <c r="D272" s="137"/>
      <c r="E272" s="137"/>
      <c r="F272" s="138" t="s">
        <v>20</v>
      </c>
      <c r="G272" s="139"/>
      <c r="H272" s="139">
        <v>2.0</v>
      </c>
      <c r="I272" s="324" t="s">
        <v>452</v>
      </c>
      <c r="J272" s="139"/>
      <c r="K272" s="141" t="s">
        <v>453</v>
      </c>
      <c r="L272" s="140"/>
      <c r="M272" s="289"/>
      <c r="N272" s="32"/>
      <c r="O272" s="32"/>
    </row>
    <row r="273" ht="15.75" customHeight="1">
      <c r="A273" s="32"/>
      <c r="B273" s="135"/>
      <c r="C273" s="136"/>
      <c r="D273" s="137"/>
      <c r="E273" s="137"/>
      <c r="F273" s="138" t="s">
        <v>20</v>
      </c>
      <c r="G273" s="139"/>
      <c r="H273" s="139">
        <v>3.0</v>
      </c>
      <c r="I273" s="324" t="s">
        <v>449</v>
      </c>
      <c r="J273" s="139"/>
      <c r="K273" s="141" t="s">
        <v>427</v>
      </c>
      <c r="L273" s="140"/>
      <c r="M273" s="289"/>
      <c r="N273" s="32"/>
      <c r="O273" s="32"/>
    </row>
    <row r="274" ht="15.75" customHeight="1">
      <c r="A274" s="32"/>
      <c r="B274" s="160"/>
      <c r="C274" s="161"/>
      <c r="D274" s="162"/>
      <c r="E274" s="162"/>
      <c r="F274" s="163" t="s">
        <v>20</v>
      </c>
      <c r="G274" s="164"/>
      <c r="H274" s="164">
        <v>4.0</v>
      </c>
      <c r="I274" s="327" t="s">
        <v>440</v>
      </c>
      <c r="J274" s="164"/>
      <c r="K274" s="166" t="s">
        <v>441</v>
      </c>
      <c r="L274" s="165"/>
      <c r="M274" s="328"/>
      <c r="N274" s="32"/>
      <c r="O274" s="32"/>
    </row>
    <row r="275" ht="15.75" customHeight="1">
      <c r="A275" s="32"/>
      <c r="B275" s="245" t="s">
        <v>454</v>
      </c>
      <c r="C275" s="246" t="s">
        <v>101</v>
      </c>
      <c r="D275" s="247"/>
      <c r="E275" s="247"/>
      <c r="F275" s="246" t="s">
        <v>20</v>
      </c>
      <c r="G275" s="249" t="s">
        <v>455</v>
      </c>
      <c r="H275" s="274" t="s">
        <v>103</v>
      </c>
      <c r="I275" s="261" t="s">
        <v>456</v>
      </c>
      <c r="J275" s="179"/>
      <c r="K275" s="168"/>
      <c r="L275" s="292"/>
      <c r="M275" s="227"/>
      <c r="N275" s="32"/>
      <c r="O275" s="32"/>
    </row>
    <row r="276" ht="15.75" customHeight="1">
      <c r="A276" s="32"/>
      <c r="B276" s="231"/>
      <c r="C276" s="232"/>
      <c r="D276" s="233"/>
      <c r="E276" s="233"/>
      <c r="F276" s="209" t="s">
        <v>20</v>
      </c>
      <c r="G276" s="262"/>
      <c r="H276" s="251">
        <v>1.0</v>
      </c>
      <c r="I276" s="294" t="s">
        <v>457</v>
      </c>
      <c r="J276" s="274"/>
      <c r="K276" s="275" t="s">
        <v>458</v>
      </c>
      <c r="L276" s="296"/>
      <c r="M276" s="214"/>
      <c r="N276" s="32"/>
      <c r="O276" s="32"/>
    </row>
    <row r="277" ht="15.75" customHeight="1">
      <c r="A277" s="32"/>
      <c r="B277" s="215"/>
      <c r="C277" s="216"/>
      <c r="D277" s="217"/>
      <c r="E277" s="217"/>
      <c r="F277" s="218" t="s">
        <v>20</v>
      </c>
      <c r="G277" s="298"/>
      <c r="H277" s="222">
        <v>2.0</v>
      </c>
      <c r="I277" s="279" t="s">
        <v>307</v>
      </c>
      <c r="J277" s="222"/>
      <c r="K277" s="172" t="s">
        <v>459</v>
      </c>
      <c r="L277" s="299"/>
      <c r="M277" s="223"/>
      <c r="N277" s="32"/>
      <c r="O277" s="32"/>
    </row>
    <row r="278" ht="15.75" customHeight="1">
      <c r="A278" s="32"/>
      <c r="B278" s="245" t="s">
        <v>460</v>
      </c>
      <c r="C278" s="253" t="s">
        <v>101</v>
      </c>
      <c r="D278" s="254"/>
      <c r="E278" s="254"/>
      <c r="F278" s="255" t="s">
        <v>20</v>
      </c>
      <c r="G278" s="254" t="s">
        <v>64</v>
      </c>
      <c r="H278" s="256" t="s">
        <v>103</v>
      </c>
      <c r="I278" s="261" t="s">
        <v>461</v>
      </c>
      <c r="J278" s="179"/>
      <c r="K278" s="168"/>
      <c r="L278" s="288"/>
      <c r="M278" s="257"/>
      <c r="N278" s="32"/>
      <c r="O278" s="32"/>
    </row>
    <row r="279" ht="15.75" customHeight="1">
      <c r="A279" s="32"/>
      <c r="B279" s="300"/>
      <c r="C279" s="301"/>
      <c r="D279" s="302"/>
      <c r="E279" s="302"/>
      <c r="F279" s="303" t="s">
        <v>20</v>
      </c>
      <c r="G279" s="302"/>
      <c r="H279" s="304">
        <v>1.0</v>
      </c>
      <c r="I279" s="294" t="s">
        <v>457</v>
      </c>
      <c r="J279" s="274"/>
      <c r="K279" s="275" t="s">
        <v>458</v>
      </c>
      <c r="L279" s="305"/>
      <c r="M279" s="306"/>
      <c r="N279" s="32"/>
      <c r="O279" s="32"/>
    </row>
    <row r="280" ht="15.75" customHeight="1">
      <c r="A280" s="32"/>
      <c r="B280" s="143"/>
      <c r="C280" s="144"/>
      <c r="D280" s="145"/>
      <c r="E280" s="145"/>
      <c r="F280" s="146" t="s">
        <v>20</v>
      </c>
      <c r="G280" s="145"/>
      <c r="H280" s="147">
        <v>2.0</v>
      </c>
      <c r="I280" s="148" t="s">
        <v>313</v>
      </c>
      <c r="J280" s="147"/>
      <c r="K280" s="149" t="s">
        <v>462</v>
      </c>
      <c r="L280" s="148"/>
      <c r="M280" s="259"/>
      <c r="N280" s="32"/>
      <c r="O280" s="32"/>
    </row>
    <row r="281" ht="15.75" customHeight="1">
      <c r="A281" s="32"/>
      <c r="B281" s="174" t="s">
        <v>463</v>
      </c>
      <c r="C281" s="175" t="s">
        <v>101</v>
      </c>
      <c r="D281" s="176"/>
      <c r="E281" s="176"/>
      <c r="F281" s="177" t="s">
        <v>20</v>
      </c>
      <c r="G281" s="178" t="s">
        <v>65</v>
      </c>
      <c r="H281" s="179" t="s">
        <v>103</v>
      </c>
      <c r="I281" s="261" t="s">
        <v>461</v>
      </c>
      <c r="J281" s="179"/>
      <c r="K281" s="168"/>
      <c r="L281" s="243"/>
      <c r="M281" s="244"/>
      <c r="N281" s="32"/>
      <c r="O281" s="32"/>
    </row>
    <row r="282" ht="15.75" customHeight="1">
      <c r="A282" s="32"/>
      <c r="B282" s="208"/>
      <c r="C282" s="209"/>
      <c r="D282" s="210"/>
      <c r="E282" s="210"/>
      <c r="F282" s="209" t="s">
        <v>20</v>
      </c>
      <c r="G282" s="262"/>
      <c r="H282" s="251">
        <v>1.0</v>
      </c>
      <c r="I282" s="250" t="s">
        <v>317</v>
      </c>
      <c r="J282" s="251"/>
      <c r="K282" s="170" t="s">
        <v>464</v>
      </c>
      <c r="L282" s="296"/>
      <c r="M282" s="214"/>
      <c r="N282" s="32"/>
      <c r="O282" s="32"/>
    </row>
    <row r="283" ht="15.75" customHeight="1">
      <c r="A283" s="32"/>
      <c r="B283" s="208"/>
      <c r="C283" s="209"/>
      <c r="D283" s="210"/>
      <c r="E283" s="210"/>
      <c r="F283" s="209" t="s">
        <v>20</v>
      </c>
      <c r="G283" s="262"/>
      <c r="H283" s="251">
        <v>2.0</v>
      </c>
      <c r="I283" s="250" t="s">
        <v>319</v>
      </c>
      <c r="J283" s="251"/>
      <c r="K283" s="170" t="s">
        <v>465</v>
      </c>
      <c r="L283" s="296"/>
      <c r="M283" s="214"/>
      <c r="N283" s="32"/>
      <c r="O283" s="32"/>
    </row>
    <row r="284" ht="15.75" customHeight="1">
      <c r="A284" s="32"/>
      <c r="B284" s="208"/>
      <c r="C284" s="209"/>
      <c r="D284" s="210"/>
      <c r="E284" s="210"/>
      <c r="F284" s="209"/>
      <c r="G284" s="262"/>
      <c r="H284" s="251">
        <v>3.0</v>
      </c>
      <c r="I284" s="250" t="s">
        <v>466</v>
      </c>
      <c r="J284" s="251"/>
      <c r="K284" s="170" t="s">
        <v>467</v>
      </c>
      <c r="L284" s="296"/>
      <c r="M284" s="214"/>
      <c r="N284" s="32"/>
      <c r="O284" s="32"/>
    </row>
    <row r="285" ht="15.75" customHeight="1">
      <c r="A285" s="32"/>
      <c r="B285" s="208"/>
      <c r="C285" s="209"/>
      <c r="D285" s="210"/>
      <c r="E285" s="210"/>
      <c r="F285" s="209" t="s">
        <v>20</v>
      </c>
      <c r="G285" s="262"/>
      <c r="H285" s="251">
        <v>4.0</v>
      </c>
      <c r="I285" s="250" t="s">
        <v>321</v>
      </c>
      <c r="J285" s="251"/>
      <c r="K285" s="170" t="s">
        <v>468</v>
      </c>
      <c r="L285" s="296"/>
      <c r="M285" s="214"/>
      <c r="N285" s="32"/>
      <c r="O285" s="32"/>
    </row>
    <row r="286" ht="15.75" customHeight="1">
      <c r="A286" s="32"/>
      <c r="B286" s="231"/>
      <c r="C286" s="232"/>
      <c r="D286" s="233"/>
      <c r="E286" s="233"/>
      <c r="F286" s="209" t="s">
        <v>20</v>
      </c>
      <c r="G286" s="262"/>
      <c r="H286" s="251">
        <v>5.0</v>
      </c>
      <c r="I286" s="250" t="s">
        <v>323</v>
      </c>
      <c r="J286" s="236"/>
      <c r="K286" s="170" t="s">
        <v>324</v>
      </c>
      <c r="L286" s="296"/>
      <c r="M286" s="214"/>
      <c r="N286" s="32"/>
      <c r="O286" s="32"/>
    </row>
    <row r="287" ht="15.75" customHeight="1">
      <c r="A287" s="32"/>
      <c r="B287" s="174" t="s">
        <v>469</v>
      </c>
      <c r="C287" s="175" t="s">
        <v>101</v>
      </c>
      <c r="D287" s="176"/>
      <c r="E287" s="176"/>
      <c r="F287" s="177" t="s">
        <v>20</v>
      </c>
      <c r="G287" s="178" t="s">
        <v>66</v>
      </c>
      <c r="H287" s="179" t="s">
        <v>103</v>
      </c>
      <c r="I287" s="261" t="s">
        <v>470</v>
      </c>
      <c r="J287" s="179"/>
      <c r="K287" s="168"/>
      <c r="L287" s="243"/>
      <c r="M287" s="244"/>
      <c r="N287" s="32"/>
      <c r="O287" s="32"/>
    </row>
    <row r="288" ht="15.75" customHeight="1">
      <c r="A288" s="32"/>
      <c r="B288" s="152"/>
      <c r="C288" s="153"/>
      <c r="D288" s="154"/>
      <c r="E288" s="154"/>
      <c r="F288" s="155" t="s">
        <v>20</v>
      </c>
      <c r="G288" s="154"/>
      <c r="H288" s="156">
        <v>1.0</v>
      </c>
      <c r="I288" s="157" t="s">
        <v>328</v>
      </c>
      <c r="J288" s="156"/>
      <c r="K288" s="158" t="s">
        <v>329</v>
      </c>
      <c r="L288" s="307"/>
      <c r="M288" s="308"/>
      <c r="N288" s="32"/>
      <c r="O288" s="32"/>
    </row>
    <row r="289" ht="15.75" customHeight="1">
      <c r="A289" s="32"/>
      <c r="B289" s="265"/>
      <c r="C289" s="266"/>
      <c r="D289" s="267"/>
      <c r="E289" s="267"/>
      <c r="F289" s="155" t="s">
        <v>20</v>
      </c>
      <c r="G289" s="267"/>
      <c r="H289" s="269">
        <v>2.0</v>
      </c>
      <c r="I289" s="250" t="s">
        <v>317</v>
      </c>
      <c r="J289" s="251"/>
      <c r="K289" s="170" t="s">
        <v>330</v>
      </c>
      <c r="L289" s="309"/>
      <c r="M289" s="272"/>
      <c r="N289" s="32"/>
      <c r="O289" s="32"/>
    </row>
    <row r="290" ht="15.75" customHeight="1">
      <c r="A290" s="32"/>
      <c r="B290" s="265"/>
      <c r="C290" s="266"/>
      <c r="D290" s="267"/>
      <c r="E290" s="267"/>
      <c r="F290" s="155" t="s">
        <v>20</v>
      </c>
      <c r="G290" s="267"/>
      <c r="H290" s="269">
        <v>3.0</v>
      </c>
      <c r="I290" s="250" t="s">
        <v>319</v>
      </c>
      <c r="J290" s="251"/>
      <c r="K290" s="170" t="s">
        <v>331</v>
      </c>
      <c r="L290" s="309"/>
      <c r="M290" s="272"/>
      <c r="N290" s="32"/>
      <c r="O290" s="32"/>
    </row>
    <row r="291" ht="15.75" customHeight="1">
      <c r="A291" s="32"/>
      <c r="B291" s="265"/>
      <c r="C291" s="266"/>
      <c r="D291" s="267"/>
      <c r="E291" s="267"/>
      <c r="F291" s="155" t="s">
        <v>20</v>
      </c>
      <c r="G291" s="267"/>
      <c r="H291" s="269">
        <v>4.0</v>
      </c>
      <c r="I291" s="250" t="s">
        <v>471</v>
      </c>
      <c r="J291" s="251"/>
      <c r="K291" s="170" t="s">
        <v>472</v>
      </c>
      <c r="L291" s="309"/>
      <c r="M291" s="272"/>
      <c r="N291" s="32"/>
      <c r="O291" s="32"/>
    </row>
    <row r="292" ht="15.75" customHeight="1">
      <c r="A292" s="32"/>
      <c r="B292" s="265"/>
      <c r="C292" s="266"/>
      <c r="D292" s="267"/>
      <c r="E292" s="267"/>
      <c r="F292" s="155" t="s">
        <v>20</v>
      </c>
      <c r="G292" s="267"/>
      <c r="H292" s="269">
        <v>5.0</v>
      </c>
      <c r="I292" s="250" t="s">
        <v>321</v>
      </c>
      <c r="J292" s="251"/>
      <c r="K292" s="170" t="s">
        <v>332</v>
      </c>
      <c r="L292" s="309"/>
      <c r="M292" s="272"/>
      <c r="N292" s="32"/>
      <c r="O292" s="32"/>
    </row>
    <row r="293" ht="15.75" customHeight="1">
      <c r="A293" s="32"/>
      <c r="B293" s="310"/>
      <c r="C293" s="311"/>
      <c r="D293" s="312"/>
      <c r="E293" s="312"/>
      <c r="F293" s="313" t="s">
        <v>20</v>
      </c>
      <c r="G293" s="312"/>
      <c r="H293" s="314">
        <v>6.0</v>
      </c>
      <c r="I293" s="250" t="s">
        <v>323</v>
      </c>
      <c r="J293" s="236"/>
      <c r="K293" s="238" t="s">
        <v>333</v>
      </c>
      <c r="L293" s="315"/>
      <c r="M293" s="316"/>
      <c r="N293" s="32"/>
      <c r="O293" s="32"/>
    </row>
    <row r="294" ht="15.75" customHeight="1">
      <c r="A294" s="32"/>
      <c r="B294" s="174" t="s">
        <v>473</v>
      </c>
      <c r="C294" s="175" t="s">
        <v>101</v>
      </c>
      <c r="D294" s="176"/>
      <c r="E294" s="176"/>
      <c r="F294" s="177" t="s">
        <v>20</v>
      </c>
      <c r="G294" s="178" t="s">
        <v>67</v>
      </c>
      <c r="H294" s="179" t="s">
        <v>103</v>
      </c>
      <c r="I294" s="261" t="s">
        <v>470</v>
      </c>
      <c r="J294" s="179"/>
      <c r="K294" s="168"/>
      <c r="L294" s="243"/>
      <c r="M294" s="244"/>
      <c r="N294" s="32"/>
      <c r="O294" s="32"/>
    </row>
    <row r="295" ht="15.75" customHeight="1">
      <c r="A295" s="32"/>
      <c r="B295" s="152"/>
      <c r="C295" s="153"/>
      <c r="D295" s="154"/>
      <c r="E295" s="154"/>
      <c r="F295" s="155" t="s">
        <v>20</v>
      </c>
      <c r="G295" s="154"/>
      <c r="H295" s="156">
        <v>1.0</v>
      </c>
      <c r="I295" s="157" t="s">
        <v>328</v>
      </c>
      <c r="J295" s="156"/>
      <c r="K295" s="158" t="s">
        <v>329</v>
      </c>
      <c r="L295" s="307"/>
      <c r="M295" s="308"/>
      <c r="N295" s="32"/>
      <c r="O295" s="32"/>
    </row>
    <row r="296" ht="15.75" customHeight="1">
      <c r="A296" s="32"/>
      <c r="B296" s="265"/>
      <c r="C296" s="266"/>
      <c r="D296" s="267"/>
      <c r="E296" s="267"/>
      <c r="F296" s="268" t="s">
        <v>20</v>
      </c>
      <c r="G296" s="267"/>
      <c r="H296" s="269">
        <v>2.0</v>
      </c>
      <c r="I296" s="250" t="s">
        <v>336</v>
      </c>
      <c r="J296" s="251"/>
      <c r="K296" s="277" t="s">
        <v>199</v>
      </c>
      <c r="L296" s="309"/>
      <c r="M296" s="272"/>
      <c r="N296" s="32"/>
      <c r="O296" s="32"/>
    </row>
    <row r="297" ht="15.75" customHeight="1">
      <c r="A297" s="32"/>
      <c r="B297" s="199"/>
      <c r="C297" s="200"/>
      <c r="D297" s="201"/>
      <c r="E297" s="201"/>
      <c r="F297" s="202" t="s">
        <v>20</v>
      </c>
      <c r="G297" s="201"/>
      <c r="H297" s="203">
        <v>3.0</v>
      </c>
      <c r="I297" s="279" t="s">
        <v>200</v>
      </c>
      <c r="J297" s="222"/>
      <c r="K297" s="172" t="s">
        <v>337</v>
      </c>
      <c r="L297" s="317"/>
      <c r="M297" s="206"/>
      <c r="N297" s="32"/>
      <c r="O297" s="32"/>
    </row>
    <row r="298" ht="15.75" customHeight="1">
      <c r="A298" s="32"/>
      <c r="B298" s="174" t="s">
        <v>474</v>
      </c>
      <c r="C298" s="175" t="s">
        <v>101</v>
      </c>
      <c r="D298" s="176"/>
      <c r="E298" s="176"/>
      <c r="F298" s="177" t="s">
        <v>21</v>
      </c>
      <c r="G298" s="178" t="s">
        <v>68</v>
      </c>
      <c r="H298" s="179" t="s">
        <v>103</v>
      </c>
      <c r="I298" s="261" t="s">
        <v>470</v>
      </c>
      <c r="J298" s="179"/>
      <c r="K298" s="168"/>
      <c r="L298" s="243"/>
      <c r="M298" s="244"/>
      <c r="N298" s="32"/>
      <c r="O298" s="32"/>
    </row>
    <row r="299" ht="15.75" customHeight="1">
      <c r="A299" s="32"/>
      <c r="B299" s="245"/>
      <c r="C299" s="246"/>
      <c r="D299" s="247"/>
      <c r="E299" s="247"/>
      <c r="F299" s="246" t="s">
        <v>20</v>
      </c>
      <c r="G299" s="249"/>
      <c r="H299" s="274">
        <v>1.0</v>
      </c>
      <c r="I299" s="157" t="s">
        <v>328</v>
      </c>
      <c r="J299" s="156"/>
      <c r="K299" s="158" t="s">
        <v>329</v>
      </c>
      <c r="L299" s="292"/>
      <c r="M299" s="227"/>
      <c r="N299" s="32"/>
      <c r="O299" s="32"/>
    </row>
    <row r="300" ht="15.75" customHeight="1">
      <c r="A300" s="32"/>
      <c r="B300" s="245"/>
      <c r="C300" s="246"/>
      <c r="D300" s="247"/>
      <c r="E300" s="247"/>
      <c r="F300" s="246" t="s">
        <v>20</v>
      </c>
      <c r="G300" s="249"/>
      <c r="H300" s="274">
        <v>2.0</v>
      </c>
      <c r="I300" s="254" t="s">
        <v>340</v>
      </c>
      <c r="J300" s="256">
        <v>1000000.0</v>
      </c>
      <c r="K300" s="287" t="s">
        <v>231</v>
      </c>
      <c r="L300" s="292"/>
      <c r="M300" s="227"/>
      <c r="N300" s="32"/>
      <c r="O300" s="32"/>
    </row>
    <row r="301" ht="15.75" customHeight="1">
      <c r="A301" s="32"/>
      <c r="B301" s="245"/>
      <c r="C301" s="246"/>
      <c r="D301" s="247"/>
      <c r="E301" s="247"/>
      <c r="F301" s="246" t="s">
        <v>21</v>
      </c>
      <c r="G301" s="249"/>
      <c r="H301" s="274">
        <v>3.0</v>
      </c>
      <c r="I301" s="254" t="s">
        <v>341</v>
      </c>
      <c r="J301" s="256">
        <v>0.0</v>
      </c>
      <c r="K301" s="287" t="s">
        <v>231</v>
      </c>
      <c r="L301" s="292"/>
      <c r="M301" s="227"/>
      <c r="N301" s="32"/>
      <c r="O301" s="32"/>
    </row>
    <row r="302" ht="15.75" customHeight="1">
      <c r="A302" s="32"/>
      <c r="B302" s="245"/>
      <c r="C302" s="246"/>
      <c r="D302" s="247"/>
      <c r="E302" s="247"/>
      <c r="F302" s="246" t="s">
        <v>21</v>
      </c>
      <c r="G302" s="249"/>
      <c r="H302" s="274">
        <v>4.0</v>
      </c>
      <c r="I302" s="254" t="s">
        <v>342</v>
      </c>
      <c r="J302" s="256">
        <v>-100000.0</v>
      </c>
      <c r="K302" s="287" t="s">
        <v>343</v>
      </c>
      <c r="L302" s="292"/>
      <c r="M302" s="227"/>
      <c r="N302" s="32"/>
      <c r="O302" s="32"/>
    </row>
    <row r="303" ht="15.75" customHeight="1">
      <c r="A303" s="32"/>
      <c r="B303" s="245"/>
      <c r="C303" s="246"/>
      <c r="D303" s="247"/>
      <c r="E303" s="247"/>
      <c r="F303" s="246" t="s">
        <v>21</v>
      </c>
      <c r="G303" s="249"/>
      <c r="H303" s="274">
        <v>5.0</v>
      </c>
      <c r="I303" s="254" t="s">
        <v>344</v>
      </c>
      <c r="J303" s="256" t="s">
        <v>236</v>
      </c>
      <c r="K303" s="287" t="s">
        <v>343</v>
      </c>
      <c r="L303" s="292"/>
      <c r="M303" s="227"/>
      <c r="N303" s="32"/>
      <c r="O303" s="32"/>
    </row>
    <row r="304" ht="15.75" customHeight="1">
      <c r="A304" s="32"/>
      <c r="B304" s="208"/>
      <c r="C304" s="209"/>
      <c r="D304" s="210"/>
      <c r="E304" s="210"/>
      <c r="F304" s="246" t="s">
        <v>21</v>
      </c>
      <c r="G304" s="262"/>
      <c r="H304" s="251">
        <v>6.0</v>
      </c>
      <c r="I304" s="140" t="s">
        <v>345</v>
      </c>
      <c r="J304" s="139" t="s">
        <v>238</v>
      </c>
      <c r="K304" s="287" t="s">
        <v>343</v>
      </c>
      <c r="L304" s="296"/>
      <c r="M304" s="214"/>
      <c r="N304" s="32"/>
      <c r="O304" s="32"/>
    </row>
    <row r="305" ht="15.75" customHeight="1">
      <c r="A305" s="32"/>
      <c r="B305" s="231"/>
      <c r="C305" s="232"/>
      <c r="D305" s="233"/>
      <c r="E305" s="233"/>
      <c r="F305" s="246" t="s">
        <v>21</v>
      </c>
      <c r="G305" s="235"/>
      <c r="H305" s="236">
        <v>7.0</v>
      </c>
      <c r="I305" s="148" t="s">
        <v>346</v>
      </c>
      <c r="J305" s="147" t="s">
        <v>240</v>
      </c>
      <c r="K305" s="287" t="s">
        <v>343</v>
      </c>
      <c r="L305" s="297"/>
      <c r="M305" s="239"/>
      <c r="N305" s="32"/>
      <c r="O305" s="32"/>
    </row>
    <row r="306" ht="15.75" customHeight="1">
      <c r="A306" s="32"/>
      <c r="B306" s="174" t="s">
        <v>475</v>
      </c>
      <c r="C306" s="175" t="s">
        <v>101</v>
      </c>
      <c r="D306" s="176"/>
      <c r="E306" s="176"/>
      <c r="F306" s="177" t="s">
        <v>21</v>
      </c>
      <c r="G306" s="178" t="s">
        <v>69</v>
      </c>
      <c r="H306" s="179" t="s">
        <v>103</v>
      </c>
      <c r="I306" s="261" t="s">
        <v>470</v>
      </c>
      <c r="J306" s="179"/>
      <c r="K306" s="168"/>
      <c r="L306" s="243"/>
      <c r="M306" s="244"/>
      <c r="N306" s="32"/>
      <c r="O306" s="32"/>
    </row>
    <row r="307" ht="15.75" customHeight="1">
      <c r="A307" s="32"/>
      <c r="B307" s="208"/>
      <c r="C307" s="209"/>
      <c r="D307" s="210"/>
      <c r="E307" s="210"/>
      <c r="F307" s="211" t="s">
        <v>20</v>
      </c>
      <c r="G307" s="262"/>
      <c r="H307" s="251">
        <v>1.0</v>
      </c>
      <c r="I307" s="157" t="s">
        <v>328</v>
      </c>
      <c r="J307" s="156"/>
      <c r="K307" s="158" t="s">
        <v>329</v>
      </c>
      <c r="L307" s="318"/>
      <c r="M307" s="278"/>
      <c r="N307" s="32"/>
      <c r="O307" s="32"/>
    </row>
    <row r="308" ht="15.75" customHeight="1">
      <c r="A308" s="32"/>
      <c r="B308" s="208"/>
      <c r="C308" s="209"/>
      <c r="D308" s="210"/>
      <c r="E308" s="210"/>
      <c r="F308" s="211" t="s">
        <v>20</v>
      </c>
      <c r="G308" s="262"/>
      <c r="H308" s="251">
        <v>2.0</v>
      </c>
      <c r="I308" s="280" t="s">
        <v>349</v>
      </c>
      <c r="J308" s="251"/>
      <c r="K308" s="277" t="s">
        <v>280</v>
      </c>
      <c r="L308" s="296"/>
      <c r="M308" s="214"/>
      <c r="N308" s="32"/>
      <c r="O308" s="32"/>
    </row>
    <row r="309" ht="15.75" customHeight="1">
      <c r="A309" s="32"/>
      <c r="B309" s="231"/>
      <c r="C309" s="232"/>
      <c r="D309" s="233"/>
      <c r="E309" s="233"/>
      <c r="F309" s="211" t="s">
        <v>20</v>
      </c>
      <c r="G309" s="235"/>
      <c r="H309" s="236">
        <v>3.0</v>
      </c>
      <c r="I309" s="280" t="s">
        <v>476</v>
      </c>
      <c r="J309" s="236"/>
      <c r="K309" s="277" t="s">
        <v>282</v>
      </c>
      <c r="L309" s="297"/>
      <c r="M309" s="239"/>
      <c r="N309" s="32"/>
      <c r="O309" s="32"/>
    </row>
    <row r="310" ht="15.75" customHeight="1">
      <c r="A310" s="32"/>
      <c r="B310" s="215"/>
      <c r="C310" s="216"/>
      <c r="D310" s="217"/>
      <c r="E310" s="217"/>
      <c r="F310" s="218" t="s">
        <v>21</v>
      </c>
      <c r="G310" s="219"/>
      <c r="H310" s="222">
        <v>4.0</v>
      </c>
      <c r="I310" s="279" t="s">
        <v>351</v>
      </c>
      <c r="J310" s="222"/>
      <c r="K310" s="283" t="s">
        <v>285</v>
      </c>
      <c r="L310" s="299"/>
      <c r="M310" s="223"/>
      <c r="N310" s="32"/>
      <c r="O310" s="32"/>
    </row>
    <row r="311" ht="15.75" customHeight="1">
      <c r="A311" s="32"/>
      <c r="B311" s="174" t="s">
        <v>477</v>
      </c>
      <c r="C311" s="175" t="s">
        <v>101</v>
      </c>
      <c r="D311" s="176"/>
      <c r="E311" s="176"/>
      <c r="F311" s="177" t="s">
        <v>20</v>
      </c>
      <c r="G311" s="178" t="s">
        <v>70</v>
      </c>
      <c r="H311" s="179" t="s">
        <v>103</v>
      </c>
      <c r="I311" s="261" t="s">
        <v>470</v>
      </c>
      <c r="J311" s="179"/>
      <c r="K311" s="168"/>
      <c r="L311" s="243"/>
      <c r="M311" s="244"/>
      <c r="N311" s="32"/>
      <c r="O311" s="32"/>
    </row>
    <row r="312" ht="15.75" customHeight="1">
      <c r="A312" s="32"/>
      <c r="B312" s="152"/>
      <c r="C312" s="153"/>
      <c r="D312" s="154"/>
      <c r="E312" s="154"/>
      <c r="F312" s="155" t="s">
        <v>20</v>
      </c>
      <c r="G312" s="154"/>
      <c r="H312" s="156">
        <v>1.0</v>
      </c>
      <c r="I312" s="157" t="s">
        <v>328</v>
      </c>
      <c r="J312" s="156"/>
      <c r="K312" s="158" t="s">
        <v>329</v>
      </c>
      <c r="L312" s="307"/>
      <c r="M312" s="308"/>
      <c r="N312" s="32"/>
      <c r="O312" s="32"/>
    </row>
    <row r="313" ht="15.75" customHeight="1">
      <c r="A313" s="32"/>
      <c r="B313" s="265"/>
      <c r="C313" s="266"/>
      <c r="D313" s="267"/>
      <c r="E313" s="267"/>
      <c r="F313" s="268" t="s">
        <v>20</v>
      </c>
      <c r="G313" s="267"/>
      <c r="H313" s="269">
        <v>2.0</v>
      </c>
      <c r="I313" s="250" t="s">
        <v>478</v>
      </c>
      <c r="J313" s="251"/>
      <c r="K313" s="277" t="s">
        <v>199</v>
      </c>
      <c r="L313" s="309"/>
      <c r="M313" s="272"/>
      <c r="N313" s="32"/>
      <c r="O313" s="32"/>
    </row>
    <row r="314" ht="15.75" customHeight="1">
      <c r="A314" s="32"/>
      <c r="B314" s="199"/>
      <c r="C314" s="200"/>
      <c r="D314" s="201"/>
      <c r="E314" s="201"/>
      <c r="F314" s="202" t="s">
        <v>20</v>
      </c>
      <c r="G314" s="201"/>
      <c r="H314" s="203">
        <v>3.0</v>
      </c>
      <c r="I314" s="279" t="s">
        <v>200</v>
      </c>
      <c r="J314" s="222"/>
      <c r="K314" s="172" t="s">
        <v>356</v>
      </c>
      <c r="L314" s="317"/>
      <c r="M314" s="206"/>
      <c r="N314" s="32"/>
      <c r="O314" s="32"/>
    </row>
    <row r="315" ht="15.75" customHeight="1">
      <c r="A315" s="32"/>
      <c r="B315" s="174" t="s">
        <v>479</v>
      </c>
      <c r="C315" s="175" t="s">
        <v>101</v>
      </c>
      <c r="D315" s="176"/>
      <c r="E315" s="176"/>
      <c r="F315" s="177" t="s">
        <v>21</v>
      </c>
      <c r="G315" s="178" t="s">
        <v>71</v>
      </c>
      <c r="H315" s="179" t="s">
        <v>103</v>
      </c>
      <c r="I315" s="261" t="s">
        <v>470</v>
      </c>
      <c r="J315" s="179"/>
      <c r="K315" s="168"/>
      <c r="L315" s="243"/>
      <c r="M315" s="244"/>
      <c r="N315" s="32"/>
      <c r="O315" s="32"/>
    </row>
    <row r="316" ht="15.75" customHeight="1">
      <c r="A316" s="32"/>
      <c r="B316" s="245"/>
      <c r="C316" s="246"/>
      <c r="D316" s="247"/>
      <c r="E316" s="247"/>
      <c r="F316" s="246" t="s">
        <v>20</v>
      </c>
      <c r="G316" s="249"/>
      <c r="H316" s="274">
        <v>1.0</v>
      </c>
      <c r="I316" s="157" t="s">
        <v>328</v>
      </c>
      <c r="J316" s="156"/>
      <c r="K316" s="158" t="s">
        <v>329</v>
      </c>
      <c r="L316" s="292"/>
      <c r="M316" s="227"/>
      <c r="N316" s="32"/>
      <c r="O316" s="32"/>
    </row>
    <row r="317" ht="15.75" customHeight="1">
      <c r="A317" s="32"/>
      <c r="B317" s="245"/>
      <c r="C317" s="246"/>
      <c r="D317" s="247"/>
      <c r="E317" s="247"/>
      <c r="F317" s="246" t="s">
        <v>20</v>
      </c>
      <c r="G317" s="249"/>
      <c r="H317" s="274">
        <v>2.0</v>
      </c>
      <c r="I317" s="254" t="s">
        <v>359</v>
      </c>
      <c r="J317" s="256">
        <v>1000000.0</v>
      </c>
      <c r="K317" s="287" t="s">
        <v>231</v>
      </c>
      <c r="L317" s="292"/>
      <c r="M317" s="227"/>
      <c r="N317" s="32"/>
      <c r="O317" s="32"/>
    </row>
    <row r="318" ht="15.75" customHeight="1">
      <c r="A318" s="32"/>
      <c r="B318" s="245"/>
      <c r="C318" s="246"/>
      <c r="D318" s="247"/>
      <c r="E318" s="247"/>
      <c r="F318" s="246" t="s">
        <v>21</v>
      </c>
      <c r="G318" s="249"/>
      <c r="H318" s="274">
        <v>3.0</v>
      </c>
      <c r="I318" s="254" t="s">
        <v>360</v>
      </c>
      <c r="J318" s="256">
        <v>0.0</v>
      </c>
      <c r="K318" s="287" t="s">
        <v>231</v>
      </c>
      <c r="L318" s="292"/>
      <c r="M318" s="227"/>
      <c r="N318" s="32"/>
      <c r="O318" s="32"/>
    </row>
    <row r="319" ht="15.75" customHeight="1">
      <c r="A319" s="32"/>
      <c r="B319" s="245"/>
      <c r="C319" s="246"/>
      <c r="D319" s="247"/>
      <c r="E319" s="247"/>
      <c r="F319" s="246" t="s">
        <v>21</v>
      </c>
      <c r="G319" s="249"/>
      <c r="H319" s="274">
        <v>4.0</v>
      </c>
      <c r="I319" s="254" t="s">
        <v>361</v>
      </c>
      <c r="J319" s="256">
        <v>-100000.0</v>
      </c>
      <c r="K319" s="287" t="s">
        <v>362</v>
      </c>
      <c r="L319" s="292"/>
      <c r="M319" s="227"/>
      <c r="N319" s="32"/>
      <c r="O319" s="32"/>
    </row>
    <row r="320" ht="15.75" customHeight="1">
      <c r="A320" s="32"/>
      <c r="B320" s="245"/>
      <c r="C320" s="246"/>
      <c r="D320" s="247"/>
      <c r="E320" s="247"/>
      <c r="F320" s="246" t="s">
        <v>21</v>
      </c>
      <c r="G320" s="249"/>
      <c r="H320" s="274">
        <v>5.0</v>
      </c>
      <c r="I320" s="254" t="s">
        <v>363</v>
      </c>
      <c r="J320" s="256" t="s">
        <v>236</v>
      </c>
      <c r="K320" s="287" t="s">
        <v>362</v>
      </c>
      <c r="L320" s="292"/>
      <c r="M320" s="227"/>
      <c r="N320" s="32"/>
      <c r="O320" s="32"/>
    </row>
    <row r="321" ht="15.75" customHeight="1">
      <c r="A321" s="32"/>
      <c r="B321" s="208"/>
      <c r="C321" s="209"/>
      <c r="D321" s="210"/>
      <c r="E321" s="210"/>
      <c r="F321" s="246" t="s">
        <v>21</v>
      </c>
      <c r="G321" s="262"/>
      <c r="H321" s="274">
        <v>6.0</v>
      </c>
      <c r="I321" s="140" t="s">
        <v>364</v>
      </c>
      <c r="J321" s="139" t="s">
        <v>238</v>
      </c>
      <c r="K321" s="287" t="s">
        <v>362</v>
      </c>
      <c r="L321" s="296"/>
      <c r="M321" s="214"/>
      <c r="N321" s="32"/>
      <c r="O321" s="32"/>
    </row>
    <row r="322" ht="15.75" customHeight="1">
      <c r="A322" s="32"/>
      <c r="B322" s="231"/>
      <c r="C322" s="232"/>
      <c r="D322" s="233"/>
      <c r="E322" s="233"/>
      <c r="F322" s="246" t="s">
        <v>21</v>
      </c>
      <c r="G322" s="235"/>
      <c r="H322" s="236">
        <v>7.0</v>
      </c>
      <c r="I322" s="148" t="s">
        <v>365</v>
      </c>
      <c r="J322" s="147" t="s">
        <v>240</v>
      </c>
      <c r="K322" s="287" t="s">
        <v>362</v>
      </c>
      <c r="L322" s="297"/>
      <c r="M322" s="239"/>
      <c r="N322" s="32"/>
      <c r="O322" s="32"/>
    </row>
    <row r="323" ht="15.75" customHeight="1">
      <c r="A323" s="32"/>
      <c r="B323" s="174" t="s">
        <v>480</v>
      </c>
      <c r="C323" s="175" t="s">
        <v>101</v>
      </c>
      <c r="D323" s="176"/>
      <c r="E323" s="176"/>
      <c r="F323" s="177" t="s">
        <v>21</v>
      </c>
      <c r="G323" s="178" t="s">
        <v>72</v>
      </c>
      <c r="H323" s="179" t="s">
        <v>103</v>
      </c>
      <c r="I323" s="261" t="s">
        <v>470</v>
      </c>
      <c r="J323" s="179"/>
      <c r="K323" s="168"/>
      <c r="L323" s="243"/>
      <c r="M323" s="244"/>
      <c r="N323" s="32"/>
      <c r="O323" s="32"/>
    </row>
    <row r="324" ht="15.75" customHeight="1">
      <c r="A324" s="32"/>
      <c r="B324" s="208"/>
      <c r="C324" s="209"/>
      <c r="D324" s="210"/>
      <c r="E324" s="210"/>
      <c r="F324" s="211" t="s">
        <v>20</v>
      </c>
      <c r="G324" s="262"/>
      <c r="H324" s="251">
        <v>1.0</v>
      </c>
      <c r="I324" s="157" t="s">
        <v>328</v>
      </c>
      <c r="J324" s="156"/>
      <c r="K324" s="158" t="s">
        <v>329</v>
      </c>
      <c r="L324" s="318"/>
      <c r="M324" s="278"/>
      <c r="N324" s="32"/>
      <c r="O324" s="32"/>
    </row>
    <row r="325" ht="15.75" customHeight="1">
      <c r="A325" s="32"/>
      <c r="B325" s="208"/>
      <c r="C325" s="209"/>
      <c r="D325" s="210"/>
      <c r="E325" s="210"/>
      <c r="F325" s="211" t="s">
        <v>20</v>
      </c>
      <c r="G325" s="262"/>
      <c r="H325" s="251">
        <v>2.0</v>
      </c>
      <c r="I325" s="280" t="s">
        <v>368</v>
      </c>
      <c r="J325" s="251"/>
      <c r="K325" s="277" t="s">
        <v>280</v>
      </c>
      <c r="L325" s="296"/>
      <c r="M325" s="214"/>
      <c r="N325" s="32"/>
      <c r="O325" s="32"/>
    </row>
    <row r="326" ht="15.75" customHeight="1">
      <c r="A326" s="32"/>
      <c r="B326" s="231"/>
      <c r="C326" s="232"/>
      <c r="D326" s="233"/>
      <c r="E326" s="233"/>
      <c r="F326" s="211" t="s">
        <v>20</v>
      </c>
      <c r="G326" s="235"/>
      <c r="H326" s="236">
        <v>3.0</v>
      </c>
      <c r="I326" s="280" t="s">
        <v>481</v>
      </c>
      <c r="J326" s="236"/>
      <c r="K326" s="277" t="s">
        <v>282</v>
      </c>
      <c r="L326" s="297"/>
      <c r="M326" s="239"/>
      <c r="N326" s="32"/>
      <c r="O326" s="32"/>
    </row>
    <row r="327" ht="15.75" customHeight="1">
      <c r="A327" s="32"/>
      <c r="B327" s="215"/>
      <c r="C327" s="216"/>
      <c r="D327" s="217"/>
      <c r="E327" s="217"/>
      <c r="F327" s="218" t="s">
        <v>21</v>
      </c>
      <c r="G327" s="219"/>
      <c r="H327" s="222">
        <v>4.0</v>
      </c>
      <c r="I327" s="279" t="s">
        <v>370</v>
      </c>
      <c r="J327" s="222"/>
      <c r="K327" s="283" t="s">
        <v>285</v>
      </c>
      <c r="L327" s="299"/>
      <c r="M327" s="223"/>
      <c r="N327" s="32"/>
      <c r="O327" s="32"/>
    </row>
    <row r="328" ht="15.75" customHeight="1">
      <c r="A328" s="32"/>
      <c r="B328" s="174" t="s">
        <v>482</v>
      </c>
      <c r="C328" s="192" t="s">
        <v>101</v>
      </c>
      <c r="D328" s="193"/>
      <c r="E328" s="193"/>
      <c r="F328" s="194" t="s">
        <v>21</v>
      </c>
      <c r="G328" s="178" t="s">
        <v>483</v>
      </c>
      <c r="H328" s="179" t="s">
        <v>103</v>
      </c>
      <c r="I328" s="261" t="s">
        <v>470</v>
      </c>
      <c r="J328" s="179"/>
      <c r="K328" s="168"/>
      <c r="L328" s="263"/>
      <c r="M328" s="264"/>
      <c r="N328" s="32"/>
      <c r="O328" s="32"/>
    </row>
    <row r="329" ht="15.75" customHeight="1">
      <c r="A329" s="32"/>
      <c r="B329" s="265"/>
      <c r="C329" s="266"/>
      <c r="D329" s="267"/>
      <c r="E329" s="267"/>
      <c r="F329" s="268" t="s">
        <v>20</v>
      </c>
      <c r="G329" s="154"/>
      <c r="H329" s="156">
        <v>1.0</v>
      </c>
      <c r="I329" s="157" t="s">
        <v>328</v>
      </c>
      <c r="J329" s="156"/>
      <c r="K329" s="158" t="s">
        <v>329</v>
      </c>
      <c r="L329" s="384"/>
      <c r="M329" s="272"/>
      <c r="N329" s="32"/>
      <c r="O329" s="32"/>
    </row>
    <row r="330" ht="15.75" customHeight="1">
      <c r="A330" s="32"/>
      <c r="B330" s="265"/>
      <c r="C330" s="266"/>
      <c r="D330" s="267"/>
      <c r="E330" s="267"/>
      <c r="F330" s="268" t="s">
        <v>20</v>
      </c>
      <c r="G330" s="267"/>
      <c r="H330" s="269">
        <v>2.0</v>
      </c>
      <c r="I330" s="250" t="s">
        <v>484</v>
      </c>
      <c r="J330" s="251"/>
      <c r="K330" s="277" t="s">
        <v>199</v>
      </c>
      <c r="L330" s="384"/>
      <c r="M330" s="272"/>
      <c r="N330" s="32"/>
      <c r="O330" s="32"/>
    </row>
    <row r="331" ht="15.75" customHeight="1">
      <c r="A331" s="32"/>
      <c r="B331" s="199"/>
      <c r="C331" s="200"/>
      <c r="D331" s="201"/>
      <c r="E331" s="201"/>
      <c r="F331" s="202" t="s">
        <v>21</v>
      </c>
      <c r="G331" s="201"/>
      <c r="H331" s="203">
        <v>3.0</v>
      </c>
      <c r="I331" s="279" t="s">
        <v>200</v>
      </c>
      <c r="J331" s="222"/>
      <c r="K331" s="172" t="s">
        <v>485</v>
      </c>
      <c r="L331" s="204"/>
      <c r="M331" s="206"/>
      <c r="N331" s="32"/>
      <c r="O331" s="32"/>
    </row>
    <row r="332" ht="15.75" customHeight="1">
      <c r="A332" s="32"/>
      <c r="B332" s="385" t="s">
        <v>486</v>
      </c>
      <c r="C332" s="386" t="s">
        <v>101</v>
      </c>
      <c r="D332" s="387"/>
      <c r="E332" s="387"/>
      <c r="F332" s="388" t="s">
        <v>21</v>
      </c>
      <c r="G332" s="387" t="s">
        <v>487</v>
      </c>
      <c r="H332" s="389" t="s">
        <v>103</v>
      </c>
      <c r="I332" s="390" t="s">
        <v>470</v>
      </c>
      <c r="J332" s="389"/>
      <c r="K332" s="391"/>
      <c r="L332" s="392"/>
      <c r="M332" s="393"/>
      <c r="N332" s="32"/>
      <c r="O332" s="32"/>
    </row>
    <row r="333" ht="15.75" customHeight="1">
      <c r="A333" s="32"/>
      <c r="B333" s="394"/>
      <c r="C333" s="395"/>
      <c r="D333" s="73"/>
      <c r="E333" s="73"/>
      <c r="F333" s="74" t="s">
        <v>20</v>
      </c>
      <c r="G333" s="73"/>
      <c r="H333" s="396">
        <v>1.0</v>
      </c>
      <c r="I333" s="397" t="s">
        <v>328</v>
      </c>
      <c r="J333" s="396"/>
      <c r="K333" s="398" t="s">
        <v>329</v>
      </c>
      <c r="L333" s="397"/>
      <c r="M333" s="399"/>
      <c r="N333" s="32"/>
      <c r="O333" s="32"/>
    </row>
    <row r="334" ht="15.75" customHeight="1">
      <c r="A334" s="32"/>
      <c r="B334" s="394"/>
      <c r="C334" s="395"/>
      <c r="D334" s="73"/>
      <c r="E334" s="73"/>
      <c r="F334" s="74" t="s">
        <v>21</v>
      </c>
      <c r="G334" s="73"/>
      <c r="H334" s="396">
        <v>2.0</v>
      </c>
      <c r="I334" s="397" t="s">
        <v>488</v>
      </c>
      <c r="J334" s="396">
        <v>-100000.0</v>
      </c>
      <c r="K334" s="398" t="s">
        <v>489</v>
      </c>
      <c r="L334" s="397"/>
      <c r="M334" s="399"/>
      <c r="N334" s="32"/>
      <c r="O334" s="32"/>
    </row>
    <row r="335" ht="15.75" customHeight="1">
      <c r="A335" s="32"/>
      <c r="B335" s="394"/>
      <c r="C335" s="395"/>
      <c r="D335" s="73"/>
      <c r="E335" s="73"/>
      <c r="F335" s="74" t="s">
        <v>21</v>
      </c>
      <c r="G335" s="73"/>
      <c r="H335" s="396">
        <v>3.0</v>
      </c>
      <c r="I335" s="397" t="s">
        <v>490</v>
      </c>
      <c r="J335" s="396" t="s">
        <v>236</v>
      </c>
      <c r="K335" s="398" t="s">
        <v>489</v>
      </c>
      <c r="L335" s="397"/>
      <c r="M335" s="399"/>
      <c r="N335" s="32"/>
      <c r="O335" s="32"/>
    </row>
    <row r="336" ht="15.75" customHeight="1">
      <c r="A336" s="32"/>
      <c r="B336" s="394"/>
      <c r="C336" s="395"/>
      <c r="D336" s="73"/>
      <c r="E336" s="73"/>
      <c r="F336" s="74" t="s">
        <v>21</v>
      </c>
      <c r="G336" s="73"/>
      <c r="H336" s="396">
        <v>4.0</v>
      </c>
      <c r="I336" s="397" t="s">
        <v>491</v>
      </c>
      <c r="J336" s="396" t="s">
        <v>238</v>
      </c>
      <c r="K336" s="398" t="s">
        <v>489</v>
      </c>
      <c r="L336" s="397"/>
      <c r="M336" s="399"/>
      <c r="N336" s="32"/>
      <c r="O336" s="32"/>
    </row>
    <row r="337" ht="15.75" customHeight="1">
      <c r="A337" s="32"/>
      <c r="B337" s="394"/>
      <c r="C337" s="395"/>
      <c r="D337" s="73"/>
      <c r="E337" s="73"/>
      <c r="F337" s="74" t="s">
        <v>21</v>
      </c>
      <c r="G337" s="73"/>
      <c r="H337" s="396">
        <v>5.0</v>
      </c>
      <c r="I337" s="397" t="s">
        <v>492</v>
      </c>
      <c r="J337" s="396" t="s">
        <v>240</v>
      </c>
      <c r="K337" s="398" t="s">
        <v>489</v>
      </c>
      <c r="L337" s="397"/>
      <c r="M337" s="399"/>
      <c r="N337" s="32"/>
      <c r="O337" s="32"/>
    </row>
    <row r="338" ht="15.75" customHeight="1">
      <c r="A338" s="32"/>
      <c r="B338" s="400"/>
      <c r="C338" s="400"/>
      <c r="D338" s="401"/>
      <c r="E338" s="401"/>
      <c r="F338" s="402" t="s">
        <v>21</v>
      </c>
      <c r="G338" s="401"/>
      <c r="H338" s="403">
        <v>7.0</v>
      </c>
      <c r="I338" s="404" t="s">
        <v>493</v>
      </c>
      <c r="J338" s="403"/>
      <c r="K338" s="405" t="s">
        <v>489</v>
      </c>
      <c r="L338" s="404"/>
      <c r="M338" s="406"/>
      <c r="N338" s="32"/>
      <c r="O338" s="32"/>
    </row>
    <row r="339" ht="15.75" customHeight="1">
      <c r="A339" s="32"/>
      <c r="B339" s="174" t="s">
        <v>494</v>
      </c>
      <c r="C339" s="192" t="s">
        <v>101</v>
      </c>
      <c r="D339" s="193"/>
      <c r="E339" s="193"/>
      <c r="F339" s="194" t="s">
        <v>20</v>
      </c>
      <c r="G339" s="178" t="s">
        <v>495</v>
      </c>
      <c r="H339" s="179" t="s">
        <v>103</v>
      </c>
      <c r="I339" s="261" t="s">
        <v>470</v>
      </c>
      <c r="J339" s="179"/>
      <c r="K339" s="168"/>
      <c r="L339" s="263"/>
      <c r="M339" s="264"/>
      <c r="N339" s="32"/>
      <c r="O339" s="32"/>
    </row>
    <row r="340" ht="15.75" customHeight="1">
      <c r="A340" s="32"/>
      <c r="B340" s="265"/>
      <c r="C340" s="266"/>
      <c r="D340" s="267"/>
      <c r="E340" s="267"/>
      <c r="F340" s="268" t="s">
        <v>20</v>
      </c>
      <c r="G340" s="262"/>
      <c r="H340" s="251">
        <v>1.0</v>
      </c>
      <c r="I340" s="157" t="s">
        <v>328</v>
      </c>
      <c r="J340" s="156"/>
      <c r="K340" s="158" t="s">
        <v>329</v>
      </c>
      <c r="L340" s="384"/>
      <c r="M340" s="272"/>
      <c r="N340" s="32"/>
      <c r="O340" s="32"/>
    </row>
    <row r="341" ht="15.75" customHeight="1">
      <c r="A341" s="32"/>
      <c r="B341" s="265"/>
      <c r="C341" s="266"/>
      <c r="D341" s="267"/>
      <c r="E341" s="267"/>
      <c r="F341" s="268" t="s">
        <v>20</v>
      </c>
      <c r="G341" s="262"/>
      <c r="H341" s="251">
        <v>2.0</v>
      </c>
      <c r="I341" s="280" t="s">
        <v>496</v>
      </c>
      <c r="J341" s="251"/>
      <c r="K341" s="277" t="s">
        <v>280</v>
      </c>
      <c r="L341" s="384"/>
      <c r="M341" s="272"/>
      <c r="N341" s="32"/>
      <c r="O341" s="32"/>
    </row>
    <row r="342" ht="15.75" customHeight="1">
      <c r="A342" s="32"/>
      <c r="B342" s="265"/>
      <c r="C342" s="266"/>
      <c r="D342" s="267"/>
      <c r="E342" s="267"/>
      <c r="F342" s="268" t="s">
        <v>20</v>
      </c>
      <c r="G342" s="235"/>
      <c r="H342" s="236">
        <v>3.0</v>
      </c>
      <c r="I342" s="280" t="s">
        <v>497</v>
      </c>
      <c r="J342" s="236"/>
      <c r="K342" s="277" t="s">
        <v>282</v>
      </c>
      <c r="L342" s="384"/>
      <c r="M342" s="272"/>
      <c r="N342" s="32"/>
      <c r="O342" s="32"/>
    </row>
    <row r="343" ht="15.75" customHeight="1">
      <c r="A343" s="32"/>
      <c r="B343" s="199"/>
      <c r="C343" s="200"/>
      <c r="D343" s="201"/>
      <c r="E343" s="201"/>
      <c r="F343" s="202" t="s">
        <v>21</v>
      </c>
      <c r="G343" s="219"/>
      <c r="H343" s="222">
        <v>4.0</v>
      </c>
      <c r="I343" s="279" t="s">
        <v>498</v>
      </c>
      <c r="J343" s="222"/>
      <c r="K343" s="283" t="s">
        <v>285</v>
      </c>
      <c r="L343" s="204"/>
      <c r="M343" s="206"/>
      <c r="N343" s="32"/>
      <c r="O343" s="32"/>
    </row>
    <row r="344" ht="15.75" customHeight="1">
      <c r="A344" s="32"/>
      <c r="B344" s="174" t="s">
        <v>499</v>
      </c>
      <c r="C344" s="175" t="s">
        <v>101</v>
      </c>
      <c r="D344" s="176"/>
      <c r="E344" s="176"/>
      <c r="F344" s="177" t="s">
        <v>20</v>
      </c>
      <c r="G344" s="178" t="s">
        <v>73</v>
      </c>
      <c r="H344" s="179" t="s">
        <v>103</v>
      </c>
      <c r="I344" s="261" t="s">
        <v>470</v>
      </c>
      <c r="J344" s="179"/>
      <c r="K344" s="168"/>
      <c r="L344" s="243"/>
      <c r="M344" s="244"/>
      <c r="N344" s="32"/>
      <c r="O344" s="32"/>
    </row>
    <row r="345" ht="15.75" customHeight="1">
      <c r="A345" s="32"/>
      <c r="B345" s="152"/>
      <c r="C345" s="153"/>
      <c r="D345" s="154"/>
      <c r="E345" s="154"/>
      <c r="F345" s="155" t="s">
        <v>20</v>
      </c>
      <c r="G345" s="154"/>
      <c r="H345" s="156">
        <v>1.0</v>
      </c>
      <c r="I345" s="157" t="s">
        <v>328</v>
      </c>
      <c r="J345" s="156"/>
      <c r="K345" s="158" t="s">
        <v>329</v>
      </c>
      <c r="L345" s="307"/>
      <c r="M345" s="308"/>
      <c r="N345" s="32"/>
      <c r="O345" s="32"/>
    </row>
    <row r="346" ht="15.75" customHeight="1">
      <c r="A346" s="32"/>
      <c r="B346" s="265"/>
      <c r="C346" s="266"/>
      <c r="D346" s="267"/>
      <c r="E346" s="267"/>
      <c r="F346" s="268" t="s">
        <v>20</v>
      </c>
      <c r="G346" s="267"/>
      <c r="H346" s="269">
        <v>2.0</v>
      </c>
      <c r="I346" s="250" t="s">
        <v>500</v>
      </c>
      <c r="J346" s="251"/>
      <c r="K346" s="277" t="s">
        <v>199</v>
      </c>
      <c r="L346" s="309"/>
      <c r="M346" s="272"/>
      <c r="N346" s="32"/>
      <c r="O346" s="32"/>
    </row>
    <row r="347" ht="15.75" customHeight="1">
      <c r="A347" s="32"/>
      <c r="B347" s="199"/>
      <c r="C347" s="200"/>
      <c r="D347" s="201"/>
      <c r="E347" s="201"/>
      <c r="F347" s="202" t="s">
        <v>20</v>
      </c>
      <c r="G347" s="201"/>
      <c r="H347" s="203">
        <v>3.0</v>
      </c>
      <c r="I347" s="279" t="s">
        <v>200</v>
      </c>
      <c r="J347" s="222"/>
      <c r="K347" s="172" t="s">
        <v>374</v>
      </c>
      <c r="L347" s="317"/>
      <c r="M347" s="206"/>
      <c r="N347" s="32"/>
      <c r="O347" s="32"/>
    </row>
    <row r="348" ht="15.75" customHeight="1">
      <c r="A348" s="32"/>
      <c r="B348" s="174" t="s">
        <v>501</v>
      </c>
      <c r="C348" s="175" t="s">
        <v>101</v>
      </c>
      <c r="D348" s="176"/>
      <c r="E348" s="176"/>
      <c r="F348" s="177" t="s">
        <v>21</v>
      </c>
      <c r="G348" s="178" t="s">
        <v>74</v>
      </c>
      <c r="H348" s="179" t="s">
        <v>103</v>
      </c>
      <c r="I348" s="261" t="s">
        <v>470</v>
      </c>
      <c r="J348" s="179"/>
      <c r="K348" s="168"/>
      <c r="L348" s="243"/>
      <c r="M348" s="244"/>
      <c r="N348" s="32"/>
      <c r="O348" s="32"/>
    </row>
    <row r="349" ht="15.75" customHeight="1">
      <c r="A349" s="32"/>
      <c r="B349" s="245"/>
      <c r="C349" s="246"/>
      <c r="D349" s="247"/>
      <c r="E349" s="247"/>
      <c r="F349" s="246" t="s">
        <v>20</v>
      </c>
      <c r="G349" s="249"/>
      <c r="H349" s="274">
        <v>1.0</v>
      </c>
      <c r="I349" s="157" t="s">
        <v>328</v>
      </c>
      <c r="J349" s="156"/>
      <c r="K349" s="158" t="s">
        <v>329</v>
      </c>
      <c r="L349" s="292"/>
      <c r="M349" s="227"/>
      <c r="N349" s="32"/>
      <c r="O349" s="32"/>
    </row>
    <row r="350" ht="15.75" customHeight="1">
      <c r="A350" s="32"/>
      <c r="B350" s="245"/>
      <c r="C350" s="246"/>
      <c r="D350" s="247"/>
      <c r="E350" s="247"/>
      <c r="F350" s="246" t="s">
        <v>20</v>
      </c>
      <c r="G350" s="249"/>
      <c r="H350" s="274">
        <v>2.0</v>
      </c>
      <c r="I350" s="254" t="s">
        <v>377</v>
      </c>
      <c r="J350" s="256">
        <v>1000000.0</v>
      </c>
      <c r="K350" s="287" t="s">
        <v>231</v>
      </c>
      <c r="L350" s="292"/>
      <c r="M350" s="227"/>
      <c r="N350" s="32"/>
      <c r="O350" s="32"/>
    </row>
    <row r="351" ht="15.75" customHeight="1">
      <c r="A351" s="32"/>
      <c r="B351" s="245"/>
      <c r="C351" s="246"/>
      <c r="D351" s="247"/>
      <c r="E351" s="247"/>
      <c r="F351" s="246" t="s">
        <v>20</v>
      </c>
      <c r="G351" s="249"/>
      <c r="H351" s="274">
        <v>3.0</v>
      </c>
      <c r="I351" s="254" t="s">
        <v>378</v>
      </c>
      <c r="J351" s="256">
        <v>0.0</v>
      </c>
      <c r="K351" s="287" t="s">
        <v>231</v>
      </c>
      <c r="L351" s="292"/>
      <c r="M351" s="227"/>
      <c r="N351" s="32"/>
      <c r="O351" s="32"/>
    </row>
    <row r="352" ht="15.75" customHeight="1">
      <c r="A352" s="32"/>
      <c r="B352" s="245"/>
      <c r="C352" s="246"/>
      <c r="D352" s="247"/>
      <c r="E352" s="247"/>
      <c r="F352" s="246" t="s">
        <v>20</v>
      </c>
      <c r="G352" s="249"/>
      <c r="H352" s="274">
        <v>4.0</v>
      </c>
      <c r="I352" s="254" t="s">
        <v>379</v>
      </c>
      <c r="J352" s="256">
        <v>-100000.0</v>
      </c>
      <c r="K352" s="287" t="s">
        <v>234</v>
      </c>
      <c r="L352" s="292"/>
      <c r="M352" s="227"/>
      <c r="N352" s="32"/>
      <c r="O352" s="32"/>
    </row>
    <row r="353" ht="15.75" customHeight="1">
      <c r="A353" s="32"/>
      <c r="B353" s="245"/>
      <c r="C353" s="246"/>
      <c r="D353" s="247"/>
      <c r="E353" s="247"/>
      <c r="F353" s="246" t="s">
        <v>21</v>
      </c>
      <c r="G353" s="249"/>
      <c r="H353" s="274">
        <v>5.0</v>
      </c>
      <c r="I353" s="254" t="s">
        <v>380</v>
      </c>
      <c r="J353" s="256" t="s">
        <v>236</v>
      </c>
      <c r="K353" s="287" t="s">
        <v>234</v>
      </c>
      <c r="L353" s="292"/>
      <c r="M353" s="227"/>
      <c r="N353" s="32"/>
      <c r="O353" s="32"/>
    </row>
    <row r="354" ht="15.75" customHeight="1">
      <c r="A354" s="32"/>
      <c r="B354" s="208"/>
      <c r="C354" s="209"/>
      <c r="D354" s="210"/>
      <c r="E354" s="210"/>
      <c r="F354" s="246" t="s">
        <v>20</v>
      </c>
      <c r="G354" s="262"/>
      <c r="H354" s="274">
        <v>6.0</v>
      </c>
      <c r="I354" s="140" t="s">
        <v>381</v>
      </c>
      <c r="J354" s="139" t="s">
        <v>238</v>
      </c>
      <c r="K354" s="287" t="s">
        <v>234</v>
      </c>
      <c r="L354" s="296"/>
      <c r="M354" s="214"/>
      <c r="N354" s="32"/>
      <c r="O354" s="32"/>
    </row>
    <row r="355" ht="15.75" customHeight="1">
      <c r="A355" s="32"/>
      <c r="B355" s="231"/>
      <c r="C355" s="232"/>
      <c r="D355" s="233"/>
      <c r="E355" s="233"/>
      <c r="F355" s="246" t="s">
        <v>20</v>
      </c>
      <c r="G355" s="235"/>
      <c r="H355" s="236">
        <v>7.0</v>
      </c>
      <c r="I355" s="148" t="s">
        <v>382</v>
      </c>
      <c r="J355" s="147" t="s">
        <v>240</v>
      </c>
      <c r="K355" s="149" t="s">
        <v>234</v>
      </c>
      <c r="L355" s="297"/>
      <c r="M355" s="239"/>
      <c r="N355" s="32"/>
      <c r="O355" s="32"/>
    </row>
    <row r="356" ht="15.75" customHeight="1">
      <c r="A356" s="32"/>
      <c r="B356" s="174" t="s">
        <v>502</v>
      </c>
      <c r="C356" s="175" t="s">
        <v>101</v>
      </c>
      <c r="D356" s="176"/>
      <c r="E356" s="176"/>
      <c r="F356" s="177" t="s">
        <v>20</v>
      </c>
      <c r="G356" s="178" t="s">
        <v>75</v>
      </c>
      <c r="H356" s="179" t="s">
        <v>103</v>
      </c>
      <c r="I356" s="261" t="s">
        <v>470</v>
      </c>
      <c r="J356" s="179"/>
      <c r="K356" s="168"/>
      <c r="L356" s="243"/>
      <c r="M356" s="244"/>
      <c r="N356" s="32"/>
      <c r="O356" s="32"/>
    </row>
    <row r="357" ht="15.75" customHeight="1">
      <c r="A357" s="32"/>
      <c r="B357" s="208"/>
      <c r="C357" s="209"/>
      <c r="D357" s="210"/>
      <c r="E357" s="210"/>
      <c r="F357" s="211" t="s">
        <v>20</v>
      </c>
      <c r="G357" s="262"/>
      <c r="H357" s="251">
        <v>1.0</v>
      </c>
      <c r="I357" s="157" t="s">
        <v>328</v>
      </c>
      <c r="J357" s="156"/>
      <c r="K357" s="158" t="s">
        <v>329</v>
      </c>
      <c r="L357" s="318"/>
      <c r="M357" s="278"/>
      <c r="N357" s="32"/>
      <c r="O357" s="32"/>
    </row>
    <row r="358" ht="15.75" customHeight="1">
      <c r="A358" s="32"/>
      <c r="B358" s="208"/>
      <c r="C358" s="209"/>
      <c r="D358" s="210"/>
      <c r="E358" s="210"/>
      <c r="F358" s="211" t="s">
        <v>20</v>
      </c>
      <c r="G358" s="262"/>
      <c r="H358" s="251">
        <v>2.0</v>
      </c>
      <c r="I358" s="280" t="s">
        <v>385</v>
      </c>
      <c r="J358" s="251"/>
      <c r="K358" s="277" t="s">
        <v>218</v>
      </c>
      <c r="L358" s="296"/>
      <c r="M358" s="214"/>
      <c r="N358" s="32"/>
      <c r="O358" s="32"/>
    </row>
    <row r="359" ht="15.75" customHeight="1">
      <c r="A359" s="32"/>
      <c r="B359" s="231"/>
      <c r="C359" s="232"/>
      <c r="D359" s="233"/>
      <c r="E359" s="233"/>
      <c r="F359" s="211" t="s">
        <v>20</v>
      </c>
      <c r="G359" s="235"/>
      <c r="H359" s="236">
        <v>3.0</v>
      </c>
      <c r="I359" s="280" t="s">
        <v>386</v>
      </c>
      <c r="J359" s="236"/>
      <c r="K359" s="277" t="s">
        <v>220</v>
      </c>
      <c r="L359" s="297"/>
      <c r="M359" s="239"/>
      <c r="N359" s="32"/>
      <c r="O359" s="32"/>
    </row>
    <row r="360" ht="15.75" customHeight="1">
      <c r="A360" s="32"/>
      <c r="B360" s="215"/>
      <c r="C360" s="216"/>
      <c r="D360" s="217"/>
      <c r="E360" s="217"/>
      <c r="F360" s="218" t="s">
        <v>20</v>
      </c>
      <c r="G360" s="219"/>
      <c r="H360" s="222">
        <v>4.0</v>
      </c>
      <c r="I360" s="279" t="s">
        <v>387</v>
      </c>
      <c r="J360" s="222"/>
      <c r="K360" s="283" t="s">
        <v>222</v>
      </c>
      <c r="L360" s="299"/>
      <c r="M360" s="223"/>
      <c r="N360" s="32"/>
      <c r="O360" s="32"/>
    </row>
    <row r="361" ht="15.75" customHeight="1">
      <c r="A361" s="32"/>
      <c r="B361" s="152" t="s">
        <v>503</v>
      </c>
      <c r="C361" s="153" t="s">
        <v>101</v>
      </c>
      <c r="D361" s="154"/>
      <c r="E361" s="154"/>
      <c r="F361" s="155" t="s">
        <v>21</v>
      </c>
      <c r="G361" s="158" t="s">
        <v>76</v>
      </c>
      <c r="H361" s="156" t="s">
        <v>103</v>
      </c>
      <c r="I361" s="261" t="s">
        <v>470</v>
      </c>
      <c r="J361" s="179"/>
      <c r="K361" s="168"/>
      <c r="L361" s="307"/>
      <c r="M361" s="308"/>
      <c r="N361" s="32"/>
      <c r="O361" s="32"/>
    </row>
    <row r="362" ht="15.75" customHeight="1">
      <c r="A362" s="32"/>
      <c r="B362" s="319"/>
      <c r="C362" s="320"/>
      <c r="D362" s="321"/>
      <c r="E362" s="321"/>
      <c r="F362" s="322" t="s">
        <v>20</v>
      </c>
      <c r="G362" s="323"/>
      <c r="H362" s="323">
        <v>1.0</v>
      </c>
      <c r="I362" s="288" t="s">
        <v>328</v>
      </c>
      <c r="J362" s="256"/>
      <c r="K362" s="287" t="s">
        <v>329</v>
      </c>
      <c r="L362" s="288"/>
      <c r="M362" s="257"/>
      <c r="N362" s="32"/>
      <c r="O362" s="32"/>
    </row>
    <row r="363" ht="15.75" customHeight="1">
      <c r="A363" s="32"/>
      <c r="B363" s="135"/>
      <c r="C363" s="136"/>
      <c r="D363" s="137"/>
      <c r="E363" s="137"/>
      <c r="F363" s="322" t="s">
        <v>20</v>
      </c>
      <c r="G363" s="139"/>
      <c r="H363" s="323">
        <v>2.0</v>
      </c>
      <c r="I363" s="324" t="s">
        <v>390</v>
      </c>
      <c r="J363" s="325" t="s">
        <v>391</v>
      </c>
      <c r="K363" s="287" t="s">
        <v>231</v>
      </c>
      <c r="L363" s="140"/>
      <c r="M363" s="289"/>
      <c r="N363" s="32"/>
      <c r="O363" s="32"/>
    </row>
    <row r="364" ht="15.75" customHeight="1">
      <c r="A364" s="32"/>
      <c r="B364" s="135"/>
      <c r="C364" s="136"/>
      <c r="D364" s="137"/>
      <c r="E364" s="137"/>
      <c r="F364" s="322" t="s">
        <v>20</v>
      </c>
      <c r="G364" s="139"/>
      <c r="H364" s="323">
        <v>3.0</v>
      </c>
      <c r="I364" s="324" t="s">
        <v>392</v>
      </c>
      <c r="J364" s="325" t="s">
        <v>393</v>
      </c>
      <c r="K364" s="287" t="s">
        <v>231</v>
      </c>
      <c r="L364" s="140"/>
      <c r="M364" s="289"/>
      <c r="N364" s="32"/>
      <c r="O364" s="32"/>
    </row>
    <row r="365" ht="15.75" customHeight="1">
      <c r="A365" s="32"/>
      <c r="B365" s="135"/>
      <c r="C365" s="136"/>
      <c r="D365" s="137"/>
      <c r="E365" s="137"/>
      <c r="F365" s="322" t="s">
        <v>20</v>
      </c>
      <c r="G365" s="139"/>
      <c r="H365" s="323">
        <v>4.0</v>
      </c>
      <c r="I365" s="324" t="s">
        <v>394</v>
      </c>
      <c r="J365" s="139">
        <v>500000.0</v>
      </c>
      <c r="K365" s="287" t="s">
        <v>231</v>
      </c>
      <c r="L365" s="140"/>
      <c r="M365" s="289"/>
      <c r="N365" s="32"/>
      <c r="O365" s="32"/>
    </row>
    <row r="366" ht="15.75" customHeight="1">
      <c r="A366" s="32"/>
      <c r="B366" s="143"/>
      <c r="C366" s="144"/>
      <c r="D366" s="145"/>
      <c r="E366" s="145"/>
      <c r="F366" s="322" t="s">
        <v>20</v>
      </c>
      <c r="G366" s="147"/>
      <c r="H366" s="323">
        <v>5.0</v>
      </c>
      <c r="I366" s="326" t="s">
        <v>395</v>
      </c>
      <c r="J366" s="147"/>
      <c r="K366" s="287" t="s">
        <v>396</v>
      </c>
      <c r="L366" s="148"/>
      <c r="M366" s="259"/>
      <c r="N366" s="32"/>
      <c r="O366" s="32"/>
    </row>
    <row r="367" ht="15.75" customHeight="1">
      <c r="A367" s="32"/>
      <c r="B367" s="143"/>
      <c r="C367" s="144"/>
      <c r="D367" s="145"/>
      <c r="E367" s="145"/>
      <c r="F367" s="322" t="s">
        <v>21</v>
      </c>
      <c r="G367" s="147"/>
      <c r="H367" s="323">
        <v>6.0</v>
      </c>
      <c r="I367" s="326" t="s">
        <v>397</v>
      </c>
      <c r="J367" s="147"/>
      <c r="K367" s="149" t="s">
        <v>398</v>
      </c>
      <c r="L367" s="148"/>
      <c r="M367" s="259"/>
      <c r="N367" s="32"/>
      <c r="O367" s="32"/>
    </row>
    <row r="368" ht="15.75" customHeight="1">
      <c r="A368" s="32"/>
      <c r="B368" s="160"/>
      <c r="C368" s="161"/>
      <c r="D368" s="162"/>
      <c r="E368" s="162"/>
      <c r="F368" s="163" t="s">
        <v>20</v>
      </c>
      <c r="G368" s="164"/>
      <c r="H368" s="164">
        <v>7.0</v>
      </c>
      <c r="I368" s="327" t="s">
        <v>399</v>
      </c>
      <c r="J368" s="164"/>
      <c r="K368" s="166" t="s">
        <v>400</v>
      </c>
      <c r="L368" s="165"/>
      <c r="M368" s="328"/>
      <c r="N368" s="32"/>
      <c r="O368" s="32"/>
    </row>
    <row r="369" ht="15.75" customHeight="1">
      <c r="A369" s="32"/>
      <c r="B369" s="152" t="s">
        <v>504</v>
      </c>
      <c r="C369" s="153" t="s">
        <v>101</v>
      </c>
      <c r="D369" s="154"/>
      <c r="E369" s="154"/>
      <c r="F369" s="155" t="s">
        <v>21</v>
      </c>
      <c r="G369" s="158" t="s">
        <v>77</v>
      </c>
      <c r="H369" s="156" t="s">
        <v>103</v>
      </c>
      <c r="I369" s="261" t="s">
        <v>470</v>
      </c>
      <c r="J369" s="179"/>
      <c r="K369" s="168"/>
      <c r="L369" s="307"/>
      <c r="M369" s="308"/>
      <c r="N369" s="32"/>
      <c r="O369" s="32"/>
    </row>
    <row r="370" ht="15.75" customHeight="1">
      <c r="A370" s="103"/>
      <c r="B370" s="319"/>
      <c r="C370" s="320"/>
      <c r="D370" s="321"/>
      <c r="E370" s="321"/>
      <c r="F370" s="322" t="s">
        <v>20</v>
      </c>
      <c r="G370" s="323"/>
      <c r="H370" s="323">
        <v>1.0</v>
      </c>
      <c r="I370" s="288" t="s">
        <v>328</v>
      </c>
      <c r="J370" s="256"/>
      <c r="K370" s="287" t="s">
        <v>329</v>
      </c>
      <c r="L370" s="288"/>
      <c r="M370" s="257"/>
      <c r="N370" s="32"/>
      <c r="O370" s="32"/>
    </row>
    <row r="371" ht="15.75" customHeight="1">
      <c r="A371" s="103"/>
      <c r="B371" s="135"/>
      <c r="C371" s="136"/>
      <c r="D371" s="137"/>
      <c r="E371" s="137"/>
      <c r="F371" s="322" t="s">
        <v>20</v>
      </c>
      <c r="G371" s="139"/>
      <c r="H371" s="139">
        <v>2.0</v>
      </c>
      <c r="I371" s="324" t="s">
        <v>403</v>
      </c>
      <c r="J371" s="139"/>
      <c r="K371" s="287" t="s">
        <v>231</v>
      </c>
      <c r="L371" s="140"/>
      <c r="M371" s="289"/>
      <c r="N371" s="32"/>
      <c r="O371" s="32"/>
    </row>
    <row r="372" ht="15.75" customHeight="1">
      <c r="A372" s="103"/>
      <c r="B372" s="135"/>
      <c r="C372" s="136"/>
      <c r="D372" s="137"/>
      <c r="E372" s="137"/>
      <c r="F372" s="322" t="s">
        <v>20</v>
      </c>
      <c r="G372" s="139"/>
      <c r="H372" s="139">
        <v>3.0</v>
      </c>
      <c r="I372" s="324" t="s">
        <v>404</v>
      </c>
      <c r="J372" s="139"/>
      <c r="K372" s="287" t="s">
        <v>231</v>
      </c>
      <c r="L372" s="140"/>
      <c r="M372" s="289"/>
      <c r="N372" s="32"/>
      <c r="O372" s="32"/>
    </row>
    <row r="373" ht="15.75" customHeight="1">
      <c r="A373" s="103"/>
      <c r="B373" s="135"/>
      <c r="C373" s="136"/>
      <c r="D373" s="137"/>
      <c r="E373" s="137"/>
      <c r="F373" s="322" t="s">
        <v>20</v>
      </c>
      <c r="G373" s="139"/>
      <c r="H373" s="139">
        <v>4.0</v>
      </c>
      <c r="I373" s="324" t="s">
        <v>394</v>
      </c>
      <c r="J373" s="139">
        <v>500000.0</v>
      </c>
      <c r="K373" s="287" t="s">
        <v>231</v>
      </c>
      <c r="L373" s="140"/>
      <c r="M373" s="289"/>
      <c r="N373" s="32"/>
      <c r="O373" s="32"/>
    </row>
    <row r="374" ht="15.75" customHeight="1">
      <c r="A374" s="103"/>
      <c r="B374" s="143"/>
      <c r="C374" s="144"/>
      <c r="D374" s="145"/>
      <c r="E374" s="145"/>
      <c r="F374" s="322" t="s">
        <v>20</v>
      </c>
      <c r="G374" s="147"/>
      <c r="H374" s="147">
        <v>5.0</v>
      </c>
      <c r="I374" s="326" t="s">
        <v>395</v>
      </c>
      <c r="J374" s="147"/>
      <c r="K374" s="287" t="s">
        <v>396</v>
      </c>
      <c r="L374" s="148"/>
      <c r="M374" s="259"/>
      <c r="N374" s="32"/>
      <c r="O374" s="32"/>
    </row>
    <row r="375" ht="15.75" customHeight="1">
      <c r="A375" s="103"/>
      <c r="B375" s="143"/>
      <c r="C375" s="144"/>
      <c r="D375" s="145"/>
      <c r="E375" s="145"/>
      <c r="F375" s="322" t="s">
        <v>21</v>
      </c>
      <c r="G375" s="147"/>
      <c r="H375" s="147">
        <v>6.0</v>
      </c>
      <c r="I375" s="326" t="s">
        <v>397</v>
      </c>
      <c r="J375" s="147"/>
      <c r="K375" s="149" t="s">
        <v>398</v>
      </c>
      <c r="L375" s="148"/>
      <c r="M375" s="259"/>
      <c r="N375" s="32"/>
      <c r="O375" s="32"/>
    </row>
    <row r="376" ht="15.75" customHeight="1">
      <c r="A376" s="103"/>
      <c r="B376" s="160"/>
      <c r="C376" s="161"/>
      <c r="D376" s="162"/>
      <c r="E376" s="162"/>
      <c r="F376" s="163" t="s">
        <v>20</v>
      </c>
      <c r="G376" s="164"/>
      <c r="H376" s="164">
        <v>7.0</v>
      </c>
      <c r="I376" s="327" t="s">
        <v>399</v>
      </c>
      <c r="J376" s="164"/>
      <c r="K376" s="166" t="s">
        <v>400</v>
      </c>
      <c r="L376" s="165"/>
      <c r="M376" s="328"/>
      <c r="N376" s="32"/>
      <c r="O376" s="32"/>
    </row>
    <row r="377" ht="15.75" customHeight="1">
      <c r="A377" s="103"/>
      <c r="B377" s="152" t="s">
        <v>505</v>
      </c>
      <c r="C377" s="153" t="s">
        <v>101</v>
      </c>
      <c r="D377" s="154"/>
      <c r="E377" s="154"/>
      <c r="F377" s="322" t="s">
        <v>21</v>
      </c>
      <c r="G377" s="158" t="s">
        <v>78</v>
      </c>
      <c r="H377" s="156" t="s">
        <v>103</v>
      </c>
      <c r="I377" s="261" t="s">
        <v>470</v>
      </c>
      <c r="J377" s="179"/>
      <c r="K377" s="168"/>
      <c r="L377" s="307"/>
      <c r="M377" s="308"/>
      <c r="N377" s="32"/>
      <c r="O377" s="32"/>
    </row>
    <row r="378" ht="15.75" customHeight="1">
      <c r="A378" s="103"/>
      <c r="B378" s="319"/>
      <c r="C378" s="320"/>
      <c r="D378" s="321"/>
      <c r="E378" s="321"/>
      <c r="F378" s="322" t="s">
        <v>20</v>
      </c>
      <c r="G378" s="323"/>
      <c r="H378" s="323">
        <v>1.0</v>
      </c>
      <c r="I378" s="288" t="s">
        <v>328</v>
      </c>
      <c r="J378" s="256"/>
      <c r="K378" s="287" t="s">
        <v>329</v>
      </c>
      <c r="L378" s="288"/>
      <c r="M378" s="257"/>
      <c r="N378" s="32"/>
      <c r="O378" s="32"/>
    </row>
    <row r="379" ht="15.75" customHeight="1">
      <c r="A379" s="103"/>
      <c r="B379" s="135"/>
      <c r="C379" s="136"/>
      <c r="D379" s="137"/>
      <c r="E379" s="137"/>
      <c r="F379" s="322" t="s">
        <v>20</v>
      </c>
      <c r="G379" s="139"/>
      <c r="H379" s="139">
        <v>2.0</v>
      </c>
      <c r="I379" s="324" t="s">
        <v>403</v>
      </c>
      <c r="J379" s="139"/>
      <c r="K379" s="287" t="s">
        <v>231</v>
      </c>
      <c r="L379" s="140"/>
      <c r="M379" s="289"/>
      <c r="N379" s="32"/>
      <c r="O379" s="32"/>
    </row>
    <row r="380" ht="15.75" customHeight="1">
      <c r="A380" s="103"/>
      <c r="B380" s="135"/>
      <c r="C380" s="136"/>
      <c r="D380" s="137"/>
      <c r="E380" s="137"/>
      <c r="F380" s="322" t="s">
        <v>20</v>
      </c>
      <c r="G380" s="139"/>
      <c r="H380" s="139">
        <v>3.0</v>
      </c>
      <c r="I380" s="324" t="s">
        <v>407</v>
      </c>
      <c r="J380" s="139"/>
      <c r="K380" s="287" t="s">
        <v>231</v>
      </c>
      <c r="L380" s="140"/>
      <c r="M380" s="289"/>
      <c r="N380" s="32"/>
      <c r="O380" s="32"/>
    </row>
    <row r="381" ht="15.75" customHeight="1">
      <c r="A381" s="103"/>
      <c r="B381" s="135"/>
      <c r="C381" s="136"/>
      <c r="D381" s="137"/>
      <c r="E381" s="137"/>
      <c r="F381" s="322" t="s">
        <v>20</v>
      </c>
      <c r="G381" s="139"/>
      <c r="H381" s="139">
        <v>4.0</v>
      </c>
      <c r="I381" s="324" t="s">
        <v>394</v>
      </c>
      <c r="J381" s="139">
        <v>500000.0</v>
      </c>
      <c r="K381" s="287" t="s">
        <v>231</v>
      </c>
      <c r="L381" s="140"/>
      <c r="M381" s="289"/>
      <c r="N381" s="32"/>
      <c r="O381" s="32"/>
    </row>
    <row r="382" ht="15.75" customHeight="1">
      <c r="A382" s="103"/>
      <c r="B382" s="143"/>
      <c r="C382" s="144"/>
      <c r="D382" s="145"/>
      <c r="E382" s="145"/>
      <c r="F382" s="322" t="s">
        <v>20</v>
      </c>
      <c r="G382" s="147"/>
      <c r="H382" s="147">
        <v>5.0</v>
      </c>
      <c r="I382" s="326" t="s">
        <v>395</v>
      </c>
      <c r="J382" s="147"/>
      <c r="K382" s="287" t="s">
        <v>396</v>
      </c>
      <c r="L382" s="148"/>
      <c r="M382" s="259"/>
      <c r="N382" s="32"/>
      <c r="O382" s="32"/>
    </row>
    <row r="383" ht="15.75" customHeight="1">
      <c r="A383" s="103"/>
      <c r="B383" s="143"/>
      <c r="C383" s="144"/>
      <c r="D383" s="145"/>
      <c r="E383" s="145"/>
      <c r="F383" s="322" t="s">
        <v>21</v>
      </c>
      <c r="G383" s="147"/>
      <c r="H383" s="147">
        <v>6.0</v>
      </c>
      <c r="I383" s="326" t="s">
        <v>397</v>
      </c>
      <c r="J383" s="147"/>
      <c r="K383" s="149" t="s">
        <v>398</v>
      </c>
      <c r="L383" s="148"/>
      <c r="M383" s="259"/>
      <c r="N383" s="32"/>
      <c r="O383" s="32"/>
    </row>
    <row r="384" ht="15.75" customHeight="1">
      <c r="A384" s="103"/>
      <c r="B384" s="160"/>
      <c r="C384" s="161"/>
      <c r="D384" s="162"/>
      <c r="E384" s="162"/>
      <c r="F384" s="163" t="s">
        <v>20</v>
      </c>
      <c r="G384" s="164"/>
      <c r="H384" s="164">
        <v>7.0</v>
      </c>
      <c r="I384" s="327" t="s">
        <v>399</v>
      </c>
      <c r="J384" s="164"/>
      <c r="K384" s="166" t="s">
        <v>400</v>
      </c>
      <c r="L384" s="165"/>
      <c r="M384" s="328"/>
      <c r="N384" s="32"/>
      <c r="O384" s="32"/>
    </row>
    <row r="385" ht="15.75" customHeight="1">
      <c r="A385" s="103"/>
      <c r="B385" s="174" t="s">
        <v>506</v>
      </c>
      <c r="C385" s="175" t="s">
        <v>101</v>
      </c>
      <c r="D385" s="176"/>
      <c r="E385" s="176"/>
      <c r="F385" s="322" t="s">
        <v>20</v>
      </c>
      <c r="G385" s="178" t="s">
        <v>79</v>
      </c>
      <c r="H385" s="179" t="s">
        <v>103</v>
      </c>
      <c r="I385" s="261" t="s">
        <v>461</v>
      </c>
      <c r="J385" s="179"/>
      <c r="K385" s="168"/>
      <c r="L385" s="243"/>
      <c r="M385" s="244"/>
      <c r="N385" s="32"/>
      <c r="O385" s="32"/>
    </row>
    <row r="386" ht="15.75" customHeight="1">
      <c r="A386" s="103"/>
      <c r="B386" s="208"/>
      <c r="C386" s="209"/>
      <c r="D386" s="210"/>
      <c r="E386" s="210"/>
      <c r="F386" s="209" t="s">
        <v>20</v>
      </c>
      <c r="G386" s="262"/>
      <c r="H386" s="251">
        <v>1.0</v>
      </c>
      <c r="I386" s="250" t="s">
        <v>410</v>
      </c>
      <c r="J386" s="251"/>
      <c r="K386" s="170" t="s">
        <v>411</v>
      </c>
      <c r="L386" s="296"/>
      <c r="M386" s="214"/>
      <c r="N386" s="32"/>
      <c r="O386" s="32"/>
    </row>
    <row r="387" ht="15.75" customHeight="1">
      <c r="A387" s="103"/>
      <c r="B387" s="208"/>
      <c r="C387" s="209"/>
      <c r="D387" s="210"/>
      <c r="E387" s="210"/>
      <c r="F387" s="209" t="s">
        <v>20</v>
      </c>
      <c r="G387" s="262"/>
      <c r="H387" s="251">
        <v>2.0</v>
      </c>
      <c r="I387" s="250" t="s">
        <v>317</v>
      </c>
      <c r="J387" s="251"/>
      <c r="K387" s="170" t="s">
        <v>412</v>
      </c>
      <c r="L387" s="296"/>
      <c r="M387" s="214"/>
      <c r="N387" s="32"/>
      <c r="O387" s="32"/>
    </row>
    <row r="388" ht="15.75" customHeight="1">
      <c r="A388" s="103"/>
      <c r="B388" s="208"/>
      <c r="C388" s="209"/>
      <c r="D388" s="210"/>
      <c r="E388" s="210"/>
      <c r="F388" s="209" t="s">
        <v>20</v>
      </c>
      <c r="G388" s="262"/>
      <c r="H388" s="251">
        <v>3.0</v>
      </c>
      <c r="I388" s="250" t="s">
        <v>319</v>
      </c>
      <c r="J388" s="251"/>
      <c r="K388" s="170" t="s">
        <v>413</v>
      </c>
      <c r="L388" s="296"/>
      <c r="M388" s="214"/>
      <c r="N388" s="32"/>
      <c r="O388" s="32"/>
    </row>
    <row r="389" ht="15.75" customHeight="1">
      <c r="A389" s="103"/>
      <c r="B389" s="231"/>
      <c r="C389" s="232"/>
      <c r="D389" s="233"/>
      <c r="E389" s="233"/>
      <c r="F389" s="209"/>
      <c r="G389" s="262"/>
      <c r="H389" s="251">
        <v>4.0</v>
      </c>
      <c r="I389" s="250" t="s">
        <v>466</v>
      </c>
      <c r="J389" s="251"/>
      <c r="K389" s="170" t="s">
        <v>507</v>
      </c>
      <c r="L389" s="296"/>
      <c r="M389" s="214"/>
      <c r="N389" s="32"/>
      <c r="O389" s="32"/>
    </row>
    <row r="390" ht="15.75" customHeight="1">
      <c r="A390" s="103"/>
      <c r="B390" s="231"/>
      <c r="C390" s="232"/>
      <c r="D390" s="233"/>
      <c r="E390" s="233"/>
      <c r="F390" s="209" t="s">
        <v>20</v>
      </c>
      <c r="G390" s="262"/>
      <c r="H390" s="251">
        <v>5.0</v>
      </c>
      <c r="I390" s="250" t="s">
        <v>321</v>
      </c>
      <c r="J390" s="251"/>
      <c r="K390" s="170" t="s">
        <v>332</v>
      </c>
      <c r="L390" s="296"/>
      <c r="M390" s="214"/>
      <c r="N390" s="32"/>
      <c r="O390" s="32"/>
    </row>
    <row r="391" ht="15.75" customHeight="1">
      <c r="A391" s="103"/>
      <c r="B391" s="231"/>
      <c r="C391" s="232"/>
      <c r="D391" s="233"/>
      <c r="E391" s="233"/>
      <c r="F391" s="163" t="s">
        <v>20</v>
      </c>
      <c r="G391" s="235"/>
      <c r="H391" s="236">
        <v>6.0</v>
      </c>
      <c r="I391" s="250" t="s">
        <v>323</v>
      </c>
      <c r="J391" s="236"/>
      <c r="K391" s="238" t="s">
        <v>333</v>
      </c>
      <c r="L391" s="297"/>
      <c r="M391" s="239"/>
      <c r="N391" s="32"/>
      <c r="O391" s="32"/>
    </row>
    <row r="392" ht="15.75" customHeight="1">
      <c r="A392" s="103"/>
      <c r="B392" s="174" t="s">
        <v>508</v>
      </c>
      <c r="C392" s="175" t="s">
        <v>101</v>
      </c>
      <c r="D392" s="176"/>
      <c r="E392" s="176"/>
      <c r="F392" s="322" t="s">
        <v>21</v>
      </c>
      <c r="G392" s="178" t="s">
        <v>74</v>
      </c>
      <c r="H392" s="179" t="s">
        <v>103</v>
      </c>
      <c r="I392" s="261" t="s">
        <v>461</v>
      </c>
      <c r="J392" s="179"/>
      <c r="K392" s="168"/>
      <c r="L392" s="243"/>
      <c r="M392" s="244"/>
      <c r="N392" s="32"/>
      <c r="O392" s="32"/>
    </row>
    <row r="393" ht="15.75" customHeight="1">
      <c r="A393" s="103"/>
      <c r="B393" s="245"/>
      <c r="C393" s="246"/>
      <c r="D393" s="247"/>
      <c r="E393" s="247"/>
      <c r="F393" s="209" t="s">
        <v>20</v>
      </c>
      <c r="G393" s="249"/>
      <c r="H393" s="274">
        <v>1.0</v>
      </c>
      <c r="I393" s="250" t="s">
        <v>410</v>
      </c>
      <c r="J393" s="251"/>
      <c r="K393" s="170" t="s">
        <v>411</v>
      </c>
      <c r="L393" s="292"/>
      <c r="M393" s="227"/>
      <c r="N393" s="32"/>
      <c r="O393" s="32"/>
    </row>
    <row r="394" ht="15.75" customHeight="1">
      <c r="A394" s="103"/>
      <c r="B394" s="245"/>
      <c r="C394" s="246"/>
      <c r="D394" s="247"/>
      <c r="E394" s="247"/>
      <c r="F394" s="209" t="s">
        <v>20</v>
      </c>
      <c r="G394" s="249"/>
      <c r="H394" s="274">
        <v>2.0</v>
      </c>
      <c r="I394" s="254" t="s">
        <v>377</v>
      </c>
      <c r="J394" s="256">
        <v>1000000.0</v>
      </c>
      <c r="K394" s="287" t="s">
        <v>231</v>
      </c>
      <c r="L394" s="292"/>
      <c r="M394" s="227"/>
      <c r="N394" s="32"/>
      <c r="O394" s="32"/>
    </row>
    <row r="395" ht="15.75" customHeight="1">
      <c r="A395" s="103"/>
      <c r="B395" s="245"/>
      <c r="C395" s="246"/>
      <c r="D395" s="247"/>
      <c r="E395" s="247"/>
      <c r="F395" s="209" t="s">
        <v>20</v>
      </c>
      <c r="G395" s="249"/>
      <c r="H395" s="274">
        <v>3.0</v>
      </c>
      <c r="I395" s="254" t="s">
        <v>378</v>
      </c>
      <c r="J395" s="256">
        <v>0.0</v>
      </c>
      <c r="K395" s="287" t="s">
        <v>231</v>
      </c>
      <c r="L395" s="292"/>
      <c r="M395" s="227"/>
      <c r="N395" s="32"/>
      <c r="O395" s="32"/>
    </row>
    <row r="396" ht="15.75" customHeight="1">
      <c r="A396" s="103"/>
      <c r="B396" s="245"/>
      <c r="C396" s="246"/>
      <c r="D396" s="247"/>
      <c r="E396" s="247"/>
      <c r="F396" s="209" t="s">
        <v>20</v>
      </c>
      <c r="G396" s="249"/>
      <c r="H396" s="274">
        <v>4.0</v>
      </c>
      <c r="I396" s="254" t="s">
        <v>379</v>
      </c>
      <c r="J396" s="256">
        <v>-100000.0</v>
      </c>
      <c r="K396" s="287" t="s">
        <v>234</v>
      </c>
      <c r="L396" s="292"/>
      <c r="M396" s="227"/>
      <c r="N396" s="32"/>
      <c r="O396" s="32"/>
    </row>
    <row r="397" ht="15.75" customHeight="1">
      <c r="A397" s="103"/>
      <c r="B397" s="245"/>
      <c r="C397" s="246"/>
      <c r="D397" s="247"/>
      <c r="E397" s="247"/>
      <c r="F397" s="209" t="s">
        <v>21</v>
      </c>
      <c r="G397" s="249"/>
      <c r="H397" s="274">
        <v>5.0</v>
      </c>
      <c r="I397" s="254" t="s">
        <v>380</v>
      </c>
      <c r="J397" s="256" t="s">
        <v>236</v>
      </c>
      <c r="K397" s="287" t="s">
        <v>234</v>
      </c>
      <c r="L397" s="292"/>
      <c r="M397" s="227"/>
      <c r="N397" s="32"/>
      <c r="O397" s="32"/>
    </row>
    <row r="398" ht="15.75" customHeight="1">
      <c r="A398" s="103"/>
      <c r="B398" s="208"/>
      <c r="C398" s="209"/>
      <c r="D398" s="210"/>
      <c r="E398" s="210"/>
      <c r="F398" s="246" t="s">
        <v>20</v>
      </c>
      <c r="G398" s="262"/>
      <c r="H398" s="251">
        <v>6.0</v>
      </c>
      <c r="I398" s="140" t="s">
        <v>381</v>
      </c>
      <c r="J398" s="139" t="s">
        <v>238</v>
      </c>
      <c r="K398" s="287" t="s">
        <v>234</v>
      </c>
      <c r="L398" s="296"/>
      <c r="M398" s="214"/>
      <c r="N398" s="32"/>
      <c r="O398" s="32"/>
    </row>
    <row r="399" ht="15.75" customHeight="1">
      <c r="A399" s="103"/>
      <c r="B399" s="231"/>
      <c r="C399" s="232"/>
      <c r="D399" s="233"/>
      <c r="E399" s="233"/>
      <c r="F399" s="163" t="s">
        <v>20</v>
      </c>
      <c r="G399" s="235"/>
      <c r="H399" s="236">
        <v>7.0</v>
      </c>
      <c r="I399" s="148" t="s">
        <v>382</v>
      </c>
      <c r="J399" s="147" t="s">
        <v>240</v>
      </c>
      <c r="K399" s="149" t="s">
        <v>234</v>
      </c>
      <c r="L399" s="297"/>
      <c r="M399" s="239"/>
      <c r="N399" s="32"/>
      <c r="O399" s="32"/>
    </row>
    <row r="400" ht="15.75" customHeight="1">
      <c r="A400" s="103"/>
      <c r="B400" s="174" t="s">
        <v>509</v>
      </c>
      <c r="C400" s="175" t="s">
        <v>101</v>
      </c>
      <c r="D400" s="176"/>
      <c r="E400" s="176"/>
      <c r="F400" s="246" t="s">
        <v>20</v>
      </c>
      <c r="G400" s="240" t="s">
        <v>80</v>
      </c>
      <c r="H400" s="207" t="s">
        <v>103</v>
      </c>
      <c r="I400" s="261" t="s">
        <v>461</v>
      </c>
      <c r="J400" s="179"/>
      <c r="K400" s="168"/>
      <c r="L400" s="243"/>
      <c r="M400" s="244"/>
      <c r="N400" s="32"/>
      <c r="O400" s="32"/>
    </row>
    <row r="401" ht="15.75" customHeight="1">
      <c r="A401" s="103"/>
      <c r="B401" s="245"/>
      <c r="C401" s="246"/>
      <c r="D401" s="247"/>
      <c r="E401" s="330"/>
      <c r="F401" s="138" t="s">
        <v>20</v>
      </c>
      <c r="G401" s="137"/>
      <c r="H401" s="139">
        <v>1.0</v>
      </c>
      <c r="I401" s="331" t="s">
        <v>410</v>
      </c>
      <c r="J401" s="251"/>
      <c r="K401" s="170" t="s">
        <v>411</v>
      </c>
      <c r="L401" s="292"/>
      <c r="M401" s="227"/>
      <c r="N401" s="32"/>
      <c r="O401" s="32"/>
    </row>
    <row r="402" ht="15.75" customHeight="1">
      <c r="A402" s="103"/>
      <c r="B402" s="245"/>
      <c r="C402" s="246"/>
      <c r="D402" s="247"/>
      <c r="E402" s="330"/>
      <c r="F402" s="138" t="s">
        <v>20</v>
      </c>
      <c r="G402" s="137"/>
      <c r="H402" s="139">
        <v>2.0</v>
      </c>
      <c r="I402" s="280" t="s">
        <v>385</v>
      </c>
      <c r="J402" s="251"/>
      <c r="K402" s="277" t="s">
        <v>218</v>
      </c>
      <c r="L402" s="292"/>
      <c r="M402" s="227"/>
      <c r="N402" s="32"/>
      <c r="O402" s="32"/>
    </row>
    <row r="403" ht="15.75" customHeight="1">
      <c r="A403" s="103"/>
      <c r="B403" s="208"/>
      <c r="C403" s="209"/>
      <c r="D403" s="210"/>
      <c r="E403" s="332"/>
      <c r="F403" s="138" t="s">
        <v>20</v>
      </c>
      <c r="G403" s="137"/>
      <c r="H403" s="333">
        <v>3.0</v>
      </c>
      <c r="I403" s="280" t="s">
        <v>386</v>
      </c>
      <c r="J403" s="236"/>
      <c r="K403" s="277" t="s">
        <v>220</v>
      </c>
      <c r="L403" s="296"/>
      <c r="M403" s="214"/>
      <c r="N403" s="32"/>
      <c r="O403" s="32"/>
    </row>
    <row r="404" ht="15.75" customHeight="1">
      <c r="A404" s="103"/>
      <c r="B404" s="215"/>
      <c r="C404" s="216"/>
      <c r="D404" s="217"/>
      <c r="E404" s="217"/>
      <c r="F404" s="163" t="s">
        <v>20</v>
      </c>
      <c r="G404" s="285"/>
      <c r="H404" s="222">
        <v>4.0</v>
      </c>
      <c r="I404" s="279" t="s">
        <v>387</v>
      </c>
      <c r="J404" s="222"/>
      <c r="K404" s="283" t="s">
        <v>222</v>
      </c>
      <c r="L404" s="299"/>
      <c r="M404" s="223"/>
      <c r="N404" s="32"/>
      <c r="O404" s="32"/>
    </row>
    <row r="405" ht="15.75" customHeight="1">
      <c r="A405" s="103"/>
      <c r="B405" s="174" t="s">
        <v>510</v>
      </c>
      <c r="C405" s="175" t="s">
        <v>101</v>
      </c>
      <c r="D405" s="129"/>
      <c r="E405" s="129"/>
      <c r="F405" s="146" t="s">
        <v>20</v>
      </c>
      <c r="G405" s="129" t="s">
        <v>81</v>
      </c>
      <c r="H405" s="131" t="s">
        <v>103</v>
      </c>
      <c r="I405" s="132" t="s">
        <v>470</v>
      </c>
      <c r="J405" s="131"/>
      <c r="K405" s="133"/>
      <c r="L405" s="335"/>
      <c r="M405" s="244"/>
      <c r="N405" s="32"/>
      <c r="O405" s="32"/>
    </row>
    <row r="406" ht="15.75" customHeight="1">
      <c r="A406" s="103"/>
      <c r="B406" s="135"/>
      <c r="C406" s="136"/>
      <c r="D406" s="137"/>
      <c r="E406" s="407"/>
      <c r="F406" s="138" t="s">
        <v>20</v>
      </c>
      <c r="G406" s="408"/>
      <c r="H406" s="139">
        <v>1.0</v>
      </c>
      <c r="I406" s="140" t="s">
        <v>410</v>
      </c>
      <c r="J406" s="139"/>
      <c r="K406" s="141" t="s">
        <v>411</v>
      </c>
      <c r="L406" s="336"/>
      <c r="M406" s="337"/>
      <c r="N406" s="32"/>
      <c r="O406" s="32"/>
    </row>
    <row r="407" ht="15.75" customHeight="1">
      <c r="A407" s="103"/>
      <c r="B407" s="135"/>
      <c r="C407" s="136"/>
      <c r="D407" s="137"/>
      <c r="E407" s="407"/>
      <c r="F407" s="138" t="s">
        <v>20</v>
      </c>
      <c r="G407" s="408"/>
      <c r="H407" s="139">
        <v>2.0</v>
      </c>
      <c r="I407" s="140" t="s">
        <v>419</v>
      </c>
      <c r="J407" s="139">
        <v>200000.0</v>
      </c>
      <c r="K407" s="141" t="s">
        <v>231</v>
      </c>
      <c r="L407" s="336"/>
      <c r="M407" s="337"/>
      <c r="N407" s="32"/>
      <c r="O407" s="32"/>
    </row>
    <row r="408" ht="15.75" customHeight="1">
      <c r="A408" s="103"/>
      <c r="B408" s="160"/>
      <c r="C408" s="161"/>
      <c r="D408" s="162"/>
      <c r="E408" s="162"/>
      <c r="F408" s="409" t="s">
        <v>20</v>
      </c>
      <c r="G408" s="162"/>
      <c r="H408" s="164">
        <v>3.0</v>
      </c>
      <c r="I408" s="165" t="s">
        <v>395</v>
      </c>
      <c r="J408" s="164"/>
      <c r="K408" s="166" t="s">
        <v>511</v>
      </c>
      <c r="L408" s="338"/>
      <c r="M408" s="223"/>
      <c r="N408" s="32"/>
      <c r="O408" s="32"/>
    </row>
    <row r="409" ht="15.75" customHeight="1">
      <c r="A409" s="103"/>
      <c r="B409" s="174" t="s">
        <v>512</v>
      </c>
      <c r="C409" s="128" t="s">
        <v>101</v>
      </c>
      <c r="D409" s="176"/>
      <c r="E409" s="176"/>
      <c r="F409" s="146" t="s">
        <v>20</v>
      </c>
      <c r="G409" s="193" t="s">
        <v>82</v>
      </c>
      <c r="H409" s="339" t="s">
        <v>103</v>
      </c>
      <c r="I409" s="340" t="s">
        <v>513</v>
      </c>
      <c r="J409" s="193"/>
      <c r="K409" s="193"/>
      <c r="L409" s="341"/>
      <c r="M409" s="342"/>
      <c r="N409" s="32"/>
      <c r="O409" s="32"/>
    </row>
    <row r="410" ht="15.75" customHeight="1">
      <c r="A410" s="103"/>
      <c r="B410" s="319"/>
      <c r="C410" s="321"/>
      <c r="D410" s="321"/>
      <c r="E410" s="410"/>
      <c r="F410" s="138" t="s">
        <v>20</v>
      </c>
      <c r="G410" s="411"/>
      <c r="H410" s="266">
        <v>1.0</v>
      </c>
      <c r="I410" s="140" t="s">
        <v>410</v>
      </c>
      <c r="J410" s="139"/>
      <c r="K410" s="141" t="s">
        <v>411</v>
      </c>
      <c r="L410" s="345"/>
      <c r="M410" s="346"/>
      <c r="N410" s="32"/>
      <c r="O410" s="32"/>
    </row>
    <row r="411" ht="15.75" customHeight="1">
      <c r="A411" s="103"/>
      <c r="B411" s="135"/>
      <c r="C411" s="137"/>
      <c r="D411" s="137"/>
      <c r="E411" s="407"/>
      <c r="F411" s="136" t="s">
        <v>20</v>
      </c>
      <c r="G411" s="412"/>
      <c r="H411" s="311">
        <v>2.0</v>
      </c>
      <c r="I411" s="348" t="s">
        <v>419</v>
      </c>
      <c r="J411" s="311">
        <v>200000.0</v>
      </c>
      <c r="K411" s="312" t="s">
        <v>231</v>
      </c>
      <c r="L411" s="349"/>
      <c r="M411" s="350"/>
      <c r="N411" s="32"/>
      <c r="O411" s="32"/>
    </row>
    <row r="412" ht="15.75" customHeight="1">
      <c r="A412" s="103"/>
      <c r="B412" s="160"/>
      <c r="C412" s="162"/>
      <c r="D412" s="162"/>
      <c r="E412" s="162"/>
      <c r="F412" s="409" t="s">
        <v>20</v>
      </c>
      <c r="G412" s="351"/>
      <c r="H412" s="200">
        <v>3.0</v>
      </c>
      <c r="I412" s="352" t="s">
        <v>395</v>
      </c>
      <c r="J412" s="200"/>
      <c r="K412" s="201" t="s">
        <v>511</v>
      </c>
      <c r="L412" s="353"/>
      <c r="M412" s="354"/>
      <c r="N412" s="32"/>
      <c r="O412" s="32"/>
    </row>
    <row r="413" ht="15.75" customHeight="1">
      <c r="A413" s="103"/>
      <c r="B413" s="152" t="s">
        <v>514</v>
      </c>
      <c r="C413" s="153" t="s">
        <v>101</v>
      </c>
      <c r="D413" s="176"/>
      <c r="E413" s="176"/>
      <c r="F413" s="138" t="s">
        <v>20</v>
      </c>
      <c r="G413" s="178" t="s">
        <v>83</v>
      </c>
      <c r="H413" s="355" t="s">
        <v>103</v>
      </c>
      <c r="I413" s="261" t="s">
        <v>461</v>
      </c>
      <c r="J413" s="179"/>
      <c r="K413" s="168"/>
      <c r="L413" s="243"/>
      <c r="M413" s="244"/>
      <c r="N413" s="32"/>
      <c r="O413" s="32"/>
    </row>
    <row r="414" ht="15.75" customHeight="1">
      <c r="A414" s="103"/>
      <c r="B414" s="208"/>
      <c r="C414" s="209"/>
      <c r="D414" s="210"/>
      <c r="E414" s="210"/>
      <c r="F414" s="211" t="s">
        <v>20</v>
      </c>
      <c r="G414" s="262"/>
      <c r="H414" s="356">
        <v>1.0</v>
      </c>
      <c r="I414" s="140" t="s">
        <v>426</v>
      </c>
      <c r="J414" s="251"/>
      <c r="K414" s="170" t="s">
        <v>427</v>
      </c>
      <c r="L414" s="318"/>
      <c r="M414" s="278"/>
      <c r="N414" s="32"/>
      <c r="O414" s="32"/>
    </row>
    <row r="415" ht="15.75" customHeight="1">
      <c r="A415" s="103"/>
      <c r="B415" s="208"/>
      <c r="C415" s="209"/>
      <c r="D415" s="210"/>
      <c r="E415" s="210"/>
      <c r="F415" s="211" t="s">
        <v>20</v>
      </c>
      <c r="G415" s="262"/>
      <c r="H415" s="356">
        <v>2.0</v>
      </c>
      <c r="I415" s="357" t="s">
        <v>428</v>
      </c>
      <c r="J415" s="251"/>
      <c r="K415" s="170" t="s">
        <v>429</v>
      </c>
      <c r="L415" s="296"/>
      <c r="M415" s="214"/>
      <c r="N415" s="32"/>
      <c r="O415" s="32"/>
    </row>
    <row r="416" ht="15.75" customHeight="1">
      <c r="A416" s="103"/>
      <c r="B416" s="215"/>
      <c r="C416" s="216"/>
      <c r="D416" s="217"/>
      <c r="E416" s="217"/>
      <c r="F416" s="163" t="s">
        <v>20</v>
      </c>
      <c r="G416" s="219"/>
      <c r="H416" s="222">
        <v>3.0</v>
      </c>
      <c r="I416" s="279" t="s">
        <v>430</v>
      </c>
      <c r="J416" s="222"/>
      <c r="K416" s="172" t="s">
        <v>431</v>
      </c>
      <c r="L416" s="299"/>
      <c r="M416" s="223"/>
      <c r="N416" s="32"/>
      <c r="O416" s="32"/>
    </row>
    <row r="417" ht="15.75" customHeight="1">
      <c r="A417" s="103"/>
      <c r="B417" s="152" t="s">
        <v>515</v>
      </c>
      <c r="C417" s="153" t="s">
        <v>101</v>
      </c>
      <c r="D417" s="176"/>
      <c r="E417" s="176"/>
      <c r="F417" s="211" t="s">
        <v>20</v>
      </c>
      <c r="G417" s="178" t="s">
        <v>84</v>
      </c>
      <c r="H417" s="355" t="s">
        <v>103</v>
      </c>
      <c r="I417" s="261" t="s">
        <v>461</v>
      </c>
      <c r="J417" s="179"/>
      <c r="K417" s="168"/>
      <c r="L417" s="243"/>
      <c r="M417" s="244"/>
      <c r="N417" s="32"/>
      <c r="O417" s="32"/>
    </row>
    <row r="418" ht="15.75" customHeight="1">
      <c r="A418" s="103"/>
      <c r="B418" s="208"/>
      <c r="C418" s="209"/>
      <c r="D418" s="210"/>
      <c r="E418" s="210"/>
      <c r="F418" s="211" t="s">
        <v>20</v>
      </c>
      <c r="G418" s="251"/>
      <c r="H418" s="356">
        <v>1.0</v>
      </c>
      <c r="I418" s="140" t="s">
        <v>426</v>
      </c>
      <c r="J418" s="251"/>
      <c r="K418" s="170" t="s">
        <v>427</v>
      </c>
      <c r="L418" s="318"/>
      <c r="M418" s="278"/>
      <c r="N418" s="32"/>
      <c r="O418" s="32"/>
    </row>
    <row r="419" ht="15.75" customHeight="1">
      <c r="A419" s="103"/>
      <c r="B419" s="215"/>
      <c r="C419" s="216"/>
      <c r="D419" s="217"/>
      <c r="E419" s="217"/>
      <c r="F419" s="163" t="s">
        <v>20</v>
      </c>
      <c r="G419" s="219"/>
      <c r="H419" s="222">
        <v>2.0</v>
      </c>
      <c r="I419" s="221" t="s">
        <v>433</v>
      </c>
      <c r="J419" s="222"/>
      <c r="K419" s="172" t="s">
        <v>434</v>
      </c>
      <c r="L419" s="299"/>
      <c r="M419" s="223"/>
      <c r="N419" s="32"/>
      <c r="O419" s="32"/>
    </row>
    <row r="420" ht="15.75" customHeight="1">
      <c r="A420" s="103"/>
      <c r="B420" s="152" t="s">
        <v>516</v>
      </c>
      <c r="C420" s="153" t="s">
        <v>101</v>
      </c>
      <c r="D420" s="176"/>
      <c r="E420" s="176"/>
      <c r="F420" s="211" t="s">
        <v>20</v>
      </c>
      <c r="G420" s="178" t="s">
        <v>85</v>
      </c>
      <c r="H420" s="355" t="s">
        <v>103</v>
      </c>
      <c r="I420" s="261" t="s">
        <v>461</v>
      </c>
      <c r="J420" s="179"/>
      <c r="K420" s="168"/>
      <c r="L420" s="284"/>
      <c r="M420" s="244"/>
      <c r="N420" s="32"/>
      <c r="O420" s="32"/>
    </row>
    <row r="421" ht="15.75" customHeight="1">
      <c r="A421" s="103"/>
      <c r="B421" s="208"/>
      <c r="C421" s="209"/>
      <c r="D421" s="210"/>
      <c r="E421" s="210"/>
      <c r="F421" s="211" t="s">
        <v>20</v>
      </c>
      <c r="G421" s="251"/>
      <c r="H421" s="356">
        <v>1.0</v>
      </c>
      <c r="I421" s="140" t="s">
        <v>426</v>
      </c>
      <c r="J421" s="251"/>
      <c r="K421" s="170" t="s">
        <v>427</v>
      </c>
      <c r="L421" s="140"/>
      <c r="M421" s="278"/>
      <c r="N421" s="32"/>
      <c r="O421" s="32"/>
    </row>
    <row r="422" ht="15.75" customHeight="1">
      <c r="A422" s="103"/>
      <c r="B422" s="215"/>
      <c r="C422" s="216"/>
      <c r="D422" s="217"/>
      <c r="E422" s="217"/>
      <c r="F422" s="163" t="s">
        <v>20</v>
      </c>
      <c r="G422" s="219"/>
      <c r="H422" s="222">
        <v>2.0</v>
      </c>
      <c r="I422" s="221" t="s">
        <v>436</v>
      </c>
      <c r="J422" s="220"/>
      <c r="K422" s="291" t="s">
        <v>437</v>
      </c>
      <c r="L422" s="290"/>
      <c r="M422" s="223"/>
      <c r="N422" s="32"/>
      <c r="O422" s="32"/>
    </row>
    <row r="423" ht="15.75" customHeight="1">
      <c r="A423" s="103"/>
      <c r="B423" s="174" t="s">
        <v>517</v>
      </c>
      <c r="C423" s="128" t="s">
        <v>101</v>
      </c>
      <c r="D423" s="176"/>
      <c r="E423" s="176"/>
      <c r="F423" s="211" t="s">
        <v>20</v>
      </c>
      <c r="G423" s="178" t="s">
        <v>86</v>
      </c>
      <c r="H423" s="179" t="s">
        <v>103</v>
      </c>
      <c r="I423" s="261" t="s">
        <v>461</v>
      </c>
      <c r="J423" s="179"/>
      <c r="K423" s="168"/>
      <c r="L423" s="284"/>
      <c r="M423" s="244"/>
      <c r="N423" s="32"/>
      <c r="O423" s="32"/>
    </row>
    <row r="424" ht="15.75" customHeight="1">
      <c r="A424" s="103"/>
      <c r="B424" s="208"/>
      <c r="C424" s="209"/>
      <c r="D424" s="210"/>
      <c r="E424" s="210"/>
      <c r="F424" s="211" t="s">
        <v>20</v>
      </c>
      <c r="G424" s="251"/>
      <c r="H424" s="251">
        <v>1.0</v>
      </c>
      <c r="I424" s="157" t="s">
        <v>426</v>
      </c>
      <c r="J424" s="156"/>
      <c r="K424" s="358" t="s">
        <v>427</v>
      </c>
      <c r="L424" s="140"/>
      <c r="M424" s="278"/>
      <c r="N424" s="32"/>
      <c r="O424" s="32"/>
    </row>
    <row r="425" ht="15.75" customHeight="1">
      <c r="A425" s="103"/>
      <c r="B425" s="215"/>
      <c r="C425" s="216"/>
      <c r="D425" s="217"/>
      <c r="E425" s="217"/>
      <c r="F425" s="163" t="s">
        <v>20</v>
      </c>
      <c r="G425" s="219"/>
      <c r="H425" s="222">
        <v>2.0</v>
      </c>
      <c r="I425" s="221" t="s">
        <v>440</v>
      </c>
      <c r="J425" s="220"/>
      <c r="K425" s="291" t="s">
        <v>441</v>
      </c>
      <c r="L425" s="290"/>
      <c r="M425" s="223"/>
      <c r="N425" s="32"/>
      <c r="O425" s="32"/>
    </row>
    <row r="426" ht="15.75" customHeight="1">
      <c r="A426" s="103"/>
      <c r="B426" s="174" t="s">
        <v>518</v>
      </c>
      <c r="C426" s="128" t="s">
        <v>101</v>
      </c>
      <c r="D426" s="359"/>
      <c r="E426" s="359"/>
      <c r="F426" s="211" t="s">
        <v>20</v>
      </c>
      <c r="G426" s="176" t="s">
        <v>87</v>
      </c>
      <c r="H426" s="339" t="s">
        <v>103</v>
      </c>
      <c r="I426" s="340" t="s">
        <v>513</v>
      </c>
      <c r="J426" s="360"/>
      <c r="K426" s="360"/>
      <c r="L426" s="361"/>
      <c r="M426" s="362"/>
      <c r="N426" s="32"/>
      <c r="O426" s="32"/>
    </row>
    <row r="427" ht="15.75" customHeight="1">
      <c r="A427" s="103"/>
      <c r="B427" s="363"/>
      <c r="C427" s="364"/>
      <c r="D427" s="364"/>
      <c r="E427" s="364"/>
      <c r="F427" s="211" t="s">
        <v>20</v>
      </c>
      <c r="G427" s="294"/>
      <c r="H427" s="365">
        <v>1.0</v>
      </c>
      <c r="I427" s="366" t="s">
        <v>444</v>
      </c>
      <c r="J427" s="367"/>
      <c r="K427" s="368" t="s">
        <v>427</v>
      </c>
      <c r="L427" s="369"/>
      <c r="M427" s="370"/>
      <c r="N427" s="32"/>
      <c r="O427" s="32"/>
    </row>
    <row r="428" ht="15.75" customHeight="1">
      <c r="A428" s="103"/>
      <c r="B428" s="371"/>
      <c r="C428" s="372"/>
      <c r="D428" s="372"/>
      <c r="E428" s="372"/>
      <c r="F428" s="163" t="s">
        <v>20</v>
      </c>
      <c r="G428" s="372"/>
      <c r="H428" s="373">
        <v>2.0</v>
      </c>
      <c r="I428" s="221" t="s">
        <v>440</v>
      </c>
      <c r="J428" s="221"/>
      <c r="K428" s="295" t="s">
        <v>441</v>
      </c>
      <c r="L428" s="221"/>
      <c r="M428" s="374"/>
      <c r="N428" s="32"/>
      <c r="O428" s="32"/>
    </row>
    <row r="429" ht="15.75" customHeight="1">
      <c r="A429" s="103"/>
      <c r="B429" s="174" t="s">
        <v>519</v>
      </c>
      <c r="C429" s="128" t="s">
        <v>101</v>
      </c>
      <c r="D429" s="359"/>
      <c r="E429" s="359"/>
      <c r="F429" s="211" t="s">
        <v>20</v>
      </c>
      <c r="G429" s="178" t="s">
        <v>88</v>
      </c>
      <c r="H429" s="339" t="s">
        <v>103</v>
      </c>
      <c r="I429" s="340" t="s">
        <v>461</v>
      </c>
      <c r="J429" s="360"/>
      <c r="K429" s="360"/>
      <c r="L429" s="361"/>
      <c r="M429" s="376"/>
      <c r="N429" s="32"/>
      <c r="O429" s="32"/>
    </row>
    <row r="430" ht="15.75" customHeight="1">
      <c r="A430" s="103"/>
      <c r="B430" s="363"/>
      <c r="C430" s="364"/>
      <c r="D430" s="364"/>
      <c r="E430" s="364"/>
      <c r="F430" s="211" t="s">
        <v>20</v>
      </c>
      <c r="G430" s="294"/>
      <c r="H430" s="365">
        <v>1.0</v>
      </c>
      <c r="I430" s="366" t="s">
        <v>520</v>
      </c>
      <c r="J430" s="367"/>
      <c r="K430" s="368" t="s">
        <v>448</v>
      </c>
      <c r="L430" s="369"/>
      <c r="M430" s="378"/>
      <c r="N430" s="32"/>
      <c r="O430" s="32"/>
    </row>
    <row r="431" ht="15.75" customHeight="1">
      <c r="A431" s="103"/>
      <c r="B431" s="363"/>
      <c r="C431" s="364"/>
      <c r="D431" s="364"/>
      <c r="E431" s="364"/>
      <c r="F431" s="211" t="s">
        <v>20</v>
      </c>
      <c r="G431" s="294"/>
      <c r="H431" s="365">
        <v>2.0</v>
      </c>
      <c r="I431" s="366" t="s">
        <v>449</v>
      </c>
      <c r="J431" s="367"/>
      <c r="K431" s="368" t="s">
        <v>427</v>
      </c>
      <c r="L431" s="369"/>
      <c r="M431" s="380"/>
      <c r="N431" s="32"/>
      <c r="O431" s="32"/>
    </row>
    <row r="432" ht="15.75" customHeight="1">
      <c r="A432" s="103"/>
      <c r="B432" s="371"/>
      <c r="C432" s="372"/>
      <c r="D432" s="372"/>
      <c r="E432" s="372"/>
      <c r="F432" s="163" t="s">
        <v>20</v>
      </c>
      <c r="G432" s="372"/>
      <c r="H432" s="373">
        <v>3.0</v>
      </c>
      <c r="I432" s="221" t="s">
        <v>440</v>
      </c>
      <c r="J432" s="221"/>
      <c r="K432" s="295" t="s">
        <v>441</v>
      </c>
      <c r="L432" s="221"/>
      <c r="M432" s="380"/>
      <c r="N432" s="32"/>
      <c r="O432" s="32"/>
    </row>
    <row r="433" ht="15.75" customHeight="1">
      <c r="A433" s="103"/>
      <c r="B433" s="174" t="s">
        <v>521</v>
      </c>
      <c r="C433" s="128" t="s">
        <v>101</v>
      </c>
      <c r="D433" s="129"/>
      <c r="E433" s="129"/>
      <c r="F433" s="211" t="s">
        <v>20</v>
      </c>
      <c r="G433" s="129" t="s">
        <v>89</v>
      </c>
      <c r="H433" s="131" t="s">
        <v>103</v>
      </c>
      <c r="I433" s="132" t="s">
        <v>461</v>
      </c>
      <c r="J433" s="131"/>
      <c r="K433" s="133"/>
      <c r="L433" s="382"/>
      <c r="M433" s="383"/>
      <c r="N433" s="32"/>
      <c r="O433" s="32"/>
    </row>
    <row r="434" ht="15.75" customHeight="1">
      <c r="A434" s="103"/>
      <c r="B434" s="135"/>
      <c r="C434" s="136"/>
      <c r="D434" s="137"/>
      <c r="E434" s="137"/>
      <c r="F434" s="211" t="s">
        <v>20</v>
      </c>
      <c r="G434" s="139"/>
      <c r="H434" s="139">
        <v>1.0</v>
      </c>
      <c r="I434" s="140" t="s">
        <v>410</v>
      </c>
      <c r="J434" s="139"/>
      <c r="K434" s="141" t="s">
        <v>411</v>
      </c>
      <c r="L434" s="140"/>
      <c r="M434" s="289"/>
      <c r="N434" s="32"/>
      <c r="O434" s="32"/>
    </row>
    <row r="435" ht="15.75" customHeight="1">
      <c r="A435" s="103"/>
      <c r="B435" s="135"/>
      <c r="C435" s="136"/>
      <c r="D435" s="137"/>
      <c r="E435" s="137"/>
      <c r="F435" s="211" t="s">
        <v>20</v>
      </c>
      <c r="G435" s="139"/>
      <c r="H435" s="139">
        <v>2.0</v>
      </c>
      <c r="I435" s="324" t="s">
        <v>452</v>
      </c>
      <c r="J435" s="139"/>
      <c r="K435" s="141" t="s">
        <v>453</v>
      </c>
      <c r="L435" s="140"/>
      <c r="M435" s="289"/>
      <c r="N435" s="32"/>
      <c r="O435" s="32"/>
    </row>
    <row r="436" ht="15.75" customHeight="1">
      <c r="A436" s="103"/>
      <c r="B436" s="135"/>
      <c r="C436" s="136"/>
      <c r="D436" s="137"/>
      <c r="E436" s="137"/>
      <c r="F436" s="211" t="s">
        <v>20</v>
      </c>
      <c r="G436" s="139"/>
      <c r="H436" s="139">
        <v>3.0</v>
      </c>
      <c r="I436" s="324" t="s">
        <v>449</v>
      </c>
      <c r="J436" s="139"/>
      <c r="K436" s="141" t="s">
        <v>427</v>
      </c>
      <c r="L436" s="140"/>
      <c r="M436" s="289"/>
      <c r="N436" s="32"/>
      <c r="O436" s="32"/>
    </row>
    <row r="437" ht="15.75" customHeight="1">
      <c r="A437" s="32"/>
      <c r="B437" s="160"/>
      <c r="C437" s="161"/>
      <c r="D437" s="162"/>
      <c r="E437" s="162"/>
      <c r="F437" s="163" t="s">
        <v>20</v>
      </c>
      <c r="G437" s="164"/>
      <c r="H437" s="164">
        <v>4.0</v>
      </c>
      <c r="I437" s="327" t="s">
        <v>440</v>
      </c>
      <c r="J437" s="164"/>
      <c r="K437" s="166" t="s">
        <v>441</v>
      </c>
      <c r="L437" s="165"/>
      <c r="M437" s="328"/>
      <c r="N437" s="32"/>
      <c r="O437" s="32"/>
    </row>
    <row r="438" ht="15.75" customHeight="1">
      <c r="A438" s="32"/>
      <c r="B438" s="245" t="s">
        <v>522</v>
      </c>
      <c r="C438" s="246" t="s">
        <v>101</v>
      </c>
      <c r="D438" s="247"/>
      <c r="E438" s="247"/>
      <c r="F438" s="246" t="s">
        <v>20</v>
      </c>
      <c r="G438" s="249" t="s">
        <v>523</v>
      </c>
      <c r="H438" s="274" t="s">
        <v>103</v>
      </c>
      <c r="I438" s="261" t="s">
        <v>456</v>
      </c>
      <c r="J438" s="179"/>
      <c r="K438" s="168"/>
      <c r="L438" s="292"/>
      <c r="M438" s="227"/>
      <c r="N438" s="32"/>
      <c r="O438" s="32"/>
    </row>
    <row r="439" ht="15.75" customHeight="1">
      <c r="A439" s="32"/>
      <c r="B439" s="231"/>
      <c r="C439" s="232"/>
      <c r="D439" s="233"/>
      <c r="E439" s="233"/>
      <c r="F439" s="209" t="s">
        <v>20</v>
      </c>
      <c r="G439" s="262"/>
      <c r="H439" s="251">
        <v>1.0</v>
      </c>
      <c r="I439" s="294" t="s">
        <v>524</v>
      </c>
      <c r="J439" s="274"/>
      <c r="K439" s="275" t="s">
        <v>525</v>
      </c>
      <c r="L439" s="296"/>
      <c r="M439" s="214"/>
      <c r="N439" s="32"/>
      <c r="O439" s="32"/>
    </row>
    <row r="440" ht="15.75" customHeight="1">
      <c r="A440" s="32"/>
      <c r="B440" s="215"/>
      <c r="C440" s="216"/>
      <c r="D440" s="217"/>
      <c r="E440" s="217"/>
      <c r="F440" s="218" t="s">
        <v>20</v>
      </c>
      <c r="G440" s="298"/>
      <c r="H440" s="222">
        <v>2.0</v>
      </c>
      <c r="I440" s="279" t="s">
        <v>307</v>
      </c>
      <c r="J440" s="222"/>
      <c r="K440" s="172" t="s">
        <v>526</v>
      </c>
      <c r="L440" s="299"/>
      <c r="M440" s="223"/>
      <c r="N440" s="32"/>
      <c r="O440" s="32"/>
    </row>
    <row r="441" ht="15.75" customHeight="1">
      <c r="A441" s="32"/>
      <c r="B441" s="245" t="s">
        <v>527</v>
      </c>
      <c r="C441" s="253" t="s">
        <v>101</v>
      </c>
      <c r="D441" s="254"/>
      <c r="E441" s="254"/>
      <c r="F441" s="255" t="s">
        <v>20</v>
      </c>
      <c r="G441" s="254" t="s">
        <v>528</v>
      </c>
      <c r="H441" s="256" t="s">
        <v>103</v>
      </c>
      <c r="I441" s="261" t="s">
        <v>529</v>
      </c>
      <c r="J441" s="179"/>
      <c r="K441" s="168"/>
      <c r="L441" s="288"/>
      <c r="M441" s="257"/>
      <c r="N441" s="32"/>
      <c r="O441" s="32"/>
    </row>
    <row r="442" ht="15.75" customHeight="1">
      <c r="A442" s="32"/>
      <c r="B442" s="300"/>
      <c r="C442" s="301"/>
      <c r="D442" s="302"/>
      <c r="E442" s="302"/>
      <c r="F442" s="303" t="s">
        <v>20</v>
      </c>
      <c r="G442" s="302"/>
      <c r="H442" s="304">
        <v>1.0</v>
      </c>
      <c r="I442" s="294" t="s">
        <v>524</v>
      </c>
      <c r="J442" s="274"/>
      <c r="K442" s="275" t="s">
        <v>525</v>
      </c>
      <c r="L442" s="305"/>
      <c r="M442" s="306"/>
      <c r="N442" s="32"/>
      <c r="O442" s="32"/>
    </row>
    <row r="443" ht="15.75" customHeight="1">
      <c r="A443" s="32"/>
      <c r="B443" s="143"/>
      <c r="C443" s="144"/>
      <c r="D443" s="145"/>
      <c r="E443" s="145"/>
      <c r="F443" s="146" t="s">
        <v>20</v>
      </c>
      <c r="G443" s="145"/>
      <c r="H443" s="147">
        <v>2.0</v>
      </c>
      <c r="I443" s="148" t="s">
        <v>313</v>
      </c>
      <c r="J443" s="147"/>
      <c r="K443" s="149" t="s">
        <v>462</v>
      </c>
      <c r="L443" s="148"/>
      <c r="M443" s="259"/>
      <c r="N443" s="32"/>
      <c r="O443" s="32"/>
    </row>
    <row r="444" ht="15.75" customHeight="1">
      <c r="A444" s="32"/>
      <c r="B444" s="174" t="s">
        <v>530</v>
      </c>
      <c r="C444" s="175" t="s">
        <v>101</v>
      </c>
      <c r="D444" s="176"/>
      <c r="E444" s="176"/>
      <c r="F444" s="177" t="s">
        <v>20</v>
      </c>
      <c r="G444" s="178" t="s">
        <v>531</v>
      </c>
      <c r="H444" s="179" t="s">
        <v>103</v>
      </c>
      <c r="I444" s="261" t="s">
        <v>529</v>
      </c>
      <c r="J444" s="179"/>
      <c r="K444" s="168"/>
      <c r="L444" s="243"/>
      <c r="M444" s="244"/>
      <c r="N444" s="32"/>
      <c r="O444" s="32"/>
    </row>
    <row r="445" ht="15.75" customHeight="1">
      <c r="A445" s="32"/>
      <c r="B445" s="208"/>
      <c r="C445" s="209"/>
      <c r="D445" s="210"/>
      <c r="E445" s="210"/>
      <c r="F445" s="209" t="s">
        <v>20</v>
      </c>
      <c r="G445" s="262"/>
      <c r="H445" s="251">
        <v>1.0</v>
      </c>
      <c r="I445" s="250" t="s">
        <v>317</v>
      </c>
      <c r="J445" s="251"/>
      <c r="K445" s="170" t="s">
        <v>532</v>
      </c>
      <c r="L445" s="296"/>
      <c r="M445" s="214"/>
      <c r="N445" s="32"/>
      <c r="O445" s="32"/>
    </row>
    <row r="446" ht="15.75" customHeight="1">
      <c r="A446" s="32"/>
      <c r="B446" s="208"/>
      <c r="C446" s="209"/>
      <c r="D446" s="210"/>
      <c r="E446" s="210"/>
      <c r="F446" s="209" t="s">
        <v>20</v>
      </c>
      <c r="G446" s="262"/>
      <c r="H446" s="251">
        <v>2.0</v>
      </c>
      <c r="I446" s="250" t="s">
        <v>319</v>
      </c>
      <c r="J446" s="251"/>
      <c r="K446" s="170" t="s">
        <v>533</v>
      </c>
      <c r="L446" s="296"/>
      <c r="M446" s="214"/>
      <c r="N446" s="32"/>
      <c r="O446" s="32"/>
    </row>
    <row r="447" ht="15.75" customHeight="1">
      <c r="A447" s="32"/>
      <c r="B447" s="208"/>
      <c r="C447" s="209"/>
      <c r="D447" s="210"/>
      <c r="E447" s="210"/>
      <c r="F447" s="209" t="s">
        <v>20</v>
      </c>
      <c r="G447" s="262"/>
      <c r="H447" s="251">
        <v>3.0</v>
      </c>
      <c r="I447" s="250" t="s">
        <v>534</v>
      </c>
      <c r="J447" s="251"/>
      <c r="K447" s="170" t="s">
        <v>535</v>
      </c>
      <c r="L447" s="296"/>
      <c r="M447" s="214"/>
      <c r="N447" s="32"/>
      <c r="O447" s="32"/>
    </row>
    <row r="448" ht="15.75" customHeight="1">
      <c r="A448" s="32"/>
      <c r="B448" s="231"/>
      <c r="C448" s="232"/>
      <c r="D448" s="233"/>
      <c r="E448" s="233"/>
      <c r="F448" s="209" t="s">
        <v>20</v>
      </c>
      <c r="G448" s="262"/>
      <c r="H448" s="251">
        <v>4.0</v>
      </c>
      <c r="I448" s="250" t="s">
        <v>321</v>
      </c>
      <c r="J448" s="236"/>
      <c r="K448" s="170" t="s">
        <v>536</v>
      </c>
      <c r="L448" s="296"/>
      <c r="M448" s="214"/>
      <c r="N448" s="32"/>
      <c r="O448" s="32"/>
    </row>
    <row r="449" ht="15.75" customHeight="1">
      <c r="A449" s="32"/>
      <c r="B449" s="215"/>
      <c r="C449" s="216"/>
      <c r="D449" s="217"/>
      <c r="E449" s="217"/>
      <c r="F449" s="218" t="s">
        <v>20</v>
      </c>
      <c r="G449" s="219"/>
      <c r="H449" s="222">
        <v>5.0</v>
      </c>
      <c r="I449" s="279" t="s">
        <v>323</v>
      </c>
      <c r="J449" s="222"/>
      <c r="K449" s="172" t="s">
        <v>324</v>
      </c>
      <c r="L449" s="299"/>
      <c r="M449" s="223"/>
      <c r="N449" s="32"/>
      <c r="O449" s="32"/>
    </row>
    <row r="450" ht="15.75" customHeight="1">
      <c r="A450" s="32"/>
      <c r="B450" s="174" t="s">
        <v>537</v>
      </c>
      <c r="C450" s="175" t="s">
        <v>101</v>
      </c>
      <c r="D450" s="176"/>
      <c r="E450" s="176"/>
      <c r="F450" s="177" t="s">
        <v>20</v>
      </c>
      <c r="G450" s="178" t="s">
        <v>538</v>
      </c>
      <c r="H450" s="179" t="s">
        <v>103</v>
      </c>
      <c r="I450" s="261" t="s">
        <v>539</v>
      </c>
      <c r="J450" s="179"/>
      <c r="K450" s="168"/>
      <c r="L450" s="243"/>
      <c r="M450" s="244"/>
      <c r="N450" s="32"/>
      <c r="O450" s="32"/>
    </row>
    <row r="451" ht="15.75" customHeight="1">
      <c r="A451" s="32"/>
      <c r="B451" s="152"/>
      <c r="C451" s="153"/>
      <c r="D451" s="154"/>
      <c r="E451" s="154"/>
      <c r="F451" s="155" t="s">
        <v>20</v>
      </c>
      <c r="G451" s="154"/>
      <c r="H451" s="156">
        <v>1.0</v>
      </c>
      <c r="I451" s="157" t="s">
        <v>328</v>
      </c>
      <c r="J451" s="156"/>
      <c r="K451" s="158" t="s">
        <v>329</v>
      </c>
      <c r="L451" s="307"/>
      <c r="M451" s="308"/>
      <c r="N451" s="32"/>
      <c r="O451" s="32"/>
    </row>
    <row r="452" ht="15.75" customHeight="1">
      <c r="A452" s="32"/>
      <c r="B452" s="265"/>
      <c r="C452" s="266"/>
      <c r="D452" s="267"/>
      <c r="E452" s="267"/>
      <c r="F452" s="155" t="s">
        <v>20</v>
      </c>
      <c r="G452" s="267"/>
      <c r="H452" s="269">
        <v>2.0</v>
      </c>
      <c r="I452" s="250" t="s">
        <v>317</v>
      </c>
      <c r="J452" s="251"/>
      <c r="K452" s="170" t="s">
        <v>330</v>
      </c>
      <c r="L452" s="309"/>
      <c r="M452" s="272"/>
      <c r="N452" s="32"/>
      <c r="O452" s="32"/>
    </row>
    <row r="453" ht="15.75" customHeight="1">
      <c r="A453" s="32"/>
      <c r="B453" s="265"/>
      <c r="C453" s="266"/>
      <c r="D453" s="267"/>
      <c r="E453" s="267"/>
      <c r="F453" s="155" t="s">
        <v>20</v>
      </c>
      <c r="G453" s="267"/>
      <c r="H453" s="269">
        <v>3.0</v>
      </c>
      <c r="I453" s="250" t="s">
        <v>319</v>
      </c>
      <c r="J453" s="251"/>
      <c r="K453" s="170" t="s">
        <v>331</v>
      </c>
      <c r="L453" s="309"/>
      <c r="M453" s="272"/>
      <c r="N453" s="32"/>
      <c r="O453" s="32"/>
    </row>
    <row r="454" ht="15.75" customHeight="1">
      <c r="A454" s="32"/>
      <c r="B454" s="265"/>
      <c r="C454" s="266"/>
      <c r="D454" s="267"/>
      <c r="E454" s="267"/>
      <c r="F454" s="155" t="s">
        <v>20</v>
      </c>
      <c r="G454" s="267"/>
      <c r="H454" s="269">
        <v>4.0</v>
      </c>
      <c r="I454" s="250" t="s">
        <v>540</v>
      </c>
      <c r="J454" s="251"/>
      <c r="K454" s="170" t="s">
        <v>541</v>
      </c>
      <c r="L454" s="309"/>
      <c r="M454" s="272"/>
      <c r="N454" s="32"/>
      <c r="O454" s="32"/>
    </row>
    <row r="455" ht="15.75" customHeight="1">
      <c r="A455" s="32"/>
      <c r="B455" s="265"/>
      <c r="C455" s="266"/>
      <c r="D455" s="267"/>
      <c r="E455" s="267"/>
      <c r="F455" s="155" t="s">
        <v>20</v>
      </c>
      <c r="G455" s="267"/>
      <c r="H455" s="269">
        <v>5.0</v>
      </c>
      <c r="I455" s="250" t="s">
        <v>321</v>
      </c>
      <c r="J455" s="251"/>
      <c r="K455" s="170" t="s">
        <v>332</v>
      </c>
      <c r="L455" s="309"/>
      <c r="M455" s="272"/>
      <c r="N455" s="32"/>
      <c r="O455" s="32"/>
    </row>
    <row r="456" ht="15.75" customHeight="1">
      <c r="A456" s="32"/>
      <c r="B456" s="310"/>
      <c r="C456" s="311"/>
      <c r="D456" s="312"/>
      <c r="E456" s="312"/>
      <c r="F456" s="313" t="s">
        <v>20</v>
      </c>
      <c r="G456" s="312"/>
      <c r="H456" s="314">
        <v>6.0</v>
      </c>
      <c r="I456" s="250" t="s">
        <v>323</v>
      </c>
      <c r="J456" s="236"/>
      <c r="K456" s="238" t="s">
        <v>333</v>
      </c>
      <c r="L456" s="315"/>
      <c r="M456" s="316"/>
      <c r="N456" s="32"/>
      <c r="O456" s="32"/>
    </row>
    <row r="457" ht="15.75" customHeight="1">
      <c r="A457" s="32"/>
      <c r="B457" s="174" t="s">
        <v>542</v>
      </c>
      <c r="C457" s="175" t="s">
        <v>101</v>
      </c>
      <c r="D457" s="176"/>
      <c r="E457" s="176"/>
      <c r="F457" s="177" t="s">
        <v>20</v>
      </c>
      <c r="G457" s="178" t="s">
        <v>543</v>
      </c>
      <c r="H457" s="179" t="s">
        <v>103</v>
      </c>
      <c r="I457" s="261" t="s">
        <v>539</v>
      </c>
      <c r="J457" s="179"/>
      <c r="K457" s="168"/>
      <c r="L457" s="243"/>
      <c r="M457" s="244"/>
      <c r="N457" s="32"/>
      <c r="O457" s="32"/>
    </row>
    <row r="458" ht="15.75" customHeight="1">
      <c r="A458" s="32"/>
      <c r="B458" s="152"/>
      <c r="C458" s="153"/>
      <c r="D458" s="154"/>
      <c r="E458" s="154"/>
      <c r="F458" s="155" t="s">
        <v>20</v>
      </c>
      <c r="G458" s="154"/>
      <c r="H458" s="156">
        <v>1.0</v>
      </c>
      <c r="I458" s="157" t="s">
        <v>328</v>
      </c>
      <c r="J458" s="156"/>
      <c r="K458" s="158" t="s">
        <v>329</v>
      </c>
      <c r="L458" s="307"/>
      <c r="M458" s="308"/>
      <c r="N458" s="32"/>
      <c r="O458" s="32"/>
    </row>
    <row r="459" ht="15.75" customHeight="1">
      <c r="A459" s="32"/>
      <c r="B459" s="265"/>
      <c r="C459" s="266"/>
      <c r="D459" s="267"/>
      <c r="E459" s="267"/>
      <c r="F459" s="268" t="s">
        <v>20</v>
      </c>
      <c r="G459" s="267"/>
      <c r="H459" s="269">
        <v>2.0</v>
      </c>
      <c r="I459" s="250" t="s">
        <v>336</v>
      </c>
      <c r="J459" s="251"/>
      <c r="K459" s="277" t="s">
        <v>199</v>
      </c>
      <c r="L459" s="309"/>
      <c r="M459" s="272"/>
      <c r="N459" s="32"/>
      <c r="O459" s="32"/>
    </row>
    <row r="460" ht="15.75" customHeight="1">
      <c r="A460" s="32"/>
      <c r="B460" s="199"/>
      <c r="C460" s="200"/>
      <c r="D460" s="201"/>
      <c r="E460" s="201"/>
      <c r="F460" s="202" t="s">
        <v>20</v>
      </c>
      <c r="G460" s="201"/>
      <c r="H460" s="203">
        <v>3.0</v>
      </c>
      <c r="I460" s="279" t="s">
        <v>200</v>
      </c>
      <c r="J460" s="222"/>
      <c r="K460" s="172" t="s">
        <v>337</v>
      </c>
      <c r="L460" s="317"/>
      <c r="M460" s="206"/>
      <c r="N460" s="32"/>
      <c r="O460" s="32"/>
    </row>
    <row r="461" ht="15.75" customHeight="1">
      <c r="A461" s="32"/>
      <c r="B461" s="174" t="s">
        <v>544</v>
      </c>
      <c r="C461" s="175" t="s">
        <v>101</v>
      </c>
      <c r="D461" s="176"/>
      <c r="E461" s="176"/>
      <c r="F461" s="177" t="s">
        <v>21</v>
      </c>
      <c r="G461" s="178" t="s">
        <v>545</v>
      </c>
      <c r="H461" s="179" t="s">
        <v>103</v>
      </c>
      <c r="I461" s="261" t="s">
        <v>539</v>
      </c>
      <c r="J461" s="179"/>
      <c r="K461" s="168"/>
      <c r="L461" s="243"/>
      <c r="M461" s="244"/>
      <c r="N461" s="32"/>
      <c r="O461" s="32"/>
    </row>
    <row r="462" ht="15.75" customHeight="1">
      <c r="A462" s="32"/>
      <c r="B462" s="245"/>
      <c r="C462" s="246"/>
      <c r="D462" s="247"/>
      <c r="E462" s="247"/>
      <c r="F462" s="246" t="s">
        <v>20</v>
      </c>
      <c r="G462" s="249"/>
      <c r="H462" s="274">
        <v>1.0</v>
      </c>
      <c r="I462" s="157" t="s">
        <v>328</v>
      </c>
      <c r="J462" s="156"/>
      <c r="K462" s="158" t="s">
        <v>329</v>
      </c>
      <c r="L462" s="292"/>
      <c r="M462" s="227"/>
      <c r="N462" s="32"/>
      <c r="O462" s="32"/>
    </row>
    <row r="463" ht="15.75" customHeight="1">
      <c r="A463" s="32"/>
      <c r="B463" s="245"/>
      <c r="C463" s="246"/>
      <c r="D463" s="247"/>
      <c r="E463" s="247"/>
      <c r="F463" s="246" t="s">
        <v>20</v>
      </c>
      <c r="G463" s="249"/>
      <c r="H463" s="274">
        <v>2.0</v>
      </c>
      <c r="I463" s="254" t="s">
        <v>340</v>
      </c>
      <c r="J463" s="256">
        <v>1000000.0</v>
      </c>
      <c r="K463" s="287" t="s">
        <v>231</v>
      </c>
      <c r="L463" s="292"/>
      <c r="M463" s="227"/>
      <c r="N463" s="32"/>
      <c r="O463" s="32"/>
    </row>
    <row r="464" ht="15.75" customHeight="1">
      <c r="A464" s="32"/>
      <c r="B464" s="245"/>
      <c r="C464" s="246"/>
      <c r="D464" s="247"/>
      <c r="E464" s="247"/>
      <c r="F464" s="246" t="s">
        <v>20</v>
      </c>
      <c r="G464" s="249"/>
      <c r="H464" s="274">
        <v>3.0</v>
      </c>
      <c r="I464" s="254" t="s">
        <v>341</v>
      </c>
      <c r="J464" s="256">
        <v>0.0</v>
      </c>
      <c r="K464" s="287" t="s">
        <v>231</v>
      </c>
      <c r="L464" s="292"/>
      <c r="M464" s="227"/>
      <c r="N464" s="32"/>
      <c r="O464" s="32"/>
    </row>
    <row r="465" ht="15.75" customHeight="1">
      <c r="A465" s="32"/>
      <c r="B465" s="245"/>
      <c r="C465" s="246"/>
      <c r="D465" s="247"/>
      <c r="E465" s="247"/>
      <c r="F465" s="246" t="s">
        <v>21</v>
      </c>
      <c r="G465" s="249"/>
      <c r="H465" s="274">
        <v>4.0</v>
      </c>
      <c r="I465" s="254" t="s">
        <v>342</v>
      </c>
      <c r="J465" s="256">
        <v>-100000.0</v>
      </c>
      <c r="K465" s="287" t="s">
        <v>343</v>
      </c>
      <c r="L465" s="292"/>
      <c r="M465" s="227"/>
      <c r="N465" s="32"/>
      <c r="O465" s="32"/>
    </row>
    <row r="466" ht="15.75" customHeight="1">
      <c r="A466" s="32"/>
      <c r="B466" s="245"/>
      <c r="C466" s="246"/>
      <c r="D466" s="247"/>
      <c r="E466" s="247"/>
      <c r="F466" s="246" t="s">
        <v>21</v>
      </c>
      <c r="G466" s="249"/>
      <c r="H466" s="274">
        <v>5.0</v>
      </c>
      <c r="I466" s="254" t="s">
        <v>344</v>
      </c>
      <c r="J466" s="256" t="s">
        <v>236</v>
      </c>
      <c r="K466" s="287" t="s">
        <v>343</v>
      </c>
      <c r="L466" s="292"/>
      <c r="M466" s="227"/>
      <c r="N466" s="32"/>
      <c r="O466" s="32"/>
    </row>
    <row r="467" ht="15.75" customHeight="1">
      <c r="A467" s="32"/>
      <c r="B467" s="208"/>
      <c r="C467" s="209"/>
      <c r="D467" s="210"/>
      <c r="E467" s="210"/>
      <c r="F467" s="246" t="s">
        <v>21</v>
      </c>
      <c r="G467" s="262"/>
      <c r="H467" s="251">
        <v>6.0</v>
      </c>
      <c r="I467" s="140" t="s">
        <v>345</v>
      </c>
      <c r="J467" s="139" t="s">
        <v>238</v>
      </c>
      <c r="K467" s="287" t="s">
        <v>343</v>
      </c>
      <c r="L467" s="296"/>
      <c r="M467" s="214"/>
      <c r="N467" s="32"/>
      <c r="O467" s="32"/>
    </row>
    <row r="468" ht="15.75" customHeight="1">
      <c r="A468" s="32"/>
      <c r="B468" s="231"/>
      <c r="C468" s="232"/>
      <c r="D468" s="233"/>
      <c r="E468" s="233"/>
      <c r="F468" s="246" t="s">
        <v>21</v>
      </c>
      <c r="G468" s="235"/>
      <c r="H468" s="236">
        <v>7.0</v>
      </c>
      <c r="I468" s="148" t="s">
        <v>346</v>
      </c>
      <c r="J468" s="147" t="s">
        <v>240</v>
      </c>
      <c r="K468" s="287" t="s">
        <v>343</v>
      </c>
      <c r="L468" s="297"/>
      <c r="M468" s="239"/>
      <c r="N468" s="32"/>
      <c r="O468" s="32"/>
    </row>
    <row r="469" ht="15.75" customHeight="1">
      <c r="A469" s="32"/>
      <c r="B469" s="174" t="s">
        <v>546</v>
      </c>
      <c r="C469" s="175" t="s">
        <v>101</v>
      </c>
      <c r="D469" s="176"/>
      <c r="E469" s="176"/>
      <c r="F469" s="177" t="s">
        <v>21</v>
      </c>
      <c r="G469" s="178" t="s">
        <v>547</v>
      </c>
      <c r="H469" s="179" t="s">
        <v>103</v>
      </c>
      <c r="I469" s="261" t="s">
        <v>539</v>
      </c>
      <c r="J469" s="179"/>
      <c r="K469" s="168"/>
      <c r="L469" s="243"/>
      <c r="M469" s="244"/>
      <c r="N469" s="32"/>
      <c r="O469" s="32"/>
    </row>
    <row r="470" ht="15.75" customHeight="1">
      <c r="A470" s="32"/>
      <c r="B470" s="208"/>
      <c r="C470" s="209"/>
      <c r="D470" s="210"/>
      <c r="E470" s="210"/>
      <c r="F470" s="211" t="s">
        <v>20</v>
      </c>
      <c r="G470" s="262"/>
      <c r="H470" s="251">
        <v>1.0</v>
      </c>
      <c r="I470" s="157" t="s">
        <v>328</v>
      </c>
      <c r="J470" s="156"/>
      <c r="K470" s="158" t="s">
        <v>329</v>
      </c>
      <c r="L470" s="318"/>
      <c r="M470" s="278"/>
      <c r="N470" s="32"/>
      <c r="O470" s="32"/>
    </row>
    <row r="471" ht="15.75" customHeight="1">
      <c r="A471" s="32"/>
      <c r="B471" s="208"/>
      <c r="C471" s="209"/>
      <c r="D471" s="210"/>
      <c r="E471" s="210"/>
      <c r="F471" s="211" t="s">
        <v>20</v>
      </c>
      <c r="G471" s="262"/>
      <c r="H471" s="251">
        <v>2.0</v>
      </c>
      <c r="I471" s="280" t="s">
        <v>349</v>
      </c>
      <c r="J471" s="251"/>
      <c r="K471" s="277" t="s">
        <v>280</v>
      </c>
      <c r="L471" s="296"/>
      <c r="M471" s="214"/>
      <c r="N471" s="32"/>
      <c r="O471" s="32"/>
    </row>
    <row r="472" ht="15.75" customHeight="1">
      <c r="A472" s="32"/>
      <c r="B472" s="231"/>
      <c r="C472" s="232"/>
      <c r="D472" s="233"/>
      <c r="E472" s="233"/>
      <c r="F472" s="211" t="s">
        <v>20</v>
      </c>
      <c r="G472" s="235"/>
      <c r="H472" s="236">
        <v>3.0</v>
      </c>
      <c r="I472" s="280" t="s">
        <v>476</v>
      </c>
      <c r="J472" s="236"/>
      <c r="K472" s="277" t="s">
        <v>282</v>
      </c>
      <c r="L472" s="297"/>
      <c r="M472" s="239"/>
      <c r="N472" s="32"/>
      <c r="O472" s="32"/>
    </row>
    <row r="473" ht="15.75" customHeight="1">
      <c r="A473" s="32"/>
      <c r="B473" s="215"/>
      <c r="C473" s="216"/>
      <c r="D473" s="217"/>
      <c r="E473" s="217"/>
      <c r="F473" s="218" t="s">
        <v>21</v>
      </c>
      <c r="G473" s="219"/>
      <c r="H473" s="222">
        <v>4.0</v>
      </c>
      <c r="I473" s="279" t="s">
        <v>351</v>
      </c>
      <c r="J473" s="222"/>
      <c r="K473" s="283" t="s">
        <v>285</v>
      </c>
      <c r="L473" s="299"/>
      <c r="M473" s="223"/>
      <c r="N473" s="32"/>
      <c r="O473" s="32"/>
    </row>
    <row r="474" ht="15.75" customHeight="1">
      <c r="A474" s="32"/>
      <c r="B474" s="174" t="s">
        <v>548</v>
      </c>
      <c r="C474" s="175" t="s">
        <v>101</v>
      </c>
      <c r="D474" s="176"/>
      <c r="E474" s="176"/>
      <c r="F474" s="177" t="s">
        <v>20</v>
      </c>
      <c r="G474" s="178" t="s">
        <v>549</v>
      </c>
      <c r="H474" s="179" t="s">
        <v>103</v>
      </c>
      <c r="I474" s="261" t="s">
        <v>539</v>
      </c>
      <c r="J474" s="179"/>
      <c r="K474" s="168"/>
      <c r="L474" s="243"/>
      <c r="M474" s="244"/>
      <c r="N474" s="32"/>
      <c r="O474" s="32"/>
    </row>
    <row r="475" ht="15.75" customHeight="1">
      <c r="A475" s="32"/>
      <c r="B475" s="152"/>
      <c r="C475" s="153"/>
      <c r="D475" s="154"/>
      <c r="E475" s="154"/>
      <c r="F475" s="155" t="s">
        <v>20</v>
      </c>
      <c r="G475" s="154"/>
      <c r="H475" s="156">
        <v>1.0</v>
      </c>
      <c r="I475" s="157" t="s">
        <v>328</v>
      </c>
      <c r="J475" s="156"/>
      <c r="K475" s="158" t="s">
        <v>329</v>
      </c>
      <c r="L475" s="307"/>
      <c r="M475" s="308"/>
      <c r="N475" s="32"/>
      <c r="O475" s="32"/>
    </row>
    <row r="476" ht="15.75" customHeight="1">
      <c r="A476" s="32"/>
      <c r="B476" s="265"/>
      <c r="C476" s="266"/>
      <c r="D476" s="267"/>
      <c r="E476" s="267"/>
      <c r="F476" s="268" t="s">
        <v>20</v>
      </c>
      <c r="G476" s="267"/>
      <c r="H476" s="269">
        <v>2.0</v>
      </c>
      <c r="I476" s="250" t="s">
        <v>478</v>
      </c>
      <c r="J476" s="251"/>
      <c r="K476" s="277" t="s">
        <v>199</v>
      </c>
      <c r="L476" s="309"/>
      <c r="M476" s="272"/>
      <c r="N476" s="32"/>
      <c r="O476" s="32"/>
    </row>
    <row r="477" ht="15.75" customHeight="1">
      <c r="A477" s="32"/>
      <c r="B477" s="199"/>
      <c r="C477" s="200"/>
      <c r="D477" s="201"/>
      <c r="E477" s="201"/>
      <c r="F477" s="202" t="s">
        <v>20</v>
      </c>
      <c r="G477" s="201"/>
      <c r="H477" s="203">
        <v>3.0</v>
      </c>
      <c r="I477" s="279" t="s">
        <v>200</v>
      </c>
      <c r="J477" s="222"/>
      <c r="K477" s="172" t="s">
        <v>356</v>
      </c>
      <c r="L477" s="317"/>
      <c r="M477" s="206"/>
      <c r="N477" s="32"/>
      <c r="O477" s="32"/>
    </row>
    <row r="478" ht="15.75" customHeight="1">
      <c r="A478" s="32"/>
      <c r="B478" s="174" t="s">
        <v>550</v>
      </c>
      <c r="C478" s="175" t="s">
        <v>101</v>
      </c>
      <c r="D478" s="176"/>
      <c r="E478" s="176"/>
      <c r="F478" s="177" t="s">
        <v>21</v>
      </c>
      <c r="G478" s="178" t="s">
        <v>551</v>
      </c>
      <c r="H478" s="179" t="s">
        <v>103</v>
      </c>
      <c r="I478" s="261" t="s">
        <v>539</v>
      </c>
      <c r="J478" s="179"/>
      <c r="K478" s="168"/>
      <c r="L478" s="243"/>
      <c r="M478" s="244"/>
      <c r="N478" s="32"/>
      <c r="O478" s="32"/>
    </row>
    <row r="479" ht="15.75" customHeight="1">
      <c r="A479" s="32"/>
      <c r="B479" s="245"/>
      <c r="C479" s="246"/>
      <c r="D479" s="247"/>
      <c r="E479" s="247"/>
      <c r="F479" s="246" t="s">
        <v>20</v>
      </c>
      <c r="G479" s="249"/>
      <c r="H479" s="274">
        <v>1.0</v>
      </c>
      <c r="I479" s="157" t="s">
        <v>328</v>
      </c>
      <c r="J479" s="156"/>
      <c r="K479" s="158" t="s">
        <v>329</v>
      </c>
      <c r="L479" s="292"/>
      <c r="M479" s="227"/>
      <c r="N479" s="32"/>
      <c r="O479" s="32"/>
    </row>
    <row r="480" ht="15.75" customHeight="1">
      <c r="A480" s="32"/>
      <c r="B480" s="245"/>
      <c r="C480" s="246"/>
      <c r="D480" s="247"/>
      <c r="E480" s="247"/>
      <c r="F480" s="246" t="s">
        <v>20</v>
      </c>
      <c r="G480" s="249"/>
      <c r="H480" s="274">
        <v>2.0</v>
      </c>
      <c r="I480" s="254" t="s">
        <v>359</v>
      </c>
      <c r="J480" s="256">
        <v>1000000.0</v>
      </c>
      <c r="K480" s="287" t="s">
        <v>231</v>
      </c>
      <c r="L480" s="292"/>
      <c r="M480" s="227"/>
      <c r="N480" s="32"/>
      <c r="O480" s="32"/>
    </row>
    <row r="481" ht="15.75" customHeight="1">
      <c r="A481" s="32"/>
      <c r="B481" s="245"/>
      <c r="C481" s="246"/>
      <c r="D481" s="247"/>
      <c r="E481" s="247"/>
      <c r="F481" s="246" t="s">
        <v>20</v>
      </c>
      <c r="G481" s="249"/>
      <c r="H481" s="274">
        <v>3.0</v>
      </c>
      <c r="I481" s="254" t="s">
        <v>360</v>
      </c>
      <c r="J481" s="256">
        <v>0.0</v>
      </c>
      <c r="K481" s="287" t="s">
        <v>231</v>
      </c>
      <c r="L481" s="292"/>
      <c r="M481" s="227"/>
      <c r="N481" s="32"/>
      <c r="O481" s="32"/>
    </row>
    <row r="482" ht="15.75" customHeight="1">
      <c r="A482" s="32"/>
      <c r="B482" s="245"/>
      <c r="C482" s="246"/>
      <c r="D482" s="247"/>
      <c r="E482" s="247"/>
      <c r="F482" s="246" t="s">
        <v>21</v>
      </c>
      <c r="G482" s="249"/>
      <c r="H482" s="274">
        <v>4.0</v>
      </c>
      <c r="I482" s="254" t="s">
        <v>361</v>
      </c>
      <c r="J482" s="256">
        <v>-100000.0</v>
      </c>
      <c r="K482" s="287" t="s">
        <v>362</v>
      </c>
      <c r="L482" s="292"/>
      <c r="M482" s="227"/>
      <c r="N482" s="32"/>
      <c r="O482" s="32"/>
    </row>
    <row r="483" ht="15.75" customHeight="1">
      <c r="A483" s="32"/>
      <c r="B483" s="245"/>
      <c r="C483" s="246"/>
      <c r="D483" s="247"/>
      <c r="E483" s="247"/>
      <c r="F483" s="246" t="s">
        <v>21</v>
      </c>
      <c r="G483" s="249"/>
      <c r="H483" s="274">
        <v>5.0</v>
      </c>
      <c r="I483" s="254" t="s">
        <v>363</v>
      </c>
      <c r="J483" s="256" t="s">
        <v>236</v>
      </c>
      <c r="K483" s="287" t="s">
        <v>362</v>
      </c>
      <c r="L483" s="292"/>
      <c r="M483" s="227"/>
      <c r="N483" s="32"/>
      <c r="O483" s="32"/>
    </row>
    <row r="484" ht="15.75" customHeight="1">
      <c r="A484" s="32"/>
      <c r="B484" s="208"/>
      <c r="C484" s="209"/>
      <c r="D484" s="210"/>
      <c r="E484" s="210"/>
      <c r="F484" s="246" t="s">
        <v>21</v>
      </c>
      <c r="G484" s="262"/>
      <c r="H484" s="274">
        <v>6.0</v>
      </c>
      <c r="I484" s="140" t="s">
        <v>364</v>
      </c>
      <c r="J484" s="139" t="s">
        <v>238</v>
      </c>
      <c r="K484" s="287" t="s">
        <v>362</v>
      </c>
      <c r="L484" s="296"/>
      <c r="M484" s="214"/>
      <c r="N484" s="32"/>
      <c r="O484" s="32"/>
    </row>
    <row r="485" ht="15.75" customHeight="1">
      <c r="A485" s="32"/>
      <c r="B485" s="231"/>
      <c r="C485" s="232"/>
      <c r="D485" s="233"/>
      <c r="E485" s="233"/>
      <c r="F485" s="246" t="s">
        <v>21</v>
      </c>
      <c r="G485" s="235"/>
      <c r="H485" s="236">
        <v>7.0</v>
      </c>
      <c r="I485" s="148" t="s">
        <v>365</v>
      </c>
      <c r="J485" s="147" t="s">
        <v>240</v>
      </c>
      <c r="K485" s="287" t="s">
        <v>362</v>
      </c>
      <c r="L485" s="297"/>
      <c r="M485" s="239"/>
      <c r="N485" s="32"/>
      <c r="O485" s="32"/>
    </row>
    <row r="486" ht="15.75" customHeight="1">
      <c r="A486" s="32"/>
      <c r="B486" s="174" t="s">
        <v>552</v>
      </c>
      <c r="C486" s="175" t="s">
        <v>101</v>
      </c>
      <c r="D486" s="176"/>
      <c r="E486" s="176"/>
      <c r="F486" s="177" t="s">
        <v>21</v>
      </c>
      <c r="G486" s="178" t="s">
        <v>553</v>
      </c>
      <c r="H486" s="179" t="s">
        <v>103</v>
      </c>
      <c r="I486" s="261" t="s">
        <v>539</v>
      </c>
      <c r="J486" s="179"/>
      <c r="K486" s="168"/>
      <c r="L486" s="243"/>
      <c r="M486" s="244"/>
      <c r="N486" s="32"/>
      <c r="O486" s="32"/>
    </row>
    <row r="487" ht="15.75" customHeight="1">
      <c r="A487" s="32"/>
      <c r="B487" s="208"/>
      <c r="C487" s="209"/>
      <c r="D487" s="210"/>
      <c r="E487" s="210"/>
      <c r="F487" s="211" t="s">
        <v>20</v>
      </c>
      <c r="G487" s="262"/>
      <c r="H487" s="251">
        <v>1.0</v>
      </c>
      <c r="I487" s="157" t="s">
        <v>328</v>
      </c>
      <c r="J487" s="156"/>
      <c r="K487" s="158" t="s">
        <v>329</v>
      </c>
      <c r="L487" s="318"/>
      <c r="M487" s="278"/>
      <c r="N487" s="32"/>
      <c r="O487" s="32"/>
    </row>
    <row r="488" ht="15.75" customHeight="1">
      <c r="A488" s="32"/>
      <c r="B488" s="208"/>
      <c r="C488" s="209"/>
      <c r="D488" s="210"/>
      <c r="E488" s="210"/>
      <c r="F488" s="211" t="s">
        <v>20</v>
      </c>
      <c r="G488" s="262"/>
      <c r="H488" s="251">
        <v>2.0</v>
      </c>
      <c r="I488" s="280" t="s">
        <v>368</v>
      </c>
      <c r="J488" s="251"/>
      <c r="K488" s="277" t="s">
        <v>280</v>
      </c>
      <c r="L488" s="296"/>
      <c r="M488" s="214"/>
      <c r="N488" s="32"/>
      <c r="O488" s="32"/>
    </row>
    <row r="489" ht="15.75" customHeight="1">
      <c r="A489" s="32"/>
      <c r="B489" s="231"/>
      <c r="C489" s="232"/>
      <c r="D489" s="233"/>
      <c r="E489" s="233"/>
      <c r="F489" s="211" t="s">
        <v>20</v>
      </c>
      <c r="G489" s="235"/>
      <c r="H489" s="236">
        <v>3.0</v>
      </c>
      <c r="I489" s="280" t="s">
        <v>481</v>
      </c>
      <c r="J489" s="236"/>
      <c r="K489" s="277" t="s">
        <v>282</v>
      </c>
      <c r="L489" s="297"/>
      <c r="M489" s="239"/>
      <c r="N489" s="32"/>
      <c r="O489" s="32"/>
    </row>
    <row r="490" ht="15.75" customHeight="1">
      <c r="A490" s="32"/>
      <c r="B490" s="215"/>
      <c r="C490" s="216"/>
      <c r="D490" s="217"/>
      <c r="E490" s="217"/>
      <c r="F490" s="218" t="s">
        <v>21</v>
      </c>
      <c r="G490" s="219"/>
      <c r="H490" s="222">
        <v>4.0</v>
      </c>
      <c r="I490" s="279" t="s">
        <v>370</v>
      </c>
      <c r="J490" s="222"/>
      <c r="K490" s="283" t="s">
        <v>285</v>
      </c>
      <c r="L490" s="299"/>
      <c r="M490" s="223"/>
      <c r="N490" s="32"/>
      <c r="O490" s="32"/>
    </row>
    <row r="491" ht="15.75" customHeight="1">
      <c r="A491" s="32"/>
      <c r="B491" s="174" t="s">
        <v>554</v>
      </c>
      <c r="C491" s="192" t="s">
        <v>101</v>
      </c>
      <c r="D491" s="193"/>
      <c r="E491" s="193"/>
      <c r="F491" s="194" t="s">
        <v>21</v>
      </c>
      <c r="G491" s="178" t="s">
        <v>555</v>
      </c>
      <c r="H491" s="179" t="s">
        <v>103</v>
      </c>
      <c r="I491" s="261" t="s">
        <v>556</v>
      </c>
      <c r="J491" s="179"/>
      <c r="K491" s="168"/>
      <c r="L491" s="263"/>
      <c r="M491" s="264"/>
      <c r="N491" s="32"/>
      <c r="O491" s="32"/>
    </row>
    <row r="492" ht="15.75" customHeight="1">
      <c r="A492" s="32"/>
      <c r="B492" s="265"/>
      <c r="C492" s="266"/>
      <c r="D492" s="267"/>
      <c r="E492" s="267"/>
      <c r="F492" s="268" t="s">
        <v>20</v>
      </c>
      <c r="G492" s="154"/>
      <c r="H492" s="156">
        <v>1.0</v>
      </c>
      <c r="I492" s="157" t="s">
        <v>328</v>
      </c>
      <c r="J492" s="156"/>
      <c r="K492" s="158" t="s">
        <v>329</v>
      </c>
      <c r="L492" s="384"/>
      <c r="M492" s="272"/>
      <c r="N492" s="32"/>
      <c r="O492" s="32"/>
    </row>
    <row r="493" ht="15.75" customHeight="1">
      <c r="A493" s="32"/>
      <c r="B493" s="265"/>
      <c r="C493" s="266"/>
      <c r="D493" s="267"/>
      <c r="E493" s="267"/>
      <c r="F493" s="268" t="s">
        <v>20</v>
      </c>
      <c r="G493" s="267"/>
      <c r="H493" s="269">
        <v>2.0</v>
      </c>
      <c r="I493" s="250" t="s">
        <v>557</v>
      </c>
      <c r="J493" s="251"/>
      <c r="K493" s="277" t="s">
        <v>199</v>
      </c>
      <c r="L493" s="384"/>
      <c r="M493" s="272"/>
      <c r="N493" s="32"/>
      <c r="O493" s="32"/>
    </row>
    <row r="494" ht="15.75" customHeight="1">
      <c r="A494" s="32"/>
      <c r="B494" s="199"/>
      <c r="C494" s="200"/>
      <c r="D494" s="201"/>
      <c r="E494" s="201"/>
      <c r="F494" s="202" t="s">
        <v>21</v>
      </c>
      <c r="G494" s="201"/>
      <c r="H494" s="203">
        <v>3.0</v>
      </c>
      <c r="I494" s="279" t="s">
        <v>200</v>
      </c>
      <c r="J494" s="222"/>
      <c r="K494" s="172" t="s">
        <v>558</v>
      </c>
      <c r="L494" s="204"/>
      <c r="M494" s="206"/>
      <c r="N494" s="32"/>
      <c r="O494" s="32"/>
    </row>
    <row r="495" ht="15.75" customHeight="1">
      <c r="A495" s="32"/>
      <c r="B495" s="385" t="s">
        <v>559</v>
      </c>
      <c r="C495" s="386" t="s">
        <v>101</v>
      </c>
      <c r="D495" s="387"/>
      <c r="E495" s="387"/>
      <c r="F495" s="388" t="s">
        <v>21</v>
      </c>
      <c r="G495" s="387" t="s">
        <v>560</v>
      </c>
      <c r="H495" s="389" t="s">
        <v>103</v>
      </c>
      <c r="I495" s="390" t="s">
        <v>556</v>
      </c>
      <c r="J495" s="389"/>
      <c r="K495" s="391"/>
      <c r="L495" s="392"/>
      <c r="M495" s="393"/>
      <c r="N495" s="32"/>
      <c r="O495" s="32"/>
    </row>
    <row r="496" ht="15.75" customHeight="1">
      <c r="A496" s="32"/>
      <c r="B496" s="394"/>
      <c r="C496" s="395"/>
      <c r="D496" s="73"/>
      <c r="E496" s="73"/>
      <c r="F496" s="74" t="s">
        <v>20</v>
      </c>
      <c r="G496" s="73"/>
      <c r="H496" s="396">
        <v>1.0</v>
      </c>
      <c r="I496" s="397" t="s">
        <v>328</v>
      </c>
      <c r="J496" s="396"/>
      <c r="K496" s="398" t="s">
        <v>329</v>
      </c>
      <c r="L496" s="397"/>
      <c r="M496" s="399"/>
      <c r="N496" s="32"/>
      <c r="O496" s="32"/>
    </row>
    <row r="497" ht="15.75" customHeight="1">
      <c r="A497" s="32"/>
      <c r="B497" s="394"/>
      <c r="C497" s="395"/>
      <c r="D497" s="73"/>
      <c r="E497" s="73"/>
      <c r="F497" s="74" t="s">
        <v>21</v>
      </c>
      <c r="G497" s="73"/>
      <c r="H497" s="396">
        <v>2.0</v>
      </c>
      <c r="I497" s="397" t="s">
        <v>561</v>
      </c>
      <c r="J497" s="396">
        <v>-100000.0</v>
      </c>
      <c r="K497" s="398" t="s">
        <v>562</v>
      </c>
      <c r="L497" s="397"/>
      <c r="M497" s="399"/>
      <c r="N497" s="32"/>
      <c r="O497" s="32"/>
    </row>
    <row r="498" ht="15.75" customHeight="1">
      <c r="A498" s="32"/>
      <c r="B498" s="394"/>
      <c r="C498" s="395"/>
      <c r="D498" s="73"/>
      <c r="E498" s="73"/>
      <c r="F498" s="74" t="s">
        <v>21</v>
      </c>
      <c r="G498" s="73"/>
      <c r="H498" s="396">
        <v>3.0</v>
      </c>
      <c r="I498" s="397" t="s">
        <v>563</v>
      </c>
      <c r="J498" s="396" t="s">
        <v>236</v>
      </c>
      <c r="K498" s="398" t="s">
        <v>562</v>
      </c>
      <c r="L498" s="397"/>
      <c r="M498" s="399"/>
      <c r="N498" s="32"/>
      <c r="O498" s="32"/>
    </row>
    <row r="499" ht="15.75" customHeight="1">
      <c r="A499" s="32"/>
      <c r="B499" s="394"/>
      <c r="C499" s="395"/>
      <c r="D499" s="73"/>
      <c r="E499" s="73"/>
      <c r="F499" s="74" t="s">
        <v>21</v>
      </c>
      <c r="G499" s="73"/>
      <c r="H499" s="396">
        <v>4.0</v>
      </c>
      <c r="I499" s="397" t="s">
        <v>564</v>
      </c>
      <c r="J499" s="396" t="s">
        <v>238</v>
      </c>
      <c r="K499" s="398" t="s">
        <v>562</v>
      </c>
      <c r="L499" s="397"/>
      <c r="M499" s="399"/>
      <c r="N499" s="32"/>
      <c r="O499" s="32"/>
    </row>
    <row r="500" ht="15.75" customHeight="1">
      <c r="A500" s="32"/>
      <c r="B500" s="394"/>
      <c r="C500" s="395"/>
      <c r="D500" s="73"/>
      <c r="E500" s="73"/>
      <c r="F500" s="74" t="s">
        <v>21</v>
      </c>
      <c r="G500" s="73"/>
      <c r="H500" s="396">
        <v>5.0</v>
      </c>
      <c r="I500" s="397" t="s">
        <v>565</v>
      </c>
      <c r="J500" s="396" t="s">
        <v>240</v>
      </c>
      <c r="K500" s="398" t="s">
        <v>562</v>
      </c>
      <c r="L500" s="397"/>
      <c r="M500" s="399"/>
      <c r="N500" s="32"/>
      <c r="O500" s="32"/>
    </row>
    <row r="501" ht="15.75" customHeight="1">
      <c r="A501" s="32"/>
      <c r="B501" s="400"/>
      <c r="C501" s="400"/>
      <c r="D501" s="401"/>
      <c r="E501" s="401"/>
      <c r="F501" s="402" t="s">
        <v>21</v>
      </c>
      <c r="G501" s="401"/>
      <c r="H501" s="403">
        <v>7.0</v>
      </c>
      <c r="I501" s="404" t="s">
        <v>566</v>
      </c>
      <c r="J501" s="403"/>
      <c r="K501" s="398" t="s">
        <v>562</v>
      </c>
      <c r="L501" s="404"/>
      <c r="M501" s="406"/>
      <c r="N501" s="32"/>
      <c r="O501" s="32"/>
    </row>
    <row r="502" ht="15.75" customHeight="1">
      <c r="A502" s="32"/>
      <c r="B502" s="174" t="s">
        <v>567</v>
      </c>
      <c r="C502" s="192" t="s">
        <v>101</v>
      </c>
      <c r="D502" s="193"/>
      <c r="E502" s="193"/>
      <c r="F502" s="194" t="s">
        <v>20</v>
      </c>
      <c r="G502" s="178" t="s">
        <v>568</v>
      </c>
      <c r="H502" s="179" t="s">
        <v>103</v>
      </c>
      <c r="I502" s="261" t="s">
        <v>556</v>
      </c>
      <c r="J502" s="179"/>
      <c r="K502" s="168"/>
      <c r="L502" s="263"/>
      <c r="M502" s="264"/>
      <c r="N502" s="32"/>
      <c r="O502" s="32"/>
    </row>
    <row r="503" ht="15.75" customHeight="1">
      <c r="A503" s="32"/>
      <c r="B503" s="265"/>
      <c r="C503" s="266"/>
      <c r="D503" s="267"/>
      <c r="E503" s="267"/>
      <c r="F503" s="268" t="s">
        <v>20</v>
      </c>
      <c r="G503" s="262"/>
      <c r="H503" s="251">
        <v>1.0</v>
      </c>
      <c r="I503" s="157" t="s">
        <v>328</v>
      </c>
      <c r="J503" s="156"/>
      <c r="K503" s="158" t="s">
        <v>329</v>
      </c>
      <c r="L503" s="384"/>
      <c r="M503" s="272"/>
      <c r="N503" s="32"/>
      <c r="O503" s="32"/>
    </row>
    <row r="504" ht="15.75" customHeight="1">
      <c r="A504" s="32"/>
      <c r="B504" s="265"/>
      <c r="C504" s="266"/>
      <c r="D504" s="267"/>
      <c r="E504" s="267"/>
      <c r="F504" s="268" t="s">
        <v>20</v>
      </c>
      <c r="G504" s="262"/>
      <c r="H504" s="251">
        <v>2.0</v>
      </c>
      <c r="I504" s="280" t="s">
        <v>569</v>
      </c>
      <c r="J504" s="251"/>
      <c r="K504" s="277" t="s">
        <v>280</v>
      </c>
      <c r="L504" s="384"/>
      <c r="M504" s="272"/>
      <c r="N504" s="32"/>
      <c r="O504" s="32"/>
    </row>
    <row r="505" ht="15.75" customHeight="1">
      <c r="A505" s="32"/>
      <c r="B505" s="265"/>
      <c r="C505" s="266"/>
      <c r="D505" s="267"/>
      <c r="E505" s="267"/>
      <c r="F505" s="268" t="s">
        <v>20</v>
      </c>
      <c r="G505" s="235"/>
      <c r="H505" s="236">
        <v>3.0</v>
      </c>
      <c r="I505" s="280" t="s">
        <v>570</v>
      </c>
      <c r="J505" s="236"/>
      <c r="K505" s="277" t="s">
        <v>282</v>
      </c>
      <c r="L505" s="384"/>
      <c r="M505" s="272"/>
      <c r="N505" s="32"/>
      <c r="O505" s="32"/>
    </row>
    <row r="506" ht="15.75" customHeight="1">
      <c r="A506" s="32"/>
      <c r="B506" s="199"/>
      <c r="C506" s="200"/>
      <c r="D506" s="201"/>
      <c r="E506" s="201"/>
      <c r="F506" s="202" t="s">
        <v>21</v>
      </c>
      <c r="G506" s="219"/>
      <c r="H506" s="222">
        <v>4.0</v>
      </c>
      <c r="I506" s="279" t="s">
        <v>571</v>
      </c>
      <c r="J506" s="222"/>
      <c r="K506" s="283" t="s">
        <v>285</v>
      </c>
      <c r="L506" s="204"/>
      <c r="M506" s="206"/>
      <c r="N506" s="32"/>
      <c r="O506" s="32"/>
    </row>
    <row r="507" ht="15.75" customHeight="1">
      <c r="A507" s="32"/>
      <c r="B507" s="174" t="s">
        <v>572</v>
      </c>
      <c r="C507" s="175" t="s">
        <v>101</v>
      </c>
      <c r="D507" s="176"/>
      <c r="E507" s="176"/>
      <c r="F507" s="177" t="s">
        <v>20</v>
      </c>
      <c r="G507" s="178" t="s">
        <v>573</v>
      </c>
      <c r="H507" s="179" t="s">
        <v>103</v>
      </c>
      <c r="I507" s="261" t="s">
        <v>556</v>
      </c>
      <c r="J507" s="179"/>
      <c r="K507" s="168"/>
      <c r="L507" s="243"/>
      <c r="M507" s="244"/>
      <c r="N507" s="32"/>
      <c r="O507" s="32"/>
    </row>
    <row r="508" ht="15.75" customHeight="1">
      <c r="A508" s="32"/>
      <c r="B508" s="152"/>
      <c r="C508" s="153"/>
      <c r="D508" s="154"/>
      <c r="E508" s="154"/>
      <c r="F508" s="155" t="s">
        <v>20</v>
      </c>
      <c r="G508" s="154"/>
      <c r="H508" s="156">
        <v>1.0</v>
      </c>
      <c r="I508" s="157" t="s">
        <v>328</v>
      </c>
      <c r="J508" s="156"/>
      <c r="K508" s="158" t="s">
        <v>329</v>
      </c>
      <c r="L508" s="307"/>
      <c r="M508" s="308"/>
      <c r="N508" s="32"/>
      <c r="O508" s="32"/>
    </row>
    <row r="509" ht="15.75" customHeight="1">
      <c r="A509" s="32"/>
      <c r="B509" s="265"/>
      <c r="C509" s="266"/>
      <c r="D509" s="267"/>
      <c r="E509" s="267"/>
      <c r="F509" s="268" t="s">
        <v>20</v>
      </c>
      <c r="G509" s="267"/>
      <c r="H509" s="269">
        <v>2.0</v>
      </c>
      <c r="I509" s="250" t="s">
        <v>500</v>
      </c>
      <c r="J509" s="251"/>
      <c r="K509" s="277" t="s">
        <v>199</v>
      </c>
      <c r="L509" s="309"/>
      <c r="M509" s="272"/>
      <c r="N509" s="32"/>
      <c r="O509" s="32"/>
    </row>
    <row r="510" ht="15.75" customHeight="1">
      <c r="A510" s="32"/>
      <c r="B510" s="199"/>
      <c r="C510" s="200"/>
      <c r="D510" s="201"/>
      <c r="E510" s="201"/>
      <c r="F510" s="202" t="s">
        <v>20</v>
      </c>
      <c r="G510" s="201"/>
      <c r="H510" s="203">
        <v>3.0</v>
      </c>
      <c r="I510" s="279" t="s">
        <v>200</v>
      </c>
      <c r="J510" s="222"/>
      <c r="K510" s="172" t="s">
        <v>374</v>
      </c>
      <c r="L510" s="317"/>
      <c r="M510" s="206"/>
      <c r="N510" s="32"/>
      <c r="O510" s="32"/>
    </row>
    <row r="511" ht="15.75" customHeight="1">
      <c r="A511" s="32"/>
      <c r="B511" s="174" t="s">
        <v>574</v>
      </c>
      <c r="C511" s="175" t="s">
        <v>101</v>
      </c>
      <c r="D511" s="176"/>
      <c r="E511" s="176"/>
      <c r="F511" s="177" t="s">
        <v>21</v>
      </c>
      <c r="G511" s="178" t="s">
        <v>575</v>
      </c>
      <c r="H511" s="179" t="s">
        <v>103</v>
      </c>
      <c r="I511" s="261" t="s">
        <v>556</v>
      </c>
      <c r="J511" s="179"/>
      <c r="K511" s="168"/>
      <c r="L511" s="243"/>
      <c r="M511" s="244"/>
      <c r="N511" s="32"/>
      <c r="O511" s="32"/>
    </row>
    <row r="512" ht="15.75" customHeight="1">
      <c r="A512" s="32"/>
      <c r="B512" s="245"/>
      <c r="C512" s="246"/>
      <c r="D512" s="247"/>
      <c r="E512" s="247"/>
      <c r="F512" s="246" t="s">
        <v>20</v>
      </c>
      <c r="G512" s="249"/>
      <c r="H512" s="274">
        <v>1.0</v>
      </c>
      <c r="I512" s="157" t="s">
        <v>328</v>
      </c>
      <c r="J512" s="156"/>
      <c r="K512" s="158" t="s">
        <v>329</v>
      </c>
      <c r="L512" s="292"/>
      <c r="M512" s="227"/>
      <c r="N512" s="32"/>
      <c r="O512" s="32"/>
    </row>
    <row r="513" ht="15.75" customHeight="1">
      <c r="A513" s="32"/>
      <c r="B513" s="245"/>
      <c r="C513" s="246"/>
      <c r="D513" s="247"/>
      <c r="E513" s="247"/>
      <c r="F513" s="246" t="s">
        <v>20</v>
      </c>
      <c r="G513" s="249"/>
      <c r="H513" s="274">
        <v>2.0</v>
      </c>
      <c r="I513" s="254" t="s">
        <v>377</v>
      </c>
      <c r="J513" s="256">
        <v>1000000.0</v>
      </c>
      <c r="K513" s="287" t="s">
        <v>231</v>
      </c>
      <c r="L513" s="292"/>
      <c r="M513" s="227"/>
      <c r="N513" s="32"/>
      <c r="O513" s="32"/>
    </row>
    <row r="514" ht="15.75" customHeight="1">
      <c r="A514" s="32"/>
      <c r="B514" s="245"/>
      <c r="C514" s="246"/>
      <c r="D514" s="247"/>
      <c r="E514" s="247"/>
      <c r="F514" s="246" t="s">
        <v>20</v>
      </c>
      <c r="G514" s="249"/>
      <c r="H514" s="274">
        <v>3.0</v>
      </c>
      <c r="I514" s="254" t="s">
        <v>378</v>
      </c>
      <c r="J514" s="256">
        <v>0.0</v>
      </c>
      <c r="K514" s="287" t="s">
        <v>231</v>
      </c>
      <c r="L514" s="292"/>
      <c r="M514" s="227"/>
      <c r="N514" s="32"/>
      <c r="O514" s="32"/>
    </row>
    <row r="515" ht="15.75" customHeight="1">
      <c r="A515" s="32"/>
      <c r="B515" s="245"/>
      <c r="C515" s="246"/>
      <c r="D515" s="247"/>
      <c r="E515" s="247"/>
      <c r="F515" s="246" t="s">
        <v>20</v>
      </c>
      <c r="G515" s="249"/>
      <c r="H515" s="274">
        <v>4.0</v>
      </c>
      <c r="I515" s="254" t="s">
        <v>379</v>
      </c>
      <c r="J515" s="256">
        <v>-100000.0</v>
      </c>
      <c r="K515" s="287" t="s">
        <v>234</v>
      </c>
      <c r="L515" s="292"/>
      <c r="M515" s="227"/>
      <c r="N515" s="32"/>
      <c r="O515" s="32"/>
    </row>
    <row r="516" ht="15.75" customHeight="1">
      <c r="A516" s="32"/>
      <c r="B516" s="245"/>
      <c r="C516" s="246"/>
      <c r="D516" s="247"/>
      <c r="E516" s="247"/>
      <c r="F516" s="246" t="s">
        <v>21</v>
      </c>
      <c r="G516" s="249"/>
      <c r="H516" s="274">
        <v>5.0</v>
      </c>
      <c r="I516" s="254" t="s">
        <v>380</v>
      </c>
      <c r="J516" s="256" t="s">
        <v>236</v>
      </c>
      <c r="K516" s="287" t="s">
        <v>234</v>
      </c>
      <c r="L516" s="292"/>
      <c r="M516" s="227"/>
      <c r="N516" s="32"/>
      <c r="O516" s="32"/>
    </row>
    <row r="517" ht="15.75" customHeight="1">
      <c r="A517" s="32"/>
      <c r="B517" s="208"/>
      <c r="C517" s="209"/>
      <c r="D517" s="210"/>
      <c r="E517" s="210"/>
      <c r="F517" s="246" t="s">
        <v>20</v>
      </c>
      <c r="G517" s="262"/>
      <c r="H517" s="274">
        <v>6.0</v>
      </c>
      <c r="I517" s="140" t="s">
        <v>381</v>
      </c>
      <c r="J517" s="139" t="s">
        <v>238</v>
      </c>
      <c r="K517" s="287" t="s">
        <v>234</v>
      </c>
      <c r="L517" s="296"/>
      <c r="M517" s="214"/>
      <c r="N517" s="32"/>
      <c r="O517" s="32"/>
    </row>
    <row r="518" ht="15.75" customHeight="1">
      <c r="A518" s="32"/>
      <c r="B518" s="231"/>
      <c r="C518" s="232"/>
      <c r="D518" s="233"/>
      <c r="E518" s="233"/>
      <c r="F518" s="246" t="s">
        <v>20</v>
      </c>
      <c r="G518" s="235"/>
      <c r="H518" s="236">
        <v>7.0</v>
      </c>
      <c r="I518" s="148" t="s">
        <v>382</v>
      </c>
      <c r="J518" s="147" t="s">
        <v>240</v>
      </c>
      <c r="K518" s="149" t="s">
        <v>234</v>
      </c>
      <c r="L518" s="297"/>
      <c r="M518" s="239"/>
      <c r="N518" s="32"/>
      <c r="O518" s="32"/>
    </row>
    <row r="519" ht="15.75" customHeight="1">
      <c r="A519" s="32"/>
      <c r="B519" s="174" t="s">
        <v>576</v>
      </c>
      <c r="C519" s="175" t="s">
        <v>101</v>
      </c>
      <c r="D519" s="176"/>
      <c r="E519" s="176"/>
      <c r="F519" s="177" t="s">
        <v>20</v>
      </c>
      <c r="G519" s="178" t="s">
        <v>577</v>
      </c>
      <c r="H519" s="179" t="s">
        <v>103</v>
      </c>
      <c r="I519" s="261" t="s">
        <v>556</v>
      </c>
      <c r="J519" s="179"/>
      <c r="K519" s="168"/>
      <c r="L519" s="243"/>
      <c r="M519" s="244"/>
      <c r="N519" s="32"/>
      <c r="O519" s="32"/>
    </row>
    <row r="520" ht="15.75" customHeight="1">
      <c r="A520" s="32"/>
      <c r="B520" s="208"/>
      <c r="C520" s="209"/>
      <c r="D520" s="210"/>
      <c r="E520" s="210"/>
      <c r="F520" s="211" t="s">
        <v>20</v>
      </c>
      <c r="G520" s="262"/>
      <c r="H520" s="251">
        <v>1.0</v>
      </c>
      <c r="I520" s="157" t="s">
        <v>328</v>
      </c>
      <c r="J520" s="156"/>
      <c r="K520" s="158" t="s">
        <v>329</v>
      </c>
      <c r="L520" s="318"/>
      <c r="M520" s="278"/>
      <c r="N520" s="32"/>
      <c r="O520" s="32"/>
    </row>
    <row r="521" ht="15.75" customHeight="1">
      <c r="A521" s="32"/>
      <c r="B521" s="208"/>
      <c r="C521" s="209"/>
      <c r="D521" s="210"/>
      <c r="E521" s="210"/>
      <c r="F521" s="211" t="s">
        <v>20</v>
      </c>
      <c r="G521" s="262"/>
      <c r="H521" s="251">
        <v>2.0</v>
      </c>
      <c r="I521" s="280" t="s">
        <v>385</v>
      </c>
      <c r="J521" s="251"/>
      <c r="K521" s="277" t="s">
        <v>218</v>
      </c>
      <c r="L521" s="296"/>
      <c r="M521" s="214"/>
      <c r="N521" s="32"/>
      <c r="O521" s="32"/>
    </row>
    <row r="522" ht="15.75" customHeight="1">
      <c r="A522" s="32"/>
      <c r="B522" s="231"/>
      <c r="C522" s="232"/>
      <c r="D522" s="233"/>
      <c r="E522" s="233"/>
      <c r="F522" s="211" t="s">
        <v>20</v>
      </c>
      <c r="G522" s="235"/>
      <c r="H522" s="236">
        <v>3.0</v>
      </c>
      <c r="I522" s="280" t="s">
        <v>386</v>
      </c>
      <c r="J522" s="236"/>
      <c r="K522" s="277" t="s">
        <v>220</v>
      </c>
      <c r="L522" s="297"/>
      <c r="M522" s="239"/>
      <c r="N522" s="32"/>
      <c r="O522" s="32"/>
    </row>
    <row r="523" ht="15.75" customHeight="1">
      <c r="A523" s="32"/>
      <c r="B523" s="215"/>
      <c r="C523" s="216"/>
      <c r="D523" s="217"/>
      <c r="E523" s="217"/>
      <c r="F523" s="218" t="s">
        <v>20</v>
      </c>
      <c r="G523" s="219"/>
      <c r="H523" s="222">
        <v>4.0</v>
      </c>
      <c r="I523" s="279" t="s">
        <v>387</v>
      </c>
      <c r="J523" s="222"/>
      <c r="K523" s="283" t="s">
        <v>222</v>
      </c>
      <c r="L523" s="299"/>
      <c r="M523" s="223"/>
      <c r="N523" s="32"/>
      <c r="O523" s="32"/>
    </row>
    <row r="524" ht="15.75" customHeight="1">
      <c r="A524" s="32"/>
      <c r="B524" s="152" t="s">
        <v>578</v>
      </c>
      <c r="C524" s="153" t="s">
        <v>101</v>
      </c>
      <c r="D524" s="154"/>
      <c r="E524" s="154"/>
      <c r="F524" s="155" t="s">
        <v>21</v>
      </c>
      <c r="G524" s="158" t="s">
        <v>579</v>
      </c>
      <c r="H524" s="156" t="s">
        <v>103</v>
      </c>
      <c r="I524" s="261" t="s">
        <v>556</v>
      </c>
      <c r="J524" s="179"/>
      <c r="K524" s="168"/>
      <c r="L524" s="307"/>
      <c r="M524" s="308"/>
      <c r="N524" s="32"/>
      <c r="O524" s="32"/>
    </row>
    <row r="525" ht="15.75" customHeight="1">
      <c r="A525" s="32"/>
      <c r="B525" s="319"/>
      <c r="C525" s="320"/>
      <c r="D525" s="321"/>
      <c r="E525" s="321"/>
      <c r="F525" s="322" t="s">
        <v>20</v>
      </c>
      <c r="G525" s="323"/>
      <c r="H525" s="323">
        <v>1.0</v>
      </c>
      <c r="I525" s="288" t="s">
        <v>328</v>
      </c>
      <c r="J525" s="256"/>
      <c r="K525" s="287" t="s">
        <v>329</v>
      </c>
      <c r="L525" s="288"/>
      <c r="M525" s="257"/>
      <c r="N525" s="32"/>
      <c r="O525" s="32"/>
    </row>
    <row r="526" ht="15.75" customHeight="1">
      <c r="A526" s="32"/>
      <c r="B526" s="135"/>
      <c r="C526" s="136"/>
      <c r="D526" s="137"/>
      <c r="E526" s="137"/>
      <c r="F526" s="322" t="s">
        <v>20</v>
      </c>
      <c r="G526" s="139"/>
      <c r="H526" s="323">
        <v>2.0</v>
      </c>
      <c r="I526" s="324" t="s">
        <v>390</v>
      </c>
      <c r="J526" s="325" t="s">
        <v>391</v>
      </c>
      <c r="K526" s="287" t="s">
        <v>231</v>
      </c>
      <c r="L526" s="140"/>
      <c r="M526" s="289"/>
      <c r="N526" s="32"/>
      <c r="O526" s="32"/>
    </row>
    <row r="527" ht="15.75" customHeight="1">
      <c r="A527" s="32"/>
      <c r="B527" s="135"/>
      <c r="C527" s="136"/>
      <c r="D527" s="137"/>
      <c r="E527" s="137"/>
      <c r="F527" s="322" t="s">
        <v>20</v>
      </c>
      <c r="G527" s="139"/>
      <c r="H527" s="323">
        <v>3.0</v>
      </c>
      <c r="I527" s="324" t="s">
        <v>392</v>
      </c>
      <c r="J527" s="325" t="s">
        <v>393</v>
      </c>
      <c r="K527" s="287" t="s">
        <v>231</v>
      </c>
      <c r="L527" s="140"/>
      <c r="M527" s="289"/>
      <c r="N527" s="32"/>
      <c r="O527" s="32"/>
    </row>
    <row r="528" ht="15.75" customHeight="1">
      <c r="A528" s="32"/>
      <c r="B528" s="135"/>
      <c r="C528" s="136"/>
      <c r="D528" s="137"/>
      <c r="E528" s="137"/>
      <c r="F528" s="322" t="s">
        <v>20</v>
      </c>
      <c r="G528" s="139"/>
      <c r="H528" s="323">
        <v>4.0</v>
      </c>
      <c r="I528" s="324" t="s">
        <v>394</v>
      </c>
      <c r="J528" s="139">
        <v>500000.0</v>
      </c>
      <c r="K528" s="287" t="s">
        <v>231</v>
      </c>
      <c r="L528" s="140"/>
      <c r="M528" s="289"/>
      <c r="N528" s="32"/>
      <c r="O528" s="32"/>
    </row>
    <row r="529" ht="15.75" customHeight="1">
      <c r="A529" s="32"/>
      <c r="B529" s="143"/>
      <c r="C529" s="144"/>
      <c r="D529" s="145"/>
      <c r="E529" s="145"/>
      <c r="F529" s="322" t="s">
        <v>20</v>
      </c>
      <c r="G529" s="147"/>
      <c r="H529" s="323">
        <v>5.0</v>
      </c>
      <c r="I529" s="326" t="s">
        <v>395</v>
      </c>
      <c r="J529" s="147"/>
      <c r="K529" s="287" t="s">
        <v>396</v>
      </c>
      <c r="L529" s="148"/>
      <c r="M529" s="259"/>
      <c r="N529" s="32"/>
      <c r="O529" s="32"/>
    </row>
    <row r="530" ht="15.75" customHeight="1">
      <c r="A530" s="32"/>
      <c r="B530" s="143"/>
      <c r="C530" s="144"/>
      <c r="D530" s="145"/>
      <c r="E530" s="145"/>
      <c r="F530" s="322" t="s">
        <v>21</v>
      </c>
      <c r="G530" s="147"/>
      <c r="H530" s="323">
        <v>6.0</v>
      </c>
      <c r="I530" s="326" t="s">
        <v>397</v>
      </c>
      <c r="J530" s="147"/>
      <c r="K530" s="149" t="s">
        <v>398</v>
      </c>
      <c r="L530" s="148"/>
      <c r="M530" s="259"/>
      <c r="N530" s="32"/>
      <c r="O530" s="32"/>
    </row>
    <row r="531" ht="15.75" customHeight="1">
      <c r="A531" s="32"/>
      <c r="B531" s="160"/>
      <c r="C531" s="161"/>
      <c r="D531" s="162"/>
      <c r="E531" s="162"/>
      <c r="F531" s="163" t="s">
        <v>20</v>
      </c>
      <c r="G531" s="164"/>
      <c r="H531" s="164">
        <v>7.0</v>
      </c>
      <c r="I531" s="327" t="s">
        <v>399</v>
      </c>
      <c r="J531" s="164"/>
      <c r="K531" s="166" t="s">
        <v>400</v>
      </c>
      <c r="L531" s="165"/>
      <c r="M531" s="328"/>
      <c r="N531" s="32"/>
      <c r="O531" s="32"/>
    </row>
    <row r="532" ht="15.75" customHeight="1">
      <c r="A532" s="32"/>
      <c r="B532" s="152" t="s">
        <v>580</v>
      </c>
      <c r="C532" s="153" t="s">
        <v>101</v>
      </c>
      <c r="D532" s="154"/>
      <c r="E532" s="154"/>
      <c r="F532" s="155" t="s">
        <v>21</v>
      </c>
      <c r="G532" s="158" t="s">
        <v>581</v>
      </c>
      <c r="H532" s="156" t="s">
        <v>103</v>
      </c>
      <c r="I532" s="261" t="s">
        <v>556</v>
      </c>
      <c r="J532" s="179"/>
      <c r="K532" s="168"/>
      <c r="L532" s="307"/>
      <c r="M532" s="308"/>
      <c r="N532" s="32"/>
      <c r="O532" s="32"/>
    </row>
    <row r="533" ht="15.75" customHeight="1">
      <c r="A533" s="32"/>
      <c r="B533" s="319"/>
      <c r="C533" s="320"/>
      <c r="D533" s="321"/>
      <c r="E533" s="321"/>
      <c r="F533" s="322" t="s">
        <v>20</v>
      </c>
      <c r="G533" s="323"/>
      <c r="H533" s="323">
        <v>1.0</v>
      </c>
      <c r="I533" s="288" t="s">
        <v>328</v>
      </c>
      <c r="J533" s="256"/>
      <c r="K533" s="287" t="s">
        <v>329</v>
      </c>
      <c r="L533" s="288"/>
      <c r="M533" s="257"/>
      <c r="N533" s="32"/>
      <c r="O533" s="32"/>
    </row>
    <row r="534" ht="15.75" customHeight="1">
      <c r="A534" s="32"/>
      <c r="B534" s="135"/>
      <c r="C534" s="136"/>
      <c r="D534" s="137"/>
      <c r="E534" s="137"/>
      <c r="F534" s="322" t="s">
        <v>20</v>
      </c>
      <c r="G534" s="139"/>
      <c r="H534" s="139">
        <v>2.0</v>
      </c>
      <c r="I534" s="324" t="s">
        <v>403</v>
      </c>
      <c r="J534" s="139"/>
      <c r="K534" s="287" t="s">
        <v>231</v>
      </c>
      <c r="L534" s="140"/>
      <c r="M534" s="289"/>
      <c r="N534" s="32"/>
      <c r="O534" s="32"/>
    </row>
    <row r="535" ht="15.75" customHeight="1">
      <c r="A535" s="32"/>
      <c r="B535" s="135"/>
      <c r="C535" s="136"/>
      <c r="D535" s="137"/>
      <c r="E535" s="137"/>
      <c r="F535" s="322" t="s">
        <v>20</v>
      </c>
      <c r="G535" s="139"/>
      <c r="H535" s="139">
        <v>3.0</v>
      </c>
      <c r="I535" s="324" t="s">
        <v>404</v>
      </c>
      <c r="J535" s="139"/>
      <c r="K535" s="287" t="s">
        <v>231</v>
      </c>
      <c r="L535" s="140"/>
      <c r="M535" s="289"/>
      <c r="N535" s="32"/>
      <c r="O535" s="32"/>
    </row>
    <row r="536" ht="15.75" customHeight="1">
      <c r="A536" s="32"/>
      <c r="B536" s="135"/>
      <c r="C536" s="136"/>
      <c r="D536" s="137"/>
      <c r="E536" s="137"/>
      <c r="F536" s="322" t="s">
        <v>20</v>
      </c>
      <c r="G536" s="139"/>
      <c r="H536" s="139">
        <v>4.0</v>
      </c>
      <c r="I536" s="324" t="s">
        <v>394</v>
      </c>
      <c r="J536" s="139">
        <v>500000.0</v>
      </c>
      <c r="K536" s="287" t="s">
        <v>231</v>
      </c>
      <c r="L536" s="140"/>
      <c r="M536" s="289"/>
      <c r="N536" s="32"/>
      <c r="O536" s="32"/>
    </row>
    <row r="537" ht="15.75" customHeight="1">
      <c r="A537" s="32"/>
      <c r="B537" s="143"/>
      <c r="C537" s="144"/>
      <c r="D537" s="145"/>
      <c r="E537" s="145"/>
      <c r="F537" s="322" t="s">
        <v>20</v>
      </c>
      <c r="G537" s="147"/>
      <c r="H537" s="147">
        <v>5.0</v>
      </c>
      <c r="I537" s="326" t="s">
        <v>395</v>
      </c>
      <c r="J537" s="147"/>
      <c r="K537" s="287" t="s">
        <v>396</v>
      </c>
      <c r="L537" s="148"/>
      <c r="M537" s="259"/>
      <c r="N537" s="32"/>
      <c r="O537" s="32"/>
    </row>
    <row r="538" ht="15.75" customHeight="1">
      <c r="A538" s="32"/>
      <c r="B538" s="143"/>
      <c r="C538" s="144"/>
      <c r="D538" s="145"/>
      <c r="E538" s="145"/>
      <c r="F538" s="322" t="s">
        <v>21</v>
      </c>
      <c r="G538" s="147"/>
      <c r="H538" s="147">
        <v>6.0</v>
      </c>
      <c r="I538" s="326" t="s">
        <v>397</v>
      </c>
      <c r="J538" s="147"/>
      <c r="K538" s="149" t="s">
        <v>398</v>
      </c>
      <c r="L538" s="148"/>
      <c r="M538" s="259"/>
      <c r="N538" s="32"/>
      <c r="O538" s="32"/>
    </row>
    <row r="539" ht="15.75" customHeight="1">
      <c r="A539" s="32"/>
      <c r="B539" s="160"/>
      <c r="C539" s="161"/>
      <c r="D539" s="162"/>
      <c r="E539" s="162"/>
      <c r="F539" s="163" t="s">
        <v>20</v>
      </c>
      <c r="G539" s="164"/>
      <c r="H539" s="164">
        <v>7.0</v>
      </c>
      <c r="I539" s="327" t="s">
        <v>399</v>
      </c>
      <c r="J539" s="164"/>
      <c r="K539" s="166" t="s">
        <v>400</v>
      </c>
      <c r="L539" s="165"/>
      <c r="M539" s="328"/>
      <c r="N539" s="32"/>
      <c r="O539" s="32"/>
    </row>
    <row r="540" ht="15.75" customHeight="1">
      <c r="A540" s="32"/>
      <c r="B540" s="152" t="s">
        <v>582</v>
      </c>
      <c r="C540" s="153" t="s">
        <v>101</v>
      </c>
      <c r="D540" s="154"/>
      <c r="E540" s="154"/>
      <c r="F540" s="322" t="s">
        <v>21</v>
      </c>
      <c r="G540" s="158" t="s">
        <v>583</v>
      </c>
      <c r="H540" s="156" t="s">
        <v>103</v>
      </c>
      <c r="I540" s="261" t="s">
        <v>556</v>
      </c>
      <c r="J540" s="179"/>
      <c r="K540" s="168"/>
      <c r="L540" s="307"/>
      <c r="M540" s="308"/>
      <c r="N540" s="32"/>
      <c r="O540" s="32"/>
    </row>
    <row r="541" ht="15.75" customHeight="1">
      <c r="A541" s="32"/>
      <c r="B541" s="319"/>
      <c r="C541" s="320"/>
      <c r="D541" s="321"/>
      <c r="E541" s="321"/>
      <c r="F541" s="322" t="s">
        <v>20</v>
      </c>
      <c r="G541" s="323"/>
      <c r="H541" s="323">
        <v>1.0</v>
      </c>
      <c r="I541" s="288" t="s">
        <v>328</v>
      </c>
      <c r="J541" s="256"/>
      <c r="K541" s="287" t="s">
        <v>329</v>
      </c>
      <c r="L541" s="288"/>
      <c r="M541" s="257"/>
      <c r="N541" s="32"/>
      <c r="O541" s="32"/>
    </row>
    <row r="542" ht="15.75" customHeight="1">
      <c r="A542" s="32"/>
      <c r="B542" s="135"/>
      <c r="C542" s="136"/>
      <c r="D542" s="137"/>
      <c r="E542" s="137"/>
      <c r="F542" s="322" t="s">
        <v>20</v>
      </c>
      <c r="G542" s="139"/>
      <c r="H542" s="139">
        <v>2.0</v>
      </c>
      <c r="I542" s="324" t="s">
        <v>403</v>
      </c>
      <c r="J542" s="139"/>
      <c r="K542" s="287" t="s">
        <v>231</v>
      </c>
      <c r="L542" s="140"/>
      <c r="M542" s="289"/>
      <c r="N542" s="32"/>
      <c r="O542" s="32"/>
    </row>
    <row r="543" ht="15.75" customHeight="1">
      <c r="A543" s="32"/>
      <c r="B543" s="135"/>
      <c r="C543" s="136"/>
      <c r="D543" s="137"/>
      <c r="E543" s="137"/>
      <c r="F543" s="322" t="s">
        <v>20</v>
      </c>
      <c r="G543" s="139"/>
      <c r="H543" s="139">
        <v>3.0</v>
      </c>
      <c r="I543" s="324" t="s">
        <v>407</v>
      </c>
      <c r="J543" s="139"/>
      <c r="K543" s="287" t="s">
        <v>231</v>
      </c>
      <c r="L543" s="140"/>
      <c r="M543" s="289"/>
      <c r="N543" s="32"/>
      <c r="O543" s="32"/>
    </row>
    <row r="544" ht="15.75" customHeight="1">
      <c r="A544" s="32"/>
      <c r="B544" s="135"/>
      <c r="C544" s="136"/>
      <c r="D544" s="137"/>
      <c r="E544" s="137"/>
      <c r="F544" s="322" t="s">
        <v>20</v>
      </c>
      <c r="G544" s="139"/>
      <c r="H544" s="139">
        <v>4.0</v>
      </c>
      <c r="I544" s="324" t="s">
        <v>394</v>
      </c>
      <c r="J544" s="139">
        <v>500000.0</v>
      </c>
      <c r="K544" s="287" t="s">
        <v>231</v>
      </c>
      <c r="L544" s="140"/>
      <c r="M544" s="289"/>
      <c r="N544" s="32"/>
      <c r="O544" s="32"/>
    </row>
    <row r="545" ht="15.75" customHeight="1">
      <c r="A545" s="32"/>
      <c r="B545" s="143"/>
      <c r="C545" s="144"/>
      <c r="D545" s="145"/>
      <c r="E545" s="145"/>
      <c r="F545" s="322" t="s">
        <v>20</v>
      </c>
      <c r="G545" s="147"/>
      <c r="H545" s="147">
        <v>5.0</v>
      </c>
      <c r="I545" s="326" t="s">
        <v>395</v>
      </c>
      <c r="J545" s="147"/>
      <c r="K545" s="287" t="s">
        <v>396</v>
      </c>
      <c r="L545" s="148"/>
      <c r="M545" s="259"/>
      <c r="N545" s="32"/>
      <c r="O545" s="32"/>
    </row>
    <row r="546" ht="15.75" customHeight="1">
      <c r="A546" s="32"/>
      <c r="B546" s="143"/>
      <c r="C546" s="144"/>
      <c r="D546" s="145"/>
      <c r="E546" s="145"/>
      <c r="F546" s="322" t="s">
        <v>21</v>
      </c>
      <c r="G546" s="147"/>
      <c r="H546" s="147">
        <v>6.0</v>
      </c>
      <c r="I546" s="326" t="s">
        <v>397</v>
      </c>
      <c r="J546" s="147"/>
      <c r="K546" s="149" t="s">
        <v>398</v>
      </c>
      <c r="L546" s="148"/>
      <c r="M546" s="259"/>
      <c r="N546" s="32"/>
      <c r="O546" s="32"/>
    </row>
    <row r="547" ht="15.75" customHeight="1">
      <c r="A547" s="32"/>
      <c r="B547" s="160"/>
      <c r="C547" s="161"/>
      <c r="D547" s="162"/>
      <c r="E547" s="162"/>
      <c r="F547" s="163" t="s">
        <v>20</v>
      </c>
      <c r="G547" s="164"/>
      <c r="H547" s="164">
        <v>7.0</v>
      </c>
      <c r="I547" s="327" t="s">
        <v>399</v>
      </c>
      <c r="J547" s="164"/>
      <c r="K547" s="166" t="s">
        <v>400</v>
      </c>
      <c r="L547" s="165"/>
      <c r="M547" s="328"/>
      <c r="N547" s="32"/>
      <c r="O547" s="32"/>
    </row>
    <row r="548" ht="15.75" customHeight="1">
      <c r="A548" s="32"/>
      <c r="B548" s="174" t="s">
        <v>584</v>
      </c>
      <c r="C548" s="175" t="s">
        <v>101</v>
      </c>
      <c r="D548" s="176"/>
      <c r="E548" s="176"/>
      <c r="F548" s="322" t="s">
        <v>20</v>
      </c>
      <c r="G548" s="178" t="s">
        <v>585</v>
      </c>
      <c r="H548" s="179" t="s">
        <v>103</v>
      </c>
      <c r="I548" s="261" t="s">
        <v>586</v>
      </c>
      <c r="J548" s="179"/>
      <c r="K548" s="168"/>
      <c r="L548" s="243"/>
      <c r="M548" s="244"/>
      <c r="N548" s="32"/>
      <c r="O548" s="32"/>
    </row>
    <row r="549" ht="15.75" customHeight="1">
      <c r="A549" s="32"/>
      <c r="B549" s="208"/>
      <c r="C549" s="209"/>
      <c r="D549" s="210"/>
      <c r="E549" s="210"/>
      <c r="F549" s="209" t="s">
        <v>20</v>
      </c>
      <c r="G549" s="262"/>
      <c r="H549" s="251">
        <v>1.0</v>
      </c>
      <c r="I549" s="250" t="s">
        <v>410</v>
      </c>
      <c r="J549" s="251"/>
      <c r="K549" s="170" t="s">
        <v>411</v>
      </c>
      <c r="L549" s="296"/>
      <c r="M549" s="214"/>
      <c r="N549" s="32"/>
      <c r="O549" s="32"/>
    </row>
    <row r="550" ht="15.75" customHeight="1">
      <c r="A550" s="32"/>
      <c r="B550" s="208"/>
      <c r="C550" s="209"/>
      <c r="D550" s="210"/>
      <c r="E550" s="210"/>
      <c r="F550" s="209" t="s">
        <v>20</v>
      </c>
      <c r="G550" s="262"/>
      <c r="H550" s="251">
        <v>2.0</v>
      </c>
      <c r="I550" s="250" t="s">
        <v>317</v>
      </c>
      <c r="J550" s="251"/>
      <c r="K550" s="170" t="s">
        <v>412</v>
      </c>
      <c r="L550" s="296"/>
      <c r="M550" s="214"/>
      <c r="N550" s="32"/>
      <c r="O550" s="32"/>
    </row>
    <row r="551" ht="15.75" customHeight="1">
      <c r="A551" s="32"/>
      <c r="B551" s="208"/>
      <c r="C551" s="209"/>
      <c r="D551" s="210"/>
      <c r="E551" s="210"/>
      <c r="F551" s="209" t="s">
        <v>20</v>
      </c>
      <c r="G551" s="262"/>
      <c r="H551" s="251">
        <v>3.0</v>
      </c>
      <c r="I551" s="250" t="s">
        <v>319</v>
      </c>
      <c r="J551" s="251"/>
      <c r="K551" s="170" t="s">
        <v>413</v>
      </c>
      <c r="L551" s="296"/>
      <c r="M551" s="214"/>
      <c r="N551" s="32"/>
      <c r="O551" s="32"/>
    </row>
    <row r="552" ht="15.75" customHeight="1">
      <c r="A552" s="32"/>
      <c r="B552" s="231"/>
      <c r="C552" s="232"/>
      <c r="D552" s="233"/>
      <c r="E552" s="233"/>
      <c r="F552" s="209"/>
      <c r="G552" s="262"/>
      <c r="H552" s="251">
        <v>4.0</v>
      </c>
      <c r="I552" s="250" t="s">
        <v>534</v>
      </c>
      <c r="J552" s="251"/>
      <c r="K552" s="170" t="s">
        <v>587</v>
      </c>
      <c r="L552" s="296"/>
      <c r="M552" s="214"/>
      <c r="N552" s="32"/>
      <c r="O552" s="32"/>
    </row>
    <row r="553" ht="15.75" customHeight="1">
      <c r="A553" s="32"/>
      <c r="B553" s="231"/>
      <c r="C553" s="232"/>
      <c r="D553" s="233"/>
      <c r="E553" s="233"/>
      <c r="F553" s="209" t="s">
        <v>20</v>
      </c>
      <c r="G553" s="262"/>
      <c r="H553" s="251">
        <v>5.0</v>
      </c>
      <c r="I553" s="250" t="s">
        <v>321</v>
      </c>
      <c r="J553" s="251"/>
      <c r="K553" s="170" t="s">
        <v>332</v>
      </c>
      <c r="L553" s="296"/>
      <c r="M553" s="214"/>
      <c r="N553" s="32"/>
      <c r="O553" s="32"/>
    </row>
    <row r="554" ht="15.75" customHeight="1">
      <c r="A554" s="32"/>
      <c r="B554" s="231"/>
      <c r="C554" s="232"/>
      <c r="D554" s="233"/>
      <c r="E554" s="233"/>
      <c r="F554" s="163" t="s">
        <v>20</v>
      </c>
      <c r="G554" s="235"/>
      <c r="H554" s="236">
        <v>6.0</v>
      </c>
      <c r="I554" s="250" t="s">
        <v>323</v>
      </c>
      <c r="J554" s="236"/>
      <c r="K554" s="238" t="s">
        <v>333</v>
      </c>
      <c r="L554" s="297"/>
      <c r="M554" s="239"/>
      <c r="N554" s="32"/>
      <c r="O554" s="32"/>
    </row>
    <row r="555" ht="15.75" customHeight="1">
      <c r="A555" s="32"/>
      <c r="B555" s="174" t="s">
        <v>588</v>
      </c>
      <c r="C555" s="175" t="s">
        <v>101</v>
      </c>
      <c r="D555" s="176"/>
      <c r="E555" s="176"/>
      <c r="F555" s="322" t="s">
        <v>21</v>
      </c>
      <c r="G555" s="178" t="s">
        <v>575</v>
      </c>
      <c r="H555" s="179" t="s">
        <v>103</v>
      </c>
      <c r="I555" s="261" t="s">
        <v>586</v>
      </c>
      <c r="J555" s="179"/>
      <c r="K555" s="168"/>
      <c r="L555" s="243"/>
      <c r="M555" s="244"/>
      <c r="N555" s="32"/>
      <c r="O555" s="32"/>
    </row>
    <row r="556" ht="15.75" customHeight="1">
      <c r="A556" s="32"/>
      <c r="B556" s="245"/>
      <c r="C556" s="246"/>
      <c r="D556" s="247"/>
      <c r="E556" s="247"/>
      <c r="F556" s="209" t="s">
        <v>20</v>
      </c>
      <c r="G556" s="249"/>
      <c r="H556" s="274">
        <v>1.0</v>
      </c>
      <c r="I556" s="250" t="s">
        <v>410</v>
      </c>
      <c r="J556" s="251"/>
      <c r="K556" s="170" t="s">
        <v>411</v>
      </c>
      <c r="L556" s="292"/>
      <c r="M556" s="227"/>
      <c r="N556" s="32"/>
      <c r="O556" s="32"/>
    </row>
    <row r="557" ht="15.75" customHeight="1">
      <c r="A557" s="32"/>
      <c r="B557" s="245"/>
      <c r="C557" s="246"/>
      <c r="D557" s="247"/>
      <c r="E557" s="247"/>
      <c r="F557" s="209" t="s">
        <v>20</v>
      </c>
      <c r="G557" s="249"/>
      <c r="H557" s="274">
        <v>2.0</v>
      </c>
      <c r="I557" s="254" t="s">
        <v>377</v>
      </c>
      <c r="J557" s="256">
        <v>1000000.0</v>
      </c>
      <c r="K557" s="287" t="s">
        <v>231</v>
      </c>
      <c r="L557" s="292"/>
      <c r="M557" s="227"/>
      <c r="N557" s="32"/>
      <c r="O557" s="32"/>
    </row>
    <row r="558" ht="15.75" customHeight="1">
      <c r="A558" s="32"/>
      <c r="B558" s="245"/>
      <c r="C558" s="246"/>
      <c r="D558" s="247"/>
      <c r="E558" s="247"/>
      <c r="F558" s="209" t="s">
        <v>20</v>
      </c>
      <c r="G558" s="249"/>
      <c r="H558" s="274">
        <v>3.0</v>
      </c>
      <c r="I558" s="254" t="s">
        <v>378</v>
      </c>
      <c r="J558" s="256">
        <v>0.0</v>
      </c>
      <c r="K558" s="287" t="s">
        <v>231</v>
      </c>
      <c r="L558" s="292"/>
      <c r="M558" s="227"/>
      <c r="N558" s="32"/>
      <c r="O558" s="32"/>
    </row>
    <row r="559" ht="15.75" customHeight="1">
      <c r="A559" s="32"/>
      <c r="B559" s="245"/>
      <c r="C559" s="246"/>
      <c r="D559" s="247"/>
      <c r="E559" s="247"/>
      <c r="F559" s="209" t="s">
        <v>20</v>
      </c>
      <c r="G559" s="249"/>
      <c r="H559" s="274">
        <v>4.0</v>
      </c>
      <c r="I559" s="254" t="s">
        <v>379</v>
      </c>
      <c r="J559" s="256">
        <v>-100000.0</v>
      </c>
      <c r="K559" s="287" t="s">
        <v>234</v>
      </c>
      <c r="L559" s="292"/>
      <c r="M559" s="227"/>
      <c r="N559" s="32"/>
      <c r="O559" s="32"/>
    </row>
    <row r="560" ht="15.75" customHeight="1">
      <c r="A560" s="32"/>
      <c r="B560" s="245"/>
      <c r="C560" s="246"/>
      <c r="D560" s="247"/>
      <c r="E560" s="247"/>
      <c r="F560" s="209" t="s">
        <v>21</v>
      </c>
      <c r="G560" s="249"/>
      <c r="H560" s="274">
        <v>5.0</v>
      </c>
      <c r="I560" s="254" t="s">
        <v>380</v>
      </c>
      <c r="J560" s="256" t="s">
        <v>236</v>
      </c>
      <c r="K560" s="287" t="s">
        <v>234</v>
      </c>
      <c r="L560" s="292"/>
      <c r="M560" s="227"/>
      <c r="N560" s="32"/>
      <c r="O560" s="32"/>
    </row>
    <row r="561" ht="15.75" customHeight="1">
      <c r="A561" s="32"/>
      <c r="B561" s="208"/>
      <c r="C561" s="209"/>
      <c r="D561" s="210"/>
      <c r="E561" s="210"/>
      <c r="F561" s="246" t="s">
        <v>20</v>
      </c>
      <c r="G561" s="262"/>
      <c r="H561" s="251">
        <v>6.0</v>
      </c>
      <c r="I561" s="140" t="s">
        <v>381</v>
      </c>
      <c r="J561" s="139" t="s">
        <v>238</v>
      </c>
      <c r="K561" s="287" t="s">
        <v>234</v>
      </c>
      <c r="L561" s="296"/>
      <c r="M561" s="214"/>
      <c r="N561" s="32"/>
      <c r="O561" s="32"/>
    </row>
    <row r="562" ht="15.75" customHeight="1">
      <c r="A562" s="32"/>
      <c r="B562" s="231"/>
      <c r="C562" s="232"/>
      <c r="D562" s="233"/>
      <c r="E562" s="233"/>
      <c r="F562" s="163" t="s">
        <v>20</v>
      </c>
      <c r="G562" s="235"/>
      <c r="H562" s="236">
        <v>7.0</v>
      </c>
      <c r="I562" s="148" t="s">
        <v>382</v>
      </c>
      <c r="J562" s="147" t="s">
        <v>240</v>
      </c>
      <c r="K562" s="149" t="s">
        <v>234</v>
      </c>
      <c r="L562" s="297"/>
      <c r="M562" s="239"/>
      <c r="N562" s="32"/>
      <c r="O562" s="32"/>
    </row>
    <row r="563" ht="15.75" customHeight="1">
      <c r="A563" s="32"/>
      <c r="B563" s="174" t="s">
        <v>589</v>
      </c>
      <c r="C563" s="175" t="s">
        <v>101</v>
      </c>
      <c r="D563" s="176"/>
      <c r="E563" s="176"/>
      <c r="F563" s="246" t="s">
        <v>20</v>
      </c>
      <c r="G563" s="240" t="s">
        <v>590</v>
      </c>
      <c r="H563" s="207" t="s">
        <v>103</v>
      </c>
      <c r="I563" s="261" t="s">
        <v>586</v>
      </c>
      <c r="J563" s="179"/>
      <c r="K563" s="168"/>
      <c r="L563" s="243"/>
      <c r="M563" s="244"/>
      <c r="N563" s="32"/>
      <c r="O563" s="32"/>
    </row>
    <row r="564" ht="15.75" customHeight="1">
      <c r="A564" s="32"/>
      <c r="B564" s="245"/>
      <c r="C564" s="246"/>
      <c r="D564" s="247"/>
      <c r="E564" s="330"/>
      <c r="F564" s="138" t="s">
        <v>20</v>
      </c>
      <c r="G564" s="137"/>
      <c r="H564" s="139">
        <v>1.0</v>
      </c>
      <c r="I564" s="331" t="s">
        <v>410</v>
      </c>
      <c r="J564" s="251"/>
      <c r="K564" s="170" t="s">
        <v>411</v>
      </c>
      <c r="L564" s="292"/>
      <c r="M564" s="227"/>
      <c r="N564" s="32"/>
      <c r="O564" s="32"/>
    </row>
    <row r="565" ht="15.75" customHeight="1">
      <c r="A565" s="32"/>
      <c r="B565" s="245"/>
      <c r="C565" s="246"/>
      <c r="D565" s="247"/>
      <c r="E565" s="330"/>
      <c r="F565" s="138" t="s">
        <v>20</v>
      </c>
      <c r="G565" s="137"/>
      <c r="H565" s="139">
        <v>2.0</v>
      </c>
      <c r="I565" s="280" t="s">
        <v>385</v>
      </c>
      <c r="J565" s="251"/>
      <c r="K565" s="277" t="s">
        <v>218</v>
      </c>
      <c r="L565" s="292"/>
      <c r="M565" s="227"/>
      <c r="N565" s="32"/>
      <c r="O565" s="32"/>
    </row>
    <row r="566" ht="15.75" customHeight="1">
      <c r="A566" s="32"/>
      <c r="B566" s="208"/>
      <c r="C566" s="209"/>
      <c r="D566" s="210"/>
      <c r="E566" s="332"/>
      <c r="F566" s="138" t="s">
        <v>20</v>
      </c>
      <c r="G566" s="137"/>
      <c r="H566" s="333">
        <v>3.0</v>
      </c>
      <c r="I566" s="280" t="s">
        <v>386</v>
      </c>
      <c r="J566" s="236"/>
      <c r="K566" s="277" t="s">
        <v>220</v>
      </c>
      <c r="L566" s="296"/>
      <c r="M566" s="214"/>
      <c r="N566" s="32"/>
      <c r="O566" s="32"/>
    </row>
    <row r="567" ht="15.75" customHeight="1">
      <c r="A567" s="32"/>
      <c r="B567" s="215"/>
      <c r="C567" s="216"/>
      <c r="D567" s="217"/>
      <c r="E567" s="217"/>
      <c r="F567" s="163" t="s">
        <v>20</v>
      </c>
      <c r="G567" s="285"/>
      <c r="H567" s="222">
        <v>4.0</v>
      </c>
      <c r="I567" s="279" t="s">
        <v>387</v>
      </c>
      <c r="J567" s="222"/>
      <c r="K567" s="283" t="s">
        <v>222</v>
      </c>
      <c r="L567" s="299"/>
      <c r="M567" s="223"/>
      <c r="N567" s="32"/>
      <c r="O567" s="32"/>
    </row>
    <row r="568" ht="15.75" customHeight="1">
      <c r="A568" s="32"/>
      <c r="B568" s="174" t="s">
        <v>591</v>
      </c>
      <c r="C568" s="175" t="s">
        <v>101</v>
      </c>
      <c r="D568" s="129"/>
      <c r="E568" s="129"/>
      <c r="F568" s="146" t="s">
        <v>20</v>
      </c>
      <c r="G568" s="129" t="s">
        <v>592</v>
      </c>
      <c r="H568" s="131" t="s">
        <v>103</v>
      </c>
      <c r="I568" s="132" t="s">
        <v>556</v>
      </c>
      <c r="J568" s="131"/>
      <c r="K568" s="133"/>
      <c r="L568" s="335"/>
      <c r="M568" s="244"/>
      <c r="N568" s="32"/>
      <c r="O568" s="32"/>
    </row>
    <row r="569" ht="15.75" customHeight="1">
      <c r="A569" s="32"/>
      <c r="B569" s="135"/>
      <c r="C569" s="136"/>
      <c r="D569" s="137"/>
      <c r="E569" s="407"/>
      <c r="F569" s="138" t="s">
        <v>20</v>
      </c>
      <c r="G569" s="408"/>
      <c r="H569" s="139">
        <v>1.0</v>
      </c>
      <c r="I569" s="140" t="s">
        <v>410</v>
      </c>
      <c r="J569" s="139"/>
      <c r="K569" s="141" t="s">
        <v>411</v>
      </c>
      <c r="L569" s="336"/>
      <c r="M569" s="337"/>
      <c r="N569" s="32"/>
      <c r="O569" s="32"/>
    </row>
    <row r="570" ht="15.75" customHeight="1">
      <c r="A570" s="32"/>
      <c r="B570" s="135"/>
      <c r="C570" s="136"/>
      <c r="D570" s="137"/>
      <c r="E570" s="407"/>
      <c r="F570" s="138" t="s">
        <v>20</v>
      </c>
      <c r="G570" s="408"/>
      <c r="H570" s="139">
        <v>2.0</v>
      </c>
      <c r="I570" s="140" t="s">
        <v>419</v>
      </c>
      <c r="J570" s="139">
        <v>200000.0</v>
      </c>
      <c r="K570" s="141" t="s">
        <v>231</v>
      </c>
      <c r="L570" s="336"/>
      <c r="M570" s="337"/>
      <c r="N570" s="32"/>
      <c r="O570" s="32"/>
    </row>
    <row r="571" ht="15.75" customHeight="1">
      <c r="A571" s="32"/>
      <c r="B571" s="160"/>
      <c r="C571" s="161"/>
      <c r="D571" s="162"/>
      <c r="E571" s="162"/>
      <c r="F571" s="409" t="s">
        <v>20</v>
      </c>
      <c r="G571" s="162"/>
      <c r="H571" s="164">
        <v>3.0</v>
      </c>
      <c r="I571" s="165" t="s">
        <v>395</v>
      </c>
      <c r="J571" s="164"/>
      <c r="K571" s="166" t="s">
        <v>593</v>
      </c>
      <c r="L571" s="338"/>
      <c r="M571" s="223"/>
      <c r="N571" s="32"/>
      <c r="O571" s="32"/>
    </row>
    <row r="572" ht="15.75" customHeight="1">
      <c r="A572" s="32"/>
      <c r="B572" s="174" t="s">
        <v>594</v>
      </c>
      <c r="C572" s="128" t="s">
        <v>101</v>
      </c>
      <c r="D572" s="176"/>
      <c r="E572" s="176"/>
      <c r="F572" s="146" t="s">
        <v>20</v>
      </c>
      <c r="G572" s="193" t="s">
        <v>595</v>
      </c>
      <c r="H572" s="339" t="s">
        <v>103</v>
      </c>
      <c r="I572" s="340" t="s">
        <v>596</v>
      </c>
      <c r="J572" s="193"/>
      <c r="K572" s="193"/>
      <c r="L572" s="341"/>
      <c r="M572" s="342"/>
      <c r="N572" s="32"/>
      <c r="O572" s="32"/>
    </row>
    <row r="573" ht="15.75" customHeight="1">
      <c r="A573" s="32"/>
      <c r="B573" s="319"/>
      <c r="C573" s="321"/>
      <c r="D573" s="321"/>
      <c r="E573" s="410"/>
      <c r="F573" s="138" t="s">
        <v>20</v>
      </c>
      <c r="G573" s="411"/>
      <c r="H573" s="266">
        <v>1.0</v>
      </c>
      <c r="I573" s="140" t="s">
        <v>410</v>
      </c>
      <c r="J573" s="139"/>
      <c r="K573" s="141" t="s">
        <v>411</v>
      </c>
      <c r="L573" s="345"/>
      <c r="M573" s="346"/>
      <c r="N573" s="32"/>
      <c r="O573" s="32"/>
    </row>
    <row r="574" ht="15.75" customHeight="1">
      <c r="A574" s="32"/>
      <c r="B574" s="135"/>
      <c r="C574" s="137"/>
      <c r="D574" s="137"/>
      <c r="E574" s="407"/>
      <c r="F574" s="136" t="s">
        <v>20</v>
      </c>
      <c r="G574" s="412"/>
      <c r="H574" s="311">
        <v>2.0</v>
      </c>
      <c r="I574" s="348" t="s">
        <v>419</v>
      </c>
      <c r="J574" s="311">
        <v>200000.0</v>
      </c>
      <c r="K574" s="312" t="s">
        <v>231</v>
      </c>
      <c r="L574" s="349"/>
      <c r="M574" s="350"/>
      <c r="N574" s="32"/>
      <c r="O574" s="32"/>
    </row>
    <row r="575" ht="15.75" customHeight="1">
      <c r="A575" s="32"/>
      <c r="B575" s="160"/>
      <c r="C575" s="162"/>
      <c r="D575" s="162"/>
      <c r="E575" s="162"/>
      <c r="F575" s="409" t="s">
        <v>20</v>
      </c>
      <c r="G575" s="351"/>
      <c r="H575" s="200">
        <v>3.0</v>
      </c>
      <c r="I575" s="352" t="s">
        <v>395</v>
      </c>
      <c r="J575" s="200"/>
      <c r="K575" s="201" t="s">
        <v>593</v>
      </c>
      <c r="L575" s="353"/>
      <c r="M575" s="354"/>
      <c r="N575" s="32"/>
      <c r="O575" s="32"/>
    </row>
    <row r="576" ht="15.75" customHeight="1">
      <c r="A576" s="32"/>
      <c r="B576" s="152" t="s">
        <v>597</v>
      </c>
      <c r="C576" s="153" t="s">
        <v>101</v>
      </c>
      <c r="D576" s="176"/>
      <c r="E576" s="176"/>
      <c r="F576" s="138" t="s">
        <v>20</v>
      </c>
      <c r="G576" s="178" t="s">
        <v>598</v>
      </c>
      <c r="H576" s="355" t="s">
        <v>103</v>
      </c>
      <c r="I576" s="261" t="s">
        <v>586</v>
      </c>
      <c r="J576" s="179"/>
      <c r="K576" s="168"/>
      <c r="L576" s="243"/>
      <c r="M576" s="244"/>
      <c r="N576" s="32"/>
      <c r="O576" s="32"/>
    </row>
    <row r="577" ht="15.75" customHeight="1">
      <c r="A577" s="32"/>
      <c r="B577" s="208"/>
      <c r="C577" s="209"/>
      <c r="D577" s="210"/>
      <c r="E577" s="210"/>
      <c r="F577" s="211" t="s">
        <v>20</v>
      </c>
      <c r="G577" s="262"/>
      <c r="H577" s="356">
        <v>1.0</v>
      </c>
      <c r="I577" s="140" t="s">
        <v>426</v>
      </c>
      <c r="J577" s="251"/>
      <c r="K577" s="170" t="s">
        <v>427</v>
      </c>
      <c r="L577" s="318"/>
      <c r="M577" s="278"/>
      <c r="N577" s="32"/>
      <c r="O577" s="32"/>
    </row>
    <row r="578" ht="15.75" customHeight="1">
      <c r="A578" s="32"/>
      <c r="B578" s="208"/>
      <c r="C578" s="209"/>
      <c r="D578" s="210"/>
      <c r="E578" s="210"/>
      <c r="F578" s="211" t="s">
        <v>20</v>
      </c>
      <c r="G578" s="262"/>
      <c r="H578" s="356">
        <v>2.0</v>
      </c>
      <c r="I578" s="357" t="s">
        <v>428</v>
      </c>
      <c r="J578" s="251"/>
      <c r="K578" s="170" t="s">
        <v>429</v>
      </c>
      <c r="L578" s="296"/>
      <c r="M578" s="214"/>
      <c r="N578" s="32"/>
      <c r="O578" s="32"/>
    </row>
    <row r="579" ht="15.75" customHeight="1">
      <c r="A579" s="32"/>
      <c r="B579" s="215"/>
      <c r="C579" s="216"/>
      <c r="D579" s="217"/>
      <c r="E579" s="217"/>
      <c r="F579" s="163" t="s">
        <v>20</v>
      </c>
      <c r="G579" s="219"/>
      <c r="H579" s="222">
        <v>3.0</v>
      </c>
      <c r="I579" s="279" t="s">
        <v>430</v>
      </c>
      <c r="J579" s="222"/>
      <c r="K579" s="172" t="s">
        <v>431</v>
      </c>
      <c r="L579" s="299"/>
      <c r="M579" s="223"/>
      <c r="N579" s="32"/>
      <c r="O579" s="32"/>
    </row>
    <row r="580" ht="15.75" customHeight="1">
      <c r="A580" s="32"/>
      <c r="B580" s="152" t="s">
        <v>599</v>
      </c>
      <c r="C580" s="153" t="s">
        <v>101</v>
      </c>
      <c r="D580" s="176"/>
      <c r="E580" s="176"/>
      <c r="F580" s="211" t="s">
        <v>20</v>
      </c>
      <c r="G580" s="178" t="s">
        <v>84</v>
      </c>
      <c r="H580" s="355" t="s">
        <v>103</v>
      </c>
      <c r="I580" s="261" t="s">
        <v>586</v>
      </c>
      <c r="J580" s="179"/>
      <c r="K580" s="168"/>
      <c r="L580" s="243"/>
      <c r="M580" s="244"/>
      <c r="N580" s="32"/>
      <c r="O580" s="32"/>
    </row>
    <row r="581" ht="15.75" customHeight="1">
      <c r="A581" s="32"/>
      <c r="B581" s="208"/>
      <c r="C581" s="209"/>
      <c r="D581" s="210"/>
      <c r="E581" s="210"/>
      <c r="F581" s="211" t="s">
        <v>20</v>
      </c>
      <c r="G581" s="251"/>
      <c r="H581" s="356">
        <v>1.0</v>
      </c>
      <c r="I581" s="140" t="s">
        <v>426</v>
      </c>
      <c r="J581" s="251"/>
      <c r="K581" s="170" t="s">
        <v>427</v>
      </c>
      <c r="L581" s="318"/>
      <c r="M581" s="278"/>
      <c r="N581" s="32"/>
      <c r="O581" s="32"/>
    </row>
    <row r="582" ht="15.75" customHeight="1">
      <c r="A582" s="32"/>
      <c r="B582" s="215"/>
      <c r="C582" s="216"/>
      <c r="D582" s="217"/>
      <c r="E582" s="217"/>
      <c r="F582" s="163" t="s">
        <v>20</v>
      </c>
      <c r="G582" s="219"/>
      <c r="H582" s="222">
        <v>2.0</v>
      </c>
      <c r="I582" s="221" t="s">
        <v>433</v>
      </c>
      <c r="J582" s="222"/>
      <c r="K582" s="172" t="s">
        <v>434</v>
      </c>
      <c r="L582" s="299"/>
      <c r="M582" s="223"/>
      <c r="N582" s="32"/>
      <c r="O582" s="32"/>
    </row>
    <row r="583" ht="15.75" customHeight="1">
      <c r="A583" s="32"/>
      <c r="B583" s="152" t="s">
        <v>600</v>
      </c>
      <c r="C583" s="153" t="s">
        <v>101</v>
      </c>
      <c r="D583" s="176"/>
      <c r="E583" s="176"/>
      <c r="F583" s="211" t="s">
        <v>20</v>
      </c>
      <c r="G583" s="178" t="s">
        <v>85</v>
      </c>
      <c r="H583" s="355" t="s">
        <v>103</v>
      </c>
      <c r="I583" s="261" t="s">
        <v>586</v>
      </c>
      <c r="J583" s="179"/>
      <c r="K583" s="168"/>
      <c r="L583" s="284"/>
      <c r="M583" s="244"/>
      <c r="N583" s="32"/>
      <c r="O583" s="32"/>
    </row>
    <row r="584" ht="15.75" customHeight="1">
      <c r="A584" s="32"/>
      <c r="B584" s="208"/>
      <c r="C584" s="209"/>
      <c r="D584" s="210"/>
      <c r="E584" s="210"/>
      <c r="F584" s="211" t="s">
        <v>20</v>
      </c>
      <c r="G584" s="251"/>
      <c r="H584" s="356">
        <v>1.0</v>
      </c>
      <c r="I584" s="140" t="s">
        <v>426</v>
      </c>
      <c r="J584" s="251"/>
      <c r="K584" s="170" t="s">
        <v>427</v>
      </c>
      <c r="L584" s="140"/>
      <c r="M584" s="278"/>
      <c r="N584" s="32"/>
      <c r="O584" s="32"/>
    </row>
    <row r="585" ht="15.75" customHeight="1">
      <c r="A585" s="32"/>
      <c r="B585" s="215"/>
      <c r="C585" s="216"/>
      <c r="D585" s="217"/>
      <c r="E585" s="217"/>
      <c r="F585" s="163" t="s">
        <v>20</v>
      </c>
      <c r="G585" s="219"/>
      <c r="H585" s="222">
        <v>2.0</v>
      </c>
      <c r="I585" s="221" t="s">
        <v>436</v>
      </c>
      <c r="J585" s="220"/>
      <c r="K585" s="291" t="s">
        <v>437</v>
      </c>
      <c r="L585" s="290"/>
      <c r="M585" s="223"/>
      <c r="N585" s="32"/>
      <c r="O585" s="32"/>
    </row>
    <row r="586" ht="15.75" customHeight="1">
      <c r="A586" s="32"/>
      <c r="B586" s="174" t="s">
        <v>601</v>
      </c>
      <c r="C586" s="128" t="s">
        <v>101</v>
      </c>
      <c r="D586" s="176"/>
      <c r="E586" s="176"/>
      <c r="F586" s="211" t="s">
        <v>20</v>
      </c>
      <c r="G586" s="178" t="s">
        <v>602</v>
      </c>
      <c r="H586" s="179" t="s">
        <v>103</v>
      </c>
      <c r="I586" s="261" t="s">
        <v>586</v>
      </c>
      <c r="J586" s="179"/>
      <c r="K586" s="168"/>
      <c r="L586" s="284"/>
      <c r="M586" s="244"/>
      <c r="N586" s="32"/>
      <c r="O586" s="32"/>
    </row>
    <row r="587" ht="15.75" customHeight="1">
      <c r="A587" s="32"/>
      <c r="B587" s="208"/>
      <c r="C587" s="209"/>
      <c r="D587" s="210"/>
      <c r="E587" s="210"/>
      <c r="F587" s="211" t="s">
        <v>20</v>
      </c>
      <c r="G587" s="251"/>
      <c r="H587" s="251">
        <v>1.0</v>
      </c>
      <c r="I587" s="157" t="s">
        <v>426</v>
      </c>
      <c r="J587" s="156"/>
      <c r="K587" s="358" t="s">
        <v>427</v>
      </c>
      <c r="L587" s="140"/>
      <c r="M587" s="278"/>
      <c r="N587" s="32"/>
      <c r="O587" s="32"/>
    </row>
    <row r="588" ht="15.75" customHeight="1">
      <c r="A588" s="32"/>
      <c r="B588" s="215"/>
      <c r="C588" s="216"/>
      <c r="D588" s="217"/>
      <c r="E588" s="217"/>
      <c r="F588" s="163" t="s">
        <v>20</v>
      </c>
      <c r="G588" s="219"/>
      <c r="H588" s="222">
        <v>2.0</v>
      </c>
      <c r="I588" s="221" t="s">
        <v>440</v>
      </c>
      <c r="J588" s="220"/>
      <c r="K588" s="291" t="s">
        <v>441</v>
      </c>
      <c r="L588" s="290"/>
      <c r="M588" s="223"/>
      <c r="N588" s="32"/>
      <c r="O588" s="32"/>
    </row>
    <row r="589" ht="15.75" customHeight="1">
      <c r="A589" s="32"/>
      <c r="B589" s="174" t="s">
        <v>603</v>
      </c>
      <c r="C589" s="128" t="s">
        <v>101</v>
      </c>
      <c r="D589" s="359"/>
      <c r="E589" s="359"/>
      <c r="F589" s="211" t="s">
        <v>20</v>
      </c>
      <c r="G589" s="176" t="s">
        <v>604</v>
      </c>
      <c r="H589" s="339" t="s">
        <v>103</v>
      </c>
      <c r="I589" s="340" t="s">
        <v>596</v>
      </c>
      <c r="J589" s="360"/>
      <c r="K589" s="360"/>
      <c r="L589" s="361"/>
      <c r="M589" s="362"/>
      <c r="N589" s="32"/>
      <c r="O589" s="32"/>
    </row>
    <row r="590" ht="15.75" customHeight="1">
      <c r="A590" s="32"/>
      <c r="B590" s="363"/>
      <c r="C590" s="364"/>
      <c r="D590" s="364"/>
      <c r="E590" s="364"/>
      <c r="F590" s="211" t="s">
        <v>20</v>
      </c>
      <c r="G590" s="294"/>
      <c r="H590" s="365">
        <v>1.0</v>
      </c>
      <c r="I590" s="366" t="s">
        <v>444</v>
      </c>
      <c r="J590" s="367"/>
      <c r="K590" s="368" t="s">
        <v>427</v>
      </c>
      <c r="L590" s="369"/>
      <c r="M590" s="370"/>
      <c r="N590" s="32"/>
      <c r="O590" s="32"/>
    </row>
    <row r="591" ht="15.75" customHeight="1">
      <c r="A591" s="32"/>
      <c r="B591" s="371"/>
      <c r="C591" s="372"/>
      <c r="D591" s="372"/>
      <c r="E591" s="372"/>
      <c r="F591" s="163" t="s">
        <v>20</v>
      </c>
      <c r="G591" s="372"/>
      <c r="H591" s="373">
        <v>2.0</v>
      </c>
      <c r="I591" s="221" t="s">
        <v>440</v>
      </c>
      <c r="J591" s="221"/>
      <c r="K591" s="295" t="s">
        <v>441</v>
      </c>
      <c r="L591" s="221"/>
      <c r="M591" s="374"/>
      <c r="N591" s="32"/>
      <c r="O591" s="32"/>
    </row>
    <row r="592" ht="15.75" customHeight="1">
      <c r="A592" s="32"/>
      <c r="B592" s="174" t="s">
        <v>605</v>
      </c>
      <c r="C592" s="128" t="s">
        <v>101</v>
      </c>
      <c r="D592" s="359"/>
      <c r="E592" s="359"/>
      <c r="F592" s="211" t="s">
        <v>20</v>
      </c>
      <c r="G592" s="178" t="s">
        <v>606</v>
      </c>
      <c r="H592" s="339" t="s">
        <v>103</v>
      </c>
      <c r="I592" s="340" t="s">
        <v>586</v>
      </c>
      <c r="J592" s="360"/>
      <c r="K592" s="360"/>
      <c r="L592" s="361"/>
      <c r="M592" s="376"/>
      <c r="N592" s="32"/>
      <c r="O592" s="32"/>
    </row>
    <row r="593" ht="15.75" customHeight="1">
      <c r="A593" s="32"/>
      <c r="B593" s="363"/>
      <c r="C593" s="364"/>
      <c r="D593" s="364"/>
      <c r="E593" s="364"/>
      <c r="F593" s="211" t="s">
        <v>20</v>
      </c>
      <c r="G593" s="294"/>
      <c r="H593" s="365">
        <v>1.0</v>
      </c>
      <c r="I593" s="366" t="s">
        <v>607</v>
      </c>
      <c r="J593" s="367"/>
      <c r="K593" s="368" t="s">
        <v>448</v>
      </c>
      <c r="L593" s="369"/>
      <c r="M593" s="378"/>
      <c r="N593" s="32"/>
      <c r="O593" s="32"/>
    </row>
    <row r="594" ht="15.75" customHeight="1">
      <c r="A594" s="32"/>
      <c r="B594" s="363"/>
      <c r="C594" s="364"/>
      <c r="D594" s="364"/>
      <c r="E594" s="364"/>
      <c r="F594" s="211" t="s">
        <v>20</v>
      </c>
      <c r="G594" s="294"/>
      <c r="H594" s="365">
        <v>2.0</v>
      </c>
      <c r="I594" s="366" t="s">
        <v>449</v>
      </c>
      <c r="J594" s="367"/>
      <c r="K594" s="368" t="s">
        <v>427</v>
      </c>
      <c r="L594" s="369"/>
      <c r="M594" s="380"/>
      <c r="N594" s="32"/>
      <c r="O594" s="32"/>
    </row>
    <row r="595" ht="15.75" customHeight="1">
      <c r="A595" s="32"/>
      <c r="B595" s="371"/>
      <c r="C595" s="372"/>
      <c r="D595" s="372"/>
      <c r="E595" s="372"/>
      <c r="F595" s="163" t="s">
        <v>20</v>
      </c>
      <c r="G595" s="372"/>
      <c r="H595" s="373">
        <v>3.0</v>
      </c>
      <c r="I595" s="221" t="s">
        <v>440</v>
      </c>
      <c r="J595" s="221"/>
      <c r="K595" s="295" t="s">
        <v>441</v>
      </c>
      <c r="L595" s="221"/>
      <c r="M595" s="380"/>
      <c r="N595" s="32"/>
      <c r="O595" s="32"/>
    </row>
    <row r="596" ht="15.75" customHeight="1">
      <c r="A596" s="32"/>
      <c r="B596" s="174" t="s">
        <v>608</v>
      </c>
      <c r="C596" s="128" t="s">
        <v>101</v>
      </c>
      <c r="D596" s="129"/>
      <c r="E596" s="129"/>
      <c r="F596" s="211" t="s">
        <v>20</v>
      </c>
      <c r="G596" s="129" t="s">
        <v>609</v>
      </c>
      <c r="H596" s="131" t="s">
        <v>103</v>
      </c>
      <c r="I596" s="132" t="s">
        <v>586</v>
      </c>
      <c r="J596" s="131"/>
      <c r="K596" s="133"/>
      <c r="L596" s="382"/>
      <c r="M596" s="383"/>
      <c r="N596" s="32"/>
      <c r="O596" s="32"/>
    </row>
    <row r="597" ht="15.75" customHeight="1">
      <c r="A597" s="32"/>
      <c r="B597" s="135"/>
      <c r="C597" s="136"/>
      <c r="D597" s="137"/>
      <c r="E597" s="137"/>
      <c r="F597" s="211" t="s">
        <v>20</v>
      </c>
      <c r="G597" s="139"/>
      <c r="H597" s="139">
        <v>1.0</v>
      </c>
      <c r="I597" s="140" t="s">
        <v>410</v>
      </c>
      <c r="J597" s="139"/>
      <c r="K597" s="141" t="s">
        <v>411</v>
      </c>
      <c r="L597" s="140"/>
      <c r="M597" s="289"/>
      <c r="N597" s="32"/>
      <c r="O597" s="32"/>
    </row>
    <row r="598" ht="15.75" customHeight="1">
      <c r="A598" s="32"/>
      <c r="B598" s="135"/>
      <c r="C598" s="136"/>
      <c r="D598" s="137"/>
      <c r="E598" s="137"/>
      <c r="F598" s="211" t="s">
        <v>20</v>
      </c>
      <c r="G598" s="139"/>
      <c r="H598" s="139">
        <v>2.0</v>
      </c>
      <c r="I598" s="324" t="s">
        <v>452</v>
      </c>
      <c r="J598" s="139"/>
      <c r="K598" s="141" t="s">
        <v>453</v>
      </c>
      <c r="L598" s="140"/>
      <c r="M598" s="289"/>
      <c r="N598" s="32"/>
      <c r="O598" s="32"/>
    </row>
    <row r="599" ht="15.75" customHeight="1">
      <c r="A599" s="32"/>
      <c r="B599" s="135"/>
      <c r="C599" s="136"/>
      <c r="D599" s="137"/>
      <c r="E599" s="137"/>
      <c r="F599" s="211" t="s">
        <v>20</v>
      </c>
      <c r="G599" s="139"/>
      <c r="H599" s="139">
        <v>3.0</v>
      </c>
      <c r="I599" s="324" t="s">
        <v>449</v>
      </c>
      <c r="J599" s="139"/>
      <c r="K599" s="141" t="s">
        <v>427</v>
      </c>
      <c r="L599" s="140"/>
      <c r="M599" s="289"/>
      <c r="N599" s="32"/>
      <c r="O599" s="32"/>
    </row>
    <row r="600" ht="15.75" customHeight="1">
      <c r="A600" s="32"/>
      <c r="B600" s="160"/>
      <c r="C600" s="161"/>
      <c r="D600" s="162"/>
      <c r="E600" s="162"/>
      <c r="F600" s="163" t="s">
        <v>20</v>
      </c>
      <c r="G600" s="164"/>
      <c r="H600" s="164">
        <v>4.0</v>
      </c>
      <c r="I600" s="327" t="s">
        <v>440</v>
      </c>
      <c r="J600" s="164"/>
      <c r="K600" s="166" t="s">
        <v>441</v>
      </c>
      <c r="L600" s="165"/>
      <c r="M600" s="328"/>
      <c r="N600" s="32"/>
      <c r="O600" s="32"/>
    </row>
    <row r="601" ht="15.75" customHeight="1">
      <c r="A601" s="32"/>
      <c r="B601" s="245" t="s">
        <v>610</v>
      </c>
      <c r="C601" s="246" t="s">
        <v>101</v>
      </c>
      <c r="D601" s="247"/>
      <c r="E601" s="247"/>
      <c r="F601" s="246" t="s">
        <v>21</v>
      </c>
      <c r="G601" s="249" t="s">
        <v>611</v>
      </c>
      <c r="H601" s="274" t="s">
        <v>103</v>
      </c>
      <c r="I601" s="261" t="s">
        <v>304</v>
      </c>
      <c r="J601" s="179"/>
      <c r="K601" s="168"/>
      <c r="L601" s="292"/>
      <c r="M601" s="227"/>
      <c r="N601" s="32"/>
      <c r="O601" s="32"/>
    </row>
    <row r="602" ht="15.75" customHeight="1">
      <c r="A602" s="32"/>
      <c r="B602" s="231"/>
      <c r="C602" s="232"/>
      <c r="D602" s="233"/>
      <c r="E602" s="233"/>
      <c r="F602" s="209" t="s">
        <v>20</v>
      </c>
      <c r="G602" s="262"/>
      <c r="H602" s="251">
        <v>1.0</v>
      </c>
      <c r="I602" s="294" t="s">
        <v>612</v>
      </c>
      <c r="J602" s="274"/>
      <c r="K602" s="275" t="s">
        <v>613</v>
      </c>
      <c r="L602" s="296"/>
      <c r="M602" s="214"/>
      <c r="N602" s="32"/>
      <c r="O602" s="32"/>
    </row>
    <row r="603" ht="15.75" customHeight="1">
      <c r="A603" s="32"/>
      <c r="B603" s="215"/>
      <c r="C603" s="216"/>
      <c r="D603" s="217"/>
      <c r="E603" s="217"/>
      <c r="F603" s="218" t="s">
        <v>21</v>
      </c>
      <c r="G603" s="298"/>
      <c r="H603" s="222">
        <v>2.0</v>
      </c>
      <c r="I603" s="279" t="s">
        <v>307</v>
      </c>
      <c r="J603" s="222"/>
      <c r="K603" s="172" t="s">
        <v>614</v>
      </c>
      <c r="L603" s="299" t="s">
        <v>309</v>
      </c>
      <c r="M603" s="223"/>
      <c r="N603" s="32"/>
      <c r="O603" s="32"/>
    </row>
    <row r="604" ht="15.75" customHeight="1">
      <c r="A604" s="32"/>
      <c r="B604" s="286" t="s">
        <v>615</v>
      </c>
      <c r="C604" s="253" t="s">
        <v>101</v>
      </c>
      <c r="D604" s="254"/>
      <c r="E604" s="254"/>
      <c r="F604" s="255" t="s">
        <v>20</v>
      </c>
      <c r="G604" s="254" t="s">
        <v>616</v>
      </c>
      <c r="H604" s="256" t="s">
        <v>103</v>
      </c>
      <c r="I604" s="261" t="s">
        <v>617</v>
      </c>
      <c r="J604" s="179"/>
      <c r="K604" s="168"/>
      <c r="L604" s="288"/>
      <c r="M604" s="257"/>
      <c r="N604" s="32"/>
      <c r="O604" s="32"/>
    </row>
    <row r="605" ht="15.75" customHeight="1">
      <c r="A605" s="32"/>
      <c r="B605" s="300"/>
      <c r="C605" s="301"/>
      <c r="D605" s="302"/>
      <c r="E605" s="302"/>
      <c r="F605" s="303" t="s">
        <v>20</v>
      </c>
      <c r="G605" s="302"/>
      <c r="H605" s="304">
        <v>1.0</v>
      </c>
      <c r="I605" s="294" t="s">
        <v>612</v>
      </c>
      <c r="J605" s="274"/>
      <c r="K605" s="275" t="s">
        <v>613</v>
      </c>
      <c r="L605" s="305"/>
      <c r="M605" s="306"/>
      <c r="N605" s="32"/>
      <c r="O605" s="32"/>
    </row>
    <row r="606" ht="15.75" customHeight="1">
      <c r="A606" s="32"/>
      <c r="B606" s="143"/>
      <c r="C606" s="144"/>
      <c r="D606" s="145"/>
      <c r="E606" s="145"/>
      <c r="F606" s="146" t="s">
        <v>20</v>
      </c>
      <c r="G606" s="145"/>
      <c r="H606" s="147">
        <v>2.0</v>
      </c>
      <c r="I606" s="148" t="s">
        <v>313</v>
      </c>
      <c r="J606" s="147"/>
      <c r="K606" s="149" t="s">
        <v>314</v>
      </c>
      <c r="L606" s="148"/>
      <c r="M606" s="259"/>
      <c r="N606" s="32"/>
      <c r="O606" s="32"/>
    </row>
    <row r="607" ht="15.75" customHeight="1">
      <c r="A607" s="32"/>
      <c r="B607" s="174" t="s">
        <v>618</v>
      </c>
      <c r="C607" s="175" t="s">
        <v>101</v>
      </c>
      <c r="D607" s="176"/>
      <c r="E607" s="176"/>
      <c r="F607" s="177" t="s">
        <v>20</v>
      </c>
      <c r="G607" s="178" t="s">
        <v>619</v>
      </c>
      <c r="H607" s="179" t="s">
        <v>103</v>
      </c>
      <c r="I607" s="261" t="s">
        <v>617</v>
      </c>
      <c r="J607" s="179"/>
      <c r="K607" s="168"/>
      <c r="L607" s="243"/>
      <c r="M607" s="244"/>
      <c r="N607" s="32"/>
      <c r="O607" s="32"/>
    </row>
    <row r="608" ht="15.75" customHeight="1">
      <c r="A608" s="32"/>
      <c r="B608" s="208"/>
      <c r="C608" s="209"/>
      <c r="D608" s="210"/>
      <c r="E608" s="210"/>
      <c r="F608" s="209" t="s">
        <v>20</v>
      </c>
      <c r="G608" s="262"/>
      <c r="H608" s="251">
        <v>1.0</v>
      </c>
      <c r="I608" s="250" t="s">
        <v>317</v>
      </c>
      <c r="J608" s="251"/>
      <c r="K608" s="170" t="s">
        <v>620</v>
      </c>
      <c r="L608" s="296"/>
      <c r="M608" s="214"/>
      <c r="N608" s="32"/>
      <c r="O608" s="32"/>
    </row>
    <row r="609" ht="15.75" customHeight="1">
      <c r="A609" s="32"/>
      <c r="B609" s="208"/>
      <c r="C609" s="209"/>
      <c r="D609" s="210"/>
      <c r="E609" s="210"/>
      <c r="F609" s="209" t="s">
        <v>20</v>
      </c>
      <c r="G609" s="262"/>
      <c r="H609" s="251">
        <v>2.0</v>
      </c>
      <c r="I609" s="250" t="s">
        <v>319</v>
      </c>
      <c r="J609" s="251"/>
      <c r="K609" s="170" t="s">
        <v>621</v>
      </c>
      <c r="L609" s="296"/>
      <c r="M609" s="214"/>
      <c r="N609" s="32"/>
      <c r="O609" s="32"/>
    </row>
    <row r="610" ht="15.75" customHeight="1">
      <c r="A610" s="32"/>
      <c r="B610" s="208"/>
      <c r="C610" s="209"/>
      <c r="D610" s="210"/>
      <c r="E610" s="210"/>
      <c r="F610" s="209" t="s">
        <v>20</v>
      </c>
      <c r="G610" s="262"/>
      <c r="H610" s="251">
        <v>3.0</v>
      </c>
      <c r="I610" s="250" t="s">
        <v>321</v>
      </c>
      <c r="J610" s="251"/>
      <c r="K610" s="170" t="s">
        <v>622</v>
      </c>
      <c r="L610" s="296"/>
      <c r="M610" s="214"/>
      <c r="N610" s="32"/>
      <c r="O610" s="32"/>
    </row>
    <row r="611" ht="15.75" customHeight="1">
      <c r="A611" s="32"/>
      <c r="B611" s="231"/>
      <c r="C611" s="232"/>
      <c r="D611" s="233"/>
      <c r="E611" s="233"/>
      <c r="F611" s="209" t="s">
        <v>20</v>
      </c>
      <c r="G611" s="262"/>
      <c r="H611" s="251">
        <v>4.0</v>
      </c>
      <c r="I611" s="250" t="s">
        <v>323</v>
      </c>
      <c r="J611" s="236"/>
      <c r="K611" s="170" t="s">
        <v>324</v>
      </c>
      <c r="L611" s="296"/>
      <c r="M611" s="214"/>
      <c r="N611" s="32"/>
      <c r="O611" s="32"/>
    </row>
    <row r="612" ht="15.75" customHeight="1">
      <c r="A612" s="32"/>
      <c r="B612" s="174" t="s">
        <v>623</v>
      </c>
      <c r="C612" s="175" t="s">
        <v>101</v>
      </c>
      <c r="D612" s="176"/>
      <c r="E612" s="176"/>
      <c r="F612" s="177" t="s">
        <v>20</v>
      </c>
      <c r="G612" s="178" t="s">
        <v>624</v>
      </c>
      <c r="H612" s="179" t="s">
        <v>103</v>
      </c>
      <c r="I612" s="261" t="s">
        <v>625</v>
      </c>
      <c r="J612" s="179"/>
      <c r="K612" s="168"/>
      <c r="L612" s="243"/>
      <c r="M612" s="244"/>
      <c r="N612" s="32"/>
      <c r="O612" s="32"/>
    </row>
    <row r="613" ht="15.75" customHeight="1">
      <c r="A613" s="32"/>
      <c r="B613" s="152"/>
      <c r="C613" s="153"/>
      <c r="D613" s="154"/>
      <c r="E613" s="154"/>
      <c r="F613" s="155" t="s">
        <v>20</v>
      </c>
      <c r="G613" s="154"/>
      <c r="H613" s="156">
        <v>1.0</v>
      </c>
      <c r="I613" s="157" t="s">
        <v>328</v>
      </c>
      <c r="J613" s="156"/>
      <c r="K613" s="158" t="s">
        <v>329</v>
      </c>
      <c r="L613" s="307"/>
      <c r="M613" s="308"/>
      <c r="N613" s="32"/>
      <c r="O613" s="32"/>
    </row>
    <row r="614" ht="15.75" customHeight="1">
      <c r="A614" s="32"/>
      <c r="B614" s="265"/>
      <c r="C614" s="266"/>
      <c r="D614" s="267"/>
      <c r="E614" s="267"/>
      <c r="F614" s="155" t="s">
        <v>20</v>
      </c>
      <c r="G614" s="267"/>
      <c r="H614" s="269">
        <v>2.0</v>
      </c>
      <c r="I614" s="250" t="s">
        <v>317</v>
      </c>
      <c r="J614" s="251"/>
      <c r="K614" s="170" t="s">
        <v>330</v>
      </c>
      <c r="L614" s="309"/>
      <c r="M614" s="272"/>
      <c r="N614" s="32"/>
      <c r="O614" s="32"/>
    </row>
    <row r="615" ht="15.75" customHeight="1">
      <c r="A615" s="32"/>
      <c r="B615" s="265"/>
      <c r="C615" s="266"/>
      <c r="D615" s="267"/>
      <c r="E615" s="267"/>
      <c r="F615" s="155" t="s">
        <v>20</v>
      </c>
      <c r="G615" s="267"/>
      <c r="H615" s="269">
        <v>3.0</v>
      </c>
      <c r="I615" s="250" t="s">
        <v>319</v>
      </c>
      <c r="J615" s="251"/>
      <c r="K615" s="170" t="s">
        <v>331</v>
      </c>
      <c r="L615" s="309"/>
      <c r="M615" s="272"/>
      <c r="N615" s="32"/>
      <c r="O615" s="32"/>
    </row>
    <row r="616" ht="15.75" customHeight="1">
      <c r="A616" s="32"/>
      <c r="B616" s="265"/>
      <c r="C616" s="266"/>
      <c r="D616" s="267"/>
      <c r="E616" s="267"/>
      <c r="F616" s="155" t="s">
        <v>20</v>
      </c>
      <c r="G616" s="267"/>
      <c r="H616" s="269">
        <v>4.0</v>
      </c>
      <c r="I616" s="250" t="s">
        <v>321</v>
      </c>
      <c r="J616" s="251"/>
      <c r="K616" s="170" t="s">
        <v>332</v>
      </c>
      <c r="L616" s="309"/>
      <c r="M616" s="272"/>
      <c r="N616" s="32"/>
      <c r="O616" s="32"/>
    </row>
    <row r="617" ht="15.75" customHeight="1">
      <c r="A617" s="32"/>
      <c r="B617" s="310"/>
      <c r="C617" s="311"/>
      <c r="D617" s="312"/>
      <c r="E617" s="312"/>
      <c r="F617" s="313" t="s">
        <v>20</v>
      </c>
      <c r="G617" s="312"/>
      <c r="H617" s="314">
        <v>5.0</v>
      </c>
      <c r="I617" s="250" t="s">
        <v>323</v>
      </c>
      <c r="J617" s="236"/>
      <c r="K617" s="238" t="s">
        <v>333</v>
      </c>
      <c r="L617" s="315"/>
      <c r="M617" s="316"/>
      <c r="N617" s="32"/>
      <c r="O617" s="32"/>
    </row>
    <row r="618" ht="15.75" customHeight="1">
      <c r="A618" s="32"/>
      <c r="B618" s="174" t="s">
        <v>626</v>
      </c>
      <c r="C618" s="175" t="s">
        <v>101</v>
      </c>
      <c r="D618" s="176"/>
      <c r="E618" s="176"/>
      <c r="F618" s="177" t="s">
        <v>20</v>
      </c>
      <c r="G618" s="178" t="s">
        <v>627</v>
      </c>
      <c r="H618" s="179" t="s">
        <v>103</v>
      </c>
      <c r="I618" s="261" t="s">
        <v>625</v>
      </c>
      <c r="J618" s="179"/>
      <c r="K618" s="168"/>
      <c r="L618" s="243"/>
      <c r="M618" s="244"/>
      <c r="N618" s="32"/>
      <c r="O618" s="32"/>
    </row>
    <row r="619" ht="15.75" customHeight="1">
      <c r="A619" s="32"/>
      <c r="B619" s="152"/>
      <c r="C619" s="153"/>
      <c r="D619" s="154"/>
      <c r="E619" s="154"/>
      <c r="F619" s="155" t="s">
        <v>20</v>
      </c>
      <c r="G619" s="154"/>
      <c r="H619" s="156">
        <v>1.0</v>
      </c>
      <c r="I619" s="157" t="s">
        <v>328</v>
      </c>
      <c r="J619" s="156"/>
      <c r="K619" s="158" t="s">
        <v>329</v>
      </c>
      <c r="L619" s="307"/>
      <c r="M619" s="308"/>
      <c r="N619" s="32"/>
      <c r="O619" s="32"/>
    </row>
    <row r="620" ht="15.75" customHeight="1">
      <c r="A620" s="32"/>
      <c r="B620" s="265"/>
      <c r="C620" s="266"/>
      <c r="D620" s="267"/>
      <c r="E620" s="267"/>
      <c r="F620" s="268" t="s">
        <v>20</v>
      </c>
      <c r="G620" s="267"/>
      <c r="H620" s="269">
        <v>2.0</v>
      </c>
      <c r="I620" s="250" t="s">
        <v>336</v>
      </c>
      <c r="J620" s="251"/>
      <c r="K620" s="277" t="s">
        <v>199</v>
      </c>
      <c r="L620" s="309"/>
      <c r="M620" s="272"/>
      <c r="N620" s="32"/>
      <c r="O620" s="32"/>
    </row>
    <row r="621" ht="15.75" customHeight="1">
      <c r="A621" s="32"/>
      <c r="B621" s="199"/>
      <c r="C621" s="200"/>
      <c r="D621" s="201"/>
      <c r="E621" s="201"/>
      <c r="F621" s="202" t="s">
        <v>20</v>
      </c>
      <c r="G621" s="201"/>
      <c r="H621" s="203">
        <v>3.0</v>
      </c>
      <c r="I621" s="279" t="s">
        <v>200</v>
      </c>
      <c r="J621" s="222"/>
      <c r="K621" s="172" t="s">
        <v>337</v>
      </c>
      <c r="L621" s="317"/>
      <c r="M621" s="206"/>
      <c r="N621" s="32"/>
      <c r="O621" s="32"/>
    </row>
    <row r="622" ht="15.75" customHeight="1">
      <c r="A622" s="32"/>
      <c r="B622" s="174" t="s">
        <v>628</v>
      </c>
      <c r="C622" s="175" t="s">
        <v>101</v>
      </c>
      <c r="D622" s="176"/>
      <c r="E622" s="176"/>
      <c r="F622" s="177" t="s">
        <v>21</v>
      </c>
      <c r="G622" s="178" t="s">
        <v>629</v>
      </c>
      <c r="H622" s="179" t="s">
        <v>103</v>
      </c>
      <c r="I622" s="261" t="s">
        <v>625</v>
      </c>
      <c r="J622" s="179"/>
      <c r="K622" s="168"/>
      <c r="L622" s="243"/>
      <c r="M622" s="244"/>
      <c r="N622" s="32"/>
      <c r="O622" s="32"/>
    </row>
    <row r="623" ht="15.75" customHeight="1">
      <c r="A623" s="32"/>
      <c r="B623" s="245"/>
      <c r="C623" s="246"/>
      <c r="D623" s="247"/>
      <c r="E623" s="247"/>
      <c r="F623" s="246" t="s">
        <v>20</v>
      </c>
      <c r="G623" s="249"/>
      <c r="H623" s="274">
        <v>1.0</v>
      </c>
      <c r="I623" s="157" t="s">
        <v>328</v>
      </c>
      <c r="J623" s="156"/>
      <c r="K623" s="158" t="s">
        <v>329</v>
      </c>
      <c r="L623" s="292"/>
      <c r="M623" s="227"/>
      <c r="N623" s="32"/>
      <c r="O623" s="32"/>
    </row>
    <row r="624" ht="15.75" customHeight="1">
      <c r="A624" s="32"/>
      <c r="B624" s="245"/>
      <c r="C624" s="246"/>
      <c r="D624" s="247"/>
      <c r="E624" s="247"/>
      <c r="F624" s="246" t="s">
        <v>20</v>
      </c>
      <c r="G624" s="249"/>
      <c r="H624" s="274">
        <v>2.0</v>
      </c>
      <c r="I624" s="254" t="s">
        <v>340</v>
      </c>
      <c r="J624" s="256">
        <v>1000000.0</v>
      </c>
      <c r="K624" s="287" t="s">
        <v>231</v>
      </c>
      <c r="L624" s="292"/>
      <c r="M624" s="227"/>
      <c r="N624" s="32"/>
      <c r="O624" s="32"/>
    </row>
    <row r="625" ht="15.75" customHeight="1">
      <c r="A625" s="32"/>
      <c r="B625" s="245"/>
      <c r="C625" s="246"/>
      <c r="D625" s="247"/>
      <c r="E625" s="247"/>
      <c r="F625" s="246" t="s">
        <v>20</v>
      </c>
      <c r="G625" s="249"/>
      <c r="H625" s="274">
        <v>3.0</v>
      </c>
      <c r="I625" s="254" t="s">
        <v>341</v>
      </c>
      <c r="J625" s="256">
        <v>0.0</v>
      </c>
      <c r="K625" s="287" t="s">
        <v>231</v>
      </c>
      <c r="L625" s="292"/>
      <c r="M625" s="227"/>
      <c r="N625" s="32"/>
      <c r="O625" s="32"/>
    </row>
    <row r="626" ht="15.75" customHeight="1">
      <c r="A626" s="32"/>
      <c r="B626" s="245"/>
      <c r="C626" s="246"/>
      <c r="D626" s="247"/>
      <c r="E626" s="247"/>
      <c r="F626" s="246" t="s">
        <v>21</v>
      </c>
      <c r="G626" s="249"/>
      <c r="H626" s="274">
        <v>4.0</v>
      </c>
      <c r="I626" s="254" t="s">
        <v>342</v>
      </c>
      <c r="J626" s="256">
        <v>-100000.0</v>
      </c>
      <c r="K626" s="287" t="s">
        <v>343</v>
      </c>
      <c r="L626" s="292"/>
      <c r="M626" s="227"/>
      <c r="N626" s="32"/>
      <c r="O626" s="32"/>
    </row>
    <row r="627" ht="15.75" customHeight="1">
      <c r="A627" s="32"/>
      <c r="B627" s="245"/>
      <c r="C627" s="246"/>
      <c r="D627" s="247"/>
      <c r="E627" s="247"/>
      <c r="F627" s="246" t="s">
        <v>21</v>
      </c>
      <c r="G627" s="249"/>
      <c r="H627" s="274">
        <v>5.0</v>
      </c>
      <c r="I627" s="254" t="s">
        <v>344</v>
      </c>
      <c r="J627" s="256" t="s">
        <v>236</v>
      </c>
      <c r="K627" s="287" t="s">
        <v>343</v>
      </c>
      <c r="L627" s="292"/>
      <c r="M627" s="227"/>
      <c r="N627" s="32"/>
      <c r="O627" s="32"/>
    </row>
    <row r="628" ht="15.75" customHeight="1">
      <c r="A628" s="32"/>
      <c r="B628" s="208"/>
      <c r="C628" s="209"/>
      <c r="D628" s="210"/>
      <c r="E628" s="210"/>
      <c r="F628" s="246" t="s">
        <v>21</v>
      </c>
      <c r="G628" s="262"/>
      <c r="H628" s="251">
        <v>6.0</v>
      </c>
      <c r="I628" s="140" t="s">
        <v>345</v>
      </c>
      <c r="J628" s="139" t="s">
        <v>238</v>
      </c>
      <c r="K628" s="287" t="s">
        <v>343</v>
      </c>
      <c r="L628" s="296"/>
      <c r="M628" s="214"/>
      <c r="N628" s="32"/>
      <c r="O628" s="32"/>
    </row>
    <row r="629" ht="15.75" customHeight="1">
      <c r="A629" s="32"/>
      <c r="B629" s="231"/>
      <c r="C629" s="232"/>
      <c r="D629" s="233"/>
      <c r="E629" s="233"/>
      <c r="F629" s="246" t="s">
        <v>21</v>
      </c>
      <c r="G629" s="235"/>
      <c r="H629" s="236">
        <v>7.0</v>
      </c>
      <c r="I629" s="148" t="s">
        <v>346</v>
      </c>
      <c r="J629" s="147" t="s">
        <v>240</v>
      </c>
      <c r="K629" s="287" t="s">
        <v>343</v>
      </c>
      <c r="L629" s="297"/>
      <c r="M629" s="239"/>
      <c r="N629" s="32"/>
      <c r="O629" s="32"/>
    </row>
    <row r="630" ht="15.75" customHeight="1">
      <c r="A630" s="32"/>
      <c r="B630" s="174" t="s">
        <v>630</v>
      </c>
      <c r="C630" s="175" t="s">
        <v>101</v>
      </c>
      <c r="D630" s="176"/>
      <c r="E630" s="176"/>
      <c r="F630" s="177" t="s">
        <v>21</v>
      </c>
      <c r="G630" s="178" t="s">
        <v>348</v>
      </c>
      <c r="H630" s="179" t="s">
        <v>103</v>
      </c>
      <c r="I630" s="261" t="s">
        <v>625</v>
      </c>
      <c r="J630" s="179"/>
      <c r="K630" s="168"/>
      <c r="L630" s="243"/>
      <c r="M630" s="244"/>
      <c r="N630" s="32"/>
      <c r="O630" s="32"/>
    </row>
    <row r="631" ht="15.75" customHeight="1">
      <c r="A631" s="32"/>
      <c r="B631" s="208"/>
      <c r="C631" s="209"/>
      <c r="D631" s="210"/>
      <c r="E631" s="210"/>
      <c r="F631" s="211" t="s">
        <v>20</v>
      </c>
      <c r="G631" s="262"/>
      <c r="H631" s="251">
        <v>1.0</v>
      </c>
      <c r="I631" s="157" t="s">
        <v>328</v>
      </c>
      <c r="J631" s="156"/>
      <c r="K631" s="158" t="s">
        <v>329</v>
      </c>
      <c r="L631" s="318"/>
      <c r="M631" s="278"/>
      <c r="N631" s="32"/>
      <c r="O631" s="32"/>
    </row>
    <row r="632" ht="15.75" customHeight="1">
      <c r="A632" s="32"/>
      <c r="B632" s="208"/>
      <c r="C632" s="209"/>
      <c r="D632" s="210"/>
      <c r="E632" s="210"/>
      <c r="F632" s="211" t="s">
        <v>20</v>
      </c>
      <c r="G632" s="262"/>
      <c r="H632" s="251">
        <v>2.0</v>
      </c>
      <c r="I632" s="280" t="s">
        <v>349</v>
      </c>
      <c r="J632" s="251"/>
      <c r="K632" s="277" t="s">
        <v>280</v>
      </c>
      <c r="L632" s="296"/>
      <c r="M632" s="214"/>
      <c r="N632" s="32"/>
      <c r="O632" s="32"/>
    </row>
    <row r="633" ht="15.75" customHeight="1">
      <c r="A633" s="32"/>
      <c r="B633" s="231"/>
      <c r="C633" s="232"/>
      <c r="D633" s="233"/>
      <c r="E633" s="233"/>
      <c r="F633" s="211" t="s">
        <v>20</v>
      </c>
      <c r="G633" s="235"/>
      <c r="H633" s="236">
        <v>3.0</v>
      </c>
      <c r="I633" s="280" t="s">
        <v>350</v>
      </c>
      <c r="J633" s="236"/>
      <c r="K633" s="277" t="s">
        <v>282</v>
      </c>
      <c r="L633" s="297"/>
      <c r="M633" s="239"/>
      <c r="N633" s="32"/>
      <c r="O633" s="32"/>
    </row>
    <row r="634" ht="15.75" customHeight="1">
      <c r="A634" s="32"/>
      <c r="B634" s="215"/>
      <c r="C634" s="216"/>
      <c r="D634" s="217"/>
      <c r="E634" s="217"/>
      <c r="F634" s="218" t="s">
        <v>21</v>
      </c>
      <c r="G634" s="219"/>
      <c r="H634" s="222">
        <v>4.0</v>
      </c>
      <c r="I634" s="279" t="s">
        <v>351</v>
      </c>
      <c r="J634" s="222"/>
      <c r="K634" s="283" t="s">
        <v>285</v>
      </c>
      <c r="L634" s="299" t="s">
        <v>352</v>
      </c>
      <c r="M634" s="223"/>
      <c r="N634" s="32"/>
      <c r="O634" s="32"/>
    </row>
    <row r="635" ht="15.75" customHeight="1">
      <c r="A635" s="32"/>
      <c r="B635" s="174" t="s">
        <v>631</v>
      </c>
      <c r="C635" s="175" t="s">
        <v>101</v>
      </c>
      <c r="D635" s="176"/>
      <c r="E635" s="176"/>
      <c r="F635" s="177" t="s">
        <v>20</v>
      </c>
      <c r="G635" s="178" t="s">
        <v>632</v>
      </c>
      <c r="H635" s="179" t="s">
        <v>103</v>
      </c>
      <c r="I635" s="261" t="s">
        <v>625</v>
      </c>
      <c r="J635" s="179"/>
      <c r="K635" s="168"/>
      <c r="L635" s="243"/>
      <c r="M635" s="244"/>
      <c r="N635" s="32"/>
      <c r="O635" s="32"/>
    </row>
    <row r="636" ht="15.75" customHeight="1">
      <c r="A636" s="32"/>
      <c r="B636" s="152"/>
      <c r="C636" s="153"/>
      <c r="D636" s="154"/>
      <c r="E636" s="154"/>
      <c r="F636" s="155" t="s">
        <v>20</v>
      </c>
      <c r="G636" s="154"/>
      <c r="H636" s="156">
        <v>1.0</v>
      </c>
      <c r="I636" s="157" t="s">
        <v>328</v>
      </c>
      <c r="J636" s="156"/>
      <c r="K636" s="158" t="s">
        <v>329</v>
      </c>
      <c r="L636" s="307"/>
      <c r="M636" s="308"/>
      <c r="N636" s="32"/>
      <c r="O636" s="32"/>
    </row>
    <row r="637" ht="15.75" customHeight="1">
      <c r="A637" s="32"/>
      <c r="B637" s="265"/>
      <c r="C637" s="266"/>
      <c r="D637" s="267"/>
      <c r="E637" s="267"/>
      <c r="F637" s="268" t="s">
        <v>20</v>
      </c>
      <c r="G637" s="267"/>
      <c r="H637" s="269">
        <v>2.0</v>
      </c>
      <c r="I637" s="250" t="s">
        <v>355</v>
      </c>
      <c r="J637" s="251"/>
      <c r="K637" s="277" t="s">
        <v>199</v>
      </c>
      <c r="L637" s="309"/>
      <c r="M637" s="272"/>
      <c r="N637" s="32"/>
      <c r="O637" s="32"/>
    </row>
    <row r="638" ht="15.75" customHeight="1">
      <c r="A638" s="32"/>
      <c r="B638" s="199"/>
      <c r="C638" s="200"/>
      <c r="D638" s="201"/>
      <c r="E638" s="201"/>
      <c r="F638" s="202" t="s">
        <v>20</v>
      </c>
      <c r="G638" s="201"/>
      <c r="H638" s="203">
        <v>3.0</v>
      </c>
      <c r="I638" s="279" t="s">
        <v>200</v>
      </c>
      <c r="J638" s="222"/>
      <c r="K638" s="172" t="s">
        <v>356</v>
      </c>
      <c r="L638" s="317"/>
      <c r="M638" s="206"/>
      <c r="N638" s="32"/>
      <c r="O638" s="32"/>
    </row>
    <row r="639" ht="15.75" customHeight="1">
      <c r="A639" s="32"/>
      <c r="B639" s="174" t="s">
        <v>633</v>
      </c>
      <c r="C639" s="175" t="s">
        <v>101</v>
      </c>
      <c r="D639" s="176"/>
      <c r="E639" s="176"/>
      <c r="F639" s="177" t="s">
        <v>21</v>
      </c>
      <c r="G639" s="178" t="s">
        <v>634</v>
      </c>
      <c r="H639" s="179" t="s">
        <v>103</v>
      </c>
      <c r="I639" s="261" t="s">
        <v>625</v>
      </c>
      <c r="J639" s="179"/>
      <c r="K639" s="168"/>
      <c r="L639" s="243"/>
      <c r="M639" s="244"/>
      <c r="N639" s="32"/>
      <c r="O639" s="32"/>
    </row>
    <row r="640" ht="15.75" customHeight="1">
      <c r="A640" s="32"/>
      <c r="B640" s="245"/>
      <c r="C640" s="246"/>
      <c r="D640" s="247"/>
      <c r="E640" s="247"/>
      <c r="F640" s="246" t="s">
        <v>20</v>
      </c>
      <c r="G640" s="249"/>
      <c r="H640" s="274">
        <v>1.0</v>
      </c>
      <c r="I640" s="157" t="s">
        <v>328</v>
      </c>
      <c r="J640" s="156"/>
      <c r="K640" s="158" t="s">
        <v>329</v>
      </c>
      <c r="L640" s="292"/>
      <c r="M640" s="227"/>
      <c r="N640" s="32"/>
      <c r="O640" s="32"/>
    </row>
    <row r="641" ht="15.75" customHeight="1">
      <c r="A641" s="32"/>
      <c r="B641" s="245"/>
      <c r="C641" s="246"/>
      <c r="D641" s="247"/>
      <c r="E641" s="247"/>
      <c r="F641" s="246" t="s">
        <v>20</v>
      </c>
      <c r="G641" s="249"/>
      <c r="H641" s="274">
        <v>2.0</v>
      </c>
      <c r="I641" s="254" t="s">
        <v>359</v>
      </c>
      <c r="J641" s="256">
        <v>1000000.0</v>
      </c>
      <c r="K641" s="287" t="s">
        <v>231</v>
      </c>
      <c r="L641" s="292"/>
      <c r="M641" s="227"/>
      <c r="N641" s="32"/>
      <c r="O641" s="32"/>
    </row>
    <row r="642" ht="15.75" customHeight="1">
      <c r="A642" s="32"/>
      <c r="B642" s="245"/>
      <c r="C642" s="246"/>
      <c r="D642" s="247"/>
      <c r="E642" s="247"/>
      <c r="F642" s="246" t="s">
        <v>21</v>
      </c>
      <c r="G642" s="249"/>
      <c r="H642" s="274">
        <v>3.0</v>
      </c>
      <c r="I642" s="254" t="s">
        <v>360</v>
      </c>
      <c r="J642" s="256">
        <v>0.0</v>
      </c>
      <c r="K642" s="287" t="s">
        <v>231</v>
      </c>
      <c r="L642" s="292"/>
      <c r="M642" s="227"/>
      <c r="N642" s="32"/>
      <c r="O642" s="32"/>
    </row>
    <row r="643" ht="15.75" customHeight="1">
      <c r="A643" s="32"/>
      <c r="B643" s="245"/>
      <c r="C643" s="246"/>
      <c r="D643" s="247"/>
      <c r="E643" s="247"/>
      <c r="F643" s="246" t="s">
        <v>21</v>
      </c>
      <c r="G643" s="249"/>
      <c r="H643" s="274">
        <v>4.0</v>
      </c>
      <c r="I643" s="254" t="s">
        <v>361</v>
      </c>
      <c r="J643" s="256">
        <v>-100000.0</v>
      </c>
      <c r="K643" s="287" t="s">
        <v>362</v>
      </c>
      <c r="L643" s="292"/>
      <c r="M643" s="227"/>
      <c r="N643" s="32"/>
      <c r="O643" s="32"/>
    </row>
    <row r="644" ht="15.75" customHeight="1">
      <c r="A644" s="32"/>
      <c r="B644" s="245"/>
      <c r="C644" s="246"/>
      <c r="D644" s="247"/>
      <c r="E644" s="247"/>
      <c r="F644" s="246" t="s">
        <v>21</v>
      </c>
      <c r="G644" s="249"/>
      <c r="H644" s="274">
        <v>5.0</v>
      </c>
      <c r="I644" s="254" t="s">
        <v>363</v>
      </c>
      <c r="J644" s="256" t="s">
        <v>236</v>
      </c>
      <c r="K644" s="287" t="s">
        <v>362</v>
      </c>
      <c r="L644" s="292"/>
      <c r="M644" s="227"/>
      <c r="N644" s="32"/>
      <c r="O644" s="32"/>
    </row>
    <row r="645" ht="15.75" customHeight="1">
      <c r="A645" s="32"/>
      <c r="B645" s="208"/>
      <c r="C645" s="209"/>
      <c r="D645" s="210"/>
      <c r="E645" s="210"/>
      <c r="F645" s="246" t="s">
        <v>21</v>
      </c>
      <c r="G645" s="262"/>
      <c r="H645" s="274">
        <v>6.0</v>
      </c>
      <c r="I645" s="140" t="s">
        <v>364</v>
      </c>
      <c r="J645" s="139" t="s">
        <v>238</v>
      </c>
      <c r="K645" s="287" t="s">
        <v>362</v>
      </c>
      <c r="L645" s="296"/>
      <c r="M645" s="214"/>
      <c r="N645" s="32"/>
      <c r="O645" s="32"/>
    </row>
    <row r="646" ht="15.75" customHeight="1">
      <c r="A646" s="32"/>
      <c r="B646" s="231"/>
      <c r="C646" s="232"/>
      <c r="D646" s="233"/>
      <c r="E646" s="233"/>
      <c r="F646" s="246" t="s">
        <v>21</v>
      </c>
      <c r="G646" s="235"/>
      <c r="H646" s="236">
        <v>7.0</v>
      </c>
      <c r="I646" s="148" t="s">
        <v>365</v>
      </c>
      <c r="J646" s="147" t="s">
        <v>240</v>
      </c>
      <c r="K646" s="287" t="s">
        <v>362</v>
      </c>
      <c r="L646" s="297"/>
      <c r="M646" s="239"/>
      <c r="N646" s="32"/>
      <c r="O646" s="32"/>
    </row>
    <row r="647" ht="15.75" customHeight="1">
      <c r="A647" s="32"/>
      <c r="B647" s="174" t="s">
        <v>635</v>
      </c>
      <c r="C647" s="175" t="s">
        <v>101</v>
      </c>
      <c r="D647" s="176"/>
      <c r="E647" s="176"/>
      <c r="F647" s="177" t="s">
        <v>21</v>
      </c>
      <c r="G647" s="178" t="s">
        <v>367</v>
      </c>
      <c r="H647" s="179" t="s">
        <v>103</v>
      </c>
      <c r="I647" s="261" t="s">
        <v>625</v>
      </c>
      <c r="J647" s="179"/>
      <c r="K647" s="168"/>
      <c r="L647" s="243"/>
      <c r="M647" s="244"/>
      <c r="N647" s="32"/>
      <c r="O647" s="32"/>
    </row>
    <row r="648" ht="15.75" customHeight="1">
      <c r="A648" s="32"/>
      <c r="B648" s="208"/>
      <c r="C648" s="209"/>
      <c r="D648" s="210"/>
      <c r="E648" s="210"/>
      <c r="F648" s="211" t="s">
        <v>20</v>
      </c>
      <c r="G648" s="262"/>
      <c r="H648" s="251">
        <v>1.0</v>
      </c>
      <c r="I648" s="157" t="s">
        <v>328</v>
      </c>
      <c r="J648" s="156"/>
      <c r="K648" s="158" t="s">
        <v>329</v>
      </c>
      <c r="L648" s="318"/>
      <c r="M648" s="278"/>
      <c r="N648" s="32"/>
      <c r="O648" s="32"/>
    </row>
    <row r="649" ht="15.75" customHeight="1">
      <c r="A649" s="32"/>
      <c r="B649" s="208"/>
      <c r="C649" s="209"/>
      <c r="D649" s="210"/>
      <c r="E649" s="210"/>
      <c r="F649" s="211" t="s">
        <v>20</v>
      </c>
      <c r="G649" s="262"/>
      <c r="H649" s="251">
        <v>2.0</v>
      </c>
      <c r="I649" s="280" t="s">
        <v>368</v>
      </c>
      <c r="J649" s="251"/>
      <c r="K649" s="277" t="s">
        <v>280</v>
      </c>
      <c r="L649" s="296"/>
      <c r="M649" s="214"/>
      <c r="N649" s="32"/>
      <c r="O649" s="32"/>
    </row>
    <row r="650" ht="15.75" customHeight="1">
      <c r="A650" s="32"/>
      <c r="B650" s="231"/>
      <c r="C650" s="232"/>
      <c r="D650" s="233"/>
      <c r="E650" s="233"/>
      <c r="F650" s="211" t="s">
        <v>20</v>
      </c>
      <c r="G650" s="235"/>
      <c r="H650" s="236">
        <v>3.0</v>
      </c>
      <c r="I650" s="280" t="s">
        <v>369</v>
      </c>
      <c r="J650" s="236"/>
      <c r="K650" s="277" t="s">
        <v>282</v>
      </c>
      <c r="L650" s="297"/>
      <c r="M650" s="239"/>
      <c r="N650" s="32"/>
      <c r="O650" s="32"/>
    </row>
    <row r="651" ht="15.75" customHeight="1">
      <c r="A651" s="32"/>
      <c r="B651" s="215"/>
      <c r="C651" s="216"/>
      <c r="D651" s="217"/>
      <c r="E651" s="217"/>
      <c r="F651" s="218" t="s">
        <v>21</v>
      </c>
      <c r="G651" s="219"/>
      <c r="H651" s="222">
        <v>4.0</v>
      </c>
      <c r="I651" s="279" t="s">
        <v>370</v>
      </c>
      <c r="J651" s="222"/>
      <c r="K651" s="283" t="s">
        <v>285</v>
      </c>
      <c r="L651" s="299"/>
      <c r="M651" s="223"/>
      <c r="N651" s="32"/>
      <c r="O651" s="32"/>
    </row>
    <row r="652" ht="15.75" customHeight="1">
      <c r="A652" s="32"/>
      <c r="B652" s="174" t="s">
        <v>636</v>
      </c>
      <c r="C652" s="175" t="s">
        <v>101</v>
      </c>
      <c r="D652" s="176"/>
      <c r="E652" s="176"/>
      <c r="F652" s="177" t="s">
        <v>20</v>
      </c>
      <c r="G652" s="178" t="s">
        <v>637</v>
      </c>
      <c r="H652" s="179" t="s">
        <v>103</v>
      </c>
      <c r="I652" s="261" t="s">
        <v>625</v>
      </c>
      <c r="J652" s="179"/>
      <c r="K652" s="168"/>
      <c r="L652" s="243"/>
      <c r="M652" s="244"/>
      <c r="N652" s="32"/>
      <c r="O652" s="32"/>
    </row>
    <row r="653" ht="15.75" customHeight="1">
      <c r="A653" s="32"/>
      <c r="B653" s="152"/>
      <c r="C653" s="153"/>
      <c r="D653" s="154"/>
      <c r="E653" s="154"/>
      <c r="F653" s="155" t="s">
        <v>20</v>
      </c>
      <c r="G653" s="154"/>
      <c r="H653" s="156">
        <v>1.0</v>
      </c>
      <c r="I653" s="157" t="s">
        <v>328</v>
      </c>
      <c r="J653" s="156"/>
      <c r="K653" s="158" t="s">
        <v>329</v>
      </c>
      <c r="L653" s="307"/>
      <c r="M653" s="308"/>
      <c r="N653" s="32"/>
      <c r="O653" s="32"/>
    </row>
    <row r="654" ht="15.75" customHeight="1">
      <c r="A654" s="32"/>
      <c r="B654" s="265"/>
      <c r="C654" s="266"/>
      <c r="D654" s="267"/>
      <c r="E654" s="267"/>
      <c r="F654" s="268" t="s">
        <v>20</v>
      </c>
      <c r="G654" s="267"/>
      <c r="H654" s="269">
        <v>2.0</v>
      </c>
      <c r="I654" s="250" t="s">
        <v>373</v>
      </c>
      <c r="J654" s="251"/>
      <c r="K654" s="277" t="s">
        <v>199</v>
      </c>
      <c r="L654" s="309"/>
      <c r="M654" s="272"/>
      <c r="N654" s="32"/>
      <c r="O654" s="32"/>
    </row>
    <row r="655" ht="15.75" customHeight="1">
      <c r="A655" s="32"/>
      <c r="B655" s="199"/>
      <c r="C655" s="200"/>
      <c r="D655" s="201"/>
      <c r="E655" s="201"/>
      <c r="F655" s="202" t="s">
        <v>20</v>
      </c>
      <c r="G655" s="201"/>
      <c r="H655" s="203">
        <v>3.0</v>
      </c>
      <c r="I655" s="279" t="s">
        <v>200</v>
      </c>
      <c r="J655" s="222"/>
      <c r="K655" s="172" t="s">
        <v>374</v>
      </c>
      <c r="L655" s="317"/>
      <c r="M655" s="206"/>
      <c r="N655" s="32"/>
      <c r="O655" s="32"/>
    </row>
    <row r="656" ht="15.75" customHeight="1">
      <c r="A656" s="32"/>
      <c r="B656" s="174" t="s">
        <v>638</v>
      </c>
      <c r="C656" s="175" t="s">
        <v>101</v>
      </c>
      <c r="D656" s="176"/>
      <c r="E656" s="176"/>
      <c r="F656" s="177" t="s">
        <v>21</v>
      </c>
      <c r="G656" s="178" t="s">
        <v>639</v>
      </c>
      <c r="H656" s="179" t="s">
        <v>103</v>
      </c>
      <c r="I656" s="261" t="s">
        <v>625</v>
      </c>
      <c r="J656" s="179"/>
      <c r="K656" s="168"/>
      <c r="L656" s="243"/>
      <c r="M656" s="244"/>
      <c r="N656" s="32"/>
      <c r="O656" s="32"/>
    </row>
    <row r="657" ht="15.75" customHeight="1">
      <c r="A657" s="32"/>
      <c r="B657" s="245"/>
      <c r="C657" s="246"/>
      <c r="D657" s="247"/>
      <c r="E657" s="247"/>
      <c r="F657" s="246" t="s">
        <v>20</v>
      </c>
      <c r="G657" s="249"/>
      <c r="H657" s="274">
        <v>1.0</v>
      </c>
      <c r="I657" s="157" t="s">
        <v>328</v>
      </c>
      <c r="J657" s="156"/>
      <c r="K657" s="158" t="s">
        <v>329</v>
      </c>
      <c r="L657" s="292"/>
      <c r="M657" s="227"/>
      <c r="N657" s="32"/>
      <c r="O657" s="32"/>
    </row>
    <row r="658" ht="15.75" customHeight="1">
      <c r="A658" s="32"/>
      <c r="B658" s="245"/>
      <c r="C658" s="246"/>
      <c r="D658" s="247"/>
      <c r="E658" s="247"/>
      <c r="F658" s="246" t="s">
        <v>20</v>
      </c>
      <c r="G658" s="249"/>
      <c r="H658" s="274">
        <v>2.0</v>
      </c>
      <c r="I658" s="254" t="s">
        <v>377</v>
      </c>
      <c r="J658" s="256">
        <v>1000000.0</v>
      </c>
      <c r="K658" s="287" t="s">
        <v>231</v>
      </c>
      <c r="L658" s="292"/>
      <c r="M658" s="227"/>
      <c r="N658" s="32"/>
      <c r="O658" s="32"/>
    </row>
    <row r="659" ht="15.75" customHeight="1">
      <c r="A659" s="32"/>
      <c r="B659" s="245"/>
      <c r="C659" s="246"/>
      <c r="D659" s="247"/>
      <c r="E659" s="247"/>
      <c r="F659" s="246" t="s">
        <v>20</v>
      </c>
      <c r="G659" s="249"/>
      <c r="H659" s="274">
        <v>3.0</v>
      </c>
      <c r="I659" s="254" t="s">
        <v>378</v>
      </c>
      <c r="J659" s="256">
        <v>0.0</v>
      </c>
      <c r="K659" s="287" t="s">
        <v>231</v>
      </c>
      <c r="L659" s="292"/>
      <c r="M659" s="227"/>
      <c r="N659" s="32"/>
      <c r="O659" s="32"/>
    </row>
    <row r="660" ht="15.75" customHeight="1">
      <c r="A660" s="32"/>
      <c r="B660" s="245"/>
      <c r="C660" s="246"/>
      <c r="D660" s="247"/>
      <c r="E660" s="247"/>
      <c r="F660" s="246" t="s">
        <v>20</v>
      </c>
      <c r="G660" s="249"/>
      <c r="H660" s="274">
        <v>4.0</v>
      </c>
      <c r="I660" s="254" t="s">
        <v>379</v>
      </c>
      <c r="J660" s="256">
        <v>-100000.0</v>
      </c>
      <c r="K660" s="287" t="s">
        <v>234</v>
      </c>
      <c r="L660" s="292"/>
      <c r="M660" s="227"/>
      <c r="N660" s="32"/>
      <c r="O660" s="32"/>
    </row>
    <row r="661" ht="15.75" customHeight="1">
      <c r="A661" s="32"/>
      <c r="B661" s="245"/>
      <c r="C661" s="246"/>
      <c r="D661" s="247"/>
      <c r="E661" s="247"/>
      <c r="F661" s="246" t="s">
        <v>21</v>
      </c>
      <c r="G661" s="249"/>
      <c r="H661" s="274">
        <v>5.0</v>
      </c>
      <c r="I661" s="254" t="s">
        <v>380</v>
      </c>
      <c r="J661" s="256" t="s">
        <v>236</v>
      </c>
      <c r="K661" s="287" t="s">
        <v>234</v>
      </c>
      <c r="L661" s="292"/>
      <c r="M661" s="227"/>
      <c r="N661" s="32"/>
      <c r="O661" s="32"/>
    </row>
    <row r="662" ht="15.75" customHeight="1">
      <c r="A662" s="32"/>
      <c r="B662" s="208"/>
      <c r="C662" s="209"/>
      <c r="D662" s="210"/>
      <c r="E662" s="210"/>
      <c r="F662" s="246" t="s">
        <v>20</v>
      </c>
      <c r="G662" s="262"/>
      <c r="H662" s="274">
        <v>6.0</v>
      </c>
      <c r="I662" s="140" t="s">
        <v>381</v>
      </c>
      <c r="J662" s="139" t="s">
        <v>238</v>
      </c>
      <c r="K662" s="287" t="s">
        <v>234</v>
      </c>
      <c r="L662" s="296"/>
      <c r="M662" s="214"/>
      <c r="N662" s="32"/>
      <c r="O662" s="32"/>
    </row>
    <row r="663" ht="15.75" customHeight="1">
      <c r="A663" s="32"/>
      <c r="B663" s="231"/>
      <c r="C663" s="232"/>
      <c r="D663" s="233"/>
      <c r="E663" s="233"/>
      <c r="F663" s="246" t="s">
        <v>20</v>
      </c>
      <c r="G663" s="235"/>
      <c r="H663" s="236">
        <v>7.0</v>
      </c>
      <c r="I663" s="148" t="s">
        <v>382</v>
      </c>
      <c r="J663" s="147" t="s">
        <v>240</v>
      </c>
      <c r="K663" s="149" t="s">
        <v>234</v>
      </c>
      <c r="L663" s="297"/>
      <c r="M663" s="239"/>
      <c r="N663" s="32"/>
      <c r="O663" s="32"/>
    </row>
    <row r="664" ht="15.75" customHeight="1">
      <c r="A664" s="32"/>
      <c r="B664" s="174" t="s">
        <v>640</v>
      </c>
      <c r="C664" s="175" t="s">
        <v>101</v>
      </c>
      <c r="D664" s="176"/>
      <c r="E664" s="176"/>
      <c r="F664" s="177" t="s">
        <v>20</v>
      </c>
      <c r="G664" s="178" t="s">
        <v>384</v>
      </c>
      <c r="H664" s="179" t="s">
        <v>103</v>
      </c>
      <c r="I664" s="261" t="s">
        <v>625</v>
      </c>
      <c r="J664" s="179"/>
      <c r="K664" s="168"/>
      <c r="L664" s="243"/>
      <c r="M664" s="244"/>
      <c r="N664" s="32"/>
      <c r="O664" s="32"/>
    </row>
    <row r="665" ht="15.75" customHeight="1">
      <c r="A665" s="32"/>
      <c r="B665" s="208"/>
      <c r="C665" s="209"/>
      <c r="D665" s="210"/>
      <c r="E665" s="210"/>
      <c r="F665" s="211" t="s">
        <v>20</v>
      </c>
      <c r="G665" s="262"/>
      <c r="H665" s="251">
        <v>1.0</v>
      </c>
      <c r="I665" s="157" t="s">
        <v>328</v>
      </c>
      <c r="J665" s="156"/>
      <c r="K665" s="158" t="s">
        <v>329</v>
      </c>
      <c r="L665" s="318"/>
      <c r="M665" s="278"/>
      <c r="N665" s="32"/>
      <c r="O665" s="32"/>
    </row>
    <row r="666" ht="15.75" customHeight="1">
      <c r="A666" s="32"/>
      <c r="B666" s="208"/>
      <c r="C666" s="209"/>
      <c r="D666" s="210"/>
      <c r="E666" s="210"/>
      <c r="F666" s="211" t="s">
        <v>20</v>
      </c>
      <c r="G666" s="262"/>
      <c r="H666" s="251">
        <v>2.0</v>
      </c>
      <c r="I666" s="280" t="s">
        <v>385</v>
      </c>
      <c r="J666" s="251"/>
      <c r="K666" s="277" t="s">
        <v>218</v>
      </c>
      <c r="L666" s="296"/>
      <c r="M666" s="214"/>
      <c r="N666" s="32"/>
      <c r="O666" s="32"/>
    </row>
    <row r="667" ht="15.75" customHeight="1">
      <c r="A667" s="32"/>
      <c r="B667" s="231"/>
      <c r="C667" s="232"/>
      <c r="D667" s="233"/>
      <c r="E667" s="233"/>
      <c r="F667" s="211" t="s">
        <v>20</v>
      </c>
      <c r="G667" s="235"/>
      <c r="H667" s="236">
        <v>3.0</v>
      </c>
      <c r="I667" s="280" t="s">
        <v>386</v>
      </c>
      <c r="J667" s="236"/>
      <c r="K667" s="277" t="s">
        <v>220</v>
      </c>
      <c r="L667" s="297"/>
      <c r="M667" s="239"/>
      <c r="N667" s="32"/>
      <c r="O667" s="32"/>
    </row>
    <row r="668" ht="15.75" customHeight="1">
      <c r="A668" s="32"/>
      <c r="B668" s="215"/>
      <c r="C668" s="216"/>
      <c r="D668" s="217"/>
      <c r="E668" s="217"/>
      <c r="F668" s="218" t="s">
        <v>20</v>
      </c>
      <c r="G668" s="219"/>
      <c r="H668" s="222">
        <v>4.0</v>
      </c>
      <c r="I668" s="279" t="s">
        <v>387</v>
      </c>
      <c r="J668" s="222"/>
      <c r="K668" s="283" t="s">
        <v>222</v>
      </c>
      <c r="L668" s="299"/>
      <c r="M668" s="223"/>
      <c r="N668" s="32"/>
      <c r="O668" s="32"/>
    </row>
    <row r="669" ht="15.75" customHeight="1">
      <c r="A669" s="32"/>
      <c r="B669" s="152" t="s">
        <v>641</v>
      </c>
      <c r="C669" s="153" t="s">
        <v>101</v>
      </c>
      <c r="D669" s="154"/>
      <c r="E669" s="154"/>
      <c r="F669" s="155" t="s">
        <v>21</v>
      </c>
      <c r="G669" s="158" t="s">
        <v>642</v>
      </c>
      <c r="H669" s="156" t="s">
        <v>103</v>
      </c>
      <c r="I669" s="261" t="s">
        <v>625</v>
      </c>
      <c r="J669" s="179"/>
      <c r="K669" s="168"/>
      <c r="L669" s="307"/>
      <c r="M669" s="308"/>
      <c r="N669" s="32"/>
      <c r="O669" s="32"/>
    </row>
    <row r="670" ht="15.75" customHeight="1">
      <c r="A670" s="32"/>
      <c r="B670" s="319"/>
      <c r="C670" s="320"/>
      <c r="D670" s="321"/>
      <c r="E670" s="321"/>
      <c r="F670" s="322" t="s">
        <v>20</v>
      </c>
      <c r="G670" s="323"/>
      <c r="H670" s="323">
        <v>1.0</v>
      </c>
      <c r="I670" s="288" t="s">
        <v>328</v>
      </c>
      <c r="J670" s="256"/>
      <c r="K670" s="287" t="s">
        <v>329</v>
      </c>
      <c r="L670" s="288"/>
      <c r="M670" s="257"/>
      <c r="N670" s="32"/>
      <c r="O670" s="32"/>
    </row>
    <row r="671" ht="15.75" customHeight="1">
      <c r="A671" s="32"/>
      <c r="B671" s="135"/>
      <c r="C671" s="136"/>
      <c r="D671" s="137"/>
      <c r="E671" s="137"/>
      <c r="F671" s="322" t="s">
        <v>20</v>
      </c>
      <c r="G671" s="139"/>
      <c r="H671" s="323">
        <v>2.0</v>
      </c>
      <c r="I671" s="324" t="s">
        <v>390</v>
      </c>
      <c r="J671" s="325" t="s">
        <v>391</v>
      </c>
      <c r="K671" s="287" t="s">
        <v>231</v>
      </c>
      <c r="L671" s="140"/>
      <c r="M671" s="289"/>
      <c r="N671" s="32"/>
      <c r="O671" s="32"/>
    </row>
    <row r="672" ht="15.75" customHeight="1">
      <c r="A672" s="32"/>
      <c r="B672" s="135"/>
      <c r="C672" s="136"/>
      <c r="D672" s="137"/>
      <c r="E672" s="137"/>
      <c r="F672" s="322" t="s">
        <v>20</v>
      </c>
      <c r="G672" s="139"/>
      <c r="H672" s="323">
        <v>3.0</v>
      </c>
      <c r="I672" s="324" t="s">
        <v>392</v>
      </c>
      <c r="J672" s="325" t="s">
        <v>393</v>
      </c>
      <c r="K672" s="287" t="s">
        <v>231</v>
      </c>
      <c r="L672" s="140"/>
      <c r="M672" s="289"/>
      <c r="N672" s="32"/>
      <c r="O672" s="32"/>
    </row>
    <row r="673" ht="15.75" customHeight="1">
      <c r="A673" s="32"/>
      <c r="B673" s="135"/>
      <c r="C673" s="136"/>
      <c r="D673" s="137"/>
      <c r="E673" s="137"/>
      <c r="F673" s="322" t="s">
        <v>20</v>
      </c>
      <c r="G673" s="139"/>
      <c r="H673" s="323">
        <v>4.0</v>
      </c>
      <c r="I673" s="324" t="s">
        <v>394</v>
      </c>
      <c r="J673" s="139">
        <v>500000.0</v>
      </c>
      <c r="K673" s="287" t="s">
        <v>231</v>
      </c>
      <c r="L673" s="140"/>
      <c r="M673" s="289"/>
      <c r="N673" s="32"/>
      <c r="O673" s="32"/>
    </row>
    <row r="674" ht="15.75" customHeight="1">
      <c r="A674" s="32"/>
      <c r="B674" s="143"/>
      <c r="C674" s="144"/>
      <c r="D674" s="145"/>
      <c r="E674" s="145"/>
      <c r="F674" s="322" t="s">
        <v>20</v>
      </c>
      <c r="G674" s="147"/>
      <c r="H674" s="323">
        <v>5.0</v>
      </c>
      <c r="I674" s="326" t="s">
        <v>395</v>
      </c>
      <c r="J674" s="147"/>
      <c r="K674" s="287" t="s">
        <v>396</v>
      </c>
      <c r="L674" s="148"/>
      <c r="M674" s="259"/>
      <c r="N674" s="32"/>
      <c r="O674" s="32"/>
    </row>
    <row r="675" ht="15.75" customHeight="1">
      <c r="A675" s="32"/>
      <c r="B675" s="143"/>
      <c r="C675" s="144"/>
      <c r="D675" s="145"/>
      <c r="E675" s="145"/>
      <c r="F675" s="322" t="s">
        <v>21</v>
      </c>
      <c r="G675" s="147"/>
      <c r="H675" s="323">
        <v>6.0</v>
      </c>
      <c r="I675" s="326" t="s">
        <v>397</v>
      </c>
      <c r="J675" s="147"/>
      <c r="K675" s="149" t="s">
        <v>398</v>
      </c>
      <c r="L675" s="148"/>
      <c r="M675" s="259"/>
      <c r="N675" s="32"/>
      <c r="O675" s="32"/>
    </row>
    <row r="676" ht="15.75" customHeight="1">
      <c r="A676" s="32"/>
      <c r="B676" s="160"/>
      <c r="C676" s="161"/>
      <c r="D676" s="162"/>
      <c r="E676" s="162"/>
      <c r="F676" s="163" t="s">
        <v>20</v>
      </c>
      <c r="G676" s="164"/>
      <c r="H676" s="164">
        <v>7.0</v>
      </c>
      <c r="I676" s="327" t="s">
        <v>399</v>
      </c>
      <c r="J676" s="164"/>
      <c r="K676" s="166" t="s">
        <v>400</v>
      </c>
      <c r="L676" s="165"/>
      <c r="M676" s="328"/>
      <c r="N676" s="32"/>
      <c r="O676" s="32"/>
    </row>
    <row r="677" ht="15.75" customHeight="1">
      <c r="A677" s="32"/>
      <c r="B677" s="152" t="s">
        <v>643</v>
      </c>
      <c r="C677" s="153" t="s">
        <v>101</v>
      </c>
      <c r="D677" s="154"/>
      <c r="E677" s="154"/>
      <c r="F677" s="155" t="s">
        <v>21</v>
      </c>
      <c r="G677" s="158" t="s">
        <v>644</v>
      </c>
      <c r="H677" s="156" t="s">
        <v>103</v>
      </c>
      <c r="I677" s="261" t="s">
        <v>625</v>
      </c>
      <c r="J677" s="179"/>
      <c r="K677" s="168"/>
      <c r="L677" s="307"/>
      <c r="M677" s="308"/>
      <c r="N677" s="32"/>
      <c r="O677" s="32"/>
    </row>
    <row r="678" ht="15.75" customHeight="1">
      <c r="A678" s="32"/>
      <c r="B678" s="319"/>
      <c r="C678" s="320"/>
      <c r="D678" s="321"/>
      <c r="E678" s="321"/>
      <c r="F678" s="322" t="s">
        <v>20</v>
      </c>
      <c r="G678" s="323"/>
      <c r="H678" s="323">
        <v>1.0</v>
      </c>
      <c r="I678" s="288" t="s">
        <v>328</v>
      </c>
      <c r="J678" s="256"/>
      <c r="K678" s="287" t="s">
        <v>329</v>
      </c>
      <c r="L678" s="288"/>
      <c r="M678" s="257"/>
      <c r="N678" s="32"/>
      <c r="O678" s="32"/>
    </row>
    <row r="679" ht="15.75" customHeight="1">
      <c r="A679" s="32"/>
      <c r="B679" s="135"/>
      <c r="C679" s="136"/>
      <c r="D679" s="137"/>
      <c r="E679" s="137"/>
      <c r="F679" s="322" t="s">
        <v>20</v>
      </c>
      <c r="G679" s="139"/>
      <c r="H679" s="139">
        <v>2.0</v>
      </c>
      <c r="I679" s="324" t="s">
        <v>403</v>
      </c>
      <c r="J679" s="139"/>
      <c r="K679" s="287" t="s">
        <v>231</v>
      </c>
      <c r="L679" s="140"/>
      <c r="M679" s="289"/>
      <c r="N679" s="32"/>
      <c r="O679" s="32"/>
    </row>
    <row r="680" ht="15.75" customHeight="1">
      <c r="A680" s="32"/>
      <c r="B680" s="135"/>
      <c r="C680" s="136"/>
      <c r="D680" s="137"/>
      <c r="E680" s="137"/>
      <c r="F680" s="322" t="s">
        <v>20</v>
      </c>
      <c r="G680" s="139"/>
      <c r="H680" s="139">
        <v>3.0</v>
      </c>
      <c r="I680" s="324" t="s">
        <v>404</v>
      </c>
      <c r="J680" s="139"/>
      <c r="K680" s="287" t="s">
        <v>231</v>
      </c>
      <c r="L680" s="140"/>
      <c r="M680" s="289"/>
      <c r="N680" s="32"/>
      <c r="O680" s="32"/>
    </row>
    <row r="681" ht="15.75" customHeight="1">
      <c r="A681" s="32"/>
      <c r="B681" s="135"/>
      <c r="C681" s="136"/>
      <c r="D681" s="137"/>
      <c r="E681" s="137"/>
      <c r="F681" s="322" t="s">
        <v>20</v>
      </c>
      <c r="G681" s="139"/>
      <c r="H681" s="139">
        <v>4.0</v>
      </c>
      <c r="I681" s="324" t="s">
        <v>394</v>
      </c>
      <c r="J681" s="139">
        <v>500000.0</v>
      </c>
      <c r="K681" s="287" t="s">
        <v>231</v>
      </c>
      <c r="L681" s="140"/>
      <c r="M681" s="289"/>
      <c r="N681" s="32"/>
      <c r="O681" s="32"/>
    </row>
    <row r="682" ht="15.75" customHeight="1">
      <c r="A682" s="32"/>
      <c r="B682" s="143"/>
      <c r="C682" s="144"/>
      <c r="D682" s="145"/>
      <c r="E682" s="145"/>
      <c r="F682" s="322" t="s">
        <v>20</v>
      </c>
      <c r="G682" s="147"/>
      <c r="H682" s="147"/>
      <c r="I682" s="326" t="s">
        <v>395</v>
      </c>
      <c r="J682" s="147"/>
      <c r="K682" s="287" t="s">
        <v>396</v>
      </c>
      <c r="L682" s="148"/>
      <c r="M682" s="259"/>
      <c r="N682" s="32"/>
      <c r="O682" s="32"/>
    </row>
    <row r="683" ht="15.75" customHeight="1">
      <c r="A683" s="32"/>
      <c r="B683" s="143"/>
      <c r="C683" s="144"/>
      <c r="D683" s="145"/>
      <c r="E683" s="145"/>
      <c r="F683" s="322" t="s">
        <v>21</v>
      </c>
      <c r="G683" s="147"/>
      <c r="H683" s="147"/>
      <c r="I683" s="326" t="s">
        <v>397</v>
      </c>
      <c r="J683" s="147"/>
      <c r="K683" s="149" t="s">
        <v>398</v>
      </c>
      <c r="L683" s="148"/>
      <c r="M683" s="259"/>
      <c r="N683" s="32"/>
      <c r="O683" s="32"/>
    </row>
    <row r="684" ht="15.75" customHeight="1">
      <c r="A684" s="32"/>
      <c r="B684" s="160"/>
      <c r="C684" s="161"/>
      <c r="D684" s="162"/>
      <c r="E684" s="162"/>
      <c r="F684" s="163" t="s">
        <v>20</v>
      </c>
      <c r="G684" s="164"/>
      <c r="H684" s="164">
        <v>5.0</v>
      </c>
      <c r="I684" s="327" t="s">
        <v>399</v>
      </c>
      <c r="J684" s="164"/>
      <c r="K684" s="166" t="s">
        <v>400</v>
      </c>
      <c r="L684" s="165"/>
      <c r="M684" s="328"/>
      <c r="N684" s="32"/>
      <c r="O684" s="32"/>
    </row>
    <row r="685" ht="15.75" customHeight="1">
      <c r="A685" s="32"/>
      <c r="B685" s="152" t="s">
        <v>645</v>
      </c>
      <c r="C685" s="153" t="s">
        <v>101</v>
      </c>
      <c r="D685" s="154"/>
      <c r="E685" s="154"/>
      <c r="F685" s="155" t="s">
        <v>21</v>
      </c>
      <c r="G685" s="158" t="s">
        <v>646</v>
      </c>
      <c r="H685" s="156" t="s">
        <v>103</v>
      </c>
      <c r="I685" s="261" t="s">
        <v>625</v>
      </c>
      <c r="J685" s="179"/>
      <c r="K685" s="168"/>
      <c r="L685" s="307"/>
      <c r="M685" s="308"/>
      <c r="N685" s="32"/>
      <c r="O685" s="32"/>
    </row>
    <row r="686" ht="15.75" customHeight="1">
      <c r="A686" s="32"/>
      <c r="B686" s="319"/>
      <c r="C686" s="320"/>
      <c r="D686" s="321"/>
      <c r="E686" s="321"/>
      <c r="F686" s="322" t="s">
        <v>20</v>
      </c>
      <c r="G686" s="323"/>
      <c r="H686" s="323">
        <v>1.0</v>
      </c>
      <c r="I686" s="288" t="s">
        <v>328</v>
      </c>
      <c r="J686" s="256"/>
      <c r="K686" s="287" t="s">
        <v>329</v>
      </c>
      <c r="L686" s="288"/>
      <c r="M686" s="257"/>
      <c r="N686" s="32"/>
      <c r="O686" s="32"/>
    </row>
    <row r="687" ht="15.75" customHeight="1">
      <c r="A687" s="32"/>
      <c r="B687" s="135"/>
      <c r="C687" s="136"/>
      <c r="D687" s="137"/>
      <c r="E687" s="137"/>
      <c r="F687" s="322" t="s">
        <v>20</v>
      </c>
      <c r="G687" s="139"/>
      <c r="H687" s="139">
        <v>2.0</v>
      </c>
      <c r="I687" s="324" t="s">
        <v>403</v>
      </c>
      <c r="J687" s="139"/>
      <c r="K687" s="287" t="s">
        <v>231</v>
      </c>
      <c r="L687" s="140"/>
      <c r="M687" s="289"/>
      <c r="N687" s="32"/>
      <c r="O687" s="32"/>
    </row>
    <row r="688" ht="15.75" customHeight="1">
      <c r="A688" s="32"/>
      <c r="B688" s="135"/>
      <c r="C688" s="136"/>
      <c r="D688" s="137"/>
      <c r="E688" s="137"/>
      <c r="F688" s="322" t="s">
        <v>20</v>
      </c>
      <c r="G688" s="139"/>
      <c r="H688" s="139">
        <v>3.0</v>
      </c>
      <c r="I688" s="324" t="s">
        <v>407</v>
      </c>
      <c r="J688" s="139"/>
      <c r="K688" s="287" t="s">
        <v>231</v>
      </c>
      <c r="L688" s="140"/>
      <c r="M688" s="289"/>
      <c r="N688" s="32"/>
      <c r="O688" s="32"/>
    </row>
    <row r="689" ht="15.75" customHeight="1">
      <c r="A689" s="32"/>
      <c r="B689" s="135"/>
      <c r="C689" s="136"/>
      <c r="D689" s="137"/>
      <c r="E689" s="137"/>
      <c r="F689" s="322" t="s">
        <v>20</v>
      </c>
      <c r="G689" s="139"/>
      <c r="H689" s="139">
        <v>4.0</v>
      </c>
      <c r="I689" s="324" t="s">
        <v>394</v>
      </c>
      <c r="J689" s="139">
        <v>500000.0</v>
      </c>
      <c r="K689" s="287" t="s">
        <v>231</v>
      </c>
      <c r="L689" s="140"/>
      <c r="M689" s="289"/>
      <c r="N689" s="32"/>
      <c r="O689" s="32"/>
    </row>
    <row r="690" ht="15.75" customHeight="1">
      <c r="A690" s="32"/>
      <c r="B690" s="143"/>
      <c r="C690" s="144"/>
      <c r="D690" s="145"/>
      <c r="E690" s="145"/>
      <c r="F690" s="322" t="s">
        <v>20</v>
      </c>
      <c r="G690" s="147"/>
      <c r="H690" s="147">
        <v>5.0</v>
      </c>
      <c r="I690" s="326" t="s">
        <v>395</v>
      </c>
      <c r="J690" s="147"/>
      <c r="K690" s="287" t="s">
        <v>396</v>
      </c>
      <c r="L690" s="148"/>
      <c r="M690" s="259"/>
      <c r="N690" s="32"/>
      <c r="O690" s="32"/>
    </row>
    <row r="691" ht="15.75" customHeight="1">
      <c r="A691" s="32"/>
      <c r="B691" s="143"/>
      <c r="C691" s="144"/>
      <c r="D691" s="145"/>
      <c r="E691" s="145"/>
      <c r="F691" s="322" t="s">
        <v>21</v>
      </c>
      <c r="G691" s="147"/>
      <c r="H691" s="147">
        <v>6.0</v>
      </c>
      <c r="I691" s="326" t="s">
        <v>397</v>
      </c>
      <c r="J691" s="147"/>
      <c r="K691" s="149" t="s">
        <v>398</v>
      </c>
      <c r="L691" s="148"/>
      <c r="M691" s="259"/>
      <c r="N691" s="32"/>
      <c r="O691" s="32"/>
    </row>
    <row r="692" ht="15.75" customHeight="1">
      <c r="A692" s="32"/>
      <c r="B692" s="160"/>
      <c r="C692" s="161"/>
      <c r="D692" s="162"/>
      <c r="E692" s="162"/>
      <c r="F692" s="163" t="s">
        <v>20</v>
      </c>
      <c r="G692" s="164"/>
      <c r="H692" s="164">
        <v>7.0</v>
      </c>
      <c r="I692" s="327" t="s">
        <v>399</v>
      </c>
      <c r="J692" s="164"/>
      <c r="K692" s="166" t="s">
        <v>400</v>
      </c>
      <c r="L692" s="165"/>
      <c r="M692" s="328"/>
      <c r="N692" s="32"/>
      <c r="O692" s="32"/>
    </row>
    <row r="693" ht="15.75" customHeight="1">
      <c r="A693" s="32"/>
      <c r="B693" s="174" t="s">
        <v>647</v>
      </c>
      <c r="C693" s="175" t="s">
        <v>101</v>
      </c>
      <c r="D693" s="176"/>
      <c r="E693" s="176"/>
      <c r="F693" s="177" t="s">
        <v>20</v>
      </c>
      <c r="G693" s="178" t="s">
        <v>648</v>
      </c>
      <c r="H693" s="179" t="s">
        <v>103</v>
      </c>
      <c r="I693" s="261" t="s">
        <v>617</v>
      </c>
      <c r="J693" s="179"/>
      <c r="K693" s="168"/>
      <c r="L693" s="243"/>
      <c r="M693" s="244"/>
      <c r="N693" s="32"/>
      <c r="O693" s="32"/>
    </row>
    <row r="694" ht="15.75" customHeight="1">
      <c r="A694" s="32"/>
      <c r="B694" s="208"/>
      <c r="C694" s="209"/>
      <c r="D694" s="210"/>
      <c r="E694" s="210"/>
      <c r="F694" s="209" t="s">
        <v>20</v>
      </c>
      <c r="G694" s="262"/>
      <c r="H694" s="251">
        <v>1.0</v>
      </c>
      <c r="I694" s="250" t="s">
        <v>410</v>
      </c>
      <c r="J694" s="251"/>
      <c r="K694" s="170" t="s">
        <v>411</v>
      </c>
      <c r="L694" s="296"/>
      <c r="M694" s="214"/>
      <c r="N694" s="32"/>
      <c r="O694" s="32"/>
    </row>
    <row r="695" ht="15.75" customHeight="1">
      <c r="A695" s="32"/>
      <c r="B695" s="208"/>
      <c r="C695" s="209"/>
      <c r="D695" s="210"/>
      <c r="E695" s="210"/>
      <c r="F695" s="209" t="s">
        <v>20</v>
      </c>
      <c r="G695" s="262"/>
      <c r="H695" s="251">
        <v>2.0</v>
      </c>
      <c r="I695" s="250" t="s">
        <v>317</v>
      </c>
      <c r="J695" s="251"/>
      <c r="K695" s="170" t="s">
        <v>412</v>
      </c>
      <c r="L695" s="296"/>
      <c r="M695" s="214"/>
      <c r="N695" s="32"/>
      <c r="O695" s="32"/>
    </row>
    <row r="696" ht="15.75" customHeight="1">
      <c r="A696" s="32"/>
      <c r="B696" s="208"/>
      <c r="C696" s="209"/>
      <c r="D696" s="210"/>
      <c r="E696" s="210"/>
      <c r="F696" s="209" t="s">
        <v>20</v>
      </c>
      <c r="G696" s="262"/>
      <c r="H696" s="251">
        <v>3.0</v>
      </c>
      <c r="I696" s="250" t="s">
        <v>319</v>
      </c>
      <c r="J696" s="251"/>
      <c r="K696" s="170" t="s">
        <v>413</v>
      </c>
      <c r="L696" s="296"/>
      <c r="M696" s="214"/>
      <c r="N696" s="32"/>
      <c r="O696" s="32"/>
    </row>
    <row r="697" ht="15.75" customHeight="1">
      <c r="A697" s="32"/>
      <c r="B697" s="231"/>
      <c r="C697" s="232"/>
      <c r="D697" s="233"/>
      <c r="E697" s="233"/>
      <c r="F697" s="209" t="s">
        <v>20</v>
      </c>
      <c r="G697" s="262"/>
      <c r="H697" s="251">
        <v>4.0</v>
      </c>
      <c r="I697" s="250" t="s">
        <v>321</v>
      </c>
      <c r="J697" s="251"/>
      <c r="K697" s="170" t="s">
        <v>332</v>
      </c>
      <c r="L697" s="296"/>
      <c r="M697" s="214"/>
      <c r="N697" s="32"/>
      <c r="O697" s="32"/>
    </row>
    <row r="698" ht="15.75" customHeight="1">
      <c r="A698" s="32"/>
      <c r="B698" s="231"/>
      <c r="C698" s="232"/>
      <c r="D698" s="233"/>
      <c r="E698" s="233"/>
      <c r="F698" s="232" t="s">
        <v>20</v>
      </c>
      <c r="G698" s="235"/>
      <c r="H698" s="236">
        <v>5.0</v>
      </c>
      <c r="I698" s="250" t="s">
        <v>323</v>
      </c>
      <c r="J698" s="236"/>
      <c r="K698" s="238" t="s">
        <v>333</v>
      </c>
      <c r="L698" s="297"/>
      <c r="M698" s="239"/>
      <c r="N698" s="32"/>
      <c r="O698" s="32"/>
    </row>
    <row r="699" ht="15.75" customHeight="1">
      <c r="A699" s="32"/>
      <c r="B699" s="174" t="s">
        <v>649</v>
      </c>
      <c r="C699" s="175" t="s">
        <v>101</v>
      </c>
      <c r="D699" s="176"/>
      <c r="E699" s="176"/>
      <c r="F699" s="177" t="s">
        <v>21</v>
      </c>
      <c r="G699" s="178" t="s">
        <v>639</v>
      </c>
      <c r="H699" s="179" t="s">
        <v>103</v>
      </c>
      <c r="I699" s="261" t="s">
        <v>617</v>
      </c>
      <c r="J699" s="179"/>
      <c r="K699" s="168"/>
      <c r="L699" s="243"/>
      <c r="M699" s="244"/>
      <c r="N699" s="32"/>
      <c r="O699" s="32"/>
    </row>
    <row r="700" ht="15.75" customHeight="1">
      <c r="A700" s="32"/>
      <c r="B700" s="245"/>
      <c r="C700" s="246"/>
      <c r="D700" s="247"/>
      <c r="E700" s="247"/>
      <c r="F700" s="246" t="s">
        <v>20</v>
      </c>
      <c r="G700" s="249"/>
      <c r="H700" s="274">
        <v>1.0</v>
      </c>
      <c r="I700" s="250" t="s">
        <v>410</v>
      </c>
      <c r="J700" s="251"/>
      <c r="K700" s="170" t="s">
        <v>411</v>
      </c>
      <c r="L700" s="292"/>
      <c r="M700" s="227"/>
      <c r="N700" s="32"/>
      <c r="O700" s="32"/>
    </row>
    <row r="701" ht="15.75" customHeight="1">
      <c r="A701" s="32"/>
      <c r="B701" s="245"/>
      <c r="C701" s="246"/>
      <c r="D701" s="247"/>
      <c r="E701" s="247"/>
      <c r="F701" s="246" t="s">
        <v>20</v>
      </c>
      <c r="G701" s="249"/>
      <c r="H701" s="274">
        <v>2.0</v>
      </c>
      <c r="I701" s="254" t="s">
        <v>377</v>
      </c>
      <c r="J701" s="256">
        <v>1000000.0</v>
      </c>
      <c r="K701" s="287" t="s">
        <v>231</v>
      </c>
      <c r="L701" s="292"/>
      <c r="M701" s="227"/>
      <c r="N701" s="32"/>
      <c r="O701" s="32"/>
    </row>
    <row r="702" ht="15.75" customHeight="1">
      <c r="A702" s="32"/>
      <c r="B702" s="245"/>
      <c r="C702" s="246"/>
      <c r="D702" s="247"/>
      <c r="E702" s="247"/>
      <c r="F702" s="246" t="s">
        <v>20</v>
      </c>
      <c r="G702" s="249"/>
      <c r="H702" s="274">
        <v>3.0</v>
      </c>
      <c r="I702" s="254" t="s">
        <v>378</v>
      </c>
      <c r="J702" s="256">
        <v>0.0</v>
      </c>
      <c r="K702" s="287" t="s">
        <v>231</v>
      </c>
      <c r="L702" s="292"/>
      <c r="M702" s="227"/>
      <c r="N702" s="32"/>
      <c r="O702" s="32"/>
    </row>
    <row r="703" ht="15.75" customHeight="1">
      <c r="A703" s="32"/>
      <c r="B703" s="245"/>
      <c r="C703" s="246"/>
      <c r="D703" s="247"/>
      <c r="E703" s="247"/>
      <c r="F703" s="246" t="s">
        <v>20</v>
      </c>
      <c r="G703" s="249"/>
      <c r="H703" s="274">
        <v>4.0</v>
      </c>
      <c r="I703" s="254" t="s">
        <v>379</v>
      </c>
      <c r="J703" s="256">
        <v>-100000.0</v>
      </c>
      <c r="K703" s="287" t="s">
        <v>234</v>
      </c>
      <c r="L703" s="292"/>
      <c r="M703" s="227"/>
      <c r="N703" s="32"/>
      <c r="O703" s="32"/>
    </row>
    <row r="704" ht="15.75" customHeight="1">
      <c r="A704" s="32"/>
      <c r="B704" s="245"/>
      <c r="C704" s="246"/>
      <c r="D704" s="247"/>
      <c r="E704" s="247"/>
      <c r="F704" s="246" t="s">
        <v>21</v>
      </c>
      <c r="G704" s="249"/>
      <c r="H704" s="274">
        <v>5.0</v>
      </c>
      <c r="I704" s="254" t="s">
        <v>380</v>
      </c>
      <c r="J704" s="256" t="s">
        <v>236</v>
      </c>
      <c r="K704" s="287" t="s">
        <v>234</v>
      </c>
      <c r="L704" s="292"/>
      <c r="M704" s="227"/>
      <c r="N704" s="32"/>
      <c r="O704" s="32"/>
    </row>
    <row r="705" ht="15.75" customHeight="1">
      <c r="A705" s="32"/>
      <c r="B705" s="208"/>
      <c r="C705" s="209"/>
      <c r="D705" s="210"/>
      <c r="E705" s="210"/>
      <c r="F705" s="246" t="s">
        <v>20</v>
      </c>
      <c r="G705" s="262"/>
      <c r="H705" s="251">
        <v>6.0</v>
      </c>
      <c r="I705" s="140" t="s">
        <v>381</v>
      </c>
      <c r="J705" s="139" t="s">
        <v>238</v>
      </c>
      <c r="K705" s="287" t="s">
        <v>234</v>
      </c>
      <c r="L705" s="296"/>
      <c r="M705" s="214"/>
      <c r="N705" s="32"/>
      <c r="O705" s="32"/>
    </row>
    <row r="706" ht="15.75" customHeight="1">
      <c r="A706" s="32"/>
      <c r="B706" s="231"/>
      <c r="C706" s="232"/>
      <c r="D706" s="233"/>
      <c r="E706" s="233"/>
      <c r="F706" s="246" t="s">
        <v>20</v>
      </c>
      <c r="G706" s="235"/>
      <c r="H706" s="236">
        <v>7.0</v>
      </c>
      <c r="I706" s="148" t="s">
        <v>382</v>
      </c>
      <c r="J706" s="147" t="s">
        <v>240</v>
      </c>
      <c r="K706" s="149" t="s">
        <v>234</v>
      </c>
      <c r="L706" s="297"/>
      <c r="M706" s="239"/>
      <c r="N706" s="32"/>
      <c r="O706" s="32"/>
    </row>
    <row r="707" ht="15.75" customHeight="1">
      <c r="A707" s="32"/>
      <c r="B707" s="174" t="s">
        <v>650</v>
      </c>
      <c r="C707" s="175" t="s">
        <v>101</v>
      </c>
      <c r="D707" s="176"/>
      <c r="E707" s="176"/>
      <c r="F707" s="329" t="s">
        <v>20</v>
      </c>
      <c r="G707" s="240" t="s">
        <v>416</v>
      </c>
      <c r="H707" s="207" t="s">
        <v>103</v>
      </c>
      <c r="I707" s="261" t="s">
        <v>617</v>
      </c>
      <c r="J707" s="179"/>
      <c r="K707" s="168"/>
      <c r="L707" s="243"/>
      <c r="M707" s="244"/>
      <c r="N707" s="32"/>
      <c r="O707" s="32"/>
    </row>
    <row r="708" ht="15.75" customHeight="1">
      <c r="A708" s="32"/>
      <c r="B708" s="245"/>
      <c r="C708" s="246"/>
      <c r="D708" s="247"/>
      <c r="E708" s="330"/>
      <c r="F708" s="138" t="s">
        <v>20</v>
      </c>
      <c r="G708" s="137"/>
      <c r="H708" s="139">
        <v>1.0</v>
      </c>
      <c r="I708" s="331" t="s">
        <v>410</v>
      </c>
      <c r="J708" s="251"/>
      <c r="K708" s="170" t="s">
        <v>411</v>
      </c>
      <c r="L708" s="292"/>
      <c r="M708" s="227"/>
      <c r="N708" s="32"/>
      <c r="O708" s="32"/>
    </row>
    <row r="709" ht="15.75" customHeight="1">
      <c r="A709" s="32"/>
      <c r="B709" s="245"/>
      <c r="C709" s="246"/>
      <c r="D709" s="247"/>
      <c r="E709" s="330"/>
      <c r="F709" s="138" t="s">
        <v>20</v>
      </c>
      <c r="G709" s="137"/>
      <c r="H709" s="139">
        <v>2.0</v>
      </c>
      <c r="I709" s="280" t="s">
        <v>385</v>
      </c>
      <c r="J709" s="251"/>
      <c r="K709" s="277" t="s">
        <v>218</v>
      </c>
      <c r="L709" s="292"/>
      <c r="M709" s="227"/>
      <c r="N709" s="32"/>
      <c r="O709" s="32"/>
    </row>
    <row r="710" ht="15.75" customHeight="1">
      <c r="A710" s="32"/>
      <c r="B710" s="208"/>
      <c r="C710" s="209"/>
      <c r="D710" s="210"/>
      <c r="E710" s="332"/>
      <c r="F710" s="138" t="s">
        <v>20</v>
      </c>
      <c r="G710" s="137"/>
      <c r="H710" s="333">
        <v>3.0</v>
      </c>
      <c r="I710" s="280" t="s">
        <v>386</v>
      </c>
      <c r="J710" s="236"/>
      <c r="K710" s="277" t="s">
        <v>220</v>
      </c>
      <c r="L710" s="296"/>
      <c r="M710" s="214"/>
      <c r="N710" s="32"/>
      <c r="O710" s="32"/>
    </row>
    <row r="711" ht="15.75" customHeight="1">
      <c r="A711" s="32"/>
      <c r="B711" s="215"/>
      <c r="C711" s="216"/>
      <c r="D711" s="217"/>
      <c r="E711" s="217"/>
      <c r="F711" s="334" t="s">
        <v>20</v>
      </c>
      <c r="G711" s="285"/>
      <c r="H711" s="222">
        <v>4.0</v>
      </c>
      <c r="I711" s="279" t="s">
        <v>387</v>
      </c>
      <c r="J711" s="222"/>
      <c r="K711" s="283" t="s">
        <v>222</v>
      </c>
      <c r="L711" s="299"/>
      <c r="M711" s="223"/>
      <c r="N711" s="32"/>
      <c r="O711" s="32"/>
    </row>
    <row r="712" ht="15.75" customHeight="1">
      <c r="A712" s="32"/>
      <c r="B712" s="174" t="s">
        <v>651</v>
      </c>
      <c r="C712" s="175" t="s">
        <v>101</v>
      </c>
      <c r="D712" s="129"/>
      <c r="E712" s="129"/>
      <c r="F712" s="130" t="s">
        <v>20</v>
      </c>
      <c r="G712" s="129" t="s">
        <v>652</v>
      </c>
      <c r="H712" s="131" t="s">
        <v>103</v>
      </c>
      <c r="I712" s="132" t="s">
        <v>625</v>
      </c>
      <c r="J712" s="131"/>
      <c r="K712" s="133"/>
      <c r="L712" s="335"/>
      <c r="M712" s="244"/>
      <c r="N712" s="32"/>
      <c r="O712" s="32"/>
    </row>
    <row r="713" ht="15.75" customHeight="1">
      <c r="A713" s="32"/>
      <c r="B713" s="135"/>
      <c r="C713" s="136"/>
      <c r="D713" s="137"/>
      <c r="E713" s="137"/>
      <c r="F713" s="138" t="s">
        <v>20</v>
      </c>
      <c r="G713" s="137"/>
      <c r="H713" s="139">
        <v>1.0</v>
      </c>
      <c r="I713" s="140" t="s">
        <v>410</v>
      </c>
      <c r="J713" s="139"/>
      <c r="K713" s="141" t="s">
        <v>411</v>
      </c>
      <c r="L713" s="336"/>
      <c r="M713" s="337"/>
      <c r="N713" s="32"/>
      <c r="O713" s="32"/>
    </row>
    <row r="714" ht="15.75" customHeight="1">
      <c r="A714" s="32"/>
      <c r="B714" s="135"/>
      <c r="C714" s="136"/>
      <c r="D714" s="137"/>
      <c r="E714" s="137"/>
      <c r="F714" s="138" t="s">
        <v>20</v>
      </c>
      <c r="G714" s="137"/>
      <c r="H714" s="139">
        <v>2.0</v>
      </c>
      <c r="I714" s="140" t="s">
        <v>419</v>
      </c>
      <c r="J714" s="139">
        <v>200000.0</v>
      </c>
      <c r="K714" s="141" t="s">
        <v>231</v>
      </c>
      <c r="L714" s="336"/>
      <c r="M714" s="337"/>
      <c r="N714" s="32"/>
      <c r="O714" s="32"/>
    </row>
    <row r="715" ht="15.75" customHeight="1">
      <c r="A715" s="32"/>
      <c r="B715" s="160"/>
      <c r="C715" s="161"/>
      <c r="D715" s="162"/>
      <c r="E715" s="162"/>
      <c r="F715" s="163" t="s">
        <v>20</v>
      </c>
      <c r="G715" s="162"/>
      <c r="H715" s="164">
        <v>3.0</v>
      </c>
      <c r="I715" s="165" t="s">
        <v>395</v>
      </c>
      <c r="J715" s="164"/>
      <c r="K715" s="166" t="s">
        <v>653</v>
      </c>
      <c r="L715" s="338"/>
      <c r="M715" s="223"/>
      <c r="N715" s="32"/>
      <c r="O715" s="32"/>
    </row>
    <row r="716" ht="15.75" customHeight="1">
      <c r="A716" s="32"/>
      <c r="B716" s="174" t="s">
        <v>654</v>
      </c>
      <c r="C716" s="128" t="s">
        <v>101</v>
      </c>
      <c r="D716" s="176"/>
      <c r="E716" s="176"/>
      <c r="F716" s="175" t="s">
        <v>20</v>
      </c>
      <c r="G716" s="193" t="s">
        <v>655</v>
      </c>
      <c r="H716" s="339" t="s">
        <v>103</v>
      </c>
      <c r="I716" s="340" t="s">
        <v>656</v>
      </c>
      <c r="J716" s="193"/>
      <c r="K716" s="193"/>
      <c r="L716" s="341"/>
      <c r="M716" s="342"/>
      <c r="N716" s="32"/>
      <c r="O716" s="32"/>
    </row>
    <row r="717" ht="15.75" customHeight="1">
      <c r="A717" s="32"/>
      <c r="B717" s="319"/>
      <c r="C717" s="321"/>
      <c r="D717" s="321"/>
      <c r="E717" s="321"/>
      <c r="F717" s="343" t="s">
        <v>20</v>
      </c>
      <c r="G717" s="344"/>
      <c r="H717" s="266">
        <v>1.0</v>
      </c>
      <c r="I717" s="140" t="s">
        <v>410</v>
      </c>
      <c r="J717" s="139"/>
      <c r="K717" s="141" t="s">
        <v>411</v>
      </c>
      <c r="L717" s="345"/>
      <c r="M717" s="346"/>
      <c r="N717" s="32"/>
      <c r="O717" s="32"/>
    </row>
    <row r="718" ht="15.75" customHeight="1">
      <c r="A718" s="32"/>
      <c r="B718" s="135"/>
      <c r="C718" s="137"/>
      <c r="D718" s="137"/>
      <c r="E718" s="137"/>
      <c r="F718" s="138" t="s">
        <v>20</v>
      </c>
      <c r="G718" s="347"/>
      <c r="H718" s="311">
        <v>2.0</v>
      </c>
      <c r="I718" s="348" t="s">
        <v>419</v>
      </c>
      <c r="J718" s="311">
        <v>200000.0</v>
      </c>
      <c r="K718" s="312" t="s">
        <v>231</v>
      </c>
      <c r="L718" s="349"/>
      <c r="M718" s="350"/>
      <c r="N718" s="32"/>
      <c r="O718" s="32"/>
    </row>
    <row r="719" ht="15.75" customHeight="1">
      <c r="A719" s="32"/>
      <c r="B719" s="160"/>
      <c r="C719" s="162"/>
      <c r="D719" s="162"/>
      <c r="E719" s="162"/>
      <c r="F719" s="163" t="s">
        <v>20</v>
      </c>
      <c r="G719" s="351"/>
      <c r="H719" s="200">
        <v>3.0</v>
      </c>
      <c r="I719" s="352" t="s">
        <v>395</v>
      </c>
      <c r="J719" s="200"/>
      <c r="K719" s="201" t="s">
        <v>653</v>
      </c>
      <c r="L719" s="353"/>
      <c r="M719" s="354"/>
      <c r="N719" s="32"/>
      <c r="O719" s="32"/>
    </row>
    <row r="720" ht="15.75" customHeight="1">
      <c r="A720" s="32"/>
      <c r="B720" s="152" t="s">
        <v>657</v>
      </c>
      <c r="C720" s="153" t="s">
        <v>101</v>
      </c>
      <c r="D720" s="176"/>
      <c r="E720" s="176"/>
      <c r="F720" s="177" t="s">
        <v>20</v>
      </c>
      <c r="G720" s="178" t="s">
        <v>658</v>
      </c>
      <c r="H720" s="355" t="s">
        <v>103</v>
      </c>
      <c r="I720" s="261" t="s">
        <v>617</v>
      </c>
      <c r="J720" s="179"/>
      <c r="K720" s="168"/>
      <c r="L720" s="243"/>
      <c r="M720" s="244"/>
      <c r="N720" s="32"/>
      <c r="O720" s="32"/>
    </row>
    <row r="721" ht="15.75" customHeight="1">
      <c r="A721" s="32"/>
      <c r="B721" s="208"/>
      <c r="C721" s="209"/>
      <c r="D721" s="210"/>
      <c r="E721" s="210"/>
      <c r="F721" s="211" t="s">
        <v>20</v>
      </c>
      <c r="G721" s="262"/>
      <c r="H721" s="356">
        <v>1.0</v>
      </c>
      <c r="I721" s="140" t="s">
        <v>426</v>
      </c>
      <c r="J721" s="251"/>
      <c r="K721" s="170" t="s">
        <v>427</v>
      </c>
      <c r="L721" s="318"/>
      <c r="M721" s="278"/>
      <c r="N721" s="32"/>
      <c r="O721" s="32"/>
    </row>
    <row r="722" ht="15.75" customHeight="1">
      <c r="A722" s="32"/>
      <c r="B722" s="208"/>
      <c r="C722" s="209"/>
      <c r="D722" s="210"/>
      <c r="E722" s="210"/>
      <c r="F722" s="211" t="s">
        <v>20</v>
      </c>
      <c r="G722" s="262"/>
      <c r="H722" s="356">
        <v>2.0</v>
      </c>
      <c r="I722" s="357" t="s">
        <v>428</v>
      </c>
      <c r="J722" s="251"/>
      <c r="K722" s="170" t="s">
        <v>429</v>
      </c>
      <c r="L722" s="296"/>
      <c r="M722" s="214"/>
      <c r="N722" s="32"/>
      <c r="O722" s="32"/>
    </row>
    <row r="723" ht="15.75" customHeight="1">
      <c r="A723" s="32"/>
      <c r="B723" s="215"/>
      <c r="C723" s="216"/>
      <c r="D723" s="217"/>
      <c r="E723" s="217"/>
      <c r="F723" s="218" t="s">
        <v>20</v>
      </c>
      <c r="G723" s="219"/>
      <c r="H723" s="222">
        <v>3.0</v>
      </c>
      <c r="I723" s="279" t="s">
        <v>430</v>
      </c>
      <c r="J723" s="222"/>
      <c r="K723" s="172" t="s">
        <v>431</v>
      </c>
      <c r="L723" s="299"/>
      <c r="M723" s="223"/>
      <c r="N723" s="32"/>
      <c r="O723" s="32"/>
    </row>
    <row r="724" ht="15.75" customHeight="1">
      <c r="A724" s="32"/>
      <c r="B724" s="152" t="s">
        <v>659</v>
      </c>
      <c r="C724" s="153" t="s">
        <v>101</v>
      </c>
      <c r="D724" s="176"/>
      <c r="E724" s="176"/>
      <c r="F724" s="177" t="s">
        <v>20</v>
      </c>
      <c r="G724" s="178" t="s">
        <v>84</v>
      </c>
      <c r="H724" s="355" t="s">
        <v>103</v>
      </c>
      <c r="I724" s="261" t="s">
        <v>617</v>
      </c>
      <c r="J724" s="179"/>
      <c r="K724" s="168"/>
      <c r="L724" s="243"/>
      <c r="M724" s="244"/>
      <c r="N724" s="32"/>
      <c r="O724" s="32"/>
    </row>
    <row r="725" ht="15.75" customHeight="1">
      <c r="A725" s="32"/>
      <c r="B725" s="208"/>
      <c r="C725" s="209"/>
      <c r="D725" s="210"/>
      <c r="E725" s="210"/>
      <c r="F725" s="211" t="s">
        <v>20</v>
      </c>
      <c r="G725" s="251"/>
      <c r="H725" s="356">
        <v>1.0</v>
      </c>
      <c r="I725" s="140" t="s">
        <v>426</v>
      </c>
      <c r="J725" s="251"/>
      <c r="K725" s="170" t="s">
        <v>427</v>
      </c>
      <c r="L725" s="318"/>
      <c r="M725" s="278"/>
      <c r="N725" s="32"/>
      <c r="O725" s="32"/>
    </row>
    <row r="726" ht="15.75" customHeight="1">
      <c r="A726" s="32"/>
      <c r="B726" s="215"/>
      <c r="C726" s="216"/>
      <c r="D726" s="217"/>
      <c r="E726" s="217"/>
      <c r="F726" s="218" t="s">
        <v>20</v>
      </c>
      <c r="G726" s="219"/>
      <c r="H726" s="222">
        <v>2.0</v>
      </c>
      <c r="I726" s="221" t="s">
        <v>433</v>
      </c>
      <c r="J726" s="222"/>
      <c r="K726" s="172" t="s">
        <v>434</v>
      </c>
      <c r="L726" s="299"/>
      <c r="M726" s="223"/>
      <c r="N726" s="32"/>
      <c r="O726" s="32"/>
    </row>
    <row r="727" ht="15.75" customHeight="1">
      <c r="A727" s="32"/>
      <c r="B727" s="152" t="s">
        <v>660</v>
      </c>
      <c r="C727" s="153" t="s">
        <v>101</v>
      </c>
      <c r="D727" s="176"/>
      <c r="E727" s="176"/>
      <c r="F727" s="177" t="s">
        <v>20</v>
      </c>
      <c r="G727" s="178" t="s">
        <v>85</v>
      </c>
      <c r="H727" s="355" t="s">
        <v>103</v>
      </c>
      <c r="I727" s="261" t="s">
        <v>617</v>
      </c>
      <c r="J727" s="179"/>
      <c r="K727" s="168"/>
      <c r="L727" s="284"/>
      <c r="M727" s="244"/>
      <c r="N727" s="32"/>
      <c r="O727" s="32"/>
    </row>
    <row r="728" ht="15.75" customHeight="1">
      <c r="A728" s="32"/>
      <c r="B728" s="208"/>
      <c r="C728" s="209"/>
      <c r="D728" s="210"/>
      <c r="E728" s="210"/>
      <c r="F728" s="211" t="s">
        <v>20</v>
      </c>
      <c r="G728" s="251"/>
      <c r="H728" s="356">
        <v>1.0</v>
      </c>
      <c r="I728" s="140" t="s">
        <v>426</v>
      </c>
      <c r="J728" s="251"/>
      <c r="K728" s="170" t="s">
        <v>427</v>
      </c>
      <c r="L728" s="140"/>
      <c r="M728" s="278"/>
      <c r="N728" s="32"/>
      <c r="O728" s="32"/>
    </row>
    <row r="729" ht="15.75" customHeight="1">
      <c r="A729" s="32"/>
      <c r="B729" s="215"/>
      <c r="C729" s="216"/>
      <c r="D729" s="217"/>
      <c r="E729" s="217"/>
      <c r="F729" s="218" t="s">
        <v>20</v>
      </c>
      <c r="G729" s="219"/>
      <c r="H729" s="222">
        <v>2.0</v>
      </c>
      <c r="I729" s="221" t="s">
        <v>436</v>
      </c>
      <c r="J729" s="220"/>
      <c r="K729" s="291" t="s">
        <v>437</v>
      </c>
      <c r="L729" s="290"/>
      <c r="M729" s="223"/>
      <c r="N729" s="32"/>
      <c r="O729" s="32"/>
    </row>
    <row r="730" ht="15.75" customHeight="1">
      <c r="A730" s="32"/>
      <c r="B730" s="174" t="s">
        <v>661</v>
      </c>
      <c r="C730" s="175" t="s">
        <v>101</v>
      </c>
      <c r="D730" s="176"/>
      <c r="E730" s="176"/>
      <c r="F730" s="177" t="s">
        <v>20</v>
      </c>
      <c r="G730" s="178" t="s">
        <v>662</v>
      </c>
      <c r="H730" s="179" t="s">
        <v>103</v>
      </c>
      <c r="I730" s="261" t="s">
        <v>617</v>
      </c>
      <c r="J730" s="179"/>
      <c r="K730" s="168"/>
      <c r="L730" s="284"/>
      <c r="M730" s="244"/>
      <c r="N730" s="32"/>
      <c r="O730" s="32"/>
    </row>
    <row r="731" ht="15.75" customHeight="1">
      <c r="A731" s="32"/>
      <c r="B731" s="208"/>
      <c r="C731" s="209"/>
      <c r="D731" s="210"/>
      <c r="E731" s="210"/>
      <c r="F731" s="211" t="s">
        <v>20</v>
      </c>
      <c r="G731" s="251"/>
      <c r="H731" s="251">
        <v>1.0</v>
      </c>
      <c r="I731" s="157" t="s">
        <v>426</v>
      </c>
      <c r="J731" s="156"/>
      <c r="K731" s="358" t="s">
        <v>427</v>
      </c>
      <c r="L731" s="140"/>
      <c r="M731" s="278"/>
      <c r="N731" s="32"/>
      <c r="O731" s="32"/>
    </row>
    <row r="732" ht="15.75" customHeight="1">
      <c r="A732" s="32"/>
      <c r="B732" s="215"/>
      <c r="C732" s="216"/>
      <c r="D732" s="217"/>
      <c r="E732" s="217"/>
      <c r="F732" s="218" t="s">
        <v>20</v>
      </c>
      <c r="G732" s="219"/>
      <c r="H732" s="222">
        <v>2.0</v>
      </c>
      <c r="I732" s="221" t="s">
        <v>440</v>
      </c>
      <c r="J732" s="220"/>
      <c r="K732" s="291" t="s">
        <v>441</v>
      </c>
      <c r="L732" s="290"/>
      <c r="M732" s="223"/>
      <c r="N732" s="32"/>
      <c r="O732" s="32"/>
    </row>
    <row r="733" ht="15.75" customHeight="1">
      <c r="A733" s="32"/>
      <c r="B733" s="174" t="s">
        <v>663</v>
      </c>
      <c r="C733" s="375" t="s">
        <v>101</v>
      </c>
      <c r="D733" s="359"/>
      <c r="E733" s="359"/>
      <c r="F733" s="177" t="s">
        <v>20</v>
      </c>
      <c r="G733" s="176" t="s">
        <v>664</v>
      </c>
      <c r="H733" s="339" t="s">
        <v>103</v>
      </c>
      <c r="I733" s="340" t="s">
        <v>656</v>
      </c>
      <c r="J733" s="360"/>
      <c r="K733" s="360"/>
      <c r="L733" s="361"/>
      <c r="M733" s="362"/>
      <c r="N733" s="32"/>
      <c r="O733" s="32"/>
    </row>
    <row r="734" ht="15.75" customHeight="1">
      <c r="A734" s="32"/>
      <c r="B734" s="363"/>
      <c r="C734" s="377"/>
      <c r="D734" s="364"/>
      <c r="E734" s="364"/>
      <c r="F734" s="211" t="s">
        <v>20</v>
      </c>
      <c r="G734" s="294"/>
      <c r="H734" s="365">
        <v>1.0</v>
      </c>
      <c r="I734" s="366" t="s">
        <v>444</v>
      </c>
      <c r="J734" s="367"/>
      <c r="K734" s="368" t="s">
        <v>427</v>
      </c>
      <c r="L734" s="369"/>
      <c r="M734" s="370"/>
      <c r="N734" s="32"/>
      <c r="O734" s="32"/>
    </row>
    <row r="735" ht="15.75" customHeight="1">
      <c r="A735" s="32"/>
      <c r="B735" s="371"/>
      <c r="C735" s="381"/>
      <c r="D735" s="372"/>
      <c r="E735" s="372"/>
      <c r="F735" s="218" t="s">
        <v>20</v>
      </c>
      <c r="G735" s="372"/>
      <c r="H735" s="373">
        <v>2.0</v>
      </c>
      <c r="I735" s="221" t="s">
        <v>440</v>
      </c>
      <c r="J735" s="221"/>
      <c r="K735" s="295" t="s">
        <v>441</v>
      </c>
      <c r="L735" s="221"/>
      <c r="M735" s="374"/>
      <c r="N735" s="32"/>
      <c r="O735" s="32"/>
    </row>
    <row r="736" ht="15.75" customHeight="1">
      <c r="A736" s="32"/>
      <c r="B736" s="174" t="s">
        <v>665</v>
      </c>
      <c r="C736" s="375" t="s">
        <v>101</v>
      </c>
      <c r="D736" s="359"/>
      <c r="E736" s="359"/>
      <c r="F736" s="375" t="s">
        <v>20</v>
      </c>
      <c r="G736" s="178" t="s">
        <v>666</v>
      </c>
      <c r="H736" s="339" t="s">
        <v>103</v>
      </c>
      <c r="I736" s="340" t="s">
        <v>617</v>
      </c>
      <c r="J736" s="360"/>
      <c r="K736" s="360"/>
      <c r="L736" s="361"/>
      <c r="M736" s="376"/>
      <c r="N736" s="32"/>
      <c r="O736" s="32"/>
    </row>
    <row r="737" ht="15.75" customHeight="1">
      <c r="A737" s="32"/>
      <c r="B737" s="363"/>
      <c r="C737" s="364"/>
      <c r="D737" s="364"/>
      <c r="E737" s="364"/>
      <c r="F737" s="377" t="s">
        <v>20</v>
      </c>
      <c r="G737" s="294"/>
      <c r="H737" s="365">
        <v>1.0</v>
      </c>
      <c r="I737" s="366" t="s">
        <v>667</v>
      </c>
      <c r="J737" s="367"/>
      <c r="K737" s="368" t="s">
        <v>448</v>
      </c>
      <c r="L737" s="369"/>
      <c r="M737" s="378"/>
      <c r="N737" s="32"/>
      <c r="O737" s="32"/>
    </row>
    <row r="738" ht="15.75" customHeight="1">
      <c r="A738" s="32"/>
      <c r="B738" s="363"/>
      <c r="C738" s="364"/>
      <c r="D738" s="364"/>
      <c r="E738" s="364"/>
      <c r="F738" s="377" t="s">
        <v>20</v>
      </c>
      <c r="G738" s="294"/>
      <c r="H738" s="365">
        <v>2.0</v>
      </c>
      <c r="I738" s="366" t="s">
        <v>449</v>
      </c>
      <c r="J738" s="367"/>
      <c r="K738" s="368" t="s">
        <v>427</v>
      </c>
      <c r="L738" s="369"/>
      <c r="M738" s="380"/>
      <c r="N738" s="32"/>
      <c r="O738" s="32"/>
    </row>
    <row r="739" ht="15.75" customHeight="1">
      <c r="A739" s="32"/>
      <c r="B739" s="371"/>
      <c r="C739" s="372"/>
      <c r="D739" s="372"/>
      <c r="E739" s="372"/>
      <c r="F739" s="381" t="s">
        <v>20</v>
      </c>
      <c r="G739" s="372"/>
      <c r="H739" s="373">
        <v>3.0</v>
      </c>
      <c r="I739" s="221" t="s">
        <v>440</v>
      </c>
      <c r="J739" s="221"/>
      <c r="K739" s="295" t="s">
        <v>441</v>
      </c>
      <c r="L739" s="221"/>
      <c r="M739" s="380"/>
      <c r="N739" s="32"/>
      <c r="O739" s="32"/>
    </row>
    <row r="740" ht="15.75" customHeight="1">
      <c r="A740" s="32"/>
      <c r="B740" s="174" t="s">
        <v>668</v>
      </c>
      <c r="C740" s="128" t="s">
        <v>101</v>
      </c>
      <c r="D740" s="129"/>
      <c r="E740" s="129"/>
      <c r="F740" s="130" t="s">
        <v>20</v>
      </c>
      <c r="G740" s="129" t="s">
        <v>669</v>
      </c>
      <c r="H740" s="131" t="s">
        <v>103</v>
      </c>
      <c r="I740" s="132" t="s">
        <v>617</v>
      </c>
      <c r="J740" s="131"/>
      <c r="K740" s="133"/>
      <c r="L740" s="382"/>
      <c r="M740" s="383"/>
      <c r="N740" s="32"/>
      <c r="O740" s="32"/>
    </row>
    <row r="741" ht="15.75" customHeight="1">
      <c r="A741" s="32"/>
      <c r="B741" s="135"/>
      <c r="C741" s="136"/>
      <c r="D741" s="137"/>
      <c r="E741" s="137"/>
      <c r="F741" s="138" t="s">
        <v>20</v>
      </c>
      <c r="G741" s="139"/>
      <c r="H741" s="139">
        <v>1.0</v>
      </c>
      <c r="I741" s="140" t="s">
        <v>410</v>
      </c>
      <c r="J741" s="139"/>
      <c r="K741" s="141" t="s">
        <v>411</v>
      </c>
      <c r="L741" s="140"/>
      <c r="M741" s="289"/>
      <c r="N741" s="32"/>
      <c r="O741" s="32"/>
    </row>
    <row r="742" ht="15.75" customHeight="1">
      <c r="A742" s="32"/>
      <c r="B742" s="135"/>
      <c r="C742" s="136"/>
      <c r="D742" s="137"/>
      <c r="E742" s="137"/>
      <c r="F742" s="138" t="s">
        <v>20</v>
      </c>
      <c r="G742" s="139"/>
      <c r="H742" s="139">
        <v>2.0</v>
      </c>
      <c r="I742" s="324" t="s">
        <v>452</v>
      </c>
      <c r="J742" s="139"/>
      <c r="K742" s="141" t="s">
        <v>453</v>
      </c>
      <c r="L742" s="140"/>
      <c r="M742" s="289"/>
      <c r="N742" s="32"/>
      <c r="O742" s="32"/>
    </row>
    <row r="743" ht="15.75" customHeight="1">
      <c r="A743" s="32"/>
      <c r="B743" s="135"/>
      <c r="C743" s="136"/>
      <c r="D743" s="137"/>
      <c r="E743" s="137"/>
      <c r="F743" s="138" t="s">
        <v>20</v>
      </c>
      <c r="G743" s="139"/>
      <c r="H743" s="139">
        <v>3.0</v>
      </c>
      <c r="I743" s="324" t="s">
        <v>449</v>
      </c>
      <c r="J743" s="139"/>
      <c r="K743" s="141" t="s">
        <v>427</v>
      </c>
      <c r="L743" s="140"/>
      <c r="M743" s="289"/>
      <c r="N743" s="32"/>
      <c r="O743" s="32"/>
    </row>
    <row r="744" ht="15.75" customHeight="1">
      <c r="A744" s="32"/>
      <c r="B744" s="160"/>
      <c r="C744" s="161"/>
      <c r="D744" s="162"/>
      <c r="E744" s="162"/>
      <c r="F744" s="163" t="s">
        <v>20</v>
      </c>
      <c r="G744" s="164"/>
      <c r="H744" s="164">
        <v>4.0</v>
      </c>
      <c r="I744" s="327" t="s">
        <v>440</v>
      </c>
      <c r="J744" s="164"/>
      <c r="K744" s="166" t="s">
        <v>441</v>
      </c>
      <c r="L744" s="165"/>
      <c r="M744" s="328"/>
      <c r="N744" s="32"/>
      <c r="O744" s="32"/>
    </row>
    <row r="745" ht="15.75" customHeight="1">
      <c r="A745" s="32"/>
      <c r="B745" s="174" t="s">
        <v>670</v>
      </c>
      <c r="C745" s="175" t="s">
        <v>101</v>
      </c>
      <c r="D745" s="176"/>
      <c r="E745" s="176"/>
      <c r="F745" s="177" t="s">
        <v>20</v>
      </c>
      <c r="G745" s="178" t="s">
        <v>671</v>
      </c>
      <c r="H745" s="179" t="s">
        <v>103</v>
      </c>
      <c r="I745" s="261" t="s">
        <v>213</v>
      </c>
      <c r="J745" s="179"/>
      <c r="K745" s="168"/>
      <c r="L745" s="292"/>
      <c r="M745" s="227"/>
      <c r="N745" s="32"/>
      <c r="O745" s="32"/>
    </row>
    <row r="746" ht="15.75" customHeight="1">
      <c r="A746" s="32"/>
      <c r="B746" s="245"/>
      <c r="C746" s="246"/>
      <c r="D746" s="247"/>
      <c r="E746" s="247"/>
      <c r="F746" s="293" t="s">
        <v>20</v>
      </c>
      <c r="G746" s="274"/>
      <c r="H746" s="274">
        <v>1.0</v>
      </c>
      <c r="I746" s="294" t="s">
        <v>672</v>
      </c>
      <c r="J746" s="274"/>
      <c r="K746" s="275" t="s">
        <v>673</v>
      </c>
      <c r="L746" s="275"/>
      <c r="M746" s="227"/>
      <c r="N746" s="32"/>
      <c r="O746" s="32"/>
    </row>
    <row r="747" ht="15.75" customHeight="1">
      <c r="A747" s="32"/>
      <c r="B747" s="208"/>
      <c r="C747" s="209"/>
      <c r="D747" s="210"/>
      <c r="E747" s="210"/>
      <c r="F747" s="293" t="s">
        <v>20</v>
      </c>
      <c r="G747" s="251"/>
      <c r="H747" s="251">
        <v>2.0</v>
      </c>
      <c r="I747" s="294" t="s">
        <v>674</v>
      </c>
      <c r="J747" s="251"/>
      <c r="K747" s="170" t="s">
        <v>675</v>
      </c>
      <c r="L747" s="170"/>
      <c r="M747" s="214"/>
      <c r="N747" s="32"/>
      <c r="O747" s="32"/>
    </row>
    <row r="748" ht="15.75" customHeight="1">
      <c r="A748" s="32"/>
      <c r="B748" s="231"/>
      <c r="C748" s="232"/>
      <c r="D748" s="233"/>
      <c r="E748" s="233"/>
      <c r="F748" s="293" t="s">
        <v>20</v>
      </c>
      <c r="G748" s="235"/>
      <c r="H748" s="236">
        <v>3.0</v>
      </c>
      <c r="I748" s="294" t="s">
        <v>676</v>
      </c>
      <c r="J748" s="236"/>
      <c r="K748" s="170" t="s">
        <v>677</v>
      </c>
      <c r="L748" s="238"/>
      <c r="M748" s="239"/>
      <c r="N748" s="32"/>
      <c r="O748" s="32"/>
    </row>
    <row r="749" ht="15.75" customHeight="1">
      <c r="A749" s="32"/>
      <c r="B749" s="215"/>
      <c r="C749" s="216"/>
      <c r="D749" s="217"/>
      <c r="E749" s="217"/>
      <c r="F749" s="218" t="s">
        <v>20</v>
      </c>
      <c r="G749" s="219"/>
      <c r="H749" s="222">
        <v>6.0</v>
      </c>
      <c r="I749" s="295" t="s">
        <v>678</v>
      </c>
      <c r="J749" s="222"/>
      <c r="K749" s="172" t="s">
        <v>679</v>
      </c>
      <c r="L749" s="172"/>
      <c r="M749" s="239"/>
      <c r="N749" s="32"/>
      <c r="O749" s="32"/>
    </row>
    <row r="750" ht="15.75" customHeight="1">
      <c r="A750" s="32"/>
      <c r="B750" s="174" t="s">
        <v>680</v>
      </c>
      <c r="C750" s="175" t="s">
        <v>101</v>
      </c>
      <c r="D750" s="176"/>
      <c r="E750" s="176"/>
      <c r="F750" s="177" t="s">
        <v>20</v>
      </c>
      <c r="G750" s="178" t="s">
        <v>681</v>
      </c>
      <c r="H750" s="179" t="s">
        <v>103</v>
      </c>
      <c r="I750" s="261" t="s">
        <v>682</v>
      </c>
      <c r="J750" s="179"/>
      <c r="K750" s="168"/>
      <c r="L750" s="243"/>
      <c r="M750" s="244"/>
      <c r="N750" s="32"/>
      <c r="O750" s="32"/>
    </row>
    <row r="751" ht="15.75" customHeight="1">
      <c r="A751" s="32"/>
      <c r="B751" s="245"/>
      <c r="C751" s="246"/>
      <c r="D751" s="247"/>
      <c r="E751" s="247"/>
      <c r="F751" s="246" t="s">
        <v>20</v>
      </c>
      <c r="G751" s="249"/>
      <c r="H751" s="274">
        <v>1.0</v>
      </c>
      <c r="I751" s="254" t="s">
        <v>274</v>
      </c>
      <c r="J751" s="256">
        <v>15.0</v>
      </c>
      <c r="K751" s="287" t="s">
        <v>231</v>
      </c>
      <c r="L751" s="292"/>
      <c r="M751" s="227"/>
      <c r="N751" s="32"/>
      <c r="O751" s="32"/>
    </row>
    <row r="752" ht="15.75" customHeight="1">
      <c r="A752" s="32"/>
      <c r="B752" s="245"/>
      <c r="C752" s="246"/>
      <c r="D752" s="247"/>
      <c r="E752" s="247"/>
      <c r="F752" s="246" t="s">
        <v>20</v>
      </c>
      <c r="G752" s="249"/>
      <c r="H752" s="274">
        <v>2.0</v>
      </c>
      <c r="I752" s="254" t="s">
        <v>275</v>
      </c>
      <c r="J752" s="256">
        <v>0.0</v>
      </c>
      <c r="K752" s="287" t="s">
        <v>231</v>
      </c>
      <c r="L752" s="292"/>
      <c r="M752" s="227"/>
      <c r="N752" s="32"/>
      <c r="O752" s="32"/>
    </row>
    <row r="753" ht="15.75" customHeight="1">
      <c r="A753" s="32"/>
      <c r="B753" s="245"/>
      <c r="C753" s="246"/>
      <c r="D753" s="247"/>
      <c r="E753" s="247"/>
      <c r="F753" s="246" t="s">
        <v>20</v>
      </c>
      <c r="G753" s="249"/>
      <c r="H753" s="274">
        <v>3.0</v>
      </c>
      <c r="I753" s="254" t="s">
        <v>276</v>
      </c>
      <c r="J753" s="256">
        <v>-100000.0</v>
      </c>
      <c r="K753" s="287" t="s">
        <v>234</v>
      </c>
      <c r="L753" s="292"/>
      <c r="M753" s="227"/>
      <c r="N753" s="32"/>
      <c r="O753" s="32"/>
    </row>
    <row r="754" ht="15.75" customHeight="1">
      <c r="A754" s="32"/>
      <c r="B754" s="245"/>
      <c r="C754" s="246"/>
      <c r="D754" s="247"/>
      <c r="E754" s="247"/>
      <c r="F754" s="246" t="s">
        <v>20</v>
      </c>
      <c r="G754" s="249"/>
      <c r="H754" s="274">
        <v>4.0</v>
      </c>
      <c r="I754" s="254" t="s">
        <v>235</v>
      </c>
      <c r="J754" s="256" t="s">
        <v>236</v>
      </c>
      <c r="K754" s="287" t="s">
        <v>234</v>
      </c>
      <c r="L754" s="292"/>
      <c r="M754" s="227"/>
      <c r="N754" s="32"/>
      <c r="O754" s="32"/>
    </row>
    <row r="755" ht="15.75" customHeight="1">
      <c r="A755" s="32"/>
      <c r="B755" s="208"/>
      <c r="C755" s="209"/>
      <c r="D755" s="210"/>
      <c r="E755" s="210"/>
      <c r="F755" s="209" t="s">
        <v>20</v>
      </c>
      <c r="G755" s="262"/>
      <c r="H755" s="251">
        <v>5.0</v>
      </c>
      <c r="I755" s="140" t="s">
        <v>237</v>
      </c>
      <c r="J755" s="139" t="s">
        <v>238</v>
      </c>
      <c r="K755" s="287" t="s">
        <v>234</v>
      </c>
      <c r="L755" s="296"/>
      <c r="M755" s="214"/>
      <c r="N755" s="32"/>
      <c r="O755" s="32"/>
    </row>
    <row r="756" ht="15.75" customHeight="1">
      <c r="A756" s="32"/>
      <c r="B756" s="231"/>
      <c r="C756" s="232"/>
      <c r="D756" s="233"/>
      <c r="E756" s="233"/>
      <c r="F756" s="232" t="s">
        <v>20</v>
      </c>
      <c r="G756" s="235"/>
      <c r="H756" s="236">
        <v>6.0</v>
      </c>
      <c r="I756" s="148" t="s">
        <v>239</v>
      </c>
      <c r="J756" s="147" t="s">
        <v>240</v>
      </c>
      <c r="K756" s="149" t="s">
        <v>234</v>
      </c>
      <c r="L756" s="297"/>
      <c r="M756" s="239"/>
      <c r="N756" s="32"/>
      <c r="O756" s="32"/>
    </row>
    <row r="757" ht="15.75" customHeight="1">
      <c r="A757" s="32"/>
      <c r="B757" s="174" t="s">
        <v>683</v>
      </c>
      <c r="C757" s="175" t="s">
        <v>101</v>
      </c>
      <c r="D757" s="176"/>
      <c r="E757" s="176"/>
      <c r="F757" s="177" t="s">
        <v>20</v>
      </c>
      <c r="G757" s="178" t="s">
        <v>684</v>
      </c>
      <c r="H757" s="179" t="s">
        <v>103</v>
      </c>
      <c r="I757" s="261" t="s">
        <v>682</v>
      </c>
      <c r="J757" s="179"/>
      <c r="K757" s="168"/>
      <c r="L757" s="243"/>
      <c r="M757" s="244"/>
      <c r="N757" s="32"/>
      <c r="O757" s="32"/>
    </row>
    <row r="758" ht="15.75" customHeight="1">
      <c r="A758" s="32"/>
      <c r="B758" s="208"/>
      <c r="C758" s="209"/>
      <c r="D758" s="210"/>
      <c r="E758" s="210"/>
      <c r="F758" s="209" t="s">
        <v>20</v>
      </c>
      <c r="G758" s="262"/>
      <c r="H758" s="251">
        <v>1.0</v>
      </c>
      <c r="I758" s="280" t="s">
        <v>279</v>
      </c>
      <c r="J758" s="251"/>
      <c r="K758" s="277" t="s">
        <v>280</v>
      </c>
      <c r="L758" s="141"/>
      <c r="M758" s="214"/>
      <c r="N758" s="32"/>
      <c r="O758" s="32"/>
    </row>
    <row r="759" ht="15.75" customHeight="1">
      <c r="A759" s="32"/>
      <c r="B759" s="208"/>
      <c r="C759" s="209"/>
      <c r="D759" s="210"/>
      <c r="E759" s="210"/>
      <c r="F759" s="209" t="s">
        <v>20</v>
      </c>
      <c r="G759" s="262"/>
      <c r="H759" s="251">
        <v>2.0</v>
      </c>
      <c r="I759" s="280" t="s">
        <v>281</v>
      </c>
      <c r="J759" s="236"/>
      <c r="K759" s="277" t="s">
        <v>282</v>
      </c>
      <c r="L759" s="141"/>
      <c r="M759" s="214"/>
      <c r="N759" s="32"/>
      <c r="O759" s="32"/>
    </row>
    <row r="760" ht="15.75" customHeight="1">
      <c r="A760" s="32"/>
      <c r="B760" s="208"/>
      <c r="C760" s="209"/>
      <c r="D760" s="210"/>
      <c r="E760" s="210"/>
      <c r="F760" s="209" t="s">
        <v>20</v>
      </c>
      <c r="G760" s="262"/>
      <c r="H760" s="251">
        <v>3.0</v>
      </c>
      <c r="I760" s="279" t="s">
        <v>284</v>
      </c>
      <c r="J760" s="222"/>
      <c r="K760" s="283" t="s">
        <v>285</v>
      </c>
      <c r="L760" s="290"/>
      <c r="M760" s="214"/>
      <c r="N760" s="32"/>
      <c r="O760" s="32"/>
    </row>
    <row r="761" ht="15.75" customHeight="1">
      <c r="A761" s="32"/>
      <c r="B761" s="174" t="s">
        <v>685</v>
      </c>
      <c r="C761" s="175" t="s">
        <v>101</v>
      </c>
      <c r="D761" s="176"/>
      <c r="E761" s="176"/>
      <c r="F761" s="177" t="s">
        <v>20</v>
      </c>
      <c r="G761" s="178" t="s">
        <v>287</v>
      </c>
      <c r="H761" s="179" t="s">
        <v>103</v>
      </c>
      <c r="I761" s="261" t="s">
        <v>682</v>
      </c>
      <c r="J761" s="179"/>
      <c r="K761" s="168"/>
      <c r="L761" s="243"/>
      <c r="M761" s="244"/>
      <c r="N761" s="32"/>
      <c r="O761" s="32"/>
    </row>
    <row r="762" ht="15.75" customHeight="1">
      <c r="A762" s="32"/>
      <c r="B762" s="208"/>
      <c r="C762" s="209"/>
      <c r="D762" s="210"/>
      <c r="E762" s="210"/>
      <c r="F762" s="209" t="s">
        <v>20</v>
      </c>
      <c r="G762" s="262"/>
      <c r="H762" s="251">
        <v>1.0</v>
      </c>
      <c r="I762" s="250" t="s">
        <v>288</v>
      </c>
      <c r="J762" s="251"/>
      <c r="K762" s="287" t="s">
        <v>231</v>
      </c>
      <c r="L762" s="287"/>
      <c r="M762" s="214"/>
      <c r="N762" s="32"/>
      <c r="O762" s="32"/>
    </row>
    <row r="763" ht="15.75" customHeight="1">
      <c r="A763" s="32"/>
      <c r="B763" s="208"/>
      <c r="C763" s="209"/>
      <c r="D763" s="210"/>
      <c r="E763" s="210"/>
      <c r="F763" s="209" t="s">
        <v>20</v>
      </c>
      <c r="G763" s="262"/>
      <c r="H763" s="251">
        <v>2.0</v>
      </c>
      <c r="I763" s="250" t="s">
        <v>289</v>
      </c>
      <c r="J763" s="251"/>
      <c r="K763" s="170" t="s">
        <v>290</v>
      </c>
      <c r="L763" s="170"/>
      <c r="M763" s="214"/>
      <c r="N763" s="32"/>
      <c r="O763" s="32"/>
    </row>
    <row r="764" ht="15.75" customHeight="1">
      <c r="A764" s="32"/>
      <c r="B764" s="208"/>
      <c r="C764" s="209"/>
      <c r="D764" s="210"/>
      <c r="E764" s="210"/>
      <c r="F764" s="209" t="s">
        <v>20</v>
      </c>
      <c r="G764" s="262"/>
      <c r="H764" s="251">
        <v>3.0</v>
      </c>
      <c r="I764" s="250" t="s">
        <v>291</v>
      </c>
      <c r="J764" s="251"/>
      <c r="K764" s="170" t="s">
        <v>292</v>
      </c>
      <c r="L764" s="296"/>
      <c r="M764" s="214"/>
      <c r="N764" s="32"/>
      <c r="O764" s="32"/>
    </row>
    <row r="765" ht="15.75" customHeight="1">
      <c r="A765" s="32"/>
      <c r="B765" s="174" t="s">
        <v>686</v>
      </c>
      <c r="C765" s="175" t="s">
        <v>101</v>
      </c>
      <c r="D765" s="176"/>
      <c r="E765" s="176"/>
      <c r="F765" s="177" t="s">
        <v>20</v>
      </c>
      <c r="G765" s="178" t="s">
        <v>687</v>
      </c>
      <c r="H765" s="179" t="s">
        <v>103</v>
      </c>
      <c r="I765" s="261" t="s">
        <v>682</v>
      </c>
      <c r="J765" s="179"/>
      <c r="K765" s="168"/>
      <c r="L765" s="243"/>
      <c r="M765" s="244"/>
      <c r="N765" s="32"/>
      <c r="O765" s="32"/>
    </row>
    <row r="766" ht="15.75" customHeight="1">
      <c r="A766" s="32"/>
      <c r="B766" s="208"/>
      <c r="C766" s="209"/>
      <c r="D766" s="210"/>
      <c r="E766" s="210"/>
      <c r="F766" s="209" t="s">
        <v>20</v>
      </c>
      <c r="G766" s="262"/>
      <c r="H766" s="251">
        <v>1.0</v>
      </c>
      <c r="I766" s="254" t="s">
        <v>295</v>
      </c>
      <c r="J766" s="256">
        <v>1200000.0</v>
      </c>
      <c r="K766" s="287" t="s">
        <v>231</v>
      </c>
      <c r="L766" s="296"/>
      <c r="M766" s="214"/>
      <c r="N766" s="32"/>
      <c r="O766" s="32"/>
    </row>
    <row r="767" ht="15.75" customHeight="1">
      <c r="A767" s="32"/>
      <c r="B767" s="208"/>
      <c r="C767" s="209"/>
      <c r="D767" s="210"/>
      <c r="E767" s="210"/>
      <c r="F767" s="209" t="s">
        <v>20</v>
      </c>
      <c r="G767" s="262"/>
      <c r="H767" s="251">
        <v>2.0</v>
      </c>
      <c r="I767" s="254" t="s">
        <v>296</v>
      </c>
      <c r="J767" s="256">
        <v>0.0</v>
      </c>
      <c r="K767" s="287" t="s">
        <v>231</v>
      </c>
      <c r="L767" s="296"/>
      <c r="M767" s="214"/>
      <c r="N767" s="32"/>
      <c r="O767" s="32"/>
    </row>
    <row r="768" ht="15.75" customHeight="1">
      <c r="A768" s="32"/>
      <c r="B768" s="208"/>
      <c r="C768" s="209"/>
      <c r="D768" s="210"/>
      <c r="E768" s="210"/>
      <c r="F768" s="209" t="s">
        <v>20</v>
      </c>
      <c r="G768" s="262"/>
      <c r="H768" s="251">
        <v>3.0</v>
      </c>
      <c r="I768" s="254" t="s">
        <v>297</v>
      </c>
      <c r="J768" s="256">
        <v>-100000.0</v>
      </c>
      <c r="K768" s="287" t="s">
        <v>234</v>
      </c>
      <c r="L768" s="296"/>
      <c r="M768" s="214"/>
      <c r="N768" s="32"/>
      <c r="O768" s="32"/>
    </row>
    <row r="769" ht="15.75" customHeight="1">
      <c r="A769" s="32"/>
      <c r="B769" s="208"/>
      <c r="C769" s="209"/>
      <c r="D769" s="210"/>
      <c r="E769" s="210"/>
      <c r="F769" s="209" t="s">
        <v>20</v>
      </c>
      <c r="G769" s="262"/>
      <c r="H769" s="251">
        <v>4.0</v>
      </c>
      <c r="I769" s="254" t="s">
        <v>235</v>
      </c>
      <c r="J769" s="256" t="s">
        <v>236</v>
      </c>
      <c r="K769" s="287" t="s">
        <v>234</v>
      </c>
      <c r="L769" s="296"/>
      <c r="M769" s="214"/>
      <c r="N769" s="32"/>
      <c r="O769" s="32"/>
    </row>
    <row r="770" ht="15.75" customHeight="1">
      <c r="A770" s="32"/>
      <c r="B770" s="231"/>
      <c r="C770" s="232"/>
      <c r="D770" s="233"/>
      <c r="E770" s="233"/>
      <c r="F770" s="209" t="s">
        <v>20</v>
      </c>
      <c r="G770" s="262"/>
      <c r="H770" s="251">
        <v>5.0</v>
      </c>
      <c r="I770" s="140" t="s">
        <v>237</v>
      </c>
      <c r="J770" s="139" t="s">
        <v>238</v>
      </c>
      <c r="K770" s="287" t="s">
        <v>234</v>
      </c>
      <c r="L770" s="296"/>
      <c r="M770" s="214"/>
      <c r="N770" s="32"/>
      <c r="O770" s="32"/>
    </row>
    <row r="771" ht="15.75" customHeight="1">
      <c r="A771" s="32"/>
      <c r="B771" s="215"/>
      <c r="C771" s="216"/>
      <c r="D771" s="217"/>
      <c r="E771" s="217"/>
      <c r="F771" s="218" t="s">
        <v>20</v>
      </c>
      <c r="G771" s="298"/>
      <c r="H771" s="222">
        <v>6.0</v>
      </c>
      <c r="I771" s="279" t="s">
        <v>239</v>
      </c>
      <c r="J771" s="222" t="s">
        <v>240</v>
      </c>
      <c r="K771" s="172" t="s">
        <v>234</v>
      </c>
      <c r="L771" s="299"/>
      <c r="M771" s="223"/>
      <c r="N771" s="32"/>
      <c r="O771" s="32"/>
    </row>
    <row r="772" ht="15.75" customHeight="1">
      <c r="A772" s="32"/>
      <c r="B772" s="174" t="s">
        <v>688</v>
      </c>
      <c r="C772" s="175" t="s">
        <v>101</v>
      </c>
      <c r="D772" s="176"/>
      <c r="E772" s="176"/>
      <c r="F772" s="177" t="s">
        <v>21</v>
      </c>
      <c r="G772" s="178" t="s">
        <v>689</v>
      </c>
      <c r="H772" s="179" t="s">
        <v>103</v>
      </c>
      <c r="I772" s="261" t="s">
        <v>682</v>
      </c>
      <c r="J772" s="179"/>
      <c r="K772" s="168"/>
      <c r="L772" s="243"/>
      <c r="M772" s="244"/>
      <c r="N772" s="32"/>
      <c r="O772" s="32"/>
    </row>
    <row r="773" ht="15.75" customHeight="1">
      <c r="A773" s="32"/>
      <c r="B773" s="208"/>
      <c r="C773" s="209"/>
      <c r="D773" s="210"/>
      <c r="E773" s="210"/>
      <c r="F773" s="209" t="s">
        <v>20</v>
      </c>
      <c r="G773" s="262"/>
      <c r="H773" s="251">
        <v>1.0</v>
      </c>
      <c r="I773" s="280" t="s">
        <v>300</v>
      </c>
      <c r="J773" s="251"/>
      <c r="K773" s="277" t="s">
        <v>218</v>
      </c>
      <c r="L773" s="296"/>
      <c r="M773" s="214"/>
      <c r="N773" s="32"/>
      <c r="O773" s="32"/>
    </row>
    <row r="774" ht="15.75" customHeight="1">
      <c r="A774" s="32"/>
      <c r="B774" s="208"/>
      <c r="C774" s="209"/>
      <c r="D774" s="210"/>
      <c r="E774" s="210"/>
      <c r="F774" s="209" t="s">
        <v>20</v>
      </c>
      <c r="G774" s="262"/>
      <c r="H774" s="251">
        <v>2.0</v>
      </c>
      <c r="I774" s="280" t="s">
        <v>281</v>
      </c>
      <c r="J774" s="236"/>
      <c r="K774" s="277" t="s">
        <v>220</v>
      </c>
      <c r="L774" s="296"/>
      <c r="M774" s="214"/>
      <c r="N774" s="32"/>
      <c r="O774" s="32"/>
    </row>
    <row r="775" ht="15.75" customHeight="1">
      <c r="A775" s="32"/>
      <c r="B775" s="215"/>
      <c r="C775" s="216"/>
      <c r="D775" s="217"/>
      <c r="E775" s="217"/>
      <c r="F775" s="216" t="s">
        <v>20</v>
      </c>
      <c r="G775" s="219"/>
      <c r="H775" s="222">
        <v>3.0</v>
      </c>
      <c r="I775" s="279" t="s">
        <v>301</v>
      </c>
      <c r="J775" s="222"/>
      <c r="K775" s="283" t="s">
        <v>222</v>
      </c>
      <c r="L775" s="299"/>
      <c r="M775" s="223"/>
      <c r="N775" s="32"/>
      <c r="O775" s="32"/>
    </row>
    <row r="776" ht="15.75" customHeight="1">
      <c r="A776" s="32"/>
      <c r="B776" s="174" t="s">
        <v>690</v>
      </c>
      <c r="C776" s="175" t="s">
        <v>101</v>
      </c>
      <c r="D776" s="176"/>
      <c r="E776" s="176"/>
      <c r="F776" s="177" t="s">
        <v>20</v>
      </c>
      <c r="G776" s="178" t="s">
        <v>691</v>
      </c>
      <c r="H776" s="179" t="s">
        <v>103</v>
      </c>
      <c r="I776" s="261" t="s">
        <v>692</v>
      </c>
      <c r="J776" s="179"/>
      <c r="K776" s="168"/>
      <c r="L776" s="243"/>
      <c r="M776" s="244"/>
      <c r="N776" s="32"/>
      <c r="O776" s="32"/>
    </row>
    <row r="777" ht="15.75" customHeight="1">
      <c r="A777" s="32"/>
      <c r="B777" s="208"/>
      <c r="C777" s="209"/>
      <c r="D777" s="210"/>
      <c r="E777" s="210"/>
      <c r="F777" s="209" t="s">
        <v>20</v>
      </c>
      <c r="G777" s="262"/>
      <c r="H777" s="251">
        <v>1.0</v>
      </c>
      <c r="I777" s="280" t="s">
        <v>693</v>
      </c>
      <c r="J777" s="251"/>
      <c r="K777" s="277" t="s">
        <v>694</v>
      </c>
      <c r="L777" s="296"/>
      <c r="M777" s="214"/>
      <c r="N777" s="32"/>
      <c r="O777" s="32"/>
    </row>
    <row r="778" ht="15.75" customHeight="1">
      <c r="A778" s="32"/>
      <c r="B778" s="208"/>
      <c r="C778" s="209"/>
      <c r="D778" s="210"/>
      <c r="E778" s="210"/>
      <c r="F778" s="209" t="s">
        <v>21</v>
      </c>
      <c r="G778" s="262"/>
      <c r="H778" s="251">
        <v>2.0</v>
      </c>
      <c r="I778" s="280" t="s">
        <v>695</v>
      </c>
      <c r="J778" s="236"/>
      <c r="K778" s="277" t="s">
        <v>696</v>
      </c>
      <c r="L778" s="296"/>
      <c r="M778" s="214"/>
      <c r="N778" s="32"/>
      <c r="O778" s="32"/>
    </row>
    <row r="779" ht="15.75" customHeight="1">
      <c r="A779" s="32"/>
      <c r="B779" s="215"/>
      <c r="C779" s="216"/>
      <c r="D779" s="217"/>
      <c r="E779" s="217"/>
      <c r="F779" s="216" t="s">
        <v>21</v>
      </c>
      <c r="G779" s="219"/>
      <c r="H779" s="222">
        <v>3.0</v>
      </c>
      <c r="I779" s="279" t="s">
        <v>697</v>
      </c>
      <c r="J779" s="222"/>
      <c r="K779" s="283" t="s">
        <v>698</v>
      </c>
      <c r="L779" s="299"/>
      <c r="M779" s="223"/>
      <c r="N779" s="32"/>
      <c r="O779" s="32"/>
    </row>
    <row r="780" ht="15.75" customHeight="1">
      <c r="A780" s="32"/>
      <c r="B780" s="174" t="s">
        <v>699</v>
      </c>
      <c r="C780" s="175" t="s">
        <v>101</v>
      </c>
      <c r="D780" s="176"/>
      <c r="E780" s="176"/>
      <c r="F780" s="177" t="s">
        <v>20</v>
      </c>
      <c r="G780" s="178" t="s">
        <v>700</v>
      </c>
      <c r="H780" s="179" t="s">
        <v>103</v>
      </c>
      <c r="I780" s="261" t="s">
        <v>692</v>
      </c>
      <c r="J780" s="179"/>
      <c r="K780" s="168"/>
      <c r="L780" s="168"/>
      <c r="M780" s="244"/>
      <c r="N780" s="32"/>
      <c r="O780" s="32"/>
    </row>
    <row r="781" ht="15.75" customHeight="1">
      <c r="A781" s="32"/>
      <c r="B781" s="208"/>
      <c r="C781" s="209"/>
      <c r="D781" s="210"/>
      <c r="E781" s="210"/>
      <c r="F781" s="209" t="s">
        <v>20</v>
      </c>
      <c r="G781" s="262"/>
      <c r="H781" s="251">
        <v>1.0</v>
      </c>
      <c r="I781" s="280" t="s">
        <v>693</v>
      </c>
      <c r="J781" s="251"/>
      <c r="K781" s="277" t="s">
        <v>694</v>
      </c>
      <c r="L781" s="277" t="s">
        <v>694</v>
      </c>
      <c r="M781" s="214"/>
      <c r="N781" s="32"/>
      <c r="O781" s="32"/>
    </row>
    <row r="782" ht="15.75" customHeight="1">
      <c r="A782" s="32"/>
      <c r="B782" s="208"/>
      <c r="C782" s="209"/>
      <c r="D782" s="210"/>
      <c r="E782" s="210"/>
      <c r="F782" s="209" t="s">
        <v>20</v>
      </c>
      <c r="G782" s="262"/>
      <c r="H782" s="251">
        <v>2.0</v>
      </c>
      <c r="I782" s="280" t="s">
        <v>701</v>
      </c>
      <c r="J782" s="236"/>
      <c r="K782" s="277" t="s">
        <v>702</v>
      </c>
      <c r="L782" s="277" t="s">
        <v>702</v>
      </c>
      <c r="M782" s="214"/>
      <c r="N782" s="32"/>
      <c r="O782" s="32"/>
    </row>
    <row r="783" ht="15.75" customHeight="1">
      <c r="A783" s="32"/>
      <c r="B783" s="215"/>
      <c r="C783" s="216"/>
      <c r="D783" s="217"/>
      <c r="E783" s="217"/>
      <c r="F783" s="216" t="s">
        <v>20</v>
      </c>
      <c r="G783" s="219"/>
      <c r="H783" s="222">
        <v>3.0</v>
      </c>
      <c r="I783" s="279" t="s">
        <v>703</v>
      </c>
      <c r="J783" s="222"/>
      <c r="K783" s="283" t="s">
        <v>704</v>
      </c>
      <c r="L783" s="283" t="s">
        <v>704</v>
      </c>
      <c r="M783" s="223"/>
      <c r="N783" s="32"/>
      <c r="O783" s="32"/>
    </row>
    <row r="784" ht="15.75" customHeight="1">
      <c r="A784" s="32"/>
      <c r="B784" s="174" t="s">
        <v>705</v>
      </c>
      <c r="C784" s="175" t="s">
        <v>101</v>
      </c>
      <c r="D784" s="176"/>
      <c r="E784" s="176"/>
      <c r="F784" s="177" t="s">
        <v>21</v>
      </c>
      <c r="G784" s="178" t="s">
        <v>706</v>
      </c>
      <c r="H784" s="179" t="s">
        <v>103</v>
      </c>
      <c r="I784" s="261" t="s">
        <v>692</v>
      </c>
      <c r="J784" s="179"/>
      <c r="K784" s="168"/>
      <c r="L784" s="168"/>
      <c r="M784" s="244"/>
      <c r="N784" s="32"/>
      <c r="O784" s="32"/>
    </row>
    <row r="785" ht="15.75" customHeight="1">
      <c r="A785" s="32"/>
      <c r="B785" s="208"/>
      <c r="C785" s="209"/>
      <c r="D785" s="210"/>
      <c r="E785" s="210"/>
      <c r="F785" s="209" t="s">
        <v>20</v>
      </c>
      <c r="G785" s="262"/>
      <c r="H785" s="251">
        <v>1.0</v>
      </c>
      <c r="I785" s="280" t="s">
        <v>693</v>
      </c>
      <c r="J785" s="251"/>
      <c r="K785" s="277" t="s">
        <v>694</v>
      </c>
      <c r="L785" s="277" t="s">
        <v>694</v>
      </c>
      <c r="M785" s="214"/>
      <c r="N785" s="32"/>
      <c r="O785" s="32"/>
    </row>
    <row r="786" ht="15.75" customHeight="1">
      <c r="A786" s="32"/>
      <c r="B786" s="208"/>
      <c r="C786" s="209"/>
      <c r="D786" s="210"/>
      <c r="E786" s="210"/>
      <c r="F786" s="209" t="s">
        <v>21</v>
      </c>
      <c r="G786" s="262"/>
      <c r="H786" s="251">
        <v>2.0</v>
      </c>
      <c r="I786" s="280" t="s">
        <v>707</v>
      </c>
      <c r="J786" s="236"/>
      <c r="K786" s="277" t="s">
        <v>708</v>
      </c>
      <c r="L786" s="277" t="s">
        <v>709</v>
      </c>
      <c r="M786" s="214"/>
      <c r="N786" s="32"/>
      <c r="O786" s="32"/>
    </row>
    <row r="787" ht="15.75" customHeight="1">
      <c r="A787" s="413"/>
      <c r="B787" s="414" t="s">
        <v>710</v>
      </c>
      <c r="C787" s="128" t="s">
        <v>101</v>
      </c>
      <c r="D787" s="415"/>
      <c r="E787" s="415"/>
      <c r="F787" s="416" t="s">
        <v>20</v>
      </c>
      <c r="G787" s="129" t="s">
        <v>711</v>
      </c>
      <c r="H787" s="131" t="s">
        <v>103</v>
      </c>
      <c r="I787" s="132" t="s">
        <v>712</v>
      </c>
      <c r="J787" s="417"/>
      <c r="K787" s="417"/>
      <c r="L787" s="417"/>
      <c r="M787" s="418"/>
      <c r="N787" s="91"/>
      <c r="O787" s="91"/>
    </row>
    <row r="788" ht="15.75" customHeight="1">
      <c r="A788" s="413"/>
      <c r="B788" s="419"/>
      <c r="C788" s="420"/>
      <c r="D788" s="420"/>
      <c r="E788" s="420"/>
      <c r="F788" s="420"/>
      <c r="G788" s="420"/>
      <c r="H788" s="139">
        <v>1.0</v>
      </c>
      <c r="I788" s="140" t="s">
        <v>693</v>
      </c>
      <c r="J788" s="324"/>
      <c r="K788" s="140" t="s">
        <v>694</v>
      </c>
      <c r="L788" s="140" t="s">
        <v>694</v>
      </c>
      <c r="M788" s="421"/>
      <c r="N788" s="91"/>
      <c r="O788" s="91"/>
    </row>
    <row r="789" ht="15.75" customHeight="1">
      <c r="A789" s="413"/>
      <c r="B789" s="419"/>
      <c r="C789" s="420"/>
      <c r="D789" s="420"/>
      <c r="E789" s="420"/>
      <c r="F789" s="420"/>
      <c r="G789" s="420"/>
      <c r="H789" s="139">
        <v>2.0</v>
      </c>
      <c r="I789" s="140" t="s">
        <v>707</v>
      </c>
      <c r="J789" s="324"/>
      <c r="K789" s="140" t="s">
        <v>708</v>
      </c>
      <c r="L789" s="140" t="s">
        <v>138</v>
      </c>
      <c r="M789" s="421"/>
      <c r="N789" s="91"/>
      <c r="O789" s="91"/>
    </row>
    <row r="790" ht="15.75" customHeight="1">
      <c r="A790" s="413"/>
      <c r="B790" s="419"/>
      <c r="C790" s="420"/>
      <c r="D790" s="420"/>
      <c r="E790" s="420"/>
      <c r="F790" s="420"/>
      <c r="G790" s="420"/>
      <c r="H790" s="139">
        <v>3.0</v>
      </c>
      <c r="I790" s="140" t="s">
        <v>713</v>
      </c>
      <c r="J790" s="324"/>
      <c r="K790" s="140" t="s">
        <v>714</v>
      </c>
      <c r="L790" s="140"/>
      <c r="M790" s="421"/>
      <c r="N790" s="91"/>
      <c r="O790" s="91"/>
    </row>
    <row r="791" ht="15.75" customHeight="1">
      <c r="A791" s="413"/>
      <c r="B791" s="419"/>
      <c r="C791" s="420"/>
      <c r="D791" s="420"/>
      <c r="E791" s="420"/>
      <c r="F791" s="420"/>
      <c r="G791" s="420"/>
      <c r="H791" s="139">
        <v>5.0</v>
      </c>
      <c r="I791" s="140" t="s">
        <v>715</v>
      </c>
      <c r="J791" s="324"/>
      <c r="K791" s="140" t="s">
        <v>716</v>
      </c>
      <c r="L791" s="140"/>
      <c r="M791" s="421"/>
      <c r="N791" s="91"/>
      <c r="O791" s="91"/>
    </row>
    <row r="792" ht="15.75" customHeight="1">
      <c r="A792" s="413"/>
      <c r="B792" s="176" t="s">
        <v>717</v>
      </c>
      <c r="C792" s="175" t="s">
        <v>101</v>
      </c>
      <c r="D792" s="359"/>
      <c r="E792" s="359"/>
      <c r="F792" s="422" t="s">
        <v>20</v>
      </c>
      <c r="G792" s="176" t="s">
        <v>718</v>
      </c>
      <c r="H792" s="423" t="s">
        <v>103</v>
      </c>
      <c r="I792" s="340" t="s">
        <v>692</v>
      </c>
      <c r="J792" s="360"/>
      <c r="K792" s="360"/>
      <c r="L792" s="360"/>
      <c r="M792" s="362"/>
      <c r="N792" s="91"/>
      <c r="O792" s="91"/>
    </row>
    <row r="793" ht="15.75" customHeight="1">
      <c r="A793" s="413"/>
      <c r="B793" s="364"/>
      <c r="C793" s="364"/>
      <c r="D793" s="364"/>
      <c r="E793" s="364"/>
      <c r="F793" s="364"/>
      <c r="G793" s="364"/>
      <c r="H793" s="424">
        <v>1.0</v>
      </c>
      <c r="I793" s="280" t="s">
        <v>719</v>
      </c>
      <c r="J793" s="294"/>
      <c r="K793" s="280" t="s">
        <v>720</v>
      </c>
      <c r="L793" s="280"/>
      <c r="M793" s="370"/>
      <c r="N793" s="91"/>
      <c r="O793" s="91"/>
    </row>
    <row r="794" ht="15.75" customHeight="1">
      <c r="A794" s="413"/>
      <c r="B794" s="364"/>
      <c r="C794" s="364"/>
      <c r="D794" s="364"/>
      <c r="E794" s="364"/>
      <c r="F794" s="364"/>
      <c r="G794" s="364"/>
      <c r="H794" s="424">
        <v>2.0</v>
      </c>
      <c r="I794" s="280" t="s">
        <v>721</v>
      </c>
      <c r="J794" s="294"/>
      <c r="K794" s="280" t="s">
        <v>720</v>
      </c>
      <c r="L794" s="280"/>
      <c r="M794" s="370"/>
      <c r="N794" s="91"/>
      <c r="O794" s="91"/>
    </row>
    <row r="795" ht="15.75" customHeight="1">
      <c r="A795" s="413"/>
      <c r="B795" s="364"/>
      <c r="C795" s="364"/>
      <c r="D795" s="364"/>
      <c r="E795" s="364"/>
      <c r="F795" s="364"/>
      <c r="G795" s="364"/>
      <c r="H795" s="424">
        <v>3.0</v>
      </c>
      <c r="I795" s="280" t="s">
        <v>722</v>
      </c>
      <c r="J795" s="294"/>
      <c r="K795" s="280" t="s">
        <v>720</v>
      </c>
      <c r="L795" s="280"/>
      <c r="M795" s="370"/>
      <c r="N795" s="91"/>
      <c r="O795" s="91"/>
    </row>
    <row r="796" ht="15.75" customHeight="1">
      <c r="A796" s="413"/>
      <c r="B796" s="364"/>
      <c r="C796" s="364"/>
      <c r="D796" s="364"/>
      <c r="E796" s="364"/>
      <c r="F796" s="364"/>
      <c r="G796" s="364"/>
      <c r="H796" s="424">
        <v>4.0</v>
      </c>
      <c r="I796" s="280" t="s">
        <v>723</v>
      </c>
      <c r="J796" s="294"/>
      <c r="K796" s="280" t="s">
        <v>720</v>
      </c>
      <c r="L796" s="280"/>
      <c r="M796" s="370"/>
      <c r="N796" s="91"/>
      <c r="O796" s="91"/>
    </row>
    <row r="797" ht="15.75" customHeight="1">
      <c r="A797" s="413"/>
      <c r="B797" s="364"/>
      <c r="C797" s="364"/>
      <c r="D797" s="364"/>
      <c r="E797" s="364"/>
      <c r="F797" s="364"/>
      <c r="G797" s="364"/>
      <c r="H797" s="424">
        <v>5.0</v>
      </c>
      <c r="I797" s="280" t="s">
        <v>693</v>
      </c>
      <c r="J797" s="294"/>
      <c r="K797" s="280" t="s">
        <v>694</v>
      </c>
      <c r="L797" s="280" t="s">
        <v>694</v>
      </c>
      <c r="M797" s="370"/>
      <c r="N797" s="91"/>
      <c r="O797" s="91"/>
    </row>
    <row r="798" ht="15.75" customHeight="1">
      <c r="A798" s="413"/>
      <c r="B798" s="364"/>
      <c r="C798" s="364"/>
      <c r="D798" s="364"/>
      <c r="E798" s="364"/>
      <c r="F798" s="364"/>
      <c r="G798" s="364"/>
      <c r="H798" s="424">
        <v>6.0</v>
      </c>
      <c r="I798" s="425" t="s">
        <v>707</v>
      </c>
      <c r="J798" s="294"/>
      <c r="K798" s="280" t="s">
        <v>708</v>
      </c>
      <c r="L798" s="280" t="s">
        <v>138</v>
      </c>
      <c r="M798" s="370"/>
      <c r="N798" s="91"/>
      <c r="O798" s="91"/>
    </row>
    <row r="799" ht="15.75" customHeight="1">
      <c r="A799" s="413"/>
      <c r="B799" s="364"/>
      <c r="C799" s="364"/>
      <c r="D799" s="364"/>
      <c r="E799" s="364"/>
      <c r="F799" s="364"/>
      <c r="G799" s="364"/>
      <c r="H799" s="426">
        <v>7.0</v>
      </c>
      <c r="I799" s="140" t="s">
        <v>713</v>
      </c>
      <c r="J799" s="294"/>
      <c r="K799" s="280" t="s">
        <v>714</v>
      </c>
      <c r="L799" s="280"/>
      <c r="M799" s="370"/>
      <c r="N799" s="91"/>
      <c r="O799" s="91"/>
    </row>
    <row r="800" ht="15.75" customHeight="1">
      <c r="A800" s="413"/>
      <c r="B800" s="419"/>
      <c r="C800" s="420"/>
      <c r="D800" s="420"/>
      <c r="E800" s="420"/>
      <c r="F800" s="420"/>
      <c r="G800" s="420"/>
      <c r="H800" s="139">
        <v>8.0</v>
      </c>
      <c r="I800" s="140" t="s">
        <v>715</v>
      </c>
      <c r="J800" s="324"/>
      <c r="K800" s="140" t="s">
        <v>716</v>
      </c>
      <c r="L800" s="140"/>
      <c r="M800" s="421"/>
      <c r="N800" s="91"/>
      <c r="O800" s="91"/>
    </row>
    <row r="801" ht="15.75" customHeight="1">
      <c r="A801" s="32"/>
      <c r="B801" s="174" t="s">
        <v>724</v>
      </c>
      <c r="C801" s="175" t="s">
        <v>101</v>
      </c>
      <c r="D801" s="176"/>
      <c r="E801" s="176"/>
      <c r="F801" s="177" t="s">
        <v>20</v>
      </c>
      <c r="G801" s="178" t="s">
        <v>725</v>
      </c>
      <c r="H801" s="179" t="s">
        <v>103</v>
      </c>
      <c r="I801" s="261" t="s">
        <v>692</v>
      </c>
      <c r="J801" s="179"/>
      <c r="K801" s="168"/>
      <c r="L801" s="168"/>
      <c r="M801" s="244"/>
      <c r="N801" s="32"/>
      <c r="O801" s="32"/>
    </row>
    <row r="802" ht="15.75" customHeight="1">
      <c r="A802" s="32"/>
      <c r="B802" s="208"/>
      <c r="C802" s="209"/>
      <c r="D802" s="210"/>
      <c r="E802" s="210"/>
      <c r="F802" s="209"/>
      <c r="G802" s="262"/>
      <c r="H802" s="251">
        <v>1.0</v>
      </c>
      <c r="I802" s="280" t="s">
        <v>693</v>
      </c>
      <c r="J802" s="251"/>
      <c r="K802" s="277" t="s">
        <v>694</v>
      </c>
      <c r="L802" s="277" t="s">
        <v>694</v>
      </c>
      <c r="M802" s="214"/>
      <c r="N802" s="32"/>
      <c r="O802" s="32"/>
    </row>
    <row r="803" ht="15.75" customHeight="1">
      <c r="A803" s="32"/>
      <c r="B803" s="208"/>
      <c r="C803" s="209"/>
      <c r="D803" s="210"/>
      <c r="E803" s="210"/>
      <c r="F803" s="209"/>
      <c r="G803" s="262"/>
      <c r="H803" s="251">
        <v>2.0</v>
      </c>
      <c r="I803" s="425" t="s">
        <v>707</v>
      </c>
      <c r="J803" s="236"/>
      <c r="K803" s="277" t="s">
        <v>708</v>
      </c>
      <c r="L803" s="277" t="s">
        <v>138</v>
      </c>
      <c r="M803" s="214"/>
      <c r="N803" s="32"/>
      <c r="O803" s="32"/>
    </row>
    <row r="804" ht="15.75" customHeight="1">
      <c r="A804" s="32"/>
      <c r="B804" s="231"/>
      <c r="C804" s="232"/>
      <c r="D804" s="233"/>
      <c r="E804" s="233"/>
      <c r="F804" s="232"/>
      <c r="G804" s="235"/>
      <c r="H804" s="225">
        <v>3.0</v>
      </c>
      <c r="I804" s="384" t="s">
        <v>713</v>
      </c>
      <c r="J804" s="226"/>
      <c r="K804" s="427" t="s">
        <v>714</v>
      </c>
      <c r="L804" s="427"/>
      <c r="M804" s="239"/>
      <c r="N804" s="32"/>
      <c r="O804" s="32"/>
    </row>
    <row r="805" ht="15.75" customHeight="1">
      <c r="A805" s="32"/>
      <c r="B805" s="215"/>
      <c r="C805" s="216"/>
      <c r="D805" s="217"/>
      <c r="E805" s="217"/>
      <c r="F805" s="216"/>
      <c r="G805" s="219"/>
      <c r="H805" s="222">
        <v>5.0</v>
      </c>
      <c r="I805" s="260" t="s">
        <v>715</v>
      </c>
      <c r="J805" s="222"/>
      <c r="K805" s="283" t="s">
        <v>716</v>
      </c>
      <c r="L805" s="283"/>
      <c r="M805" s="223"/>
      <c r="N805" s="32"/>
      <c r="O805" s="32"/>
    </row>
    <row r="806" ht="15.75" customHeight="1">
      <c r="A806" s="32"/>
      <c r="B806" s="174" t="s">
        <v>726</v>
      </c>
      <c r="C806" s="175" t="s">
        <v>101</v>
      </c>
      <c r="D806" s="176"/>
      <c r="E806" s="176"/>
      <c r="F806" s="177" t="s">
        <v>727</v>
      </c>
      <c r="G806" s="178" t="s">
        <v>728</v>
      </c>
      <c r="H806" s="179" t="s">
        <v>103</v>
      </c>
      <c r="I806" s="261" t="s">
        <v>692</v>
      </c>
      <c r="J806" s="179"/>
      <c r="K806" s="168"/>
      <c r="L806" s="168"/>
      <c r="M806" s="244"/>
      <c r="N806" s="32"/>
      <c r="O806" s="32"/>
    </row>
    <row r="807" ht="15.75" customHeight="1">
      <c r="A807" s="32"/>
      <c r="B807" s="208"/>
      <c r="C807" s="209"/>
      <c r="D807" s="210"/>
      <c r="E807" s="210"/>
      <c r="F807" s="209"/>
      <c r="G807" s="262"/>
      <c r="H807" s="251">
        <v>1.0</v>
      </c>
      <c r="I807" s="280" t="s">
        <v>693</v>
      </c>
      <c r="J807" s="251"/>
      <c r="K807" s="277" t="s">
        <v>694</v>
      </c>
      <c r="L807" s="277" t="s">
        <v>694</v>
      </c>
      <c r="M807" s="214"/>
      <c r="N807" s="32"/>
      <c r="O807" s="32"/>
    </row>
    <row r="808" ht="15.75" customHeight="1">
      <c r="A808" s="32"/>
      <c r="B808" s="208"/>
      <c r="C808" s="209"/>
      <c r="D808" s="210"/>
      <c r="E808" s="210"/>
      <c r="F808" s="209"/>
      <c r="G808" s="262"/>
      <c r="H808" s="251">
        <v>2.0</v>
      </c>
      <c r="I808" s="425" t="s">
        <v>707</v>
      </c>
      <c r="J808" s="236"/>
      <c r="K808" s="277"/>
      <c r="L808" s="277" t="s">
        <v>138</v>
      </c>
      <c r="M808" s="214"/>
      <c r="N808" s="32"/>
      <c r="O808" s="32"/>
    </row>
    <row r="809" ht="15.75" customHeight="1">
      <c r="A809" s="32"/>
      <c r="B809" s="231"/>
      <c r="C809" s="232"/>
      <c r="D809" s="233"/>
      <c r="E809" s="233"/>
      <c r="F809" s="232"/>
      <c r="G809" s="235"/>
      <c r="H809" s="225">
        <v>3.0</v>
      </c>
      <c r="I809" s="140"/>
      <c r="J809" s="226"/>
      <c r="K809" s="427"/>
      <c r="L809" s="427"/>
      <c r="M809" s="239"/>
      <c r="N809" s="32"/>
      <c r="O809" s="32"/>
    </row>
    <row r="810" ht="15.75" customHeight="1">
      <c r="A810" s="32"/>
      <c r="B810" s="215"/>
      <c r="C810" s="216"/>
      <c r="D810" s="217"/>
      <c r="E810" s="217"/>
      <c r="F810" s="216"/>
      <c r="G810" s="219"/>
      <c r="H810" s="222">
        <v>5.0</v>
      </c>
      <c r="I810" s="260"/>
      <c r="J810" s="222"/>
      <c r="K810" s="283"/>
      <c r="L810" s="283"/>
      <c r="M810" s="223"/>
      <c r="N810" s="32"/>
      <c r="O810" s="32"/>
    </row>
    <row r="811" ht="15.75" customHeight="1">
      <c r="A811" s="32"/>
      <c r="B811" s="174" t="s">
        <v>729</v>
      </c>
      <c r="C811" s="175" t="s">
        <v>101</v>
      </c>
      <c r="D811" s="176"/>
      <c r="E811" s="176"/>
      <c r="F811" s="177" t="s">
        <v>20</v>
      </c>
      <c r="G811" s="178" t="s">
        <v>730</v>
      </c>
      <c r="H811" s="179" t="s">
        <v>103</v>
      </c>
      <c r="I811" s="132" t="s">
        <v>731</v>
      </c>
      <c r="J811" s="179"/>
      <c r="K811" s="168"/>
      <c r="L811" s="168"/>
      <c r="M811" s="244"/>
      <c r="N811" s="32"/>
      <c r="O811" s="32"/>
    </row>
    <row r="812" ht="15.75" customHeight="1">
      <c r="A812" s="32"/>
      <c r="B812" s="208"/>
      <c r="C812" s="209"/>
      <c r="D812" s="210"/>
      <c r="E812" s="210"/>
      <c r="F812" s="209" t="s">
        <v>20</v>
      </c>
      <c r="G812" s="262"/>
      <c r="H812" s="251">
        <v>1.0</v>
      </c>
      <c r="I812" s="140" t="s">
        <v>732</v>
      </c>
      <c r="J812" s="139"/>
      <c r="K812" s="141" t="s">
        <v>110</v>
      </c>
      <c r="L812" s="277"/>
      <c r="M812" s="214"/>
      <c r="N812" s="32"/>
      <c r="O812" s="32"/>
    </row>
    <row r="813" ht="15.75" customHeight="1">
      <c r="A813" s="32"/>
      <c r="B813" s="208"/>
      <c r="C813" s="209"/>
      <c r="D813" s="210"/>
      <c r="E813" s="210"/>
      <c r="F813" s="209" t="s">
        <v>20</v>
      </c>
      <c r="G813" s="262"/>
      <c r="H813" s="251">
        <v>2.0</v>
      </c>
      <c r="I813" s="148" t="s">
        <v>733</v>
      </c>
      <c r="J813" s="147"/>
      <c r="K813" s="149" t="s">
        <v>734</v>
      </c>
      <c r="L813" s="277" t="s">
        <v>138</v>
      </c>
      <c r="M813" s="214"/>
      <c r="N813" s="32"/>
      <c r="O813" s="32"/>
    </row>
    <row r="814" ht="15.75" customHeight="1">
      <c r="A814" s="32"/>
      <c r="B814" s="231"/>
      <c r="C814" s="232"/>
      <c r="D814" s="233"/>
      <c r="E814" s="233"/>
      <c r="F814" s="209" t="s">
        <v>20</v>
      </c>
      <c r="G814" s="235"/>
      <c r="H814" s="225">
        <v>3.0</v>
      </c>
      <c r="I814" s="384" t="s">
        <v>735</v>
      </c>
      <c r="J814" s="428"/>
      <c r="K814" s="149" t="s">
        <v>736</v>
      </c>
      <c r="L814" s="427"/>
      <c r="M814" s="239"/>
      <c r="N814" s="32"/>
      <c r="O814" s="32"/>
    </row>
    <row r="815" ht="15.75" customHeight="1">
      <c r="A815" s="32"/>
      <c r="B815" s="215"/>
      <c r="C815" s="216"/>
      <c r="D815" s="217"/>
      <c r="E815" s="217"/>
      <c r="F815" s="216" t="s">
        <v>20</v>
      </c>
      <c r="G815" s="219"/>
      <c r="H815" s="222">
        <v>5.0</v>
      </c>
      <c r="I815" s="260" t="s">
        <v>737</v>
      </c>
      <c r="J815" s="222"/>
      <c r="K815" s="283" t="s">
        <v>738</v>
      </c>
      <c r="L815" s="283"/>
      <c r="M815" s="223"/>
      <c r="N815" s="32"/>
      <c r="O815" s="32"/>
    </row>
    <row r="816" ht="15.75" customHeight="1">
      <c r="A816" s="32"/>
      <c r="B816" s="174" t="s">
        <v>739</v>
      </c>
      <c r="C816" s="128" t="s">
        <v>101</v>
      </c>
      <c r="D816" s="176"/>
      <c r="E816" s="176"/>
      <c r="F816" s="177" t="s">
        <v>20</v>
      </c>
      <c r="G816" s="178" t="s">
        <v>740</v>
      </c>
      <c r="H816" s="207" t="s">
        <v>103</v>
      </c>
      <c r="I816" s="132" t="s">
        <v>731</v>
      </c>
      <c r="J816" s="207"/>
      <c r="K816" s="168"/>
      <c r="L816" s="168"/>
      <c r="M816" s="244"/>
      <c r="N816" s="32"/>
      <c r="O816" s="32"/>
    </row>
    <row r="817" ht="15.75" customHeight="1">
      <c r="A817" s="32"/>
      <c r="B817" s="208"/>
      <c r="C817" s="209"/>
      <c r="D817" s="210"/>
      <c r="E817" s="210"/>
      <c r="F817" s="209" t="s">
        <v>20</v>
      </c>
      <c r="G817" s="429"/>
      <c r="H817" s="139">
        <v>1.0</v>
      </c>
      <c r="I817" s="140" t="s">
        <v>732</v>
      </c>
      <c r="J817" s="139"/>
      <c r="K817" s="141" t="s">
        <v>110</v>
      </c>
      <c r="L817" s="277"/>
      <c r="M817" s="214"/>
      <c r="N817" s="32"/>
      <c r="O817" s="32"/>
    </row>
    <row r="818" ht="15.75" customHeight="1">
      <c r="A818" s="32"/>
      <c r="B818" s="215"/>
      <c r="C818" s="216"/>
      <c r="D818" s="217"/>
      <c r="E818" s="217"/>
      <c r="F818" s="216" t="s">
        <v>20</v>
      </c>
      <c r="G818" s="219"/>
      <c r="H818" s="220">
        <v>2.0</v>
      </c>
      <c r="I818" s="260" t="s">
        <v>741</v>
      </c>
      <c r="J818" s="220"/>
      <c r="K818" s="283" t="s">
        <v>742</v>
      </c>
      <c r="L818" s="283"/>
      <c r="M818" s="223"/>
      <c r="N818" s="32"/>
      <c r="O818" s="32"/>
    </row>
    <row r="819" ht="15.75" customHeight="1">
      <c r="A819" s="32"/>
      <c r="B819" s="174" t="s">
        <v>743</v>
      </c>
      <c r="C819" s="128" t="s">
        <v>101</v>
      </c>
      <c r="D819" s="176"/>
      <c r="E819" s="176"/>
      <c r="F819" s="177" t="s">
        <v>20</v>
      </c>
      <c r="G819" s="178" t="s">
        <v>744</v>
      </c>
      <c r="H819" s="207" t="s">
        <v>103</v>
      </c>
      <c r="I819" s="430" t="s">
        <v>745</v>
      </c>
      <c r="J819" s="207"/>
      <c r="K819" s="168"/>
      <c r="L819" s="168"/>
      <c r="M819" s="244"/>
      <c r="N819" s="32"/>
      <c r="O819" s="32"/>
    </row>
    <row r="820" ht="15.75" customHeight="1">
      <c r="A820" s="32"/>
      <c r="B820" s="208"/>
      <c r="C820" s="209"/>
      <c r="D820" s="210"/>
      <c r="E820" s="210"/>
      <c r="F820" s="209" t="s">
        <v>20</v>
      </c>
      <c r="G820" s="429"/>
      <c r="H820" s="139">
        <v>1.0</v>
      </c>
      <c r="I820" s="140" t="s">
        <v>732</v>
      </c>
      <c r="J820" s="139"/>
      <c r="K820" s="141" t="s">
        <v>110</v>
      </c>
      <c r="L820" s="277"/>
      <c r="M820" s="214"/>
      <c r="N820" s="32"/>
      <c r="O820" s="32"/>
    </row>
    <row r="821" ht="15.75" customHeight="1">
      <c r="A821" s="32"/>
      <c r="B821" s="215"/>
      <c r="C821" s="216"/>
      <c r="D821" s="217"/>
      <c r="E821" s="217"/>
      <c r="F821" s="216" t="s">
        <v>20</v>
      </c>
      <c r="G821" s="219"/>
      <c r="H821" s="220">
        <v>2.0</v>
      </c>
      <c r="I821" s="260" t="s">
        <v>746</v>
      </c>
      <c r="J821" s="220"/>
      <c r="K821" s="283" t="s">
        <v>742</v>
      </c>
      <c r="L821" s="283"/>
      <c r="M821" s="223"/>
      <c r="N821" s="32"/>
      <c r="O821" s="32"/>
    </row>
    <row r="822" ht="15.75" customHeight="1">
      <c r="A822" s="32"/>
      <c r="B822" s="127" t="s">
        <v>747</v>
      </c>
      <c r="C822" s="192" t="s">
        <v>101</v>
      </c>
      <c r="D822" s="193"/>
      <c r="E822" s="193"/>
      <c r="F822" s="194" t="s">
        <v>20</v>
      </c>
      <c r="G822" s="193" t="s">
        <v>748</v>
      </c>
      <c r="H822" s="179" t="s">
        <v>103</v>
      </c>
      <c r="I822" s="132" t="s">
        <v>731</v>
      </c>
      <c r="J822" s="195"/>
      <c r="K822" s="197"/>
      <c r="L822" s="133"/>
      <c r="M822" s="383"/>
      <c r="N822" s="32"/>
      <c r="O822" s="32"/>
    </row>
    <row r="823" ht="15.75" customHeight="1">
      <c r="A823" s="32"/>
      <c r="B823" s="135"/>
      <c r="C823" s="266"/>
      <c r="D823" s="267"/>
      <c r="E823" s="267"/>
      <c r="F823" s="268" t="s">
        <v>20</v>
      </c>
      <c r="G823" s="269"/>
      <c r="H823" s="269">
        <v>1.0</v>
      </c>
      <c r="I823" s="270" t="s">
        <v>181</v>
      </c>
      <c r="J823" s="269"/>
      <c r="K823" s="271" t="s">
        <v>749</v>
      </c>
      <c r="L823" s="141"/>
      <c r="M823" s="289"/>
      <c r="N823" s="32"/>
      <c r="O823" s="32"/>
    </row>
    <row r="824" ht="15.75" customHeight="1">
      <c r="A824" s="32"/>
      <c r="B824" s="135"/>
      <c r="C824" s="266"/>
      <c r="D824" s="267"/>
      <c r="E824" s="267"/>
      <c r="F824" s="268" t="s">
        <v>20</v>
      </c>
      <c r="G824" s="267"/>
      <c r="H824" s="269">
        <v>2.0</v>
      </c>
      <c r="I824" s="270" t="s">
        <v>184</v>
      </c>
      <c r="J824" s="269"/>
      <c r="K824" s="271" t="s">
        <v>750</v>
      </c>
      <c r="L824" s="141"/>
      <c r="M824" s="289"/>
      <c r="N824" s="32"/>
      <c r="O824" s="32"/>
    </row>
    <row r="825" ht="15.75" customHeight="1">
      <c r="A825" s="32"/>
      <c r="B825" s="135"/>
      <c r="C825" s="266"/>
      <c r="D825" s="267"/>
      <c r="E825" s="267"/>
      <c r="F825" s="268" t="s">
        <v>20</v>
      </c>
      <c r="G825" s="267"/>
      <c r="H825" s="269">
        <v>3.0</v>
      </c>
      <c r="I825" s="270" t="s">
        <v>187</v>
      </c>
      <c r="J825" s="269"/>
      <c r="K825" s="271" t="s">
        <v>751</v>
      </c>
      <c r="L825" s="141"/>
      <c r="M825" s="289"/>
      <c r="N825" s="32"/>
      <c r="O825" s="32"/>
    </row>
    <row r="826" ht="15.75" customHeight="1">
      <c r="A826" s="32"/>
      <c r="B826" s="143"/>
      <c r="C826" s="266"/>
      <c r="D826" s="267"/>
      <c r="E826" s="267"/>
      <c r="F826" s="268" t="s">
        <v>20</v>
      </c>
      <c r="G826" s="267"/>
      <c r="H826" s="269">
        <v>4.0</v>
      </c>
      <c r="I826" s="270" t="s">
        <v>190</v>
      </c>
      <c r="J826" s="269"/>
      <c r="K826" s="271" t="s">
        <v>752</v>
      </c>
      <c r="L826" s="149"/>
      <c r="M826" s="259"/>
      <c r="N826" s="32"/>
      <c r="O826" s="32"/>
    </row>
    <row r="827" ht="15.75" customHeight="1">
      <c r="A827" s="32"/>
      <c r="B827" s="160"/>
      <c r="C827" s="200"/>
      <c r="D827" s="201"/>
      <c r="E827" s="201"/>
      <c r="F827" s="202" t="s">
        <v>20</v>
      </c>
      <c r="G827" s="201"/>
      <c r="H827" s="203">
        <v>5.0</v>
      </c>
      <c r="I827" s="273" t="s">
        <v>193</v>
      </c>
      <c r="J827" s="203"/>
      <c r="K827" s="205" t="s">
        <v>753</v>
      </c>
      <c r="L827" s="166"/>
      <c r="M827" s="328"/>
      <c r="N827" s="32"/>
      <c r="O827" s="32"/>
    </row>
    <row r="828" ht="15.75" customHeight="1">
      <c r="A828" s="32"/>
      <c r="B828" s="127" t="s">
        <v>754</v>
      </c>
      <c r="C828" s="128" t="s">
        <v>101</v>
      </c>
      <c r="D828" s="129"/>
      <c r="E828" s="129"/>
      <c r="F828" s="130" t="s">
        <v>20</v>
      </c>
      <c r="G828" s="193" t="s">
        <v>755</v>
      </c>
      <c r="H828" s="131" t="s">
        <v>103</v>
      </c>
      <c r="I828" s="132" t="s">
        <v>731</v>
      </c>
      <c r="J828" s="131"/>
      <c r="K828" s="133"/>
      <c r="L828" s="133"/>
      <c r="M828" s="383"/>
      <c r="N828" s="32"/>
      <c r="O828" s="32"/>
    </row>
    <row r="829" ht="15.75" customHeight="1">
      <c r="A829" s="32"/>
      <c r="B829" s="135"/>
      <c r="C829" s="136"/>
      <c r="D829" s="137"/>
      <c r="E829" s="137"/>
      <c r="F829" s="136" t="s">
        <v>20</v>
      </c>
      <c r="G829" s="137"/>
      <c r="H829" s="139">
        <v>1.0</v>
      </c>
      <c r="I829" s="270" t="s">
        <v>756</v>
      </c>
      <c r="J829" s="139"/>
      <c r="K829" s="141" t="s">
        <v>757</v>
      </c>
      <c r="L829" s="141"/>
      <c r="M829" s="289"/>
      <c r="N829" s="32"/>
      <c r="O829" s="32"/>
    </row>
    <row r="830" ht="15.75" customHeight="1">
      <c r="A830" s="32"/>
      <c r="B830" s="135"/>
      <c r="C830" s="136"/>
      <c r="D830" s="137"/>
      <c r="E830" s="137"/>
      <c r="F830" s="136" t="s">
        <v>20</v>
      </c>
      <c r="G830" s="137"/>
      <c r="H830" s="139">
        <v>2.0</v>
      </c>
      <c r="I830" s="270" t="s">
        <v>758</v>
      </c>
      <c r="J830" s="139"/>
      <c r="K830" s="141" t="s">
        <v>759</v>
      </c>
      <c r="L830" s="141"/>
      <c r="M830" s="289"/>
      <c r="N830" s="32"/>
      <c r="O830" s="32"/>
    </row>
    <row r="831" ht="15.75" customHeight="1">
      <c r="A831" s="32"/>
      <c r="B831" s="143"/>
      <c r="C831" s="144"/>
      <c r="D831" s="145"/>
      <c r="E831" s="145"/>
      <c r="F831" s="136" t="s">
        <v>20</v>
      </c>
      <c r="G831" s="145"/>
      <c r="H831" s="147">
        <v>3.0</v>
      </c>
      <c r="I831" s="270" t="s">
        <v>760</v>
      </c>
      <c r="J831" s="147"/>
      <c r="K831" s="141" t="s">
        <v>761</v>
      </c>
      <c r="L831" s="149"/>
      <c r="M831" s="259"/>
      <c r="N831" s="32"/>
      <c r="O831" s="32"/>
    </row>
    <row r="832" ht="15.75" customHeight="1">
      <c r="A832" s="32"/>
      <c r="B832" s="160"/>
      <c r="C832" s="161"/>
      <c r="D832" s="162"/>
      <c r="E832" s="162"/>
      <c r="F832" s="161" t="s">
        <v>20</v>
      </c>
      <c r="G832" s="162"/>
      <c r="H832" s="164">
        <v>4.0</v>
      </c>
      <c r="I832" s="273" t="s">
        <v>762</v>
      </c>
      <c r="J832" s="164"/>
      <c r="K832" s="141" t="s">
        <v>763</v>
      </c>
      <c r="L832" s="166"/>
      <c r="M832" s="328"/>
      <c r="N832" s="32"/>
      <c r="O832" s="32"/>
    </row>
    <row r="833" ht="15.75" customHeight="1">
      <c r="A833" s="32"/>
      <c r="B833" s="127" t="s">
        <v>764</v>
      </c>
      <c r="C833" s="128" t="s">
        <v>101</v>
      </c>
      <c r="D833" s="129"/>
      <c r="E833" s="129"/>
      <c r="F833" s="130" t="s">
        <v>21</v>
      </c>
      <c r="G833" s="129" t="s">
        <v>765</v>
      </c>
      <c r="H833" s="131" t="s">
        <v>103</v>
      </c>
      <c r="I833" s="132" t="s">
        <v>731</v>
      </c>
      <c r="J833" s="131"/>
      <c r="K833" s="133"/>
      <c r="L833" s="133"/>
      <c r="M833" s="383"/>
      <c r="N833" s="32"/>
      <c r="O833" s="32"/>
    </row>
    <row r="834" ht="15.75" customHeight="1">
      <c r="A834" s="32"/>
      <c r="B834" s="135"/>
      <c r="C834" s="136"/>
      <c r="D834" s="137"/>
      <c r="E834" s="137"/>
      <c r="F834" s="136" t="s">
        <v>20</v>
      </c>
      <c r="G834" s="137"/>
      <c r="H834" s="139">
        <v>1.0</v>
      </c>
      <c r="I834" s="140" t="s">
        <v>732</v>
      </c>
      <c r="J834" s="139"/>
      <c r="K834" s="141" t="s">
        <v>110</v>
      </c>
      <c r="L834" s="141"/>
      <c r="M834" s="289"/>
      <c r="N834" s="32"/>
      <c r="O834" s="32"/>
    </row>
    <row r="835" ht="15.75" customHeight="1">
      <c r="A835" s="32"/>
      <c r="B835" s="135"/>
      <c r="C835" s="136"/>
      <c r="D835" s="137"/>
      <c r="E835" s="137"/>
      <c r="F835" s="136" t="s">
        <v>20</v>
      </c>
      <c r="G835" s="137"/>
      <c r="H835" s="139">
        <v>2.0</v>
      </c>
      <c r="I835" s="140" t="s">
        <v>746</v>
      </c>
      <c r="J835" s="139"/>
      <c r="K835" s="141" t="s">
        <v>742</v>
      </c>
      <c r="L835" s="141"/>
      <c r="M835" s="289"/>
      <c r="N835" s="32"/>
      <c r="O835" s="32"/>
    </row>
    <row r="836" ht="15.75" customHeight="1">
      <c r="A836" s="32"/>
      <c r="B836" s="135"/>
      <c r="C836" s="136"/>
      <c r="D836" s="137"/>
      <c r="E836" s="137"/>
      <c r="F836" s="136" t="s">
        <v>20</v>
      </c>
      <c r="G836" s="137"/>
      <c r="H836" s="139">
        <v>3.0</v>
      </c>
      <c r="I836" s="140" t="s">
        <v>766</v>
      </c>
      <c r="J836" s="139"/>
      <c r="K836" s="141" t="s">
        <v>767</v>
      </c>
      <c r="L836" s="141"/>
      <c r="M836" s="289"/>
      <c r="N836" s="32"/>
      <c r="O836" s="32"/>
    </row>
    <row r="837" ht="15.75" customHeight="1">
      <c r="A837" s="32"/>
      <c r="B837" s="143"/>
      <c r="C837" s="144"/>
      <c r="D837" s="145"/>
      <c r="E837" s="145"/>
      <c r="F837" s="136" t="s">
        <v>20</v>
      </c>
      <c r="G837" s="145"/>
      <c r="H837" s="147">
        <v>4.0</v>
      </c>
      <c r="I837" s="140" t="s">
        <v>768</v>
      </c>
      <c r="J837" s="147"/>
      <c r="K837" s="141" t="s">
        <v>769</v>
      </c>
      <c r="L837" s="149"/>
      <c r="M837" s="259"/>
      <c r="N837" s="32"/>
      <c r="O837" s="32"/>
    </row>
    <row r="838" ht="15.75" customHeight="1">
      <c r="A838" s="32"/>
      <c r="B838" s="160"/>
      <c r="C838" s="161"/>
      <c r="D838" s="162"/>
      <c r="E838" s="162"/>
      <c r="F838" s="161" t="s">
        <v>21</v>
      </c>
      <c r="G838" s="162"/>
      <c r="H838" s="164">
        <v>5.0</v>
      </c>
      <c r="I838" s="165" t="s">
        <v>770</v>
      </c>
      <c r="J838" s="164"/>
      <c r="K838" s="166" t="s">
        <v>771</v>
      </c>
      <c r="L838" s="166" t="s">
        <v>772</v>
      </c>
      <c r="M838" s="328"/>
      <c r="N838" s="32"/>
      <c r="O838" s="32"/>
    </row>
    <row r="839" ht="15.75" customHeight="1">
      <c r="A839" s="32"/>
      <c r="B839" s="127" t="s">
        <v>773</v>
      </c>
      <c r="C839" s="128" t="s">
        <v>101</v>
      </c>
      <c r="D839" s="137"/>
      <c r="E839" s="137"/>
      <c r="F839" s="136" t="s">
        <v>21</v>
      </c>
      <c r="G839" s="129" t="s">
        <v>774</v>
      </c>
      <c r="H839" s="131" t="s">
        <v>103</v>
      </c>
      <c r="I839" s="132" t="s">
        <v>731</v>
      </c>
      <c r="J839" s="131"/>
      <c r="K839" s="133"/>
      <c r="L839" s="141"/>
      <c r="M839" s="289"/>
      <c r="N839" s="32"/>
      <c r="O839" s="32"/>
    </row>
    <row r="840" ht="15.75" customHeight="1">
      <c r="A840" s="32"/>
      <c r="B840" s="135"/>
      <c r="C840" s="136"/>
      <c r="D840" s="137"/>
      <c r="E840" s="137"/>
      <c r="F840" s="136" t="s">
        <v>20</v>
      </c>
      <c r="G840" s="137"/>
      <c r="H840" s="139">
        <v>1.0</v>
      </c>
      <c r="I840" s="140" t="s">
        <v>732</v>
      </c>
      <c r="J840" s="139"/>
      <c r="K840" s="141" t="s">
        <v>110</v>
      </c>
      <c r="L840" s="141"/>
      <c r="M840" s="289"/>
      <c r="N840" s="32"/>
      <c r="O840" s="32"/>
    </row>
    <row r="841" ht="15.75" customHeight="1">
      <c r="A841" s="32"/>
      <c r="B841" s="135"/>
      <c r="C841" s="136"/>
      <c r="D841" s="137"/>
      <c r="E841" s="137"/>
      <c r="F841" s="136" t="s">
        <v>20</v>
      </c>
      <c r="G841" s="137"/>
      <c r="H841" s="139">
        <v>2.0</v>
      </c>
      <c r="I841" s="140" t="s">
        <v>746</v>
      </c>
      <c r="J841" s="139"/>
      <c r="K841" s="141" t="s">
        <v>742</v>
      </c>
      <c r="L841" s="141"/>
      <c r="M841" s="289"/>
      <c r="N841" s="32"/>
      <c r="O841" s="32"/>
    </row>
    <row r="842" ht="15.75" customHeight="1">
      <c r="A842" s="32"/>
      <c r="B842" s="135"/>
      <c r="C842" s="136"/>
      <c r="D842" s="137"/>
      <c r="E842" s="137"/>
      <c r="F842" s="136" t="s">
        <v>21</v>
      </c>
      <c r="G842" s="137"/>
      <c r="H842" s="139">
        <v>3.0</v>
      </c>
      <c r="I842" s="140" t="s">
        <v>775</v>
      </c>
      <c r="J842" s="139"/>
      <c r="K842" s="141" t="s">
        <v>776</v>
      </c>
      <c r="L842" s="141"/>
      <c r="M842" s="289"/>
      <c r="N842" s="32"/>
      <c r="O842" s="32"/>
    </row>
    <row r="843" ht="15.75" customHeight="1">
      <c r="A843" s="32"/>
      <c r="B843" s="135"/>
      <c r="C843" s="136"/>
      <c r="D843" s="137"/>
      <c r="E843" s="137"/>
      <c r="F843" s="136" t="s">
        <v>21</v>
      </c>
      <c r="G843" s="137"/>
      <c r="H843" s="139">
        <v>4.0</v>
      </c>
      <c r="I843" s="140" t="s">
        <v>777</v>
      </c>
      <c r="J843" s="139"/>
      <c r="K843" s="141" t="s">
        <v>778</v>
      </c>
      <c r="L843" s="141"/>
      <c r="M843" s="289"/>
      <c r="N843" s="32"/>
      <c r="O843" s="32"/>
    </row>
    <row r="844" ht="15.75" customHeight="1">
      <c r="A844" s="32"/>
      <c r="B844" s="135"/>
      <c r="C844" s="136"/>
      <c r="D844" s="137"/>
      <c r="E844" s="137"/>
      <c r="F844" s="136" t="s">
        <v>21</v>
      </c>
      <c r="G844" s="137"/>
      <c r="H844" s="139">
        <v>5.0</v>
      </c>
      <c r="I844" s="140" t="s">
        <v>779</v>
      </c>
      <c r="J844" s="139"/>
      <c r="K844" s="141" t="s">
        <v>780</v>
      </c>
      <c r="L844" s="141"/>
      <c r="M844" s="289"/>
      <c r="N844" s="32"/>
      <c r="O844" s="32"/>
    </row>
    <row r="845" ht="15.75" customHeight="1">
      <c r="A845" s="32"/>
      <c r="B845" s="143"/>
      <c r="C845" s="144"/>
      <c r="D845" s="145"/>
      <c r="E845" s="145"/>
      <c r="F845" s="136" t="s">
        <v>21</v>
      </c>
      <c r="G845" s="145"/>
      <c r="H845" s="147">
        <v>6.0</v>
      </c>
      <c r="I845" s="140" t="s">
        <v>781</v>
      </c>
      <c r="J845" s="147"/>
      <c r="K845" s="141" t="s">
        <v>782</v>
      </c>
      <c r="L845" s="149"/>
      <c r="M845" s="259"/>
      <c r="N845" s="32"/>
      <c r="O845" s="32"/>
    </row>
    <row r="846" ht="15.75" customHeight="1">
      <c r="A846" s="32"/>
      <c r="B846" s="127" t="s">
        <v>783</v>
      </c>
      <c r="C846" s="128" t="s">
        <v>101</v>
      </c>
      <c r="D846" s="129"/>
      <c r="E846" s="129"/>
      <c r="F846" s="130" t="s">
        <v>21</v>
      </c>
      <c r="G846" s="129" t="s">
        <v>784</v>
      </c>
      <c r="H846" s="131" t="s">
        <v>103</v>
      </c>
      <c r="I846" s="132" t="s">
        <v>731</v>
      </c>
      <c r="J846" s="131"/>
      <c r="K846" s="133"/>
      <c r="L846" s="133"/>
      <c r="M846" s="383"/>
      <c r="N846" s="32"/>
      <c r="O846" s="32"/>
    </row>
    <row r="847" ht="15.75" customHeight="1">
      <c r="A847" s="32"/>
      <c r="B847" s="135"/>
      <c r="C847" s="136"/>
      <c r="D847" s="137"/>
      <c r="E847" s="137"/>
      <c r="F847" s="136" t="s">
        <v>20</v>
      </c>
      <c r="G847" s="137"/>
      <c r="H847" s="139">
        <v>1.0</v>
      </c>
      <c r="I847" s="140" t="s">
        <v>732</v>
      </c>
      <c r="J847" s="139"/>
      <c r="K847" s="141" t="s">
        <v>110</v>
      </c>
      <c r="L847" s="141"/>
      <c r="M847" s="289"/>
      <c r="N847" s="32"/>
      <c r="O847" s="32"/>
    </row>
    <row r="848" ht="15.75" customHeight="1">
      <c r="A848" s="32"/>
      <c r="B848" s="135"/>
      <c r="C848" s="136"/>
      <c r="D848" s="137"/>
      <c r="E848" s="137"/>
      <c r="F848" s="136" t="s">
        <v>20</v>
      </c>
      <c r="G848" s="137"/>
      <c r="H848" s="139">
        <v>2.0</v>
      </c>
      <c r="I848" s="140" t="s">
        <v>746</v>
      </c>
      <c r="J848" s="139"/>
      <c r="K848" s="141" t="s">
        <v>742</v>
      </c>
      <c r="L848" s="141"/>
      <c r="M848" s="289"/>
      <c r="N848" s="32"/>
      <c r="O848" s="32"/>
    </row>
    <row r="849" ht="15.75" customHeight="1">
      <c r="A849" s="32"/>
      <c r="B849" s="135"/>
      <c r="C849" s="136"/>
      <c r="D849" s="137"/>
      <c r="E849" s="137"/>
      <c r="F849" s="136" t="s">
        <v>21</v>
      </c>
      <c r="G849" s="137"/>
      <c r="H849" s="139">
        <v>3.0</v>
      </c>
      <c r="I849" s="140" t="s">
        <v>785</v>
      </c>
      <c r="J849" s="139"/>
      <c r="K849" s="141" t="s">
        <v>786</v>
      </c>
      <c r="L849" s="141"/>
      <c r="M849" s="289"/>
      <c r="N849" s="32"/>
      <c r="O849" s="32"/>
    </row>
    <row r="850" ht="15.75" customHeight="1">
      <c r="A850" s="32"/>
      <c r="B850" s="135"/>
      <c r="C850" s="136"/>
      <c r="D850" s="137"/>
      <c r="E850" s="137"/>
      <c r="F850" s="136" t="s">
        <v>20</v>
      </c>
      <c r="G850" s="137"/>
      <c r="H850" s="139">
        <v>4.0</v>
      </c>
      <c r="I850" s="140" t="s">
        <v>787</v>
      </c>
      <c r="J850" s="139"/>
      <c r="K850" s="141" t="s">
        <v>788</v>
      </c>
      <c r="L850" s="141"/>
      <c r="M850" s="289"/>
      <c r="N850" s="32"/>
      <c r="O850" s="32"/>
    </row>
    <row r="851" ht="15.75" customHeight="1">
      <c r="A851" s="32"/>
      <c r="B851" s="135"/>
      <c r="C851" s="136"/>
      <c r="D851" s="137"/>
      <c r="E851" s="137"/>
      <c r="F851" s="136" t="s">
        <v>20</v>
      </c>
      <c r="G851" s="137"/>
      <c r="H851" s="139">
        <v>5.0</v>
      </c>
      <c r="I851" s="140" t="s">
        <v>789</v>
      </c>
      <c r="J851" s="139"/>
      <c r="K851" s="141" t="s">
        <v>790</v>
      </c>
      <c r="L851" s="141"/>
      <c r="M851" s="289"/>
      <c r="N851" s="32"/>
      <c r="O851" s="32"/>
    </row>
    <row r="852" ht="15.75" customHeight="1">
      <c r="A852" s="32"/>
      <c r="B852" s="135"/>
      <c r="C852" s="136"/>
      <c r="D852" s="137"/>
      <c r="E852" s="137"/>
      <c r="F852" s="136" t="s">
        <v>20</v>
      </c>
      <c r="G852" s="137"/>
      <c r="H852" s="139">
        <v>6.0</v>
      </c>
      <c r="I852" s="140" t="s">
        <v>791</v>
      </c>
      <c r="J852" s="139"/>
      <c r="K852" s="141" t="s">
        <v>792</v>
      </c>
      <c r="L852" s="141"/>
      <c r="M852" s="289"/>
      <c r="N852" s="32"/>
      <c r="O852" s="32"/>
    </row>
    <row r="853" ht="15.75" customHeight="1">
      <c r="A853" s="32"/>
      <c r="B853" s="135"/>
      <c r="C853" s="136"/>
      <c r="D853" s="137"/>
      <c r="E853" s="137"/>
      <c r="F853" s="136" t="s">
        <v>20</v>
      </c>
      <c r="G853" s="137"/>
      <c r="H853" s="139">
        <v>7.0</v>
      </c>
      <c r="I853" s="140" t="s">
        <v>793</v>
      </c>
      <c r="J853" s="139"/>
      <c r="K853" s="141" t="s">
        <v>794</v>
      </c>
      <c r="L853" s="141"/>
      <c r="M853" s="289"/>
      <c r="N853" s="32"/>
      <c r="O853" s="32"/>
    </row>
    <row r="854" ht="15.75" customHeight="1">
      <c r="A854" s="32"/>
      <c r="B854" s="135"/>
      <c r="C854" s="136"/>
      <c r="D854" s="137"/>
      <c r="E854" s="137"/>
      <c r="F854" s="136" t="s">
        <v>21</v>
      </c>
      <c r="G854" s="137"/>
      <c r="H854" s="139">
        <v>8.0</v>
      </c>
      <c r="I854" s="140" t="s">
        <v>795</v>
      </c>
      <c r="J854" s="139"/>
      <c r="K854" s="141" t="s">
        <v>796</v>
      </c>
      <c r="L854" s="141"/>
      <c r="M854" s="289"/>
      <c r="N854" s="32"/>
      <c r="O854" s="32"/>
    </row>
    <row r="855" ht="15.75" customHeight="1">
      <c r="A855" s="32"/>
      <c r="B855" s="135"/>
      <c r="C855" s="136"/>
      <c r="D855" s="137"/>
      <c r="E855" s="137"/>
      <c r="F855" s="136" t="s">
        <v>21</v>
      </c>
      <c r="G855" s="137"/>
      <c r="H855" s="139">
        <v>9.0</v>
      </c>
      <c r="I855" s="140" t="s">
        <v>797</v>
      </c>
      <c r="J855" s="139"/>
      <c r="K855" s="141" t="s">
        <v>798</v>
      </c>
      <c r="L855" s="141"/>
      <c r="M855" s="289"/>
      <c r="N855" s="32"/>
      <c r="O855" s="32"/>
    </row>
    <row r="856" ht="15.75" customHeight="1">
      <c r="A856" s="32"/>
      <c r="B856" s="135"/>
      <c r="C856" s="136"/>
      <c r="D856" s="137"/>
      <c r="E856" s="137"/>
      <c r="F856" s="136" t="s">
        <v>21</v>
      </c>
      <c r="G856" s="137"/>
      <c r="H856" s="139">
        <v>10.0</v>
      </c>
      <c r="I856" s="140" t="s">
        <v>799</v>
      </c>
      <c r="J856" s="139"/>
      <c r="K856" s="141" t="s">
        <v>800</v>
      </c>
      <c r="L856" s="141"/>
      <c r="M856" s="289"/>
      <c r="N856" s="32"/>
      <c r="O856" s="32"/>
    </row>
    <row r="857" ht="15.75" customHeight="1">
      <c r="A857" s="32"/>
      <c r="B857" s="135"/>
      <c r="C857" s="136"/>
      <c r="D857" s="137"/>
      <c r="E857" s="137"/>
      <c r="F857" s="136" t="s">
        <v>21</v>
      </c>
      <c r="G857" s="137"/>
      <c r="H857" s="139">
        <v>11.0</v>
      </c>
      <c r="I857" s="140" t="s">
        <v>801</v>
      </c>
      <c r="J857" s="139"/>
      <c r="K857" s="141" t="s">
        <v>802</v>
      </c>
      <c r="L857" s="141"/>
      <c r="M857" s="289"/>
      <c r="N857" s="32"/>
      <c r="O857" s="32"/>
    </row>
    <row r="858" ht="15.75" customHeight="1">
      <c r="A858" s="32"/>
      <c r="B858" s="135"/>
      <c r="C858" s="136"/>
      <c r="D858" s="137"/>
      <c r="E858" s="137"/>
      <c r="F858" s="136" t="s">
        <v>20</v>
      </c>
      <c r="G858" s="137"/>
      <c r="H858" s="139">
        <v>12.0</v>
      </c>
      <c r="I858" s="140" t="s">
        <v>803</v>
      </c>
      <c r="J858" s="139"/>
      <c r="K858" s="141" t="s">
        <v>804</v>
      </c>
      <c r="L858" s="141"/>
      <c r="M858" s="289"/>
      <c r="N858" s="32"/>
      <c r="O858" s="32"/>
    </row>
    <row r="859" ht="15.75" customHeight="1">
      <c r="A859" s="32"/>
      <c r="B859" s="143"/>
      <c r="C859" s="144"/>
      <c r="D859" s="145"/>
      <c r="E859" s="145"/>
      <c r="F859" s="136" t="s">
        <v>20</v>
      </c>
      <c r="G859" s="145"/>
      <c r="H859" s="139">
        <v>13.0</v>
      </c>
      <c r="I859" s="140" t="s">
        <v>805</v>
      </c>
      <c r="J859" s="147"/>
      <c r="K859" s="141" t="s">
        <v>806</v>
      </c>
      <c r="L859" s="149"/>
      <c r="M859" s="259"/>
      <c r="N859" s="32"/>
      <c r="O859" s="32"/>
    </row>
    <row r="860" ht="15.75" customHeight="1">
      <c r="A860" s="32"/>
      <c r="B860" s="160"/>
      <c r="C860" s="161"/>
      <c r="D860" s="162"/>
      <c r="E860" s="162"/>
      <c r="F860" s="136" t="s">
        <v>20</v>
      </c>
      <c r="G860" s="162"/>
      <c r="H860" s="164">
        <v>14.0</v>
      </c>
      <c r="I860" s="165" t="s">
        <v>807</v>
      </c>
      <c r="J860" s="164"/>
      <c r="K860" s="141" t="s">
        <v>808</v>
      </c>
      <c r="L860" s="166"/>
      <c r="M860" s="328"/>
      <c r="N860" s="32"/>
      <c r="O860" s="32"/>
    </row>
    <row r="861" ht="15.75" customHeight="1">
      <c r="A861" s="32"/>
      <c r="B861" s="127" t="s">
        <v>809</v>
      </c>
      <c r="C861" s="128" t="s">
        <v>101</v>
      </c>
      <c r="D861" s="129"/>
      <c r="E861" s="129"/>
      <c r="F861" s="130" t="s">
        <v>20</v>
      </c>
      <c r="G861" s="129" t="s">
        <v>810</v>
      </c>
      <c r="H861" s="131" t="s">
        <v>103</v>
      </c>
      <c r="I861" s="132" t="s">
        <v>731</v>
      </c>
      <c r="J861" s="131"/>
      <c r="K861" s="133"/>
      <c r="L861" s="133"/>
      <c r="M861" s="383"/>
      <c r="N861" s="32"/>
      <c r="O861" s="32"/>
    </row>
    <row r="862" ht="15.75" customHeight="1">
      <c r="A862" s="32"/>
      <c r="B862" s="135"/>
      <c r="C862" s="136"/>
      <c r="D862" s="137"/>
      <c r="E862" s="137"/>
      <c r="F862" s="136" t="s">
        <v>20</v>
      </c>
      <c r="G862" s="137"/>
      <c r="H862" s="139">
        <v>1.0</v>
      </c>
      <c r="I862" s="140" t="s">
        <v>732</v>
      </c>
      <c r="J862" s="139"/>
      <c r="K862" s="141" t="s">
        <v>110</v>
      </c>
      <c r="L862" s="141"/>
      <c r="M862" s="289"/>
      <c r="N862" s="32"/>
      <c r="O862" s="32"/>
    </row>
    <row r="863" ht="15.75" customHeight="1">
      <c r="A863" s="32"/>
      <c r="B863" s="135"/>
      <c r="C863" s="136"/>
      <c r="D863" s="137"/>
      <c r="E863" s="137"/>
      <c r="F863" s="136" t="s">
        <v>20</v>
      </c>
      <c r="G863" s="137"/>
      <c r="H863" s="139">
        <v>2.0</v>
      </c>
      <c r="I863" s="140" t="s">
        <v>746</v>
      </c>
      <c r="J863" s="139"/>
      <c r="K863" s="141" t="s">
        <v>742</v>
      </c>
      <c r="L863" s="141"/>
      <c r="M863" s="289"/>
      <c r="N863" s="32"/>
      <c r="O863" s="32"/>
    </row>
    <row r="864" ht="15.75" customHeight="1">
      <c r="A864" s="32"/>
      <c r="B864" s="160"/>
      <c r="C864" s="161"/>
      <c r="D864" s="162"/>
      <c r="E864" s="162"/>
      <c r="F864" s="161" t="s">
        <v>20</v>
      </c>
      <c r="G864" s="162"/>
      <c r="H864" s="164">
        <v>3.0</v>
      </c>
      <c r="I864" s="165" t="s">
        <v>701</v>
      </c>
      <c r="J864" s="164"/>
      <c r="K864" s="166" t="s">
        <v>811</v>
      </c>
      <c r="L864" s="166"/>
      <c r="M864" s="328"/>
      <c r="N864" s="32"/>
      <c r="O864" s="32"/>
    </row>
    <row r="865" ht="15.75" customHeight="1">
      <c r="A865" s="32"/>
      <c r="B865" s="127" t="s">
        <v>812</v>
      </c>
      <c r="C865" s="128" t="s">
        <v>101</v>
      </c>
      <c r="D865" s="129"/>
      <c r="E865" s="129"/>
      <c r="F865" s="130" t="s">
        <v>20</v>
      </c>
      <c r="G865" s="129" t="s">
        <v>813</v>
      </c>
      <c r="H865" s="131" t="s">
        <v>103</v>
      </c>
      <c r="I865" s="132" t="s">
        <v>104</v>
      </c>
      <c r="J865" s="131"/>
      <c r="K865" s="133"/>
      <c r="L865" s="133"/>
      <c r="M865" s="134"/>
      <c r="N865" s="32"/>
      <c r="O865" s="32"/>
    </row>
    <row r="866" ht="15.75" customHeight="1">
      <c r="A866" s="32"/>
      <c r="B866" s="135"/>
      <c r="C866" s="136"/>
      <c r="D866" s="137"/>
      <c r="E866" s="137"/>
      <c r="F866" s="138" t="s">
        <v>20</v>
      </c>
      <c r="G866" s="137"/>
      <c r="H866" s="139">
        <v>1.0</v>
      </c>
      <c r="I866" s="140" t="s">
        <v>105</v>
      </c>
      <c r="J866" s="139"/>
      <c r="K866" s="141" t="s">
        <v>106</v>
      </c>
      <c r="L866" s="141"/>
      <c r="M866" s="142"/>
      <c r="N866" s="32"/>
      <c r="O866" s="32"/>
    </row>
    <row r="867" ht="15.75" customHeight="1">
      <c r="A867" s="32"/>
      <c r="B867" s="143"/>
      <c r="C867" s="144"/>
      <c r="D867" s="145"/>
      <c r="E867" s="145"/>
      <c r="F867" s="146" t="s">
        <v>20</v>
      </c>
      <c r="G867" s="145"/>
      <c r="H867" s="147">
        <v>2.0</v>
      </c>
      <c r="I867" s="148" t="s">
        <v>107</v>
      </c>
      <c r="J867" s="147"/>
      <c r="K867" s="149" t="s">
        <v>108</v>
      </c>
      <c r="L867" s="149"/>
      <c r="M867" s="150"/>
      <c r="N867" s="32"/>
      <c r="O867" s="32"/>
    </row>
    <row r="868" ht="15.75" customHeight="1">
      <c r="A868" s="32"/>
      <c r="B868" s="143"/>
      <c r="C868" s="144"/>
      <c r="D868" s="145"/>
      <c r="E868" s="145"/>
      <c r="F868" s="146" t="s">
        <v>20</v>
      </c>
      <c r="G868" s="151"/>
      <c r="H868" s="147">
        <v>3.0</v>
      </c>
      <c r="I868" s="148" t="s">
        <v>814</v>
      </c>
      <c r="J868" s="147"/>
      <c r="K868" s="149" t="s">
        <v>815</v>
      </c>
      <c r="L868" s="149"/>
      <c r="M868" s="150"/>
      <c r="N868" s="32"/>
      <c r="O868" s="32"/>
    </row>
    <row r="869" ht="15.75" customHeight="1">
      <c r="A869" s="32"/>
      <c r="B869" s="127" t="s">
        <v>816</v>
      </c>
      <c r="C869" s="128" t="s">
        <v>101</v>
      </c>
      <c r="D869" s="129"/>
      <c r="E869" s="129"/>
      <c r="F869" s="130" t="s">
        <v>20</v>
      </c>
      <c r="G869" s="129" t="s">
        <v>817</v>
      </c>
      <c r="H869" s="131" t="s">
        <v>103</v>
      </c>
      <c r="I869" s="132" t="s">
        <v>818</v>
      </c>
      <c r="J869" s="131"/>
      <c r="K869" s="133"/>
      <c r="L869" s="133"/>
      <c r="M869" s="134"/>
      <c r="N869" s="32"/>
      <c r="O869" s="32"/>
    </row>
    <row r="870" ht="15.75" customHeight="1">
      <c r="A870" s="32"/>
      <c r="B870" s="152"/>
      <c r="C870" s="153"/>
      <c r="D870" s="154"/>
      <c r="E870" s="154"/>
      <c r="F870" s="155" t="s">
        <v>20</v>
      </c>
      <c r="G870" s="154"/>
      <c r="H870" s="156">
        <v>1.0</v>
      </c>
      <c r="I870" s="157" t="s">
        <v>114</v>
      </c>
      <c r="J870" s="156"/>
      <c r="K870" s="158" t="s">
        <v>819</v>
      </c>
      <c r="L870" s="158" t="s">
        <v>115</v>
      </c>
      <c r="M870" s="159"/>
      <c r="N870" s="32"/>
      <c r="O870" s="32"/>
    </row>
    <row r="871" ht="15.75" customHeight="1">
      <c r="A871" s="32"/>
      <c r="B871" s="160"/>
      <c r="C871" s="161"/>
      <c r="D871" s="162"/>
      <c r="E871" s="162"/>
      <c r="F871" s="163" t="s">
        <v>20</v>
      </c>
      <c r="G871" s="162"/>
      <c r="H871" s="164">
        <v>2.0</v>
      </c>
      <c r="I871" s="165" t="s">
        <v>116</v>
      </c>
      <c r="J871" s="164"/>
      <c r="K871" s="166" t="s">
        <v>117</v>
      </c>
      <c r="L871" s="166" t="s">
        <v>117</v>
      </c>
      <c r="M871" s="167"/>
      <c r="N871" s="32"/>
      <c r="O871" s="32"/>
    </row>
    <row r="872" ht="15.75" customHeight="1">
      <c r="A872" s="32"/>
      <c r="B872" s="127" t="s">
        <v>820</v>
      </c>
      <c r="C872" s="128" t="s">
        <v>101</v>
      </c>
      <c r="D872" s="129"/>
      <c r="E872" s="129"/>
      <c r="F872" s="130" t="s">
        <v>20</v>
      </c>
      <c r="G872" s="129" t="s">
        <v>821</v>
      </c>
      <c r="H872" s="131" t="s">
        <v>103</v>
      </c>
      <c r="I872" s="132" t="s">
        <v>822</v>
      </c>
      <c r="J872" s="131"/>
      <c r="K872" s="133"/>
      <c r="L872" s="168"/>
      <c r="M872" s="169"/>
      <c r="N872" s="32"/>
      <c r="O872" s="32"/>
    </row>
    <row r="873" ht="15.75" customHeight="1">
      <c r="A873" s="32"/>
      <c r="B873" s="152"/>
      <c r="C873" s="153"/>
      <c r="D873" s="154"/>
      <c r="E873" s="154"/>
      <c r="F873" s="155" t="s">
        <v>20</v>
      </c>
      <c r="G873" s="154"/>
      <c r="H873" s="156">
        <v>1.0</v>
      </c>
      <c r="I873" s="157" t="s">
        <v>114</v>
      </c>
      <c r="J873" s="156"/>
      <c r="K873" s="158" t="s">
        <v>121</v>
      </c>
      <c r="L873" s="158" t="s">
        <v>121</v>
      </c>
      <c r="M873" s="171"/>
      <c r="N873" s="32"/>
      <c r="O873" s="32"/>
    </row>
    <row r="874" ht="15.75" customHeight="1">
      <c r="A874" s="32"/>
      <c r="B874" s="160"/>
      <c r="C874" s="161"/>
      <c r="D874" s="162"/>
      <c r="E874" s="162"/>
      <c r="F874" s="163" t="s">
        <v>20</v>
      </c>
      <c r="G874" s="162"/>
      <c r="H874" s="164">
        <v>2.0</v>
      </c>
      <c r="I874" s="165" t="s">
        <v>151</v>
      </c>
      <c r="J874" s="164"/>
      <c r="K874" s="166" t="s">
        <v>823</v>
      </c>
      <c r="L874" s="166" t="s">
        <v>824</v>
      </c>
      <c r="M874" s="173"/>
      <c r="N874" s="32"/>
      <c r="O874" s="32"/>
    </row>
    <row r="875" ht="15.75" customHeight="1">
      <c r="A875" s="32"/>
      <c r="B875" s="127" t="s">
        <v>825</v>
      </c>
      <c r="C875" s="128" t="s">
        <v>101</v>
      </c>
      <c r="D875" s="176"/>
      <c r="E875" s="176"/>
      <c r="F875" s="177" t="s">
        <v>20</v>
      </c>
      <c r="G875" s="178" t="s">
        <v>826</v>
      </c>
      <c r="H875" s="207" t="s">
        <v>103</v>
      </c>
      <c r="I875" s="132" t="s">
        <v>104</v>
      </c>
      <c r="J875" s="207"/>
      <c r="K875" s="168"/>
      <c r="L875" s="168"/>
      <c r="M875" s="244"/>
      <c r="N875" s="32"/>
      <c r="O875" s="32"/>
    </row>
    <row r="876" ht="15.75" customHeight="1">
      <c r="A876" s="32"/>
      <c r="B876" s="208"/>
      <c r="C876" s="209"/>
      <c r="D876" s="210"/>
      <c r="E876" s="210"/>
      <c r="F876" s="431" t="s">
        <v>20</v>
      </c>
      <c r="G876" s="432"/>
      <c r="H876" s="139">
        <v>1.0</v>
      </c>
      <c r="I876" s="140" t="s">
        <v>732</v>
      </c>
      <c r="J876" s="139"/>
      <c r="K876" s="141" t="s">
        <v>110</v>
      </c>
      <c r="L876" s="277"/>
      <c r="M876" s="214"/>
      <c r="N876" s="32"/>
      <c r="O876" s="32"/>
    </row>
    <row r="877" ht="15.75" customHeight="1">
      <c r="A877" s="32"/>
      <c r="B877" s="215"/>
      <c r="C877" s="216"/>
      <c r="D877" s="217"/>
      <c r="E877" s="217"/>
      <c r="F877" s="433" t="s">
        <v>20</v>
      </c>
      <c r="G877" s="162"/>
      <c r="H877" s="164">
        <v>2.0</v>
      </c>
      <c r="I877" s="165" t="s">
        <v>827</v>
      </c>
      <c r="J877" s="164"/>
      <c r="K877" s="434" t="s">
        <v>828</v>
      </c>
      <c r="L877" s="283"/>
      <c r="M877" s="223"/>
      <c r="N877" s="32"/>
      <c r="O877" s="32"/>
    </row>
    <row r="878" ht="15.75" customHeight="1">
      <c r="A878" s="32"/>
      <c r="B878" s="127" t="s">
        <v>829</v>
      </c>
      <c r="C878" s="128" t="s">
        <v>101</v>
      </c>
      <c r="D878" s="176"/>
      <c r="E878" s="176"/>
      <c r="F878" s="177" t="s">
        <v>20</v>
      </c>
      <c r="G878" s="178" t="s">
        <v>830</v>
      </c>
      <c r="H878" s="207" t="s">
        <v>103</v>
      </c>
      <c r="I878" s="132" t="s">
        <v>104</v>
      </c>
      <c r="J878" s="207"/>
      <c r="K878" s="168"/>
      <c r="L878" s="168"/>
      <c r="M878" s="244"/>
      <c r="N878" s="32"/>
      <c r="O878" s="32"/>
    </row>
    <row r="879" ht="15.75" customHeight="1">
      <c r="A879" s="32"/>
      <c r="B879" s="208"/>
      <c r="C879" s="209"/>
      <c r="D879" s="210"/>
      <c r="E879" s="210"/>
      <c r="F879" s="431" t="s">
        <v>20</v>
      </c>
      <c r="G879" s="432"/>
      <c r="H879" s="139">
        <v>1.0</v>
      </c>
      <c r="I879" s="140" t="s">
        <v>732</v>
      </c>
      <c r="J879" s="139"/>
      <c r="K879" s="141" t="s">
        <v>110</v>
      </c>
      <c r="L879" s="277"/>
      <c r="M879" s="214"/>
      <c r="N879" s="32"/>
      <c r="O879" s="32"/>
    </row>
    <row r="880" ht="15.75" customHeight="1">
      <c r="A880" s="32"/>
      <c r="B880" s="215"/>
      <c r="C880" s="216"/>
      <c r="D880" s="217"/>
      <c r="E880" s="217"/>
      <c r="F880" s="433" t="s">
        <v>20</v>
      </c>
      <c r="G880" s="162"/>
      <c r="H880" s="164">
        <v>2.0</v>
      </c>
      <c r="I880" s="165" t="s">
        <v>831</v>
      </c>
      <c r="J880" s="164"/>
      <c r="K880" s="434" t="s">
        <v>828</v>
      </c>
      <c r="L880" s="283"/>
      <c r="M880" s="223"/>
      <c r="N880" s="32"/>
      <c r="O880" s="32"/>
    </row>
    <row r="881" ht="15.75" customHeight="1">
      <c r="A881" s="32"/>
      <c r="B881" s="127" t="s">
        <v>832</v>
      </c>
      <c r="C881" s="128" t="s">
        <v>101</v>
      </c>
      <c r="D881" s="129"/>
      <c r="E881" s="129"/>
      <c r="F881" s="130" t="s">
        <v>20</v>
      </c>
      <c r="G881" s="129" t="s">
        <v>833</v>
      </c>
      <c r="H881" s="131" t="s">
        <v>103</v>
      </c>
      <c r="I881" s="132" t="s">
        <v>834</v>
      </c>
      <c r="J881" s="131"/>
      <c r="K881" s="133"/>
      <c r="L881" s="133"/>
      <c r="M881" s="383"/>
      <c r="N881" s="32"/>
      <c r="O881" s="32"/>
    </row>
    <row r="882" ht="15.75" customHeight="1">
      <c r="A882" s="32"/>
      <c r="B882" s="135"/>
      <c r="C882" s="136"/>
      <c r="D882" s="137"/>
      <c r="E882" s="137"/>
      <c r="F882" s="136" t="s">
        <v>20</v>
      </c>
      <c r="G882" s="137"/>
      <c r="H882" s="139">
        <v>1.0</v>
      </c>
      <c r="I882" s="140" t="s">
        <v>831</v>
      </c>
      <c r="J882" s="139"/>
      <c r="K882" s="141" t="s">
        <v>828</v>
      </c>
      <c r="L882" s="141"/>
      <c r="M882" s="289"/>
      <c r="N882" s="32"/>
      <c r="O882" s="32"/>
    </row>
    <row r="883" ht="15.75" customHeight="1">
      <c r="A883" s="32"/>
      <c r="B883" s="135"/>
      <c r="C883" s="136"/>
      <c r="D883" s="137"/>
      <c r="E883" s="137"/>
      <c r="F883" s="136" t="s">
        <v>20</v>
      </c>
      <c r="G883" s="137"/>
      <c r="H883" s="139"/>
      <c r="I883" s="140" t="s">
        <v>181</v>
      </c>
      <c r="J883" s="139"/>
      <c r="K883" s="141" t="s">
        <v>835</v>
      </c>
      <c r="L883" s="141"/>
      <c r="M883" s="289"/>
      <c r="N883" s="32"/>
      <c r="O883" s="32"/>
    </row>
    <row r="884" ht="15.75" customHeight="1">
      <c r="A884" s="32"/>
      <c r="B884" s="160"/>
      <c r="C884" s="161"/>
      <c r="D884" s="162"/>
      <c r="E884" s="162"/>
      <c r="F884" s="161" t="s">
        <v>20</v>
      </c>
      <c r="G884" s="162"/>
      <c r="H884" s="164">
        <v>2.0</v>
      </c>
      <c r="I884" s="165" t="s">
        <v>836</v>
      </c>
      <c r="J884" s="164"/>
      <c r="K884" s="166" t="s">
        <v>837</v>
      </c>
      <c r="L884" s="166"/>
      <c r="M884" s="328"/>
      <c r="N884" s="32"/>
      <c r="O884" s="32"/>
    </row>
    <row r="885" ht="15.75" customHeight="1">
      <c r="A885" s="32"/>
      <c r="B885" s="127" t="s">
        <v>838</v>
      </c>
      <c r="C885" s="128" t="s">
        <v>101</v>
      </c>
      <c r="D885" s="129"/>
      <c r="E885" s="129"/>
      <c r="F885" s="130" t="s">
        <v>21</v>
      </c>
      <c r="G885" s="129" t="s">
        <v>839</v>
      </c>
      <c r="H885" s="131" t="s">
        <v>103</v>
      </c>
      <c r="I885" s="132" t="s">
        <v>834</v>
      </c>
      <c r="J885" s="131"/>
      <c r="K885" s="133"/>
      <c r="L885" s="133"/>
      <c r="M885" s="383"/>
      <c r="N885" s="32"/>
      <c r="O885" s="32"/>
    </row>
    <row r="886" ht="15.75" customHeight="1">
      <c r="A886" s="32"/>
      <c r="B886" s="135"/>
      <c r="C886" s="136"/>
      <c r="D886" s="137"/>
      <c r="E886" s="137"/>
      <c r="F886" s="136" t="s">
        <v>20</v>
      </c>
      <c r="G886" s="137"/>
      <c r="H886" s="139">
        <v>1.0</v>
      </c>
      <c r="I886" s="140" t="s">
        <v>831</v>
      </c>
      <c r="J886" s="139"/>
      <c r="K886" s="141" t="s">
        <v>828</v>
      </c>
      <c r="L886" s="141"/>
      <c r="M886" s="289"/>
      <c r="N886" s="32"/>
      <c r="O886" s="32"/>
    </row>
    <row r="887" ht="15.75" customHeight="1">
      <c r="A887" s="32"/>
      <c r="B887" s="135"/>
      <c r="C887" s="136"/>
      <c r="D887" s="137"/>
      <c r="E887" s="137"/>
      <c r="F887" s="136" t="s">
        <v>20</v>
      </c>
      <c r="G887" s="137"/>
      <c r="H887" s="139">
        <v>2.0</v>
      </c>
      <c r="I887" s="140" t="s">
        <v>785</v>
      </c>
      <c r="J887" s="139"/>
      <c r="K887" s="141" t="s">
        <v>786</v>
      </c>
      <c r="L887" s="141"/>
      <c r="M887" s="289"/>
      <c r="N887" s="32"/>
      <c r="O887" s="32"/>
    </row>
    <row r="888" ht="15.75" customHeight="1">
      <c r="A888" s="32"/>
      <c r="B888" s="135"/>
      <c r="C888" s="136"/>
      <c r="D888" s="137"/>
      <c r="E888" s="137"/>
      <c r="F888" s="136" t="s">
        <v>20</v>
      </c>
      <c r="G888" s="137"/>
      <c r="H888" s="139">
        <v>3.0</v>
      </c>
      <c r="I888" s="140" t="s">
        <v>787</v>
      </c>
      <c r="J888" s="139"/>
      <c r="K888" s="141" t="s">
        <v>788</v>
      </c>
      <c r="L888" s="141"/>
      <c r="M888" s="289"/>
      <c r="N888" s="32"/>
      <c r="O888" s="32"/>
    </row>
    <row r="889" ht="15.75" customHeight="1">
      <c r="A889" s="32"/>
      <c r="B889" s="135"/>
      <c r="C889" s="136"/>
      <c r="D889" s="137"/>
      <c r="E889" s="137"/>
      <c r="F889" s="136" t="s">
        <v>20</v>
      </c>
      <c r="G889" s="137"/>
      <c r="H889" s="139">
        <v>4.0</v>
      </c>
      <c r="I889" s="140" t="s">
        <v>789</v>
      </c>
      <c r="J889" s="139"/>
      <c r="K889" s="141" t="s">
        <v>790</v>
      </c>
      <c r="L889" s="141"/>
      <c r="M889" s="289"/>
      <c r="N889" s="32"/>
      <c r="O889" s="32"/>
    </row>
    <row r="890" ht="15.75" customHeight="1">
      <c r="A890" s="32"/>
      <c r="B890" s="135"/>
      <c r="C890" s="136"/>
      <c r="D890" s="137"/>
      <c r="E890" s="137"/>
      <c r="F890" s="136" t="s">
        <v>21</v>
      </c>
      <c r="G890" s="137"/>
      <c r="H890" s="139">
        <v>5.0</v>
      </c>
      <c r="I890" s="140" t="s">
        <v>791</v>
      </c>
      <c r="J890" s="139"/>
      <c r="K890" s="141" t="s">
        <v>792</v>
      </c>
      <c r="L890" s="141"/>
      <c r="M890" s="289"/>
      <c r="N890" s="32"/>
      <c r="O890" s="32"/>
    </row>
    <row r="891" ht="15.75" customHeight="1">
      <c r="A891" s="32"/>
      <c r="B891" s="135"/>
      <c r="C891" s="136"/>
      <c r="D891" s="137"/>
      <c r="E891" s="137"/>
      <c r="F891" s="136" t="s">
        <v>20</v>
      </c>
      <c r="G891" s="137"/>
      <c r="H891" s="139">
        <v>6.0</v>
      </c>
      <c r="I891" s="140" t="s">
        <v>793</v>
      </c>
      <c r="J891" s="139"/>
      <c r="K891" s="141" t="s">
        <v>794</v>
      </c>
      <c r="L891" s="141"/>
      <c r="M891" s="289"/>
      <c r="N891" s="32"/>
      <c r="O891" s="32"/>
    </row>
    <row r="892" ht="15.75" customHeight="1">
      <c r="A892" s="32"/>
      <c r="B892" s="135"/>
      <c r="C892" s="136"/>
      <c r="D892" s="137"/>
      <c r="E892" s="137"/>
      <c r="F892" s="136" t="s">
        <v>20</v>
      </c>
      <c r="G892" s="137"/>
      <c r="H892" s="139">
        <v>7.0</v>
      </c>
      <c r="I892" s="140" t="s">
        <v>795</v>
      </c>
      <c r="J892" s="139"/>
      <c r="K892" s="141" t="s">
        <v>796</v>
      </c>
      <c r="L892" s="141"/>
      <c r="M892" s="289"/>
      <c r="N892" s="32"/>
      <c r="O892" s="32"/>
    </row>
    <row r="893" ht="15.75" customHeight="1">
      <c r="A893" s="32"/>
      <c r="B893" s="135"/>
      <c r="C893" s="136"/>
      <c r="D893" s="137"/>
      <c r="E893" s="137"/>
      <c r="F893" s="136" t="s">
        <v>20</v>
      </c>
      <c r="G893" s="137"/>
      <c r="H893" s="139">
        <v>8.0</v>
      </c>
      <c r="I893" s="140" t="s">
        <v>797</v>
      </c>
      <c r="J893" s="139"/>
      <c r="K893" s="141" t="s">
        <v>798</v>
      </c>
      <c r="L893" s="141"/>
      <c r="M893" s="289"/>
      <c r="N893" s="32"/>
      <c r="O893" s="32"/>
    </row>
    <row r="894" ht="15.75" customHeight="1">
      <c r="A894" s="32"/>
      <c r="B894" s="135"/>
      <c r="C894" s="136"/>
      <c r="D894" s="137"/>
      <c r="E894" s="137"/>
      <c r="F894" s="136" t="s">
        <v>20</v>
      </c>
      <c r="G894" s="137"/>
      <c r="H894" s="139">
        <v>9.0</v>
      </c>
      <c r="I894" s="140" t="s">
        <v>799</v>
      </c>
      <c r="J894" s="139"/>
      <c r="K894" s="141" t="s">
        <v>800</v>
      </c>
      <c r="L894" s="141"/>
      <c r="M894" s="289"/>
      <c r="N894" s="32"/>
      <c r="O894" s="32"/>
    </row>
    <row r="895" ht="15.75" customHeight="1">
      <c r="A895" s="32"/>
      <c r="B895" s="135"/>
      <c r="C895" s="136"/>
      <c r="D895" s="137"/>
      <c r="E895" s="137"/>
      <c r="F895" s="136" t="s">
        <v>20</v>
      </c>
      <c r="G895" s="137"/>
      <c r="H895" s="139">
        <v>10.0</v>
      </c>
      <c r="I895" s="140" t="s">
        <v>801</v>
      </c>
      <c r="J895" s="139"/>
      <c r="K895" s="141" t="s">
        <v>802</v>
      </c>
      <c r="L895" s="141"/>
      <c r="M895" s="289"/>
      <c r="N895" s="32"/>
      <c r="O895" s="32"/>
    </row>
    <row r="896" ht="15.75" customHeight="1">
      <c r="A896" s="32"/>
      <c r="B896" s="135"/>
      <c r="C896" s="136"/>
      <c r="D896" s="137"/>
      <c r="E896" s="137"/>
      <c r="F896" s="136" t="s">
        <v>20</v>
      </c>
      <c r="G896" s="137"/>
      <c r="H896" s="139">
        <v>11.0</v>
      </c>
      <c r="I896" s="140" t="s">
        <v>803</v>
      </c>
      <c r="J896" s="139"/>
      <c r="K896" s="141" t="s">
        <v>804</v>
      </c>
      <c r="L896" s="141"/>
      <c r="M896" s="289"/>
      <c r="N896" s="32"/>
      <c r="O896" s="32"/>
    </row>
    <row r="897" ht="15.75" customHeight="1">
      <c r="A897" s="32"/>
      <c r="B897" s="135"/>
      <c r="C897" s="136"/>
      <c r="D897" s="137"/>
      <c r="E897" s="137"/>
      <c r="F897" s="136" t="s">
        <v>20</v>
      </c>
      <c r="G897" s="137"/>
      <c r="H897" s="139">
        <v>12.0</v>
      </c>
      <c r="I897" s="140" t="s">
        <v>805</v>
      </c>
      <c r="J897" s="139"/>
      <c r="K897" s="141" t="s">
        <v>806</v>
      </c>
      <c r="L897" s="141"/>
      <c r="M897" s="289"/>
      <c r="N897" s="32"/>
      <c r="O897" s="32"/>
    </row>
    <row r="898" ht="15.75" customHeight="1">
      <c r="A898" s="32"/>
      <c r="B898" s="160"/>
      <c r="C898" s="161"/>
      <c r="D898" s="162"/>
      <c r="E898" s="162"/>
      <c r="F898" s="161" t="s">
        <v>20</v>
      </c>
      <c r="G898" s="162"/>
      <c r="H898" s="147">
        <v>13.0</v>
      </c>
      <c r="I898" s="165" t="s">
        <v>807</v>
      </c>
      <c r="J898" s="164"/>
      <c r="K898" s="149" t="s">
        <v>808</v>
      </c>
      <c r="L898" s="166"/>
      <c r="M898" s="328"/>
      <c r="N898" s="32"/>
      <c r="O898" s="32"/>
    </row>
    <row r="899" ht="15.75" customHeight="1">
      <c r="A899" s="32"/>
      <c r="B899" s="127" t="s">
        <v>840</v>
      </c>
      <c r="C899" s="128" t="s">
        <v>101</v>
      </c>
      <c r="D899" s="129"/>
      <c r="E899" s="129"/>
      <c r="F899" s="130" t="s">
        <v>21</v>
      </c>
      <c r="G899" s="129" t="s">
        <v>841</v>
      </c>
      <c r="H899" s="131" t="s">
        <v>103</v>
      </c>
      <c r="I899" s="132" t="s">
        <v>842</v>
      </c>
      <c r="J899" s="131"/>
      <c r="K899" s="133"/>
      <c r="L899" s="133"/>
      <c r="M899" s="383"/>
      <c r="N899" s="32"/>
      <c r="O899" s="32"/>
    </row>
    <row r="900" ht="15.75" customHeight="1">
      <c r="A900" s="32"/>
      <c r="B900" s="286"/>
      <c r="C900" s="253"/>
      <c r="D900" s="254"/>
      <c r="E900" s="254"/>
      <c r="F900" s="253"/>
      <c r="G900" s="254"/>
      <c r="H900" s="256">
        <v>1.0</v>
      </c>
      <c r="I900" s="288" t="s">
        <v>843</v>
      </c>
      <c r="J900" s="256"/>
      <c r="K900" s="287" t="s">
        <v>844</v>
      </c>
      <c r="L900" s="287"/>
      <c r="M900" s="257"/>
      <c r="N900" s="32"/>
      <c r="O900" s="32"/>
    </row>
    <row r="901" ht="15.75" customHeight="1">
      <c r="A901" s="32"/>
      <c r="B901" s="135"/>
      <c r="C901" s="136"/>
      <c r="D901" s="137"/>
      <c r="E901" s="137"/>
      <c r="F901" s="136" t="s">
        <v>21</v>
      </c>
      <c r="G901" s="137"/>
      <c r="H901" s="256">
        <v>2.0</v>
      </c>
      <c r="I901" s="140" t="s">
        <v>845</v>
      </c>
      <c r="J901" s="139"/>
      <c r="K901" s="141" t="s">
        <v>846</v>
      </c>
      <c r="L901" s="141"/>
      <c r="M901" s="289"/>
      <c r="N901" s="32"/>
      <c r="O901" s="32"/>
    </row>
    <row r="902" ht="15.75" customHeight="1">
      <c r="A902" s="32"/>
      <c r="B902" s="135"/>
      <c r="C902" s="136"/>
      <c r="D902" s="137"/>
      <c r="E902" s="137"/>
      <c r="F902" s="136" t="s">
        <v>21</v>
      </c>
      <c r="G902" s="137"/>
      <c r="H902" s="256">
        <v>3.0</v>
      </c>
      <c r="I902" s="140" t="s">
        <v>847</v>
      </c>
      <c r="J902" s="139"/>
      <c r="K902" s="141" t="s">
        <v>848</v>
      </c>
      <c r="L902" s="141"/>
      <c r="M902" s="289"/>
      <c r="N902" s="32"/>
      <c r="O902" s="32"/>
    </row>
    <row r="903" ht="15.75" customHeight="1">
      <c r="A903" s="32"/>
      <c r="B903" s="135"/>
      <c r="C903" s="136"/>
      <c r="D903" s="137"/>
      <c r="E903" s="137"/>
      <c r="F903" s="136" t="s">
        <v>21</v>
      </c>
      <c r="G903" s="137"/>
      <c r="H903" s="256">
        <v>4.0</v>
      </c>
      <c r="I903" s="140" t="s">
        <v>849</v>
      </c>
      <c r="J903" s="139"/>
      <c r="K903" s="141" t="s">
        <v>850</v>
      </c>
      <c r="L903" s="141"/>
      <c r="M903" s="289"/>
      <c r="N903" s="32"/>
      <c r="O903" s="32"/>
    </row>
    <row r="904" ht="15.75" customHeight="1">
      <c r="A904" s="32"/>
      <c r="B904" s="135"/>
      <c r="C904" s="136"/>
      <c r="D904" s="137"/>
      <c r="E904" s="137"/>
      <c r="F904" s="136" t="s">
        <v>21</v>
      </c>
      <c r="G904" s="137"/>
      <c r="H904" s="256">
        <v>5.0</v>
      </c>
      <c r="I904" s="140" t="s">
        <v>851</v>
      </c>
      <c r="J904" s="139"/>
      <c r="K904" s="141" t="s">
        <v>852</v>
      </c>
      <c r="L904" s="141"/>
      <c r="M904" s="289"/>
      <c r="N904" s="32"/>
      <c r="O904" s="32"/>
    </row>
    <row r="905" ht="15.75" customHeight="1">
      <c r="A905" s="32"/>
      <c r="B905" s="160"/>
      <c r="C905" s="161"/>
      <c r="D905" s="162"/>
      <c r="E905" s="162"/>
      <c r="F905" s="161" t="s">
        <v>20</v>
      </c>
      <c r="G905" s="162"/>
      <c r="H905" s="304">
        <v>6.0</v>
      </c>
      <c r="I905" s="165" t="s">
        <v>853</v>
      </c>
      <c r="J905" s="164"/>
      <c r="K905" s="166" t="s">
        <v>854</v>
      </c>
      <c r="L905" s="166"/>
      <c r="M905" s="328"/>
      <c r="N905" s="32"/>
      <c r="O905" s="32"/>
    </row>
    <row r="906" ht="15.75" customHeight="1">
      <c r="A906" s="32"/>
      <c r="B906" s="127" t="s">
        <v>855</v>
      </c>
      <c r="C906" s="128" t="s">
        <v>101</v>
      </c>
      <c r="D906" s="129"/>
      <c r="E906" s="129"/>
      <c r="F906" s="128" t="s">
        <v>20</v>
      </c>
      <c r="G906" s="129" t="s">
        <v>856</v>
      </c>
      <c r="H906" s="131" t="s">
        <v>103</v>
      </c>
      <c r="I906" s="132" t="s">
        <v>842</v>
      </c>
      <c r="J906" s="131"/>
      <c r="K906" s="133"/>
      <c r="L906" s="133"/>
      <c r="M906" s="383"/>
      <c r="N906" s="32"/>
      <c r="O906" s="32"/>
    </row>
    <row r="907" ht="15.75" customHeight="1">
      <c r="A907" s="32"/>
      <c r="B907" s="135"/>
      <c r="C907" s="136"/>
      <c r="D907" s="137"/>
      <c r="E907" s="137"/>
      <c r="F907" s="136" t="s">
        <v>20</v>
      </c>
      <c r="G907" s="137"/>
      <c r="H907" s="256">
        <v>1.0</v>
      </c>
      <c r="I907" s="288" t="s">
        <v>857</v>
      </c>
      <c r="J907" s="256"/>
      <c r="K907" s="287" t="s">
        <v>858</v>
      </c>
      <c r="L907" s="141"/>
      <c r="M907" s="289"/>
      <c r="N907" s="32"/>
      <c r="O907" s="32"/>
    </row>
    <row r="908" ht="15.75" customHeight="1">
      <c r="A908" s="32"/>
      <c r="B908" s="160"/>
      <c r="C908" s="161"/>
      <c r="D908" s="162"/>
      <c r="E908" s="162"/>
      <c r="F908" s="161" t="s">
        <v>20</v>
      </c>
      <c r="G908" s="162"/>
      <c r="H908" s="435">
        <v>2.0</v>
      </c>
      <c r="I908" s="165" t="s">
        <v>859</v>
      </c>
      <c r="J908" s="164"/>
      <c r="K908" s="166" t="s">
        <v>860</v>
      </c>
      <c r="L908" s="166"/>
      <c r="M908" s="328"/>
      <c r="N908" s="32"/>
      <c r="O908" s="32"/>
    </row>
    <row r="909" ht="15.75" customHeight="1">
      <c r="A909" s="32"/>
      <c r="B909" s="127" t="s">
        <v>861</v>
      </c>
      <c r="C909" s="128" t="s">
        <v>101</v>
      </c>
      <c r="D909" s="129"/>
      <c r="E909" s="129"/>
      <c r="F909" s="128" t="s">
        <v>20</v>
      </c>
      <c r="G909" s="129" t="s">
        <v>862</v>
      </c>
      <c r="H909" s="131" t="s">
        <v>103</v>
      </c>
      <c r="I909" s="132" t="s">
        <v>842</v>
      </c>
      <c r="J909" s="131"/>
      <c r="K909" s="133"/>
      <c r="L909" s="133"/>
      <c r="M909" s="383"/>
      <c r="N909" s="32"/>
      <c r="O909" s="32"/>
    </row>
    <row r="910" ht="15.75" customHeight="1">
      <c r="A910" s="32"/>
      <c r="B910" s="135"/>
      <c r="C910" s="136"/>
      <c r="D910" s="137"/>
      <c r="E910" s="137"/>
      <c r="F910" s="136" t="s">
        <v>20</v>
      </c>
      <c r="G910" s="137"/>
      <c r="H910" s="256">
        <v>1.0</v>
      </c>
      <c r="I910" s="288" t="s">
        <v>857</v>
      </c>
      <c r="J910" s="256"/>
      <c r="K910" s="287" t="s">
        <v>858</v>
      </c>
      <c r="L910" s="141"/>
      <c r="M910" s="289"/>
      <c r="N910" s="32"/>
      <c r="O910" s="32"/>
    </row>
    <row r="911" ht="15.75" customHeight="1">
      <c r="A911" s="32"/>
      <c r="B911" s="160"/>
      <c r="C911" s="161"/>
      <c r="D911" s="162"/>
      <c r="E911" s="162"/>
      <c r="F911" s="161" t="s">
        <v>20</v>
      </c>
      <c r="G911" s="162"/>
      <c r="H911" s="435">
        <v>2.0</v>
      </c>
      <c r="I911" s="165" t="s">
        <v>863</v>
      </c>
      <c r="J911" s="164"/>
      <c r="K911" s="166" t="s">
        <v>864</v>
      </c>
      <c r="L911" s="166"/>
      <c r="M911" s="328"/>
      <c r="N911" s="32"/>
      <c r="O911" s="32"/>
    </row>
    <row r="912" ht="15.75" customHeight="1">
      <c r="A912" s="32"/>
      <c r="B912" s="127" t="s">
        <v>865</v>
      </c>
      <c r="C912" s="128" t="s">
        <v>101</v>
      </c>
      <c r="D912" s="129"/>
      <c r="E912" s="129"/>
      <c r="F912" s="128" t="s">
        <v>20</v>
      </c>
      <c r="G912" s="129" t="s">
        <v>866</v>
      </c>
      <c r="H912" s="131" t="s">
        <v>103</v>
      </c>
      <c r="I912" s="132" t="s">
        <v>842</v>
      </c>
      <c r="J912" s="131"/>
      <c r="K912" s="133"/>
      <c r="L912" s="133"/>
      <c r="M912" s="383"/>
      <c r="N912" s="32"/>
      <c r="O912" s="32"/>
    </row>
    <row r="913" ht="15.75" customHeight="1">
      <c r="A913" s="32"/>
      <c r="B913" s="135"/>
      <c r="C913" s="136"/>
      <c r="D913" s="137"/>
      <c r="E913" s="137"/>
      <c r="F913" s="136" t="s">
        <v>20</v>
      </c>
      <c r="G913" s="137"/>
      <c r="H913" s="256">
        <v>1.0</v>
      </c>
      <c r="I913" s="288" t="s">
        <v>867</v>
      </c>
      <c r="J913" s="256"/>
      <c r="K913" s="287" t="s">
        <v>868</v>
      </c>
      <c r="L913" s="141"/>
      <c r="M913" s="289"/>
      <c r="N913" s="32"/>
      <c r="O913" s="32"/>
    </row>
    <row r="914" ht="15.75" customHeight="1">
      <c r="A914" s="32"/>
      <c r="B914" s="160"/>
      <c r="C914" s="161"/>
      <c r="D914" s="162"/>
      <c r="E914" s="162"/>
      <c r="F914" s="161" t="s">
        <v>20</v>
      </c>
      <c r="G914" s="162"/>
      <c r="H914" s="435">
        <v>2.0</v>
      </c>
      <c r="I914" s="165" t="s">
        <v>859</v>
      </c>
      <c r="J914" s="164"/>
      <c r="K914" s="166" t="s">
        <v>869</v>
      </c>
      <c r="L914" s="166"/>
      <c r="M914" s="328"/>
      <c r="N914" s="32"/>
      <c r="O914" s="32"/>
    </row>
    <row r="915" ht="15.75" customHeight="1">
      <c r="A915" s="32"/>
      <c r="B915" s="127" t="s">
        <v>870</v>
      </c>
      <c r="C915" s="128" t="s">
        <v>101</v>
      </c>
      <c r="D915" s="129"/>
      <c r="E915" s="129"/>
      <c r="F915" s="128" t="s">
        <v>20</v>
      </c>
      <c r="G915" s="129" t="s">
        <v>871</v>
      </c>
      <c r="H915" s="131" t="s">
        <v>103</v>
      </c>
      <c r="I915" s="132" t="s">
        <v>842</v>
      </c>
      <c r="J915" s="131"/>
      <c r="K915" s="133"/>
      <c r="L915" s="133"/>
      <c r="M915" s="383"/>
      <c r="N915" s="32"/>
      <c r="O915" s="32"/>
    </row>
    <row r="916" ht="15.75" customHeight="1">
      <c r="A916" s="32"/>
      <c r="B916" s="135"/>
      <c r="C916" s="136"/>
      <c r="D916" s="137"/>
      <c r="E916" s="137"/>
      <c r="F916" s="136" t="s">
        <v>20</v>
      </c>
      <c r="G916" s="137"/>
      <c r="H916" s="256">
        <v>1.0</v>
      </c>
      <c r="I916" s="288" t="s">
        <v>867</v>
      </c>
      <c r="J916" s="256"/>
      <c r="K916" s="287" t="s">
        <v>868</v>
      </c>
      <c r="L916" s="141"/>
      <c r="M916" s="289"/>
      <c r="N916" s="32"/>
      <c r="O916" s="32"/>
    </row>
    <row r="917" ht="15.75" customHeight="1">
      <c r="A917" s="32"/>
      <c r="B917" s="160"/>
      <c r="C917" s="161"/>
      <c r="D917" s="162"/>
      <c r="E917" s="162"/>
      <c r="F917" s="161" t="s">
        <v>20</v>
      </c>
      <c r="G917" s="162"/>
      <c r="H917" s="435">
        <v>2.0</v>
      </c>
      <c r="I917" s="165" t="s">
        <v>863</v>
      </c>
      <c r="J917" s="164"/>
      <c r="K917" s="166" t="s">
        <v>872</v>
      </c>
      <c r="L917" s="166"/>
      <c r="M917" s="328"/>
      <c r="N917" s="32"/>
      <c r="O917" s="32"/>
    </row>
    <row r="918" ht="15.75" customHeight="1">
      <c r="A918" s="32"/>
      <c r="B918" s="127" t="s">
        <v>873</v>
      </c>
      <c r="C918" s="128" t="s">
        <v>101</v>
      </c>
      <c r="D918" s="129"/>
      <c r="E918" s="129"/>
      <c r="F918" s="128" t="s">
        <v>20</v>
      </c>
      <c r="G918" s="129" t="s">
        <v>874</v>
      </c>
      <c r="H918" s="131" t="s">
        <v>103</v>
      </c>
      <c r="I918" s="132" t="s">
        <v>842</v>
      </c>
      <c r="J918" s="131"/>
      <c r="K918" s="133"/>
      <c r="L918" s="133"/>
      <c r="M918" s="383"/>
      <c r="N918" s="32"/>
      <c r="O918" s="32"/>
    </row>
    <row r="919" ht="15.75" customHeight="1">
      <c r="A919" s="32"/>
      <c r="B919" s="135"/>
      <c r="C919" s="136"/>
      <c r="D919" s="137"/>
      <c r="E919" s="137"/>
      <c r="F919" s="136" t="s">
        <v>20</v>
      </c>
      <c r="G919" s="137"/>
      <c r="H919" s="256">
        <v>1.0</v>
      </c>
      <c r="I919" s="288" t="s">
        <v>875</v>
      </c>
      <c r="J919" s="256"/>
      <c r="K919" s="287" t="s">
        <v>876</v>
      </c>
      <c r="L919" s="141"/>
      <c r="M919" s="289"/>
      <c r="N919" s="32"/>
      <c r="O919" s="32"/>
    </row>
    <row r="920" ht="15.75" customHeight="1">
      <c r="A920" s="32"/>
      <c r="B920" s="160"/>
      <c r="C920" s="161"/>
      <c r="D920" s="162"/>
      <c r="E920" s="162"/>
      <c r="F920" s="161" t="s">
        <v>20</v>
      </c>
      <c r="G920" s="162"/>
      <c r="H920" s="435">
        <v>2.0</v>
      </c>
      <c r="I920" s="165" t="s">
        <v>859</v>
      </c>
      <c r="J920" s="164"/>
      <c r="K920" s="166" t="s">
        <v>877</v>
      </c>
      <c r="L920" s="166"/>
      <c r="M920" s="328"/>
      <c r="N920" s="32"/>
      <c r="O920" s="32"/>
    </row>
    <row r="921" ht="15.75" customHeight="1">
      <c r="A921" s="32"/>
      <c r="B921" s="127" t="s">
        <v>878</v>
      </c>
      <c r="C921" s="128" t="s">
        <v>101</v>
      </c>
      <c r="D921" s="129"/>
      <c r="E921" s="129"/>
      <c r="F921" s="128" t="s">
        <v>20</v>
      </c>
      <c r="G921" s="129" t="s">
        <v>879</v>
      </c>
      <c r="H921" s="131" t="s">
        <v>103</v>
      </c>
      <c r="I921" s="132" t="s">
        <v>842</v>
      </c>
      <c r="J921" s="131"/>
      <c r="K921" s="133"/>
      <c r="L921" s="133"/>
      <c r="M921" s="383"/>
      <c r="N921" s="32"/>
      <c r="O921" s="32"/>
    </row>
    <row r="922" ht="15.75" customHeight="1">
      <c r="A922" s="32"/>
      <c r="B922" s="135"/>
      <c r="C922" s="136"/>
      <c r="D922" s="137"/>
      <c r="E922" s="137"/>
      <c r="F922" s="136" t="s">
        <v>20</v>
      </c>
      <c r="G922" s="137"/>
      <c r="H922" s="256">
        <v>1.0</v>
      </c>
      <c r="I922" s="288" t="s">
        <v>875</v>
      </c>
      <c r="J922" s="256"/>
      <c r="K922" s="287" t="s">
        <v>876</v>
      </c>
      <c r="L922" s="141"/>
      <c r="M922" s="289"/>
      <c r="N922" s="32"/>
      <c r="O922" s="32"/>
    </row>
    <row r="923" ht="15.75" customHeight="1">
      <c r="A923" s="32"/>
      <c r="B923" s="160"/>
      <c r="C923" s="161"/>
      <c r="D923" s="162"/>
      <c r="E923" s="162"/>
      <c r="F923" s="161" t="s">
        <v>20</v>
      </c>
      <c r="G923" s="162"/>
      <c r="H923" s="435">
        <v>2.0</v>
      </c>
      <c r="I923" s="165" t="s">
        <v>863</v>
      </c>
      <c r="J923" s="164"/>
      <c r="K923" s="166" t="s">
        <v>880</v>
      </c>
      <c r="L923" s="166"/>
      <c r="M923" s="328"/>
      <c r="N923" s="32"/>
      <c r="O923" s="32"/>
    </row>
    <row r="924" ht="15.75" customHeight="1">
      <c r="A924" s="32"/>
      <c r="B924" s="127" t="s">
        <v>881</v>
      </c>
      <c r="C924" s="128" t="s">
        <v>101</v>
      </c>
      <c r="D924" s="129"/>
      <c r="E924" s="129"/>
      <c r="F924" s="128" t="s">
        <v>20</v>
      </c>
      <c r="G924" s="129" t="s">
        <v>882</v>
      </c>
      <c r="H924" s="131" t="s">
        <v>103</v>
      </c>
      <c r="I924" s="132" t="s">
        <v>842</v>
      </c>
      <c r="J924" s="131"/>
      <c r="K924" s="133"/>
      <c r="L924" s="133"/>
      <c r="M924" s="383"/>
      <c r="N924" s="32"/>
      <c r="O924" s="32"/>
    </row>
    <row r="925" ht="15.75" customHeight="1">
      <c r="A925" s="32"/>
      <c r="B925" s="135"/>
      <c r="C925" s="136"/>
      <c r="D925" s="137"/>
      <c r="E925" s="137"/>
      <c r="F925" s="136" t="s">
        <v>20</v>
      </c>
      <c r="G925" s="137"/>
      <c r="H925" s="256">
        <v>1.0</v>
      </c>
      <c r="I925" s="288" t="s">
        <v>883</v>
      </c>
      <c r="J925" s="256"/>
      <c r="K925" s="287" t="s">
        <v>884</v>
      </c>
      <c r="L925" s="141"/>
      <c r="M925" s="289"/>
      <c r="N925" s="32"/>
      <c r="O925" s="32"/>
    </row>
    <row r="926" ht="15.75" customHeight="1">
      <c r="A926" s="32"/>
      <c r="B926" s="160"/>
      <c r="C926" s="161"/>
      <c r="D926" s="162"/>
      <c r="E926" s="162"/>
      <c r="F926" s="161" t="s">
        <v>20</v>
      </c>
      <c r="G926" s="162"/>
      <c r="H926" s="435">
        <v>2.0</v>
      </c>
      <c r="I926" s="165" t="s">
        <v>859</v>
      </c>
      <c r="J926" s="164"/>
      <c r="K926" s="166" t="s">
        <v>885</v>
      </c>
      <c r="L926" s="166"/>
      <c r="M926" s="328"/>
      <c r="N926" s="32"/>
      <c r="O926" s="32"/>
    </row>
    <row r="927" ht="15.75" customHeight="1">
      <c r="A927" s="32"/>
      <c r="B927" s="127" t="s">
        <v>886</v>
      </c>
      <c r="C927" s="128" t="s">
        <v>101</v>
      </c>
      <c r="D927" s="129"/>
      <c r="E927" s="129"/>
      <c r="F927" s="128" t="s">
        <v>20</v>
      </c>
      <c r="G927" s="129" t="s">
        <v>887</v>
      </c>
      <c r="H927" s="131" t="s">
        <v>103</v>
      </c>
      <c r="I927" s="132" t="s">
        <v>842</v>
      </c>
      <c r="J927" s="131"/>
      <c r="K927" s="133"/>
      <c r="L927" s="133"/>
      <c r="M927" s="383"/>
      <c r="N927" s="32"/>
      <c r="O927" s="32"/>
    </row>
    <row r="928" ht="15.75" customHeight="1">
      <c r="A928" s="32"/>
      <c r="B928" s="135"/>
      <c r="C928" s="136"/>
      <c r="D928" s="137"/>
      <c r="E928" s="137"/>
      <c r="F928" s="136" t="s">
        <v>20</v>
      </c>
      <c r="G928" s="137"/>
      <c r="H928" s="256">
        <v>1.0</v>
      </c>
      <c r="I928" s="288" t="s">
        <v>883</v>
      </c>
      <c r="J928" s="256"/>
      <c r="K928" s="287" t="s">
        <v>884</v>
      </c>
      <c r="L928" s="141"/>
      <c r="M928" s="289"/>
      <c r="N928" s="32"/>
      <c r="O928" s="32"/>
    </row>
    <row r="929" ht="15.75" customHeight="1">
      <c r="A929" s="32"/>
      <c r="B929" s="160"/>
      <c r="C929" s="161"/>
      <c r="D929" s="162"/>
      <c r="E929" s="162"/>
      <c r="F929" s="161" t="s">
        <v>20</v>
      </c>
      <c r="G929" s="162"/>
      <c r="H929" s="435">
        <v>2.0</v>
      </c>
      <c r="I929" s="165" t="s">
        <v>863</v>
      </c>
      <c r="J929" s="164"/>
      <c r="K929" s="166" t="s">
        <v>888</v>
      </c>
      <c r="L929" s="166"/>
      <c r="M929" s="328"/>
      <c r="N929" s="32"/>
      <c r="O929" s="32"/>
    </row>
    <row r="930" ht="15.75" customHeight="1">
      <c r="A930" s="32"/>
      <c r="B930" s="127" t="s">
        <v>889</v>
      </c>
      <c r="C930" s="128" t="s">
        <v>101</v>
      </c>
      <c r="D930" s="129"/>
      <c r="E930" s="129"/>
      <c r="F930" s="130" t="s">
        <v>21</v>
      </c>
      <c r="G930" s="129" t="s">
        <v>890</v>
      </c>
      <c r="H930" s="131" t="s">
        <v>103</v>
      </c>
      <c r="I930" s="132" t="s">
        <v>842</v>
      </c>
      <c r="J930" s="131"/>
      <c r="K930" s="133"/>
      <c r="L930" s="133"/>
      <c r="M930" s="383"/>
      <c r="N930" s="32"/>
      <c r="O930" s="32"/>
    </row>
    <row r="931" ht="15.75" customHeight="1">
      <c r="A931" s="32"/>
      <c r="B931" s="286"/>
      <c r="C931" s="253"/>
      <c r="D931" s="254"/>
      <c r="E931" s="254"/>
      <c r="F931" s="253"/>
      <c r="G931" s="254"/>
      <c r="H931" s="256">
        <v>1.0</v>
      </c>
      <c r="I931" s="288" t="s">
        <v>843</v>
      </c>
      <c r="J931" s="256"/>
      <c r="K931" s="287" t="s">
        <v>844</v>
      </c>
      <c r="L931" s="287"/>
      <c r="M931" s="257"/>
      <c r="N931" s="32"/>
      <c r="O931" s="32"/>
    </row>
    <row r="932" ht="15.75" customHeight="1">
      <c r="A932" s="32"/>
      <c r="B932" s="135"/>
      <c r="C932" s="136"/>
      <c r="D932" s="137"/>
      <c r="E932" s="137"/>
      <c r="F932" s="136" t="s">
        <v>21</v>
      </c>
      <c r="G932" s="137"/>
      <c r="H932" s="256">
        <v>3.0</v>
      </c>
      <c r="I932" s="140" t="s">
        <v>891</v>
      </c>
      <c r="J932" s="139"/>
      <c r="K932" s="141" t="s">
        <v>848</v>
      </c>
      <c r="L932" s="141"/>
      <c r="M932" s="289"/>
      <c r="N932" s="32"/>
      <c r="O932" s="32"/>
    </row>
    <row r="933" ht="15.75" customHeight="1">
      <c r="A933" s="32"/>
      <c r="B933" s="135"/>
      <c r="C933" s="136"/>
      <c r="D933" s="137"/>
      <c r="E933" s="137"/>
      <c r="F933" s="136" t="s">
        <v>21</v>
      </c>
      <c r="G933" s="137"/>
      <c r="H933" s="256">
        <v>4.0</v>
      </c>
      <c r="I933" s="140" t="s">
        <v>892</v>
      </c>
      <c r="J933" s="139"/>
      <c r="K933" s="141" t="s">
        <v>893</v>
      </c>
      <c r="L933" s="141"/>
      <c r="M933" s="289"/>
      <c r="N933" s="32"/>
      <c r="O933" s="32"/>
    </row>
    <row r="934" ht="15.75" customHeight="1">
      <c r="A934" s="32"/>
      <c r="B934" s="160"/>
      <c r="C934" s="161"/>
      <c r="D934" s="162"/>
      <c r="E934" s="162"/>
      <c r="F934" s="161" t="s">
        <v>20</v>
      </c>
      <c r="G934" s="162"/>
      <c r="H934" s="435">
        <v>6.0</v>
      </c>
      <c r="I934" s="165" t="s">
        <v>894</v>
      </c>
      <c r="J934" s="164"/>
      <c r="K934" s="166" t="s">
        <v>895</v>
      </c>
      <c r="L934" s="166"/>
      <c r="M934" s="328"/>
      <c r="N934" s="32"/>
      <c r="O934" s="32"/>
    </row>
    <row r="935" ht="15.75" customHeight="1">
      <c r="A935" s="32"/>
      <c r="B935" s="127" t="s">
        <v>896</v>
      </c>
      <c r="C935" s="128" t="s">
        <v>101</v>
      </c>
      <c r="D935" s="129"/>
      <c r="E935" s="129"/>
      <c r="F935" s="130" t="s">
        <v>20</v>
      </c>
      <c r="G935" s="129" t="s">
        <v>813</v>
      </c>
      <c r="H935" s="131" t="s">
        <v>103</v>
      </c>
      <c r="I935" s="132" t="s">
        <v>104</v>
      </c>
      <c r="J935" s="131"/>
      <c r="K935" s="133"/>
      <c r="L935" s="133"/>
      <c r="M935" s="134"/>
      <c r="N935" s="32"/>
      <c r="O935" s="32"/>
    </row>
    <row r="936" ht="15.75" customHeight="1">
      <c r="A936" s="32"/>
      <c r="B936" s="135"/>
      <c r="C936" s="136"/>
      <c r="D936" s="137"/>
      <c r="E936" s="137"/>
      <c r="F936" s="138" t="s">
        <v>20</v>
      </c>
      <c r="G936" s="137"/>
      <c r="H936" s="139">
        <v>1.0</v>
      </c>
      <c r="I936" s="140" t="s">
        <v>105</v>
      </c>
      <c r="J936" s="139"/>
      <c r="K936" s="141" t="s">
        <v>106</v>
      </c>
      <c r="L936" s="141"/>
      <c r="M936" s="142"/>
      <c r="N936" s="32"/>
      <c r="O936" s="32"/>
    </row>
    <row r="937" ht="15.75" customHeight="1">
      <c r="A937" s="32"/>
      <c r="B937" s="143"/>
      <c r="C937" s="144"/>
      <c r="D937" s="145"/>
      <c r="E937" s="145"/>
      <c r="F937" s="146" t="s">
        <v>20</v>
      </c>
      <c r="G937" s="145"/>
      <c r="H937" s="147">
        <v>2.0</v>
      </c>
      <c r="I937" s="148" t="s">
        <v>107</v>
      </c>
      <c r="J937" s="147"/>
      <c r="K937" s="149" t="s">
        <v>108</v>
      </c>
      <c r="L937" s="149"/>
      <c r="M937" s="150"/>
      <c r="N937" s="32"/>
      <c r="O937" s="32"/>
    </row>
    <row r="938" ht="15.75" customHeight="1">
      <c r="A938" s="32"/>
      <c r="B938" s="160"/>
      <c r="C938" s="161"/>
      <c r="D938" s="162"/>
      <c r="E938" s="162"/>
      <c r="F938" s="163" t="s">
        <v>20</v>
      </c>
      <c r="G938" s="162"/>
      <c r="H938" s="164">
        <v>3.0</v>
      </c>
      <c r="I938" s="165" t="s">
        <v>897</v>
      </c>
      <c r="J938" s="164"/>
      <c r="K938" s="166" t="s">
        <v>898</v>
      </c>
      <c r="L938" s="166"/>
      <c r="M938" s="167"/>
      <c r="N938" s="32"/>
      <c r="O938" s="32"/>
    </row>
    <row r="939" ht="15.75" customHeight="1">
      <c r="A939" s="32"/>
      <c r="B939" s="127" t="s">
        <v>899</v>
      </c>
      <c r="C939" s="128" t="s">
        <v>101</v>
      </c>
      <c r="D939" s="129"/>
      <c r="E939" s="129"/>
      <c r="F939" s="130" t="s">
        <v>20</v>
      </c>
      <c r="G939" s="129" t="s">
        <v>900</v>
      </c>
      <c r="H939" s="131" t="s">
        <v>103</v>
      </c>
      <c r="I939" s="132" t="s">
        <v>901</v>
      </c>
      <c r="J939" s="131"/>
      <c r="K939" s="133"/>
      <c r="L939" s="133"/>
      <c r="M939" s="134"/>
      <c r="N939" s="32"/>
      <c r="O939" s="32"/>
    </row>
    <row r="940" ht="15.75" customHeight="1">
      <c r="A940" s="32"/>
      <c r="B940" s="152"/>
      <c r="C940" s="153"/>
      <c r="D940" s="154"/>
      <c r="E940" s="154"/>
      <c r="F940" s="155" t="s">
        <v>20</v>
      </c>
      <c r="G940" s="154"/>
      <c r="H940" s="156">
        <v>1.0</v>
      </c>
      <c r="I940" s="157" t="s">
        <v>114</v>
      </c>
      <c r="J940" s="156"/>
      <c r="K940" s="158" t="s">
        <v>902</v>
      </c>
      <c r="L940" s="158" t="s">
        <v>115</v>
      </c>
      <c r="M940" s="159"/>
      <c r="N940" s="32"/>
      <c r="O940" s="32"/>
    </row>
    <row r="941" ht="15.75" customHeight="1">
      <c r="A941" s="32"/>
      <c r="B941" s="160"/>
      <c r="C941" s="161"/>
      <c r="D941" s="162"/>
      <c r="E941" s="162"/>
      <c r="F941" s="163" t="s">
        <v>20</v>
      </c>
      <c r="G941" s="162"/>
      <c r="H941" s="164">
        <v>2.0</v>
      </c>
      <c r="I941" s="165" t="s">
        <v>116</v>
      </c>
      <c r="J941" s="164"/>
      <c r="K941" s="166" t="s">
        <v>117</v>
      </c>
      <c r="L941" s="166" t="s">
        <v>117</v>
      </c>
      <c r="M941" s="167"/>
      <c r="N941" s="32"/>
      <c r="O941" s="32"/>
    </row>
    <row r="942" ht="15.75" customHeight="1">
      <c r="A942" s="32"/>
      <c r="B942" s="127" t="s">
        <v>903</v>
      </c>
      <c r="C942" s="128" t="s">
        <v>101</v>
      </c>
      <c r="D942" s="129"/>
      <c r="E942" s="129"/>
      <c r="F942" s="130" t="s">
        <v>20</v>
      </c>
      <c r="G942" s="129" t="s">
        <v>904</v>
      </c>
      <c r="H942" s="131" t="s">
        <v>103</v>
      </c>
      <c r="I942" s="132" t="s">
        <v>905</v>
      </c>
      <c r="J942" s="131"/>
      <c r="K942" s="133"/>
      <c r="L942" s="168"/>
      <c r="M942" s="169"/>
      <c r="N942" s="32"/>
      <c r="O942" s="32"/>
    </row>
    <row r="943" ht="15.75" customHeight="1">
      <c r="A943" s="32"/>
      <c r="B943" s="152"/>
      <c r="C943" s="153"/>
      <c r="D943" s="154"/>
      <c r="E943" s="154"/>
      <c r="F943" s="155" t="s">
        <v>20</v>
      </c>
      <c r="G943" s="154"/>
      <c r="H943" s="156">
        <v>1.0</v>
      </c>
      <c r="I943" s="157" t="s">
        <v>114</v>
      </c>
      <c r="J943" s="156"/>
      <c r="K943" s="158" t="s">
        <v>121</v>
      </c>
      <c r="L943" s="158" t="s">
        <v>121</v>
      </c>
      <c r="M943" s="171"/>
      <c r="N943" s="32"/>
      <c r="O943" s="32"/>
    </row>
    <row r="944" ht="15.75" customHeight="1">
      <c r="A944" s="32"/>
      <c r="B944" s="160"/>
      <c r="C944" s="161"/>
      <c r="D944" s="162"/>
      <c r="E944" s="162"/>
      <c r="F944" s="163" t="s">
        <v>20</v>
      </c>
      <c r="G944" s="162"/>
      <c r="H944" s="164">
        <v>2.0</v>
      </c>
      <c r="I944" s="165" t="s">
        <v>151</v>
      </c>
      <c r="J944" s="164"/>
      <c r="K944" s="166" t="s">
        <v>906</v>
      </c>
      <c r="L944" s="166"/>
      <c r="M944" s="173"/>
      <c r="N944" s="32"/>
      <c r="O944" s="32"/>
    </row>
    <row r="945" ht="15.75" customHeight="1">
      <c r="A945" s="32"/>
      <c r="B945" s="127" t="s">
        <v>907</v>
      </c>
      <c r="C945" s="128" t="s">
        <v>101</v>
      </c>
      <c r="D945" s="129"/>
      <c r="E945" s="129"/>
      <c r="F945" s="130" t="s">
        <v>20</v>
      </c>
      <c r="G945" s="129" t="s">
        <v>908</v>
      </c>
      <c r="H945" s="131" t="s">
        <v>103</v>
      </c>
      <c r="I945" s="132" t="s">
        <v>905</v>
      </c>
      <c r="J945" s="131"/>
      <c r="K945" s="133"/>
      <c r="L945" s="133"/>
      <c r="M945" s="134"/>
      <c r="N945" s="32"/>
      <c r="O945" s="32"/>
    </row>
    <row r="946" ht="15.75" customHeight="1">
      <c r="A946" s="32"/>
      <c r="B946" s="135"/>
      <c r="C946" s="136"/>
      <c r="D946" s="137"/>
      <c r="E946" s="137"/>
      <c r="F946" s="138" t="s">
        <v>20</v>
      </c>
      <c r="G946" s="137"/>
      <c r="H946" s="139">
        <v>1.0</v>
      </c>
      <c r="I946" s="140" t="s">
        <v>114</v>
      </c>
      <c r="J946" s="139"/>
      <c r="K946" s="141" t="s">
        <v>121</v>
      </c>
      <c r="L946" s="141" t="s">
        <v>121</v>
      </c>
      <c r="M946" s="142"/>
      <c r="N946" s="32"/>
      <c r="O946" s="32"/>
    </row>
    <row r="947" ht="15.75" customHeight="1">
      <c r="A947" s="32"/>
      <c r="B947" s="135"/>
      <c r="C947" s="136"/>
      <c r="D947" s="137"/>
      <c r="E947" s="137"/>
      <c r="F947" s="138" t="s">
        <v>20</v>
      </c>
      <c r="G947" s="137"/>
      <c r="H947" s="139"/>
      <c r="I947" s="140" t="s">
        <v>151</v>
      </c>
      <c r="J947" s="139"/>
      <c r="K947" s="141" t="s">
        <v>906</v>
      </c>
      <c r="L947" s="141"/>
      <c r="M947" s="142"/>
      <c r="N947" s="32"/>
      <c r="O947" s="32"/>
    </row>
    <row r="948" ht="15.75" customHeight="1">
      <c r="A948" s="32"/>
      <c r="B948" s="160"/>
      <c r="C948" s="161"/>
      <c r="D948" s="162"/>
      <c r="E948" s="162"/>
      <c r="F948" s="163" t="s">
        <v>21</v>
      </c>
      <c r="G948" s="162"/>
      <c r="H948" s="164">
        <v>2.0</v>
      </c>
      <c r="I948" s="165" t="s">
        <v>909</v>
      </c>
      <c r="J948" s="164"/>
      <c r="K948" s="166" t="s">
        <v>910</v>
      </c>
      <c r="L948" s="166"/>
      <c r="M948" s="167" t="s">
        <v>911</v>
      </c>
      <c r="N948" s="32"/>
      <c r="O948" s="32"/>
    </row>
    <row r="949" ht="15.75" customHeight="1">
      <c r="A949" s="32"/>
      <c r="B949" s="127" t="s">
        <v>912</v>
      </c>
      <c r="C949" s="128" t="s">
        <v>101</v>
      </c>
      <c r="D949" s="129"/>
      <c r="E949" s="129"/>
      <c r="F949" s="130" t="s">
        <v>20</v>
      </c>
      <c r="G949" s="129" t="s">
        <v>913</v>
      </c>
      <c r="H949" s="131" t="s">
        <v>103</v>
      </c>
      <c r="I949" s="132" t="s">
        <v>901</v>
      </c>
      <c r="J949" s="131"/>
      <c r="K949" s="133"/>
      <c r="L949" s="133"/>
      <c r="M949" s="134"/>
      <c r="N949" s="32"/>
      <c r="O949" s="32"/>
    </row>
    <row r="950" ht="15.75" customHeight="1">
      <c r="A950" s="32"/>
      <c r="B950" s="135"/>
      <c r="C950" s="136"/>
      <c r="D950" s="137"/>
      <c r="E950" s="137"/>
      <c r="F950" s="138" t="s">
        <v>20</v>
      </c>
      <c r="G950" s="137"/>
      <c r="H950" s="139">
        <v>1.0</v>
      </c>
      <c r="I950" s="140" t="s">
        <v>914</v>
      </c>
      <c r="J950" s="139"/>
      <c r="K950" s="141" t="s">
        <v>915</v>
      </c>
      <c r="L950" s="141"/>
      <c r="M950" s="142"/>
      <c r="N950" s="32"/>
      <c r="O950" s="32"/>
    </row>
    <row r="951" ht="15.75" customHeight="1">
      <c r="A951" s="32"/>
      <c r="B951" s="135"/>
      <c r="C951" s="136"/>
      <c r="D951" s="137"/>
      <c r="E951" s="137"/>
      <c r="F951" s="138" t="s">
        <v>20</v>
      </c>
      <c r="G951" s="137"/>
      <c r="H951" s="139"/>
      <c r="I951" s="140" t="s">
        <v>916</v>
      </c>
      <c r="J951" s="436" t="s">
        <v>917</v>
      </c>
      <c r="K951" s="141" t="s">
        <v>918</v>
      </c>
      <c r="L951" s="141"/>
      <c r="M951" s="142"/>
      <c r="N951" s="32"/>
      <c r="O951" s="32"/>
    </row>
    <row r="952" ht="15.75" customHeight="1">
      <c r="A952" s="32"/>
      <c r="B952" s="143"/>
      <c r="C952" s="144"/>
      <c r="D952" s="145"/>
      <c r="E952" s="145"/>
      <c r="F952" s="138" t="s">
        <v>20</v>
      </c>
      <c r="G952" s="145"/>
      <c r="H952" s="147"/>
      <c r="I952" s="140" t="s">
        <v>919</v>
      </c>
      <c r="J952" s="436" t="s">
        <v>917</v>
      </c>
      <c r="K952" s="149" t="s">
        <v>920</v>
      </c>
      <c r="L952" s="149"/>
      <c r="M952" s="150"/>
      <c r="N952" s="32"/>
      <c r="O952" s="32"/>
    </row>
    <row r="953" ht="15.75" customHeight="1">
      <c r="A953" s="32"/>
      <c r="B953" s="143"/>
      <c r="C953" s="144"/>
      <c r="D953" s="145"/>
      <c r="E953" s="145"/>
      <c r="F953" s="138" t="s">
        <v>20</v>
      </c>
      <c r="G953" s="145"/>
      <c r="H953" s="147"/>
      <c r="I953" s="140" t="s">
        <v>921</v>
      </c>
      <c r="J953" s="139"/>
      <c r="K953" s="149" t="s">
        <v>922</v>
      </c>
      <c r="L953" s="149"/>
      <c r="M953" s="150"/>
      <c r="N953" s="32"/>
      <c r="O953" s="32"/>
    </row>
    <row r="954" ht="15.75" customHeight="1">
      <c r="A954" s="32"/>
      <c r="B954" s="160"/>
      <c r="C954" s="161"/>
      <c r="D954" s="162"/>
      <c r="E954" s="162"/>
      <c r="F954" s="138" t="s">
        <v>20</v>
      </c>
      <c r="G954" s="162"/>
      <c r="H954" s="164">
        <v>2.0</v>
      </c>
      <c r="I954" s="140" t="s">
        <v>923</v>
      </c>
      <c r="J954" s="436" t="s">
        <v>917</v>
      </c>
      <c r="K954" s="166" t="s">
        <v>924</v>
      </c>
      <c r="L954" s="166"/>
      <c r="M954" s="167"/>
      <c r="N954" s="32"/>
      <c r="O954" s="32"/>
    </row>
    <row r="955" ht="15.75" customHeight="1">
      <c r="A955" s="32"/>
      <c r="B955" s="127" t="s">
        <v>925</v>
      </c>
      <c r="C955" s="128" t="s">
        <v>101</v>
      </c>
      <c r="D955" s="176"/>
      <c r="E955" s="176"/>
      <c r="F955" s="177" t="s">
        <v>20</v>
      </c>
      <c r="G955" s="178" t="s">
        <v>926</v>
      </c>
      <c r="H955" s="207" t="s">
        <v>103</v>
      </c>
      <c r="I955" s="132" t="s">
        <v>104</v>
      </c>
      <c r="J955" s="207"/>
      <c r="K955" s="168"/>
      <c r="L955" s="168"/>
      <c r="M955" s="244"/>
      <c r="N955" s="32"/>
      <c r="O955" s="32"/>
    </row>
    <row r="956" ht="15.75" customHeight="1">
      <c r="A956" s="32"/>
      <c r="B956" s="208"/>
      <c r="C956" s="209"/>
      <c r="D956" s="210"/>
      <c r="E956" s="210"/>
      <c r="F956" s="431" t="s">
        <v>20</v>
      </c>
      <c r="G956" s="432"/>
      <c r="H956" s="139">
        <v>1.0</v>
      </c>
      <c r="I956" s="140" t="s">
        <v>927</v>
      </c>
      <c r="J956" s="139"/>
      <c r="K956" s="141" t="s">
        <v>110</v>
      </c>
      <c r="L956" s="277"/>
      <c r="M956" s="214"/>
      <c r="N956" s="32"/>
      <c r="O956" s="32"/>
    </row>
    <row r="957" ht="15.75" customHeight="1">
      <c r="A957" s="32"/>
      <c r="B957" s="215"/>
      <c r="C957" s="216"/>
      <c r="D957" s="217"/>
      <c r="E957" s="217"/>
      <c r="F957" s="433" t="s">
        <v>20</v>
      </c>
      <c r="G957" s="162"/>
      <c r="H957" s="164">
        <v>2.0</v>
      </c>
      <c r="I957" s="165" t="s">
        <v>928</v>
      </c>
      <c r="J957" s="164"/>
      <c r="K957" s="434" t="s">
        <v>929</v>
      </c>
      <c r="L957" s="283"/>
      <c r="M957" s="223"/>
      <c r="N957" s="32"/>
      <c r="O957" s="32"/>
    </row>
    <row r="958" ht="15.75" customHeight="1">
      <c r="A958" s="32"/>
      <c r="B958" s="127" t="s">
        <v>930</v>
      </c>
      <c r="C958" s="128" t="s">
        <v>101</v>
      </c>
      <c r="D958" s="176"/>
      <c r="E958" s="176"/>
      <c r="F958" s="177" t="s">
        <v>20</v>
      </c>
      <c r="G958" s="178" t="s">
        <v>931</v>
      </c>
      <c r="H958" s="207" t="s">
        <v>103</v>
      </c>
      <c r="I958" s="132" t="s">
        <v>104</v>
      </c>
      <c r="J958" s="207"/>
      <c r="K958" s="168"/>
      <c r="L958" s="168"/>
      <c r="M958" s="244"/>
      <c r="N958" s="32"/>
      <c r="O958" s="32"/>
    </row>
    <row r="959" ht="15.75" customHeight="1">
      <c r="A959" s="32"/>
      <c r="B959" s="208"/>
      <c r="C959" s="209"/>
      <c r="D959" s="210"/>
      <c r="E959" s="210"/>
      <c r="F959" s="431" t="s">
        <v>20</v>
      </c>
      <c r="G959" s="432"/>
      <c r="H959" s="139">
        <v>1.0</v>
      </c>
      <c r="I959" s="140" t="s">
        <v>927</v>
      </c>
      <c r="J959" s="139"/>
      <c r="K959" s="141" t="s">
        <v>110</v>
      </c>
      <c r="L959" s="277"/>
      <c r="M959" s="214"/>
      <c r="N959" s="32"/>
      <c r="O959" s="32"/>
    </row>
    <row r="960" ht="15.75" customHeight="1">
      <c r="A960" s="32"/>
      <c r="B960" s="215"/>
      <c r="C960" s="216"/>
      <c r="D960" s="217"/>
      <c r="E960" s="217"/>
      <c r="F960" s="433" t="s">
        <v>20</v>
      </c>
      <c r="G960" s="162"/>
      <c r="H960" s="164">
        <v>2.0</v>
      </c>
      <c r="I960" s="165" t="s">
        <v>932</v>
      </c>
      <c r="J960" s="164"/>
      <c r="K960" s="434" t="s">
        <v>929</v>
      </c>
      <c r="L960" s="283"/>
      <c r="M960" s="223"/>
      <c r="N960" s="32"/>
      <c r="O960" s="32"/>
    </row>
    <row r="961" ht="15.75" customHeight="1">
      <c r="A961" s="32"/>
      <c r="B961" s="191" t="s">
        <v>933</v>
      </c>
      <c r="C961" s="192" t="s">
        <v>101</v>
      </c>
      <c r="D961" s="193"/>
      <c r="E961" s="193"/>
      <c r="F961" s="194" t="s">
        <v>20</v>
      </c>
      <c r="G961" s="193" t="s">
        <v>931</v>
      </c>
      <c r="H961" s="195" t="s">
        <v>103</v>
      </c>
      <c r="I961" s="196" t="s">
        <v>104</v>
      </c>
      <c r="J961" s="195"/>
      <c r="K961" s="197"/>
      <c r="L961" s="197"/>
      <c r="M961" s="264"/>
      <c r="N961" s="32"/>
      <c r="O961" s="32"/>
    </row>
    <row r="962" ht="15.75" customHeight="1">
      <c r="A962" s="32"/>
      <c r="B962" s="265"/>
      <c r="C962" s="266"/>
      <c r="D962" s="267"/>
      <c r="E962" s="267"/>
      <c r="F962" s="266" t="s">
        <v>20</v>
      </c>
      <c r="G962" s="267"/>
      <c r="H962" s="269">
        <v>1.0</v>
      </c>
      <c r="I962" s="384" t="s">
        <v>927</v>
      </c>
      <c r="J962" s="269"/>
      <c r="K962" s="271" t="s">
        <v>110</v>
      </c>
      <c r="L962" s="271"/>
      <c r="M962" s="272"/>
      <c r="N962" s="32"/>
      <c r="O962" s="32"/>
    </row>
    <row r="963" ht="15.75" customHeight="1">
      <c r="A963" s="32"/>
      <c r="B963" s="265"/>
      <c r="C963" s="266"/>
      <c r="D963" s="267"/>
      <c r="E963" s="267"/>
      <c r="F963" s="266" t="s">
        <v>20</v>
      </c>
      <c r="G963" s="267"/>
      <c r="H963" s="269">
        <v>2.0</v>
      </c>
      <c r="I963" s="384" t="s">
        <v>932</v>
      </c>
      <c r="J963" s="269"/>
      <c r="K963" s="271" t="s">
        <v>929</v>
      </c>
      <c r="L963" s="271"/>
      <c r="M963" s="272"/>
      <c r="N963" s="32"/>
      <c r="O963" s="32"/>
    </row>
    <row r="964" ht="15.75" customHeight="1">
      <c r="A964" s="32"/>
      <c r="B964" s="199"/>
      <c r="C964" s="200"/>
      <c r="D964" s="201"/>
      <c r="E964" s="201"/>
      <c r="F964" s="200" t="s">
        <v>20</v>
      </c>
      <c r="G964" s="201"/>
      <c r="H964" s="203">
        <v>3.0</v>
      </c>
      <c r="I964" s="204" t="s">
        <v>934</v>
      </c>
      <c r="J964" s="203"/>
      <c r="K964" s="205" t="s">
        <v>935</v>
      </c>
      <c r="L964" s="205"/>
      <c r="M964" s="206"/>
      <c r="N964" s="32"/>
      <c r="O964" s="32"/>
    </row>
    <row r="965" ht="15.75" customHeight="1">
      <c r="A965" s="32"/>
      <c r="B965" s="191" t="s">
        <v>936</v>
      </c>
      <c r="C965" s="192" t="s">
        <v>101</v>
      </c>
      <c r="D965" s="193"/>
      <c r="E965" s="193"/>
      <c r="F965" s="194" t="s">
        <v>20</v>
      </c>
      <c r="G965" s="193" t="s">
        <v>937</v>
      </c>
      <c r="H965" s="195" t="s">
        <v>103</v>
      </c>
      <c r="I965" s="196" t="s">
        <v>104</v>
      </c>
      <c r="J965" s="195"/>
      <c r="K965" s="197"/>
      <c r="L965" s="197"/>
      <c r="M965" s="264"/>
      <c r="N965" s="32"/>
      <c r="O965" s="32"/>
    </row>
    <row r="966" ht="15.75" customHeight="1">
      <c r="A966" s="32"/>
      <c r="B966" s="265"/>
      <c r="C966" s="266"/>
      <c r="D966" s="267"/>
      <c r="E966" s="267"/>
      <c r="F966" s="266" t="s">
        <v>20</v>
      </c>
      <c r="G966" s="267"/>
      <c r="H966" s="269">
        <v>1.0</v>
      </c>
      <c r="I966" s="384" t="s">
        <v>927</v>
      </c>
      <c r="J966" s="269"/>
      <c r="K966" s="271" t="s">
        <v>110</v>
      </c>
      <c r="L966" s="271"/>
      <c r="M966" s="272"/>
      <c r="N966" s="32"/>
      <c r="O966" s="32"/>
    </row>
    <row r="967" ht="15.75" customHeight="1">
      <c r="A967" s="32"/>
      <c r="B967" s="265"/>
      <c r="C967" s="266"/>
      <c r="D967" s="267"/>
      <c r="E967" s="267"/>
      <c r="F967" s="266" t="s">
        <v>20</v>
      </c>
      <c r="G967" s="267"/>
      <c r="H967" s="269">
        <v>2.0</v>
      </c>
      <c r="I967" s="384" t="s">
        <v>932</v>
      </c>
      <c r="J967" s="269"/>
      <c r="K967" s="271" t="s">
        <v>929</v>
      </c>
      <c r="L967" s="271"/>
      <c r="M967" s="272"/>
      <c r="N967" s="32"/>
      <c r="O967" s="32"/>
    </row>
    <row r="968" ht="15.75" customHeight="1">
      <c r="A968" s="32"/>
      <c r="B968" s="310"/>
      <c r="C968" s="311"/>
      <c r="D968" s="312"/>
      <c r="E968" s="312"/>
      <c r="F968" s="266" t="s">
        <v>20</v>
      </c>
      <c r="G968" s="312"/>
      <c r="H968" s="314"/>
      <c r="I968" s="437" t="s">
        <v>938</v>
      </c>
      <c r="J968" s="314"/>
      <c r="K968" s="438" t="s">
        <v>939</v>
      </c>
      <c r="L968" s="438"/>
      <c r="M968" s="316"/>
      <c r="N968" s="32"/>
      <c r="O968" s="32"/>
    </row>
    <row r="969" ht="15.75" customHeight="1">
      <c r="A969" s="32"/>
      <c r="B969" s="310"/>
      <c r="C969" s="311"/>
      <c r="D969" s="312"/>
      <c r="E969" s="312"/>
      <c r="F969" s="266" t="s">
        <v>20</v>
      </c>
      <c r="G969" s="312"/>
      <c r="H969" s="314"/>
      <c r="I969" s="437" t="s">
        <v>940</v>
      </c>
      <c r="J969" s="314"/>
      <c r="K969" s="438" t="s">
        <v>941</v>
      </c>
      <c r="L969" s="438"/>
      <c r="M969" s="316"/>
      <c r="N969" s="32"/>
      <c r="O969" s="32"/>
    </row>
    <row r="970" ht="15.75" customHeight="1">
      <c r="A970" s="32"/>
      <c r="B970" s="199"/>
      <c r="C970" s="200"/>
      <c r="D970" s="201"/>
      <c r="E970" s="201"/>
      <c r="F970" s="200" t="s">
        <v>20</v>
      </c>
      <c r="G970" s="201"/>
      <c r="H970" s="203">
        <v>3.0</v>
      </c>
      <c r="I970" s="204" t="s">
        <v>942</v>
      </c>
      <c r="J970" s="203"/>
      <c r="K970" s="205" t="s">
        <v>943</v>
      </c>
      <c r="L970" s="205"/>
      <c r="M970" s="206"/>
      <c r="N970" s="32"/>
      <c r="O970" s="32"/>
    </row>
    <row r="971" ht="15.75" customHeight="1">
      <c r="A971" s="32"/>
      <c r="B971" s="191" t="s">
        <v>944</v>
      </c>
      <c r="C971" s="192" t="s">
        <v>101</v>
      </c>
      <c r="D971" s="193"/>
      <c r="E971" s="193"/>
      <c r="F971" s="194" t="s">
        <v>20</v>
      </c>
      <c r="G971" s="193" t="s">
        <v>937</v>
      </c>
      <c r="H971" s="195" t="s">
        <v>103</v>
      </c>
      <c r="I971" s="196" t="s">
        <v>104</v>
      </c>
      <c r="J971" s="195"/>
      <c r="K971" s="197"/>
      <c r="L971" s="197"/>
      <c r="M971" s="264"/>
      <c r="N971" s="32"/>
      <c r="O971" s="32"/>
    </row>
    <row r="972" ht="15.75" customHeight="1">
      <c r="A972" s="32"/>
      <c r="B972" s="265"/>
      <c r="C972" s="266"/>
      <c r="D972" s="267"/>
      <c r="E972" s="267"/>
      <c r="F972" s="266" t="s">
        <v>20</v>
      </c>
      <c r="G972" s="267"/>
      <c r="H972" s="269">
        <v>1.0</v>
      </c>
      <c r="I972" s="384" t="s">
        <v>927</v>
      </c>
      <c r="J972" s="269"/>
      <c r="K972" s="271" t="s">
        <v>110</v>
      </c>
      <c r="L972" s="271"/>
      <c r="M972" s="272"/>
      <c r="N972" s="32"/>
      <c r="O972" s="32"/>
    </row>
    <row r="973" ht="15.75" customHeight="1">
      <c r="A973" s="32"/>
      <c r="B973" s="265"/>
      <c r="C973" s="266"/>
      <c r="D973" s="267"/>
      <c r="E973" s="267"/>
      <c r="F973" s="266" t="s">
        <v>20</v>
      </c>
      <c r="G973" s="267"/>
      <c r="H973" s="269">
        <v>2.0</v>
      </c>
      <c r="I973" s="384" t="s">
        <v>932</v>
      </c>
      <c r="J973" s="269"/>
      <c r="K973" s="271" t="s">
        <v>929</v>
      </c>
      <c r="L973" s="271"/>
      <c r="M973" s="272"/>
      <c r="N973" s="32"/>
      <c r="O973" s="32"/>
    </row>
    <row r="974" ht="15.75" customHeight="1">
      <c r="A974" s="32"/>
      <c r="B974" s="310"/>
      <c r="C974" s="311"/>
      <c r="D974" s="312"/>
      <c r="E974" s="312"/>
      <c r="F974" s="266" t="s">
        <v>20</v>
      </c>
      <c r="G974" s="312"/>
      <c r="H974" s="314">
        <v>3.0</v>
      </c>
      <c r="I974" s="437" t="s">
        <v>938</v>
      </c>
      <c r="J974" s="314"/>
      <c r="K974" s="438" t="s">
        <v>939</v>
      </c>
      <c r="L974" s="438"/>
      <c r="M974" s="316"/>
      <c r="N974" s="32"/>
      <c r="O974" s="32"/>
    </row>
    <row r="975" ht="15.75" customHeight="1">
      <c r="A975" s="32"/>
      <c r="B975" s="310"/>
      <c r="C975" s="311"/>
      <c r="D975" s="312"/>
      <c r="E975" s="312"/>
      <c r="F975" s="266" t="s">
        <v>20</v>
      </c>
      <c r="G975" s="312"/>
      <c r="H975" s="314">
        <v>4.0</v>
      </c>
      <c r="I975" s="437" t="s">
        <v>940</v>
      </c>
      <c r="J975" s="314"/>
      <c r="K975" s="438" t="s">
        <v>941</v>
      </c>
      <c r="L975" s="438"/>
      <c r="M975" s="316"/>
      <c r="N975" s="32"/>
      <c r="O975" s="32"/>
    </row>
    <row r="976" ht="15.75" customHeight="1">
      <c r="A976" s="32"/>
      <c r="B976" s="199"/>
      <c r="C976" s="200"/>
      <c r="D976" s="201"/>
      <c r="E976" s="201"/>
      <c r="F976" s="200" t="s">
        <v>20</v>
      </c>
      <c r="G976" s="201"/>
      <c r="H976" s="203">
        <v>5.0</v>
      </c>
      <c r="I976" s="204" t="s">
        <v>942</v>
      </c>
      <c r="J976" s="203"/>
      <c r="K976" s="205" t="s">
        <v>943</v>
      </c>
      <c r="L976" s="205"/>
      <c r="M976" s="206"/>
      <c r="N976" s="32"/>
      <c r="O976" s="32"/>
    </row>
    <row r="977" ht="15.75" customHeight="1">
      <c r="A977" s="32"/>
      <c r="B977" s="191" t="s">
        <v>945</v>
      </c>
      <c r="C977" s="192" t="s">
        <v>101</v>
      </c>
      <c r="D977" s="193"/>
      <c r="E977" s="193"/>
      <c r="F977" s="194" t="s">
        <v>20</v>
      </c>
      <c r="G977" s="193" t="s">
        <v>946</v>
      </c>
      <c r="H977" s="195" t="s">
        <v>103</v>
      </c>
      <c r="I977" s="196" t="s">
        <v>104</v>
      </c>
      <c r="J977" s="195"/>
      <c r="K977" s="197"/>
      <c r="L977" s="197"/>
      <c r="M977" s="264"/>
      <c r="N977" s="32"/>
      <c r="O977" s="32"/>
    </row>
    <row r="978" ht="15.75" customHeight="1">
      <c r="A978" s="32"/>
      <c r="B978" s="265"/>
      <c r="C978" s="266"/>
      <c r="D978" s="267"/>
      <c r="E978" s="267"/>
      <c r="F978" s="266" t="s">
        <v>20</v>
      </c>
      <c r="G978" s="267"/>
      <c r="H978" s="269">
        <v>1.0</v>
      </c>
      <c r="I978" s="384" t="s">
        <v>927</v>
      </c>
      <c r="J978" s="269"/>
      <c r="K978" s="271" t="s">
        <v>110</v>
      </c>
      <c r="L978" s="271"/>
      <c r="M978" s="272"/>
      <c r="N978" s="32"/>
      <c r="O978" s="32"/>
    </row>
    <row r="979" ht="15.75" customHeight="1">
      <c r="A979" s="32"/>
      <c r="B979" s="265"/>
      <c r="C979" s="266"/>
      <c r="D979" s="267"/>
      <c r="E979" s="267"/>
      <c r="F979" s="266" t="s">
        <v>20</v>
      </c>
      <c r="G979" s="267"/>
      <c r="H979" s="269">
        <v>2.0</v>
      </c>
      <c r="I979" s="384" t="s">
        <v>932</v>
      </c>
      <c r="J979" s="269"/>
      <c r="K979" s="271" t="s">
        <v>929</v>
      </c>
      <c r="L979" s="271"/>
      <c r="M979" s="272"/>
      <c r="N979" s="32"/>
      <c r="O979" s="32"/>
    </row>
    <row r="980" ht="15.75" customHeight="1">
      <c r="A980" s="32"/>
      <c r="B980" s="199"/>
      <c r="C980" s="200"/>
      <c r="D980" s="201"/>
      <c r="E980" s="201"/>
      <c r="F980" s="200" t="s">
        <v>21</v>
      </c>
      <c r="G980" s="201"/>
      <c r="H980" s="203">
        <v>3.0</v>
      </c>
      <c r="I980" s="204" t="s">
        <v>947</v>
      </c>
      <c r="J980" s="203"/>
      <c r="K980" s="205" t="s">
        <v>948</v>
      </c>
      <c r="L980" s="205"/>
      <c r="M980" s="206"/>
      <c r="N980" s="32"/>
      <c r="O980" s="32"/>
    </row>
    <row r="981" ht="15.75" customHeight="1">
      <c r="A981" s="32"/>
      <c r="B981" s="191" t="s">
        <v>949</v>
      </c>
      <c r="C981" s="192" t="s">
        <v>101</v>
      </c>
      <c r="D981" s="193"/>
      <c r="E981" s="193"/>
      <c r="F981" s="194" t="s">
        <v>20</v>
      </c>
      <c r="G981" s="193" t="s">
        <v>950</v>
      </c>
      <c r="H981" s="195" t="s">
        <v>103</v>
      </c>
      <c r="I981" s="196" t="s">
        <v>104</v>
      </c>
      <c r="J981" s="195"/>
      <c r="K981" s="197"/>
      <c r="L981" s="197"/>
      <c r="M981" s="264"/>
      <c r="N981" s="32"/>
      <c r="O981" s="32"/>
    </row>
    <row r="982" ht="15.75" customHeight="1">
      <c r="A982" s="32"/>
      <c r="B982" s="265"/>
      <c r="C982" s="266"/>
      <c r="D982" s="267"/>
      <c r="E982" s="267"/>
      <c r="F982" s="266" t="s">
        <v>20</v>
      </c>
      <c r="G982" s="267"/>
      <c r="H982" s="269">
        <v>1.0</v>
      </c>
      <c r="I982" s="384" t="s">
        <v>927</v>
      </c>
      <c r="J982" s="269"/>
      <c r="K982" s="271" t="s">
        <v>110</v>
      </c>
      <c r="L982" s="271"/>
      <c r="M982" s="272"/>
      <c r="N982" s="32"/>
      <c r="O982" s="32"/>
    </row>
    <row r="983" ht="15.75" customHeight="1">
      <c r="A983" s="32"/>
      <c r="B983" s="265"/>
      <c r="C983" s="266"/>
      <c r="D983" s="267"/>
      <c r="E983" s="267"/>
      <c r="F983" s="266" t="s">
        <v>20</v>
      </c>
      <c r="G983" s="267"/>
      <c r="H983" s="269">
        <v>2.0</v>
      </c>
      <c r="I983" s="384" t="s">
        <v>932</v>
      </c>
      <c r="J983" s="269"/>
      <c r="K983" s="271" t="s">
        <v>929</v>
      </c>
      <c r="L983" s="271"/>
      <c r="M983" s="272"/>
      <c r="N983" s="32"/>
      <c r="O983" s="32"/>
    </row>
    <row r="984" ht="15.75" customHeight="1">
      <c r="A984" s="32"/>
      <c r="B984" s="199"/>
      <c r="C984" s="200"/>
      <c r="D984" s="201"/>
      <c r="E984" s="201"/>
      <c r="F984" s="200" t="s">
        <v>20</v>
      </c>
      <c r="G984" s="201"/>
      <c r="H984" s="203">
        <v>3.0</v>
      </c>
      <c r="I984" s="204" t="s">
        <v>951</v>
      </c>
      <c r="J984" s="203"/>
      <c r="K984" s="205" t="s">
        <v>952</v>
      </c>
      <c r="L984" s="205"/>
      <c r="M984" s="206"/>
      <c r="N984" s="32"/>
      <c r="O984" s="32"/>
    </row>
    <row r="985" ht="15.75" customHeight="1">
      <c r="A985" s="32"/>
      <c r="B985" s="191" t="s">
        <v>953</v>
      </c>
      <c r="C985" s="192" t="s">
        <v>101</v>
      </c>
      <c r="D985" s="193"/>
      <c r="E985" s="193"/>
      <c r="F985" s="194" t="s">
        <v>20</v>
      </c>
      <c r="G985" s="193" t="s">
        <v>954</v>
      </c>
      <c r="H985" s="195" t="s">
        <v>103</v>
      </c>
      <c r="I985" s="196" t="s">
        <v>104</v>
      </c>
      <c r="J985" s="195"/>
      <c r="K985" s="197"/>
      <c r="L985" s="197"/>
      <c r="M985" s="264"/>
      <c r="N985" s="32"/>
      <c r="O985" s="32"/>
    </row>
    <row r="986" ht="15.75" customHeight="1">
      <c r="A986" s="32"/>
      <c r="B986" s="265"/>
      <c r="C986" s="266"/>
      <c r="D986" s="267"/>
      <c r="E986" s="267"/>
      <c r="F986" s="266" t="s">
        <v>20</v>
      </c>
      <c r="G986" s="267"/>
      <c r="H986" s="269">
        <v>1.0</v>
      </c>
      <c r="I986" s="384" t="s">
        <v>927</v>
      </c>
      <c r="J986" s="269"/>
      <c r="K986" s="271" t="s">
        <v>110</v>
      </c>
      <c r="L986" s="271"/>
      <c r="M986" s="272"/>
      <c r="N986" s="32"/>
      <c r="O986" s="32"/>
    </row>
    <row r="987" ht="15.75" customHeight="1">
      <c r="A987" s="32"/>
      <c r="B987" s="265"/>
      <c r="C987" s="266"/>
      <c r="D987" s="267"/>
      <c r="E987" s="267"/>
      <c r="F987" s="266" t="s">
        <v>20</v>
      </c>
      <c r="G987" s="267"/>
      <c r="H987" s="269">
        <v>2.0</v>
      </c>
      <c r="I987" s="384" t="s">
        <v>932</v>
      </c>
      <c r="J987" s="269"/>
      <c r="K987" s="271" t="s">
        <v>929</v>
      </c>
      <c r="L987" s="271"/>
      <c r="M987" s="272"/>
      <c r="N987" s="32"/>
      <c r="O987" s="32"/>
    </row>
    <row r="988" ht="15.75" customHeight="1">
      <c r="A988" s="32"/>
      <c r="B988" s="199"/>
      <c r="C988" s="200"/>
      <c r="D988" s="201"/>
      <c r="E988" s="201"/>
      <c r="F988" s="200" t="s">
        <v>20</v>
      </c>
      <c r="G988" s="201"/>
      <c r="H988" s="203">
        <v>3.0</v>
      </c>
      <c r="I988" s="204" t="s">
        <v>955</v>
      </c>
      <c r="J988" s="203"/>
      <c r="K988" s="205" t="s">
        <v>956</v>
      </c>
      <c r="L988" s="205"/>
      <c r="M988" s="206"/>
      <c r="N988" s="32"/>
      <c r="O988" s="32"/>
    </row>
    <row r="989" ht="15.75" customHeight="1">
      <c r="A989" s="32"/>
      <c r="B989" s="191" t="s">
        <v>957</v>
      </c>
      <c r="C989" s="192" t="s">
        <v>101</v>
      </c>
      <c r="D989" s="193"/>
      <c r="E989" s="193"/>
      <c r="F989" s="194" t="s">
        <v>20</v>
      </c>
      <c r="G989" s="193" t="s">
        <v>958</v>
      </c>
      <c r="H989" s="195" t="s">
        <v>103</v>
      </c>
      <c r="I989" s="196" t="s">
        <v>104</v>
      </c>
      <c r="J989" s="195"/>
      <c r="K989" s="197"/>
      <c r="L989" s="197"/>
      <c r="M989" s="264"/>
      <c r="N989" s="32"/>
      <c r="O989" s="32"/>
    </row>
    <row r="990" ht="15.75" customHeight="1">
      <c r="A990" s="32"/>
      <c r="B990" s="265"/>
      <c r="C990" s="266"/>
      <c r="D990" s="267"/>
      <c r="E990" s="267"/>
      <c r="F990" s="266" t="s">
        <v>20</v>
      </c>
      <c r="G990" s="267"/>
      <c r="H990" s="269">
        <v>1.0</v>
      </c>
      <c r="I990" s="384" t="s">
        <v>927</v>
      </c>
      <c r="J990" s="269"/>
      <c r="K990" s="271" t="s">
        <v>110</v>
      </c>
      <c r="L990" s="271"/>
      <c r="M990" s="272"/>
      <c r="N990" s="32"/>
      <c r="O990" s="32"/>
    </row>
    <row r="991" ht="15.75" customHeight="1">
      <c r="A991" s="32"/>
      <c r="B991" s="265"/>
      <c r="C991" s="266"/>
      <c r="D991" s="267"/>
      <c r="E991" s="267"/>
      <c r="F991" s="266" t="s">
        <v>20</v>
      </c>
      <c r="G991" s="267"/>
      <c r="H991" s="269">
        <v>2.0</v>
      </c>
      <c r="I991" s="384" t="s">
        <v>932</v>
      </c>
      <c r="J991" s="269"/>
      <c r="K991" s="271" t="s">
        <v>929</v>
      </c>
      <c r="L991" s="271"/>
      <c r="M991" s="272"/>
      <c r="N991" s="32"/>
      <c r="O991" s="32"/>
    </row>
    <row r="992" ht="15.75" customHeight="1">
      <c r="A992" s="32"/>
      <c r="B992" s="199"/>
      <c r="C992" s="200"/>
      <c r="D992" s="201"/>
      <c r="E992" s="201"/>
      <c r="F992" s="200" t="s">
        <v>20</v>
      </c>
      <c r="G992" s="201"/>
      <c r="H992" s="203">
        <v>3.0</v>
      </c>
      <c r="I992" s="204" t="s">
        <v>959</v>
      </c>
      <c r="J992" s="203"/>
      <c r="K992" s="205" t="s">
        <v>960</v>
      </c>
      <c r="L992" s="205"/>
      <c r="M992" s="206"/>
      <c r="N992" s="32"/>
      <c r="O992" s="32"/>
    </row>
    <row r="993" ht="15.75" customHeight="1">
      <c r="A993" s="32"/>
      <c r="B993" s="191" t="s">
        <v>961</v>
      </c>
      <c r="C993" s="192" t="s">
        <v>101</v>
      </c>
      <c r="D993" s="193"/>
      <c r="E993" s="193"/>
      <c r="F993" s="194" t="s">
        <v>20</v>
      </c>
      <c r="G993" s="193" t="s">
        <v>962</v>
      </c>
      <c r="H993" s="195" t="s">
        <v>103</v>
      </c>
      <c r="I993" s="196" t="s">
        <v>104</v>
      </c>
      <c r="J993" s="195"/>
      <c r="K993" s="197"/>
      <c r="L993" s="197"/>
      <c r="M993" s="264"/>
      <c r="N993" s="32"/>
      <c r="O993" s="32"/>
    </row>
    <row r="994" ht="15.75" customHeight="1">
      <c r="A994" s="32"/>
      <c r="B994" s="265"/>
      <c r="C994" s="266"/>
      <c r="D994" s="267"/>
      <c r="E994" s="267"/>
      <c r="F994" s="266" t="s">
        <v>20</v>
      </c>
      <c r="G994" s="267"/>
      <c r="H994" s="269">
        <v>1.0</v>
      </c>
      <c r="I994" s="384" t="s">
        <v>927</v>
      </c>
      <c r="J994" s="269"/>
      <c r="K994" s="271" t="s">
        <v>110</v>
      </c>
      <c r="L994" s="271"/>
      <c r="M994" s="272"/>
      <c r="N994" s="32"/>
      <c r="O994" s="32"/>
    </row>
    <row r="995" ht="15.75" customHeight="1">
      <c r="A995" s="32"/>
      <c r="B995" s="265"/>
      <c r="C995" s="266"/>
      <c r="D995" s="267"/>
      <c r="E995" s="267"/>
      <c r="F995" s="266" t="s">
        <v>20</v>
      </c>
      <c r="G995" s="267"/>
      <c r="H995" s="269">
        <v>2.0</v>
      </c>
      <c r="I995" s="384" t="s">
        <v>932</v>
      </c>
      <c r="J995" s="269"/>
      <c r="K995" s="271" t="s">
        <v>929</v>
      </c>
      <c r="L995" s="271"/>
      <c r="M995" s="272"/>
      <c r="N995" s="32"/>
      <c r="O995" s="32"/>
    </row>
    <row r="996" ht="15.75" customHeight="1">
      <c r="A996" s="32"/>
      <c r="B996" s="199"/>
      <c r="C996" s="200"/>
      <c r="D996" s="201"/>
      <c r="E996" s="201"/>
      <c r="F996" s="200" t="s">
        <v>20</v>
      </c>
      <c r="G996" s="201"/>
      <c r="H996" s="203">
        <v>3.0</v>
      </c>
      <c r="I996" s="204" t="s">
        <v>963</v>
      </c>
      <c r="J996" s="203"/>
      <c r="K996" s="205" t="s">
        <v>964</v>
      </c>
      <c r="L996" s="205"/>
      <c r="M996" s="206"/>
      <c r="N996" s="32"/>
      <c r="O996" s="32"/>
    </row>
    <row r="997" ht="15.75" customHeight="1">
      <c r="A997" s="32"/>
      <c r="B997" s="191" t="s">
        <v>965</v>
      </c>
      <c r="C997" s="192" t="s">
        <v>101</v>
      </c>
      <c r="D997" s="193"/>
      <c r="E997" s="193"/>
      <c r="F997" s="194" t="s">
        <v>20</v>
      </c>
      <c r="G997" s="193" t="s">
        <v>966</v>
      </c>
      <c r="H997" s="195" t="s">
        <v>103</v>
      </c>
      <c r="I997" s="196" t="s">
        <v>104</v>
      </c>
      <c r="J997" s="195"/>
      <c r="K997" s="197"/>
      <c r="L997" s="197"/>
      <c r="M997" s="264"/>
      <c r="N997" s="32"/>
      <c r="O997" s="32"/>
    </row>
    <row r="998" ht="15.75" customHeight="1">
      <c r="A998" s="32"/>
      <c r="B998" s="265"/>
      <c r="C998" s="266"/>
      <c r="D998" s="267"/>
      <c r="E998" s="267"/>
      <c r="F998" s="266" t="s">
        <v>20</v>
      </c>
      <c r="G998" s="267"/>
      <c r="H998" s="269">
        <v>1.0</v>
      </c>
      <c r="I998" s="384" t="s">
        <v>927</v>
      </c>
      <c r="J998" s="269"/>
      <c r="K998" s="271" t="s">
        <v>110</v>
      </c>
      <c r="L998" s="271"/>
      <c r="M998" s="272"/>
      <c r="N998" s="32"/>
      <c r="O998" s="32"/>
    </row>
    <row r="999" ht="15.75" customHeight="1">
      <c r="A999" s="32"/>
      <c r="B999" s="265"/>
      <c r="C999" s="266"/>
      <c r="D999" s="267"/>
      <c r="E999" s="267"/>
      <c r="F999" s="266" t="s">
        <v>20</v>
      </c>
      <c r="G999" s="267"/>
      <c r="H999" s="269">
        <v>2.0</v>
      </c>
      <c r="I999" s="384" t="s">
        <v>932</v>
      </c>
      <c r="J999" s="269"/>
      <c r="K999" s="271" t="s">
        <v>929</v>
      </c>
      <c r="L999" s="271"/>
      <c r="M999" s="272"/>
      <c r="N999" s="32"/>
      <c r="O999" s="32"/>
    </row>
    <row r="1000" ht="15.75" customHeight="1">
      <c r="A1000" s="32"/>
      <c r="B1000" s="199"/>
      <c r="C1000" s="200"/>
      <c r="D1000" s="201"/>
      <c r="E1000" s="201"/>
      <c r="F1000" s="200" t="s">
        <v>20</v>
      </c>
      <c r="G1000" s="201"/>
      <c r="H1000" s="203">
        <v>3.0</v>
      </c>
      <c r="I1000" s="204" t="s">
        <v>967</v>
      </c>
      <c r="J1000" s="203"/>
      <c r="K1000" s="205" t="s">
        <v>968</v>
      </c>
      <c r="L1000" s="205"/>
      <c r="M1000" s="206"/>
      <c r="N1000" s="32"/>
      <c r="O1000" s="32"/>
    </row>
    <row r="1001" ht="15.75" customHeight="1">
      <c r="A1001" s="32"/>
      <c r="B1001" s="191" t="s">
        <v>969</v>
      </c>
      <c r="C1001" s="192" t="s">
        <v>101</v>
      </c>
      <c r="D1001" s="193"/>
      <c r="E1001" s="193"/>
      <c r="F1001" s="194" t="s">
        <v>20</v>
      </c>
      <c r="G1001" s="193" t="s">
        <v>970</v>
      </c>
      <c r="H1001" s="195" t="s">
        <v>103</v>
      </c>
      <c r="I1001" s="196" t="s">
        <v>104</v>
      </c>
      <c r="J1001" s="195"/>
      <c r="K1001" s="197"/>
      <c r="L1001" s="197"/>
      <c r="M1001" s="264"/>
      <c r="N1001" s="32"/>
      <c r="O1001" s="32"/>
    </row>
    <row r="1002" ht="15.75" customHeight="1">
      <c r="A1002" s="32"/>
      <c r="B1002" s="265"/>
      <c r="C1002" s="266"/>
      <c r="D1002" s="267"/>
      <c r="E1002" s="267"/>
      <c r="F1002" s="266" t="s">
        <v>20</v>
      </c>
      <c r="G1002" s="267"/>
      <c r="H1002" s="269">
        <v>1.0</v>
      </c>
      <c r="I1002" s="384" t="s">
        <v>927</v>
      </c>
      <c r="J1002" s="269"/>
      <c r="K1002" s="271" t="s">
        <v>110</v>
      </c>
      <c r="L1002" s="271"/>
      <c r="M1002" s="272"/>
      <c r="N1002" s="32"/>
      <c r="O1002" s="32"/>
    </row>
    <row r="1003" ht="15.75" customHeight="1">
      <c r="A1003" s="32"/>
      <c r="B1003" s="265"/>
      <c r="C1003" s="266"/>
      <c r="D1003" s="267"/>
      <c r="E1003" s="267"/>
      <c r="F1003" s="266" t="s">
        <v>20</v>
      </c>
      <c r="G1003" s="267"/>
      <c r="H1003" s="269">
        <v>2.0</v>
      </c>
      <c r="I1003" s="384" t="s">
        <v>932</v>
      </c>
      <c r="J1003" s="269"/>
      <c r="K1003" s="271" t="s">
        <v>929</v>
      </c>
      <c r="L1003" s="271"/>
      <c r="M1003" s="272"/>
      <c r="N1003" s="32"/>
      <c r="O1003" s="32"/>
    </row>
    <row r="1004" ht="15.75" customHeight="1">
      <c r="A1004" s="32"/>
      <c r="B1004" s="199"/>
      <c r="C1004" s="200"/>
      <c r="D1004" s="201"/>
      <c r="E1004" s="201"/>
      <c r="F1004" s="200" t="s">
        <v>20</v>
      </c>
      <c r="G1004" s="201"/>
      <c r="H1004" s="203">
        <v>3.0</v>
      </c>
      <c r="I1004" s="204" t="s">
        <v>971</v>
      </c>
      <c r="J1004" s="203"/>
      <c r="K1004" s="205" t="s">
        <v>972</v>
      </c>
      <c r="L1004" s="205"/>
      <c r="M1004" s="206"/>
      <c r="N1004" s="32"/>
      <c r="O1004" s="32"/>
    </row>
    <row r="1005" ht="15.75" customHeight="1">
      <c r="A1005" s="32"/>
      <c r="B1005" s="191" t="s">
        <v>973</v>
      </c>
      <c r="C1005" s="192" t="s">
        <v>101</v>
      </c>
      <c r="D1005" s="193"/>
      <c r="E1005" s="193"/>
      <c r="F1005" s="194" t="s">
        <v>20</v>
      </c>
      <c r="G1005" s="193" t="s">
        <v>974</v>
      </c>
      <c r="H1005" s="195" t="s">
        <v>103</v>
      </c>
      <c r="I1005" s="196" t="s">
        <v>104</v>
      </c>
      <c r="J1005" s="195"/>
      <c r="K1005" s="197"/>
      <c r="L1005" s="197"/>
      <c r="M1005" s="264"/>
      <c r="N1005" s="32"/>
      <c r="O1005" s="32"/>
    </row>
    <row r="1006" ht="15.75" customHeight="1">
      <c r="A1006" s="32"/>
      <c r="B1006" s="265"/>
      <c r="C1006" s="266"/>
      <c r="D1006" s="267"/>
      <c r="E1006" s="267"/>
      <c r="F1006" s="266" t="s">
        <v>20</v>
      </c>
      <c r="G1006" s="267"/>
      <c r="H1006" s="269">
        <v>1.0</v>
      </c>
      <c r="I1006" s="384" t="s">
        <v>927</v>
      </c>
      <c r="J1006" s="269"/>
      <c r="K1006" s="271" t="s">
        <v>110</v>
      </c>
      <c r="L1006" s="271"/>
      <c r="M1006" s="272"/>
      <c r="N1006" s="32"/>
      <c r="O1006" s="32"/>
    </row>
    <row r="1007" ht="15.75" customHeight="1">
      <c r="A1007" s="32"/>
      <c r="B1007" s="265"/>
      <c r="C1007" s="266"/>
      <c r="D1007" s="267"/>
      <c r="E1007" s="267"/>
      <c r="F1007" s="266" t="s">
        <v>20</v>
      </c>
      <c r="G1007" s="267"/>
      <c r="H1007" s="269">
        <v>2.0</v>
      </c>
      <c r="I1007" s="384" t="s">
        <v>932</v>
      </c>
      <c r="J1007" s="269"/>
      <c r="K1007" s="271" t="s">
        <v>929</v>
      </c>
      <c r="L1007" s="271"/>
      <c r="M1007" s="272"/>
      <c r="N1007" s="32"/>
      <c r="O1007" s="32"/>
    </row>
    <row r="1008" ht="15.75" customHeight="1">
      <c r="A1008" s="32"/>
      <c r="B1008" s="199"/>
      <c r="C1008" s="200"/>
      <c r="D1008" s="201"/>
      <c r="E1008" s="201"/>
      <c r="F1008" s="200" t="s">
        <v>20</v>
      </c>
      <c r="G1008" s="201"/>
      <c r="H1008" s="203">
        <v>3.0</v>
      </c>
      <c r="I1008" s="204" t="s">
        <v>975</v>
      </c>
      <c r="J1008" s="203"/>
      <c r="K1008" s="205" t="s">
        <v>976</v>
      </c>
      <c r="L1008" s="205"/>
      <c r="M1008" s="206"/>
      <c r="N1008" s="32"/>
      <c r="O1008" s="32"/>
    </row>
    <row r="1009" ht="15.75" customHeight="1">
      <c r="A1009" s="32"/>
      <c r="B1009" s="191" t="s">
        <v>977</v>
      </c>
      <c r="C1009" s="192" t="s">
        <v>101</v>
      </c>
      <c r="D1009" s="193"/>
      <c r="E1009" s="193"/>
      <c r="F1009" s="194" t="s">
        <v>20</v>
      </c>
      <c r="G1009" s="193" t="s">
        <v>978</v>
      </c>
      <c r="H1009" s="195" t="s">
        <v>103</v>
      </c>
      <c r="I1009" s="196" t="s">
        <v>104</v>
      </c>
      <c r="J1009" s="195"/>
      <c r="K1009" s="197"/>
      <c r="L1009" s="197"/>
      <c r="M1009" s="264"/>
      <c r="N1009" s="32"/>
      <c r="O1009" s="32"/>
    </row>
    <row r="1010" ht="15.75" customHeight="1">
      <c r="A1010" s="32"/>
      <c r="B1010" s="265"/>
      <c r="C1010" s="266"/>
      <c r="D1010" s="267"/>
      <c r="E1010" s="267"/>
      <c r="F1010" s="266" t="s">
        <v>20</v>
      </c>
      <c r="G1010" s="267"/>
      <c r="H1010" s="269">
        <v>1.0</v>
      </c>
      <c r="I1010" s="384" t="s">
        <v>927</v>
      </c>
      <c r="J1010" s="269"/>
      <c r="K1010" s="271" t="s">
        <v>110</v>
      </c>
      <c r="L1010" s="271"/>
      <c r="M1010" s="272"/>
      <c r="N1010" s="32"/>
      <c r="O1010" s="32"/>
    </row>
    <row r="1011" ht="15.75" customHeight="1">
      <c r="A1011" s="32"/>
      <c r="B1011" s="265"/>
      <c r="C1011" s="266"/>
      <c r="D1011" s="267"/>
      <c r="E1011" s="267"/>
      <c r="F1011" s="266" t="s">
        <v>20</v>
      </c>
      <c r="G1011" s="267"/>
      <c r="H1011" s="269">
        <v>2.0</v>
      </c>
      <c r="I1011" s="384" t="s">
        <v>932</v>
      </c>
      <c r="J1011" s="269"/>
      <c r="K1011" s="271" t="s">
        <v>929</v>
      </c>
      <c r="L1011" s="271"/>
      <c r="M1011" s="272"/>
      <c r="N1011" s="32"/>
      <c r="O1011" s="32"/>
    </row>
    <row r="1012" ht="15.75" customHeight="1">
      <c r="A1012" s="32"/>
      <c r="B1012" s="199"/>
      <c r="C1012" s="200"/>
      <c r="D1012" s="201"/>
      <c r="E1012" s="201"/>
      <c r="F1012" s="200" t="s">
        <v>20</v>
      </c>
      <c r="G1012" s="201"/>
      <c r="H1012" s="203">
        <v>3.0</v>
      </c>
      <c r="I1012" s="204" t="s">
        <v>979</v>
      </c>
      <c r="J1012" s="203"/>
      <c r="K1012" s="205" t="s">
        <v>980</v>
      </c>
      <c r="L1012" s="205"/>
      <c r="M1012" s="206"/>
      <c r="N1012" s="32"/>
      <c r="O1012" s="32"/>
    </row>
    <row r="1013" ht="15.75" customHeight="1">
      <c r="A1013" s="32"/>
      <c r="B1013" s="191" t="s">
        <v>977</v>
      </c>
      <c r="C1013" s="192" t="s">
        <v>101</v>
      </c>
      <c r="D1013" s="193"/>
      <c r="E1013" s="193"/>
      <c r="F1013" s="194" t="s">
        <v>20</v>
      </c>
      <c r="G1013" s="193" t="s">
        <v>981</v>
      </c>
      <c r="H1013" s="195" t="s">
        <v>103</v>
      </c>
      <c r="I1013" s="196" t="s">
        <v>104</v>
      </c>
      <c r="J1013" s="195"/>
      <c r="K1013" s="197"/>
      <c r="L1013" s="197"/>
      <c r="M1013" s="264"/>
      <c r="N1013" s="32"/>
      <c r="O1013" s="32"/>
    </row>
    <row r="1014" ht="15.75" customHeight="1">
      <c r="A1014" s="32"/>
      <c r="B1014" s="265"/>
      <c r="C1014" s="266"/>
      <c r="D1014" s="267"/>
      <c r="E1014" s="267"/>
      <c r="F1014" s="266" t="s">
        <v>20</v>
      </c>
      <c r="G1014" s="267"/>
      <c r="H1014" s="269">
        <v>1.0</v>
      </c>
      <c r="I1014" s="384" t="s">
        <v>927</v>
      </c>
      <c r="J1014" s="269"/>
      <c r="K1014" s="271" t="s">
        <v>110</v>
      </c>
      <c r="L1014" s="271"/>
      <c r="M1014" s="272"/>
      <c r="N1014" s="32"/>
      <c r="O1014" s="32"/>
    </row>
    <row r="1015" ht="15.75" customHeight="1">
      <c r="A1015" s="32"/>
      <c r="B1015" s="265"/>
      <c r="C1015" s="266"/>
      <c r="D1015" s="267"/>
      <c r="E1015" s="267"/>
      <c r="F1015" s="266" t="s">
        <v>20</v>
      </c>
      <c r="G1015" s="267"/>
      <c r="H1015" s="269">
        <v>2.0</v>
      </c>
      <c r="I1015" s="384" t="s">
        <v>932</v>
      </c>
      <c r="J1015" s="269"/>
      <c r="K1015" s="271" t="s">
        <v>929</v>
      </c>
      <c r="L1015" s="271"/>
      <c r="M1015" s="272"/>
      <c r="N1015" s="32"/>
      <c r="O1015" s="32"/>
    </row>
    <row r="1016" ht="15.75" customHeight="1">
      <c r="A1016" s="32"/>
      <c r="B1016" s="199"/>
      <c r="C1016" s="200"/>
      <c r="D1016" s="201"/>
      <c r="E1016" s="201"/>
      <c r="F1016" s="200" t="s">
        <v>20</v>
      </c>
      <c r="G1016" s="201"/>
      <c r="H1016" s="203">
        <v>3.0</v>
      </c>
      <c r="I1016" s="204" t="s">
        <v>982</v>
      </c>
      <c r="J1016" s="203"/>
      <c r="K1016" s="205" t="s">
        <v>983</v>
      </c>
      <c r="L1016" s="205"/>
      <c r="M1016" s="206"/>
      <c r="N1016" s="32"/>
      <c r="O1016" s="32"/>
    </row>
    <row r="1017" ht="15.75" customHeight="1">
      <c r="A1017" s="32"/>
      <c r="B1017" s="191" t="s">
        <v>977</v>
      </c>
      <c r="C1017" s="192" t="s">
        <v>101</v>
      </c>
      <c r="D1017" s="193"/>
      <c r="E1017" s="193"/>
      <c r="F1017" s="194" t="s">
        <v>20</v>
      </c>
      <c r="G1017" s="193" t="s">
        <v>984</v>
      </c>
      <c r="H1017" s="195" t="s">
        <v>103</v>
      </c>
      <c r="I1017" s="196" t="s">
        <v>104</v>
      </c>
      <c r="J1017" s="195"/>
      <c r="K1017" s="197"/>
      <c r="L1017" s="197"/>
      <c r="M1017" s="264"/>
      <c r="N1017" s="32"/>
      <c r="O1017" s="32"/>
    </row>
    <row r="1018" ht="15.75" customHeight="1">
      <c r="A1018" s="32"/>
      <c r="B1018" s="265"/>
      <c r="C1018" s="266"/>
      <c r="D1018" s="267"/>
      <c r="E1018" s="267"/>
      <c r="F1018" s="266" t="s">
        <v>20</v>
      </c>
      <c r="G1018" s="267"/>
      <c r="H1018" s="269">
        <v>1.0</v>
      </c>
      <c r="I1018" s="384" t="s">
        <v>927</v>
      </c>
      <c r="J1018" s="269"/>
      <c r="K1018" s="271" t="s">
        <v>110</v>
      </c>
      <c r="L1018" s="271"/>
      <c r="M1018" s="272"/>
      <c r="N1018" s="32"/>
      <c r="O1018" s="32"/>
    </row>
    <row r="1019" ht="15.75" customHeight="1">
      <c r="A1019" s="32"/>
      <c r="B1019" s="265"/>
      <c r="C1019" s="266"/>
      <c r="D1019" s="267"/>
      <c r="E1019" s="267"/>
      <c r="F1019" s="266" t="s">
        <v>20</v>
      </c>
      <c r="G1019" s="267"/>
      <c r="H1019" s="269">
        <v>2.0</v>
      </c>
      <c r="I1019" s="384" t="s">
        <v>932</v>
      </c>
      <c r="J1019" s="269"/>
      <c r="K1019" s="271" t="s">
        <v>929</v>
      </c>
      <c r="L1019" s="271"/>
      <c r="M1019" s="272"/>
      <c r="N1019" s="32"/>
      <c r="O1019" s="32"/>
    </row>
    <row r="1020" ht="15.75" customHeight="1">
      <c r="A1020" s="32"/>
      <c r="B1020" s="199"/>
      <c r="C1020" s="200"/>
      <c r="D1020" s="201"/>
      <c r="E1020" s="201"/>
      <c r="F1020" s="200" t="s">
        <v>20</v>
      </c>
      <c r="G1020" s="201"/>
      <c r="H1020" s="203">
        <v>3.0</v>
      </c>
      <c r="I1020" s="204" t="s">
        <v>985</v>
      </c>
      <c r="J1020" s="203"/>
      <c r="K1020" s="205" t="s">
        <v>986</v>
      </c>
      <c r="L1020" s="205"/>
      <c r="M1020" s="206"/>
      <c r="N1020" s="32"/>
      <c r="O1020" s="32"/>
    </row>
    <row r="1021" ht="15.75" customHeight="1">
      <c r="A1021" s="32"/>
      <c r="B1021" s="191" t="s">
        <v>987</v>
      </c>
      <c r="C1021" s="192" t="s">
        <v>101</v>
      </c>
      <c r="D1021" s="193"/>
      <c r="E1021" s="193"/>
      <c r="F1021" s="194" t="s">
        <v>20</v>
      </c>
      <c r="G1021" s="193" t="s">
        <v>988</v>
      </c>
      <c r="H1021" s="195" t="s">
        <v>103</v>
      </c>
      <c r="I1021" s="196" t="s">
        <v>104</v>
      </c>
      <c r="J1021" s="195"/>
      <c r="K1021" s="197"/>
      <c r="L1021" s="197"/>
      <c r="M1021" s="264"/>
      <c r="N1021" s="32"/>
      <c r="O1021" s="32"/>
    </row>
    <row r="1022" ht="15.75" customHeight="1">
      <c r="A1022" s="32"/>
      <c r="B1022" s="265"/>
      <c r="C1022" s="266"/>
      <c r="D1022" s="267"/>
      <c r="E1022" s="267"/>
      <c r="F1022" s="266" t="s">
        <v>20</v>
      </c>
      <c r="G1022" s="267"/>
      <c r="H1022" s="269">
        <v>1.0</v>
      </c>
      <c r="I1022" s="384" t="s">
        <v>927</v>
      </c>
      <c r="J1022" s="269"/>
      <c r="K1022" s="271" t="s">
        <v>110</v>
      </c>
      <c r="L1022" s="271"/>
      <c r="M1022" s="272"/>
      <c r="N1022" s="32"/>
      <c r="O1022" s="32"/>
    </row>
    <row r="1023" ht="15.75" customHeight="1">
      <c r="A1023" s="32"/>
      <c r="B1023" s="265"/>
      <c r="C1023" s="266"/>
      <c r="D1023" s="267"/>
      <c r="E1023" s="267"/>
      <c r="F1023" s="266" t="s">
        <v>20</v>
      </c>
      <c r="G1023" s="267"/>
      <c r="H1023" s="269">
        <v>2.0</v>
      </c>
      <c r="I1023" s="384" t="s">
        <v>932</v>
      </c>
      <c r="J1023" s="269"/>
      <c r="K1023" s="271" t="s">
        <v>929</v>
      </c>
      <c r="L1023" s="271"/>
      <c r="M1023" s="272"/>
      <c r="N1023" s="32"/>
      <c r="O1023" s="32"/>
    </row>
    <row r="1024" ht="15.75" customHeight="1">
      <c r="A1024" s="32"/>
      <c r="B1024" s="199"/>
      <c r="C1024" s="200"/>
      <c r="D1024" s="201"/>
      <c r="E1024" s="201"/>
      <c r="F1024" s="200" t="s">
        <v>20</v>
      </c>
      <c r="G1024" s="201"/>
      <c r="H1024" s="203">
        <v>3.0</v>
      </c>
      <c r="I1024" s="204" t="s">
        <v>989</v>
      </c>
      <c r="J1024" s="203"/>
      <c r="K1024" s="205" t="s">
        <v>990</v>
      </c>
      <c r="L1024" s="205"/>
      <c r="M1024" s="206"/>
      <c r="N1024" s="32"/>
      <c r="O1024" s="32"/>
    </row>
    <row r="1025" ht="15.75" customHeight="1">
      <c r="A1025" s="32"/>
      <c r="B1025" s="191" t="s">
        <v>991</v>
      </c>
      <c r="C1025" s="192" t="s">
        <v>101</v>
      </c>
      <c r="D1025" s="193"/>
      <c r="E1025" s="193"/>
      <c r="F1025" s="194" t="s">
        <v>20</v>
      </c>
      <c r="G1025" s="193" t="s">
        <v>992</v>
      </c>
      <c r="H1025" s="195" t="s">
        <v>103</v>
      </c>
      <c r="I1025" s="196" t="s">
        <v>104</v>
      </c>
      <c r="J1025" s="195"/>
      <c r="K1025" s="197"/>
      <c r="L1025" s="197"/>
      <c r="M1025" s="264"/>
      <c r="N1025" s="32"/>
      <c r="O1025" s="32"/>
    </row>
    <row r="1026" ht="15.75" customHeight="1">
      <c r="A1026" s="32"/>
      <c r="B1026" s="265"/>
      <c r="C1026" s="266"/>
      <c r="D1026" s="267"/>
      <c r="E1026" s="267"/>
      <c r="F1026" s="266" t="s">
        <v>20</v>
      </c>
      <c r="G1026" s="267"/>
      <c r="H1026" s="269">
        <v>1.0</v>
      </c>
      <c r="I1026" s="384" t="s">
        <v>927</v>
      </c>
      <c r="J1026" s="269"/>
      <c r="K1026" s="271" t="s">
        <v>110</v>
      </c>
      <c r="L1026" s="271"/>
      <c r="M1026" s="272"/>
      <c r="N1026" s="32"/>
      <c r="O1026" s="32"/>
    </row>
    <row r="1027" ht="15.75" customHeight="1">
      <c r="A1027" s="32"/>
      <c r="B1027" s="265"/>
      <c r="C1027" s="266"/>
      <c r="D1027" s="267"/>
      <c r="E1027" s="267"/>
      <c r="F1027" s="266" t="s">
        <v>20</v>
      </c>
      <c r="G1027" s="267"/>
      <c r="H1027" s="269">
        <v>2.0</v>
      </c>
      <c r="I1027" s="384" t="s">
        <v>932</v>
      </c>
      <c r="J1027" s="269"/>
      <c r="K1027" s="271" t="s">
        <v>929</v>
      </c>
      <c r="L1027" s="271"/>
      <c r="M1027" s="272"/>
      <c r="N1027" s="32"/>
      <c r="O1027" s="32"/>
    </row>
    <row r="1028" ht="15.75" customHeight="1">
      <c r="A1028" s="32"/>
      <c r="B1028" s="199"/>
      <c r="C1028" s="200"/>
      <c r="D1028" s="201"/>
      <c r="E1028" s="201"/>
      <c r="F1028" s="200" t="s">
        <v>20</v>
      </c>
      <c r="G1028" s="201"/>
      <c r="H1028" s="203">
        <v>3.0</v>
      </c>
      <c r="I1028" s="204" t="s">
        <v>993</v>
      </c>
      <c r="J1028" s="203"/>
      <c r="K1028" s="205" t="s">
        <v>994</v>
      </c>
      <c r="L1028" s="205"/>
      <c r="M1028" s="206"/>
      <c r="N1028" s="32"/>
      <c r="O1028" s="32"/>
    </row>
    <row r="1029" ht="15.75" customHeight="1">
      <c r="A1029" s="32"/>
      <c r="B1029" s="191" t="s">
        <v>991</v>
      </c>
      <c r="C1029" s="192" t="s">
        <v>101</v>
      </c>
      <c r="D1029" s="193"/>
      <c r="E1029" s="193"/>
      <c r="F1029" s="194" t="s">
        <v>20</v>
      </c>
      <c r="G1029" s="193" t="s">
        <v>995</v>
      </c>
      <c r="H1029" s="195" t="s">
        <v>103</v>
      </c>
      <c r="I1029" s="196" t="s">
        <v>104</v>
      </c>
      <c r="J1029" s="195"/>
      <c r="K1029" s="197"/>
      <c r="L1029" s="197"/>
      <c r="M1029" s="264"/>
      <c r="N1029" s="32"/>
      <c r="O1029" s="32"/>
    </row>
    <row r="1030" ht="15.75" customHeight="1">
      <c r="A1030" s="32"/>
      <c r="B1030" s="265"/>
      <c r="C1030" s="266"/>
      <c r="D1030" s="267"/>
      <c r="E1030" s="267"/>
      <c r="F1030" s="266" t="s">
        <v>20</v>
      </c>
      <c r="G1030" s="267"/>
      <c r="H1030" s="269">
        <v>1.0</v>
      </c>
      <c r="I1030" s="384" t="s">
        <v>927</v>
      </c>
      <c r="J1030" s="269"/>
      <c r="K1030" s="271" t="s">
        <v>110</v>
      </c>
      <c r="L1030" s="271"/>
      <c r="M1030" s="272"/>
      <c r="N1030" s="32"/>
      <c r="O1030" s="32"/>
    </row>
    <row r="1031" ht="15.75" customHeight="1">
      <c r="A1031" s="32"/>
      <c r="B1031" s="265"/>
      <c r="C1031" s="266"/>
      <c r="D1031" s="267"/>
      <c r="E1031" s="267"/>
      <c r="F1031" s="266" t="s">
        <v>20</v>
      </c>
      <c r="G1031" s="267"/>
      <c r="H1031" s="269">
        <v>2.0</v>
      </c>
      <c r="I1031" s="384" t="s">
        <v>932</v>
      </c>
      <c r="J1031" s="269"/>
      <c r="K1031" s="271" t="s">
        <v>929</v>
      </c>
      <c r="L1031" s="271"/>
      <c r="M1031" s="272"/>
      <c r="N1031" s="32"/>
      <c r="O1031" s="32"/>
    </row>
    <row r="1032" ht="15.75" customHeight="1">
      <c r="A1032" s="32"/>
      <c r="B1032" s="199"/>
      <c r="C1032" s="200"/>
      <c r="D1032" s="201"/>
      <c r="E1032" s="201"/>
      <c r="F1032" s="200" t="s">
        <v>21</v>
      </c>
      <c r="G1032" s="201"/>
      <c r="H1032" s="203">
        <v>3.0</v>
      </c>
      <c r="I1032" s="204" t="s">
        <v>996</v>
      </c>
      <c r="J1032" s="203"/>
      <c r="K1032" s="205" t="s">
        <v>997</v>
      </c>
      <c r="L1032" s="205"/>
      <c r="M1032" s="206"/>
      <c r="N1032" s="32"/>
      <c r="O1032" s="32"/>
    </row>
    <row r="1033" ht="15.75" customHeight="1">
      <c r="A1033" s="32"/>
      <c r="B1033" s="191" t="s">
        <v>998</v>
      </c>
      <c r="C1033" s="192" t="s">
        <v>101</v>
      </c>
      <c r="D1033" s="193"/>
      <c r="E1033" s="193"/>
      <c r="F1033" s="194" t="s">
        <v>20</v>
      </c>
      <c r="G1033" s="193" t="s">
        <v>999</v>
      </c>
      <c r="H1033" s="195" t="s">
        <v>103</v>
      </c>
      <c r="I1033" s="196" t="s">
        <v>104</v>
      </c>
      <c r="J1033" s="195"/>
      <c r="K1033" s="197"/>
      <c r="L1033" s="197"/>
      <c r="M1033" s="264"/>
      <c r="N1033" s="32"/>
      <c r="O1033" s="32"/>
    </row>
    <row r="1034" ht="15.75" customHeight="1">
      <c r="A1034" s="32"/>
      <c r="B1034" s="152"/>
      <c r="C1034" s="153"/>
      <c r="D1034" s="154"/>
      <c r="E1034" s="154"/>
      <c r="F1034" s="153"/>
      <c r="G1034" s="154"/>
      <c r="H1034" s="156"/>
      <c r="I1034" s="384" t="s">
        <v>927</v>
      </c>
      <c r="J1034" s="269"/>
      <c r="K1034" s="271" t="s">
        <v>110</v>
      </c>
      <c r="L1034" s="158"/>
      <c r="M1034" s="308"/>
      <c r="N1034" s="32"/>
      <c r="O1034" s="32"/>
    </row>
    <row r="1035" ht="15.75" customHeight="1">
      <c r="A1035" s="32"/>
      <c r="B1035" s="152"/>
      <c r="C1035" s="153"/>
      <c r="D1035" s="154"/>
      <c r="E1035" s="154"/>
      <c r="F1035" s="153"/>
      <c r="G1035" s="154"/>
      <c r="H1035" s="156"/>
      <c r="I1035" s="384" t="s">
        <v>932</v>
      </c>
      <c r="J1035" s="269"/>
      <c r="K1035" s="271" t="s">
        <v>929</v>
      </c>
      <c r="L1035" s="158"/>
      <c r="M1035" s="308"/>
      <c r="N1035" s="32"/>
      <c r="O1035" s="32"/>
    </row>
    <row r="1036" ht="15.75" customHeight="1">
      <c r="A1036" s="32"/>
      <c r="B1036" s="152"/>
      <c r="C1036" s="153"/>
      <c r="D1036" s="154"/>
      <c r="E1036" s="154"/>
      <c r="F1036" s="153"/>
      <c r="G1036" s="154"/>
      <c r="H1036" s="156"/>
      <c r="I1036" s="157" t="s">
        <v>1000</v>
      </c>
      <c r="J1036" s="156"/>
      <c r="K1036" s="158"/>
      <c r="L1036" s="158"/>
      <c r="M1036" s="308"/>
      <c r="N1036" s="32"/>
      <c r="O1036" s="32"/>
    </row>
    <row r="1037" ht="15.75" customHeight="1">
      <c r="A1037" s="32"/>
      <c r="B1037" s="265"/>
      <c r="C1037" s="266"/>
      <c r="D1037" s="267"/>
      <c r="E1037" s="267"/>
      <c r="F1037" s="266" t="s">
        <v>20</v>
      </c>
      <c r="G1037" s="267"/>
      <c r="H1037" s="269">
        <v>1.0</v>
      </c>
      <c r="I1037" s="384"/>
      <c r="J1037" s="269"/>
      <c r="K1037" s="271"/>
      <c r="L1037" s="271"/>
      <c r="M1037" s="272"/>
      <c r="N1037" s="32"/>
      <c r="O1037" s="32"/>
    </row>
    <row r="1038" ht="15.75" customHeight="1">
      <c r="A1038" s="32"/>
      <c r="B1038" s="265"/>
      <c r="C1038" s="266"/>
      <c r="D1038" s="267"/>
      <c r="E1038" s="267"/>
      <c r="F1038" s="266" t="s">
        <v>20</v>
      </c>
      <c r="G1038" s="267"/>
      <c r="H1038" s="269">
        <v>2.0</v>
      </c>
      <c r="I1038" s="384"/>
      <c r="J1038" s="269"/>
      <c r="K1038" s="271"/>
      <c r="L1038" s="271"/>
      <c r="M1038" s="272"/>
      <c r="N1038" s="32"/>
      <c r="O1038" s="32"/>
    </row>
    <row r="1039" ht="15.75" customHeight="1">
      <c r="A1039" s="32"/>
      <c r="B1039" s="199"/>
      <c r="C1039" s="200"/>
      <c r="D1039" s="201"/>
      <c r="E1039" s="201"/>
      <c r="F1039" s="200" t="s">
        <v>20</v>
      </c>
      <c r="G1039" s="201"/>
      <c r="H1039" s="203">
        <v>3.0</v>
      </c>
      <c r="I1039" s="204"/>
      <c r="J1039" s="203"/>
      <c r="K1039" s="205"/>
      <c r="L1039" s="205"/>
      <c r="M1039" s="206"/>
      <c r="N1039" s="32"/>
      <c r="O1039" s="32"/>
    </row>
    <row r="1040" ht="15.75" customHeight="1">
      <c r="A1040" s="32"/>
      <c r="B1040" s="103"/>
      <c r="C1040" s="439"/>
      <c r="D1040" s="103"/>
      <c r="E1040" s="103"/>
      <c r="F1040" s="440"/>
      <c r="G1040" s="57"/>
      <c r="H1040" s="57"/>
      <c r="I1040" s="3"/>
      <c r="J1040" s="57"/>
      <c r="K1040" s="105"/>
      <c r="L1040" s="5"/>
      <c r="M1040" s="5"/>
      <c r="N1040" s="32"/>
      <c r="O1040" s="32"/>
    </row>
    <row r="1041" ht="15.75" customHeight="1">
      <c r="A1041" s="32"/>
      <c r="B1041" s="103"/>
      <c r="C1041" s="439"/>
      <c r="D1041" s="103"/>
      <c r="E1041" s="103"/>
      <c r="F1041" s="440"/>
      <c r="G1041" s="57"/>
      <c r="H1041" s="57"/>
      <c r="I1041" s="3"/>
      <c r="J1041" s="57"/>
      <c r="K1041" s="105"/>
      <c r="L1041" s="5"/>
      <c r="M1041" s="5"/>
      <c r="N1041" s="32"/>
      <c r="O1041" s="32"/>
    </row>
    <row r="1042" ht="15.75" customHeight="1">
      <c r="A1042" s="32"/>
      <c r="B1042" s="103"/>
      <c r="C1042" s="439"/>
      <c r="D1042" s="103"/>
      <c r="E1042" s="103"/>
      <c r="F1042" s="440"/>
      <c r="G1042" s="57"/>
      <c r="H1042" s="57"/>
      <c r="I1042" s="3"/>
      <c r="J1042" s="57"/>
      <c r="K1042" s="105"/>
      <c r="L1042" s="5"/>
      <c r="M1042" s="5"/>
      <c r="N1042" s="32"/>
      <c r="O1042" s="32"/>
    </row>
    <row r="1043" ht="15.75" customHeight="1">
      <c r="A1043" s="32"/>
      <c r="B1043" s="103"/>
      <c r="C1043" s="439"/>
      <c r="D1043" s="103"/>
      <c r="E1043" s="103"/>
      <c r="F1043" s="440"/>
      <c r="G1043" s="57"/>
      <c r="H1043" s="57"/>
      <c r="I1043" s="3"/>
      <c r="J1043" s="57"/>
      <c r="K1043" s="105"/>
      <c r="L1043" s="5"/>
      <c r="M1043" s="5"/>
      <c r="N1043" s="32"/>
      <c r="O1043" s="32"/>
    </row>
    <row r="1044" ht="15.75" customHeight="1">
      <c r="A1044" s="32"/>
      <c r="B1044" s="103"/>
      <c r="C1044" s="439"/>
      <c r="D1044" s="103"/>
      <c r="E1044" s="103"/>
      <c r="F1044" s="440"/>
      <c r="G1044" s="57"/>
      <c r="H1044" s="57"/>
      <c r="I1044" s="3"/>
      <c r="J1044" s="57"/>
      <c r="K1044" s="105"/>
      <c r="L1044" s="5"/>
      <c r="M1044" s="5"/>
      <c r="N1044" s="32"/>
      <c r="O1044" s="32"/>
    </row>
    <row r="1045" ht="15.75" customHeight="1">
      <c r="A1045" s="32"/>
      <c r="B1045" s="103"/>
      <c r="C1045" s="439"/>
      <c r="D1045" s="103"/>
      <c r="E1045" s="103"/>
      <c r="F1045" s="440"/>
      <c r="G1045" s="57"/>
      <c r="H1045" s="57"/>
      <c r="I1045" s="3"/>
      <c r="J1045" s="57"/>
      <c r="K1045" s="105"/>
      <c r="L1045" s="5"/>
      <c r="M1045" s="5"/>
      <c r="N1045" s="32"/>
      <c r="O1045" s="32"/>
    </row>
    <row r="1046" ht="15.75" customHeight="1">
      <c r="A1046" s="32"/>
      <c r="B1046" s="103"/>
      <c r="C1046" s="439"/>
      <c r="D1046" s="103"/>
      <c r="E1046" s="103"/>
      <c r="F1046" s="440"/>
      <c r="G1046" s="57"/>
      <c r="H1046" s="57"/>
      <c r="I1046" s="3"/>
      <c r="J1046" s="57"/>
      <c r="K1046" s="105"/>
      <c r="L1046" s="5"/>
      <c r="M1046" s="5"/>
      <c r="N1046" s="32"/>
      <c r="O1046" s="32"/>
    </row>
    <row r="1047" ht="15.75" customHeight="1">
      <c r="A1047" s="32"/>
      <c r="B1047" s="103"/>
      <c r="C1047" s="439"/>
      <c r="D1047" s="103"/>
      <c r="E1047" s="103"/>
      <c r="F1047" s="440"/>
      <c r="G1047" s="57"/>
      <c r="H1047" s="57"/>
      <c r="I1047" s="3"/>
      <c r="J1047" s="57"/>
      <c r="K1047" s="105"/>
      <c r="L1047" s="5"/>
      <c r="M1047" s="5"/>
      <c r="N1047" s="32"/>
      <c r="O1047" s="32"/>
    </row>
    <row r="1048" ht="15.75" customHeight="1">
      <c r="A1048" s="32"/>
      <c r="B1048" s="103"/>
      <c r="C1048" s="439"/>
      <c r="D1048" s="103"/>
      <c r="E1048" s="103"/>
      <c r="F1048" s="440"/>
      <c r="G1048" s="57"/>
      <c r="H1048" s="57"/>
      <c r="I1048" s="3"/>
      <c r="J1048" s="57"/>
      <c r="K1048" s="105"/>
      <c r="L1048" s="5"/>
      <c r="M1048" s="5"/>
      <c r="N1048" s="32"/>
      <c r="O1048" s="32"/>
    </row>
    <row r="1049" ht="15.75" customHeight="1">
      <c r="A1049" s="32"/>
      <c r="B1049" s="103"/>
      <c r="C1049" s="439"/>
      <c r="D1049" s="103"/>
      <c r="E1049" s="103"/>
      <c r="F1049" s="440"/>
      <c r="G1049" s="57"/>
      <c r="H1049" s="57"/>
      <c r="I1049" s="3"/>
      <c r="J1049" s="57"/>
      <c r="K1049" s="105"/>
      <c r="L1049" s="5"/>
      <c r="M1049" s="5"/>
      <c r="N1049" s="32"/>
      <c r="O1049" s="32"/>
    </row>
    <row r="1050" ht="15.75" customHeight="1">
      <c r="A1050" s="32"/>
      <c r="B1050" s="103"/>
      <c r="C1050" s="439"/>
      <c r="D1050" s="103"/>
      <c r="E1050" s="103"/>
      <c r="F1050" s="440"/>
      <c r="G1050" s="57"/>
      <c r="H1050" s="57"/>
      <c r="I1050" s="3"/>
      <c r="J1050" s="57"/>
      <c r="K1050" s="105"/>
      <c r="L1050" s="5"/>
      <c r="M1050" s="5"/>
      <c r="N1050" s="32"/>
      <c r="O1050" s="32"/>
    </row>
    <row r="1051" ht="15.75" customHeight="1">
      <c r="A1051" s="32"/>
      <c r="B1051" s="103"/>
      <c r="C1051" s="439"/>
      <c r="D1051" s="103"/>
      <c r="E1051" s="103"/>
      <c r="F1051" s="440"/>
      <c r="G1051" s="57"/>
      <c r="H1051" s="57"/>
      <c r="I1051" s="3"/>
      <c r="J1051" s="57"/>
      <c r="K1051" s="105"/>
      <c r="L1051" s="5"/>
      <c r="M1051" s="5"/>
      <c r="N1051" s="32"/>
      <c r="O1051" s="32"/>
    </row>
    <row r="1052" ht="15.75" customHeight="1">
      <c r="A1052" s="32"/>
      <c r="B1052" s="103"/>
      <c r="C1052" s="439"/>
      <c r="D1052" s="103"/>
      <c r="E1052" s="103"/>
      <c r="F1052" s="440"/>
      <c r="G1052" s="57"/>
      <c r="H1052" s="57"/>
      <c r="I1052" s="3"/>
      <c r="J1052" s="57"/>
      <c r="K1052" s="105"/>
      <c r="L1052" s="5"/>
      <c r="M1052" s="5"/>
      <c r="N1052" s="32"/>
      <c r="O1052" s="32"/>
    </row>
    <row r="1053" ht="15.75" customHeight="1">
      <c r="A1053" s="32"/>
      <c r="B1053" s="103"/>
      <c r="C1053" s="439"/>
      <c r="D1053" s="103"/>
      <c r="E1053" s="103"/>
      <c r="F1053" s="440"/>
      <c r="G1053" s="57"/>
      <c r="H1053" s="57"/>
      <c r="I1053" s="3"/>
      <c r="J1053" s="57"/>
      <c r="K1053" s="105"/>
      <c r="L1053" s="5"/>
      <c r="M1053" s="5"/>
      <c r="N1053" s="32"/>
      <c r="O1053" s="32"/>
    </row>
    <row r="1054" ht="15.75" customHeight="1">
      <c r="A1054" s="32"/>
      <c r="B1054" s="103"/>
      <c r="C1054" s="439"/>
      <c r="D1054" s="103"/>
      <c r="E1054" s="103"/>
      <c r="F1054" s="440"/>
      <c r="G1054" s="57"/>
      <c r="H1054" s="57"/>
      <c r="I1054" s="3"/>
      <c r="J1054" s="57"/>
      <c r="K1054" s="105"/>
      <c r="L1054" s="5"/>
      <c r="M1054" s="5"/>
      <c r="N1054" s="32"/>
      <c r="O1054" s="32"/>
    </row>
    <row r="1055" ht="15.75" customHeight="1">
      <c r="A1055" s="32"/>
      <c r="B1055" s="103"/>
      <c r="C1055" s="439"/>
      <c r="D1055" s="103"/>
      <c r="E1055" s="103"/>
      <c r="F1055" s="440"/>
      <c r="G1055" s="57"/>
      <c r="H1055" s="57"/>
      <c r="I1055" s="3"/>
      <c r="J1055" s="57"/>
      <c r="K1055" s="105"/>
      <c r="L1055" s="5"/>
      <c r="M1055" s="5"/>
      <c r="N1055" s="32"/>
      <c r="O1055" s="32"/>
    </row>
    <row r="1056" ht="15.75" customHeight="1">
      <c r="A1056" s="32"/>
      <c r="B1056" s="103"/>
      <c r="C1056" s="439"/>
      <c r="D1056" s="103"/>
      <c r="E1056" s="103"/>
      <c r="F1056" s="440"/>
      <c r="G1056" s="57"/>
      <c r="H1056" s="57"/>
      <c r="I1056" s="3"/>
      <c r="J1056" s="57"/>
      <c r="K1056" s="105"/>
      <c r="L1056" s="5"/>
      <c r="M1056" s="5"/>
      <c r="N1056" s="32"/>
      <c r="O1056" s="32"/>
    </row>
    <row r="1057" ht="15.75" customHeight="1">
      <c r="A1057" s="32"/>
      <c r="B1057" s="103"/>
      <c r="C1057" s="439"/>
      <c r="D1057" s="103"/>
      <c r="E1057" s="103"/>
      <c r="F1057" s="440"/>
      <c r="G1057" s="57"/>
      <c r="H1057" s="57"/>
      <c r="I1057" s="3"/>
      <c r="J1057" s="57"/>
      <c r="K1057" s="105"/>
      <c r="L1057" s="5"/>
      <c r="M1057" s="5"/>
      <c r="N1057" s="32"/>
      <c r="O1057" s="32"/>
    </row>
    <row r="1058" ht="15.75" customHeight="1">
      <c r="A1058" s="32"/>
      <c r="B1058" s="103"/>
      <c r="C1058" s="439"/>
      <c r="D1058" s="103"/>
      <c r="E1058" s="103"/>
      <c r="F1058" s="440"/>
      <c r="G1058" s="57"/>
      <c r="H1058" s="57"/>
      <c r="I1058" s="3"/>
      <c r="J1058" s="57"/>
      <c r="K1058" s="105"/>
      <c r="L1058" s="5"/>
      <c r="M1058" s="5"/>
      <c r="N1058" s="32"/>
      <c r="O1058" s="32"/>
    </row>
    <row r="1059" ht="15.75" customHeight="1">
      <c r="A1059" s="32"/>
      <c r="B1059" s="103"/>
      <c r="C1059" s="439"/>
      <c r="D1059" s="103"/>
      <c r="E1059" s="103"/>
      <c r="F1059" s="440"/>
      <c r="G1059" s="57"/>
      <c r="H1059" s="57"/>
      <c r="I1059" s="3"/>
      <c r="J1059" s="57"/>
      <c r="K1059" s="105"/>
      <c r="L1059" s="5"/>
      <c r="M1059" s="5"/>
      <c r="N1059" s="32"/>
      <c r="O1059" s="32"/>
    </row>
    <row r="1060" ht="15.75" customHeight="1">
      <c r="A1060" s="32"/>
      <c r="B1060" s="103"/>
      <c r="C1060" s="439"/>
      <c r="D1060" s="103"/>
      <c r="E1060" s="103"/>
      <c r="F1060" s="440"/>
      <c r="G1060" s="57"/>
      <c r="H1060" s="57"/>
      <c r="I1060" s="3"/>
      <c r="J1060" s="57"/>
      <c r="K1060" s="105"/>
      <c r="L1060" s="5"/>
      <c r="M1060" s="5"/>
      <c r="N1060" s="32"/>
      <c r="O1060" s="32"/>
    </row>
    <row r="1061" ht="15.75" customHeight="1">
      <c r="A1061" s="32"/>
      <c r="B1061" s="103"/>
      <c r="C1061" s="439"/>
      <c r="D1061" s="103"/>
      <c r="E1061" s="103"/>
      <c r="F1061" s="440"/>
      <c r="G1061" s="57"/>
      <c r="H1061" s="57"/>
      <c r="I1061" s="3"/>
      <c r="J1061" s="57"/>
      <c r="K1061" s="105"/>
      <c r="L1061" s="5"/>
      <c r="M1061" s="5"/>
      <c r="N1061" s="32"/>
      <c r="O1061" s="32"/>
    </row>
    <row r="1062" ht="15.75" customHeight="1">
      <c r="A1062" s="32"/>
      <c r="B1062" s="103"/>
      <c r="C1062" s="439"/>
      <c r="D1062" s="103"/>
      <c r="E1062" s="103"/>
      <c r="F1062" s="440"/>
      <c r="G1062" s="57"/>
      <c r="H1062" s="57"/>
      <c r="I1062" s="3"/>
      <c r="J1062" s="57"/>
      <c r="K1062" s="105"/>
      <c r="L1062" s="5"/>
      <c r="M1062" s="5"/>
      <c r="N1062" s="32"/>
      <c r="O1062" s="32"/>
    </row>
    <row r="1063" ht="15.75" customHeight="1">
      <c r="A1063" s="32"/>
      <c r="B1063" s="103"/>
      <c r="C1063" s="439"/>
      <c r="D1063" s="103"/>
      <c r="E1063" s="103"/>
      <c r="F1063" s="440"/>
      <c r="G1063" s="57"/>
      <c r="H1063" s="57"/>
      <c r="I1063" s="3"/>
      <c r="J1063" s="57"/>
      <c r="K1063" s="105"/>
      <c r="L1063" s="5"/>
      <c r="M1063" s="5"/>
      <c r="N1063" s="32"/>
      <c r="O1063" s="32"/>
    </row>
    <row r="1064" ht="15.75" customHeight="1">
      <c r="A1064" s="32"/>
      <c r="B1064" s="103"/>
      <c r="C1064" s="439"/>
      <c r="D1064" s="103"/>
      <c r="E1064" s="103"/>
      <c r="F1064" s="440"/>
      <c r="G1064" s="57"/>
      <c r="H1064" s="57"/>
      <c r="I1064" s="3"/>
      <c r="J1064" s="57"/>
      <c r="K1064" s="105"/>
      <c r="L1064" s="5"/>
      <c r="M1064" s="5"/>
      <c r="N1064" s="32"/>
      <c r="O1064" s="32"/>
    </row>
    <row r="1065" ht="15.75" customHeight="1">
      <c r="A1065" s="32"/>
      <c r="B1065" s="103"/>
      <c r="C1065" s="439"/>
      <c r="D1065" s="103"/>
      <c r="E1065" s="103"/>
      <c r="F1065" s="440"/>
      <c r="G1065" s="57"/>
      <c r="H1065" s="57"/>
      <c r="I1065" s="3"/>
      <c r="J1065" s="57"/>
      <c r="K1065" s="105"/>
      <c r="L1065" s="5"/>
      <c r="M1065" s="5"/>
      <c r="N1065" s="32"/>
      <c r="O1065" s="32"/>
    </row>
    <row r="1066" ht="15.75" customHeight="1">
      <c r="A1066" s="32"/>
      <c r="B1066" s="103"/>
      <c r="C1066" s="439"/>
      <c r="D1066" s="103"/>
      <c r="E1066" s="103"/>
      <c r="F1066" s="440"/>
      <c r="G1066" s="57"/>
      <c r="H1066" s="57"/>
      <c r="I1066" s="3"/>
      <c r="J1066" s="57"/>
      <c r="K1066" s="105"/>
      <c r="L1066" s="5"/>
      <c r="M1066" s="5"/>
      <c r="N1066" s="32"/>
      <c r="O1066" s="32"/>
    </row>
    <row r="1067" ht="15.75" customHeight="1">
      <c r="A1067" s="32"/>
      <c r="B1067" s="103"/>
      <c r="C1067" s="439"/>
      <c r="D1067" s="103"/>
      <c r="E1067" s="103"/>
      <c r="F1067" s="440"/>
      <c r="G1067" s="57"/>
      <c r="H1067" s="57"/>
      <c r="I1067" s="3"/>
      <c r="J1067" s="57"/>
      <c r="K1067" s="105"/>
      <c r="L1067" s="5"/>
      <c r="M1067" s="5"/>
      <c r="N1067" s="32"/>
      <c r="O1067" s="32"/>
    </row>
    <row r="1068" ht="15.75" customHeight="1">
      <c r="A1068" s="32"/>
      <c r="B1068" s="103"/>
      <c r="C1068" s="439"/>
      <c r="D1068" s="103"/>
      <c r="E1068" s="103"/>
      <c r="F1068" s="440"/>
      <c r="G1068" s="57"/>
      <c r="H1068" s="57"/>
      <c r="I1068" s="3"/>
      <c r="J1068" s="57"/>
      <c r="K1068" s="105"/>
      <c r="L1068" s="5"/>
      <c r="M1068" s="5"/>
      <c r="N1068" s="32"/>
      <c r="O1068" s="32"/>
    </row>
    <row r="1069" ht="15.75" customHeight="1">
      <c r="A1069" s="32"/>
      <c r="B1069" s="103"/>
      <c r="C1069" s="439"/>
      <c r="D1069" s="103"/>
      <c r="E1069" s="103"/>
      <c r="F1069" s="440"/>
      <c r="G1069" s="57"/>
      <c r="H1069" s="57"/>
      <c r="I1069" s="3"/>
      <c r="J1069" s="57"/>
      <c r="K1069" s="105"/>
      <c r="L1069" s="5"/>
      <c r="M1069" s="5"/>
      <c r="N1069" s="32"/>
      <c r="O1069" s="32"/>
    </row>
    <row r="1070" ht="15.75" customHeight="1">
      <c r="A1070" s="32"/>
      <c r="B1070" s="103"/>
      <c r="C1070" s="439"/>
      <c r="D1070" s="103"/>
      <c r="E1070" s="103"/>
      <c r="F1070" s="440"/>
      <c r="G1070" s="57"/>
      <c r="H1070" s="57"/>
      <c r="I1070" s="3"/>
      <c r="J1070" s="57"/>
      <c r="K1070" s="105"/>
      <c r="L1070" s="5"/>
      <c r="M1070" s="5"/>
      <c r="N1070" s="32"/>
      <c r="O1070" s="32"/>
    </row>
    <row r="1071" ht="15.75" customHeight="1">
      <c r="A1071" s="32"/>
      <c r="B1071" s="103"/>
      <c r="C1071" s="439"/>
      <c r="D1071" s="103"/>
      <c r="E1071" s="103"/>
      <c r="F1071" s="440"/>
      <c r="G1071" s="57"/>
      <c r="H1071" s="57"/>
      <c r="I1071" s="3"/>
      <c r="J1071" s="57"/>
      <c r="K1071" s="105"/>
      <c r="L1071" s="5"/>
      <c r="M1071" s="5"/>
      <c r="N1071" s="32"/>
      <c r="O1071" s="32"/>
    </row>
    <row r="1072" ht="15.75" customHeight="1">
      <c r="A1072" s="32"/>
      <c r="B1072" s="103"/>
      <c r="C1072" s="439"/>
      <c r="D1072" s="103"/>
      <c r="E1072" s="103"/>
      <c r="F1072" s="440"/>
      <c r="G1072" s="57"/>
      <c r="H1072" s="57"/>
      <c r="I1072" s="3"/>
      <c r="J1072" s="57"/>
      <c r="K1072" s="105"/>
      <c r="L1072" s="5"/>
      <c r="M1072" s="5"/>
      <c r="N1072" s="32"/>
      <c r="O1072" s="32"/>
    </row>
    <row r="1073" ht="15.75" customHeight="1">
      <c r="A1073" s="32"/>
      <c r="B1073" s="103"/>
      <c r="C1073" s="439"/>
      <c r="D1073" s="103"/>
      <c r="E1073" s="103"/>
      <c r="F1073" s="440"/>
      <c r="G1073" s="57"/>
      <c r="H1073" s="57"/>
      <c r="I1073" s="3"/>
      <c r="J1073" s="57"/>
      <c r="K1073" s="105"/>
      <c r="L1073" s="5"/>
      <c r="M1073" s="5"/>
      <c r="N1073" s="32"/>
      <c r="O1073" s="32"/>
    </row>
    <row r="1074" ht="15.75" customHeight="1">
      <c r="A1074" s="32"/>
      <c r="B1074" s="103"/>
      <c r="C1074" s="439"/>
      <c r="D1074" s="103"/>
      <c r="E1074" s="103"/>
      <c r="F1074" s="440"/>
      <c r="G1074" s="57"/>
      <c r="H1074" s="57"/>
      <c r="I1074" s="3"/>
      <c r="J1074" s="57"/>
      <c r="K1074" s="105"/>
      <c r="L1074" s="5"/>
      <c r="M1074" s="5"/>
      <c r="N1074" s="32"/>
      <c r="O1074" s="32"/>
    </row>
    <row r="1075" ht="15.75" customHeight="1">
      <c r="A1075" s="32"/>
      <c r="B1075" s="103"/>
      <c r="C1075" s="439"/>
      <c r="D1075" s="103"/>
      <c r="E1075" s="103"/>
      <c r="F1075" s="440"/>
      <c r="G1075" s="57"/>
      <c r="H1075" s="57"/>
      <c r="I1075" s="3"/>
      <c r="J1075" s="57"/>
      <c r="K1075" s="105"/>
      <c r="L1075" s="5"/>
      <c r="M1075" s="5"/>
      <c r="N1075" s="32"/>
      <c r="O1075" s="32"/>
    </row>
    <row r="1076" ht="15.75" customHeight="1">
      <c r="A1076" s="32"/>
      <c r="B1076" s="103"/>
      <c r="C1076" s="439"/>
      <c r="D1076" s="103"/>
      <c r="E1076" s="103"/>
      <c r="F1076" s="440"/>
      <c r="G1076" s="57"/>
      <c r="H1076" s="57"/>
      <c r="I1076" s="3"/>
      <c r="J1076" s="57"/>
      <c r="K1076" s="105"/>
      <c r="L1076" s="5"/>
      <c r="M1076" s="5"/>
      <c r="N1076" s="32"/>
      <c r="O1076" s="32"/>
    </row>
    <row r="1077" ht="15.75" customHeight="1">
      <c r="A1077" s="32"/>
      <c r="B1077" s="103"/>
      <c r="C1077" s="439"/>
      <c r="D1077" s="103"/>
      <c r="E1077" s="103"/>
      <c r="F1077" s="440"/>
      <c r="G1077" s="57"/>
      <c r="H1077" s="57"/>
      <c r="I1077" s="3"/>
      <c r="J1077" s="57"/>
      <c r="K1077" s="105"/>
      <c r="L1077" s="5"/>
      <c r="M1077" s="5"/>
      <c r="N1077" s="32"/>
      <c r="O1077" s="32"/>
    </row>
    <row r="1078" ht="15.75" customHeight="1">
      <c r="A1078" s="32"/>
      <c r="B1078" s="103"/>
      <c r="C1078" s="439"/>
      <c r="D1078" s="103"/>
      <c r="E1078" s="103"/>
      <c r="F1078" s="440"/>
      <c r="G1078" s="57"/>
      <c r="H1078" s="57"/>
      <c r="I1078" s="3"/>
      <c r="J1078" s="57"/>
      <c r="K1078" s="105"/>
      <c r="L1078" s="5"/>
      <c r="M1078" s="5"/>
      <c r="N1078" s="32"/>
      <c r="O1078" s="32"/>
    </row>
    <row r="1079" ht="15.75" customHeight="1">
      <c r="A1079" s="32"/>
      <c r="B1079" s="103"/>
      <c r="C1079" s="439"/>
      <c r="D1079" s="103"/>
      <c r="E1079" s="103"/>
      <c r="F1079" s="440"/>
      <c r="G1079" s="57"/>
      <c r="H1079" s="57"/>
      <c r="I1079" s="3"/>
      <c r="J1079" s="57"/>
      <c r="K1079" s="105"/>
      <c r="L1079" s="5"/>
      <c r="M1079" s="5"/>
      <c r="N1079" s="32"/>
      <c r="O1079" s="32"/>
    </row>
    <row r="1080" ht="15.75" customHeight="1">
      <c r="A1080" s="32"/>
      <c r="B1080" s="103"/>
      <c r="C1080" s="439"/>
      <c r="D1080" s="103"/>
      <c r="E1080" s="103"/>
      <c r="F1080" s="440"/>
      <c r="G1080" s="57"/>
      <c r="H1080" s="57"/>
      <c r="I1080" s="3"/>
      <c r="J1080" s="57"/>
      <c r="K1080" s="105"/>
      <c r="L1080" s="5"/>
      <c r="M1080" s="5"/>
      <c r="N1080" s="32"/>
      <c r="O1080" s="32"/>
    </row>
    <row r="1081" ht="15.75" customHeight="1">
      <c r="A1081" s="32"/>
      <c r="B1081" s="103"/>
      <c r="C1081" s="439"/>
      <c r="D1081" s="103"/>
      <c r="E1081" s="103"/>
      <c r="F1081" s="440"/>
      <c r="G1081" s="57"/>
      <c r="H1081" s="57"/>
      <c r="I1081" s="3"/>
      <c r="J1081" s="57"/>
      <c r="K1081" s="105"/>
      <c r="L1081" s="5"/>
      <c r="M1081" s="5"/>
      <c r="N1081" s="32"/>
      <c r="O1081" s="32"/>
    </row>
    <row r="1082" ht="15.75" customHeight="1">
      <c r="A1082" s="32"/>
      <c r="B1082" s="103"/>
      <c r="C1082" s="439"/>
      <c r="D1082" s="103"/>
      <c r="E1082" s="103"/>
      <c r="F1082" s="440"/>
      <c r="G1082" s="57"/>
      <c r="H1082" s="57"/>
      <c r="I1082" s="3"/>
      <c r="J1082" s="57"/>
      <c r="K1082" s="105"/>
      <c r="L1082" s="5"/>
      <c r="M1082" s="5"/>
      <c r="N1082" s="32"/>
      <c r="O1082" s="32"/>
    </row>
    <row r="1083" ht="15.75" customHeight="1">
      <c r="A1083" s="32"/>
      <c r="B1083" s="103"/>
      <c r="C1083" s="439"/>
      <c r="D1083" s="103"/>
      <c r="E1083" s="103"/>
      <c r="F1083" s="440"/>
      <c r="G1083" s="57"/>
      <c r="H1083" s="57"/>
      <c r="I1083" s="3"/>
      <c r="J1083" s="57"/>
      <c r="K1083" s="105"/>
      <c r="L1083" s="5"/>
      <c r="M1083" s="5"/>
      <c r="N1083" s="32"/>
      <c r="O1083" s="32"/>
    </row>
    <row r="1084" ht="15.75" customHeight="1">
      <c r="A1084" s="32"/>
      <c r="B1084" s="103"/>
      <c r="C1084" s="439"/>
      <c r="D1084" s="103"/>
      <c r="E1084" s="103"/>
      <c r="F1084" s="440"/>
      <c r="G1084" s="57"/>
      <c r="H1084" s="57"/>
      <c r="I1084" s="3"/>
      <c r="J1084" s="57"/>
      <c r="K1084" s="105"/>
      <c r="L1084" s="5"/>
      <c r="M1084" s="5"/>
      <c r="N1084" s="32"/>
      <c r="O1084" s="32"/>
    </row>
    <row r="1085" ht="15.75" customHeight="1">
      <c r="A1085" s="32"/>
      <c r="B1085" s="103"/>
      <c r="C1085" s="439"/>
      <c r="D1085" s="103"/>
      <c r="E1085" s="103"/>
      <c r="F1085" s="440"/>
      <c r="G1085" s="57"/>
      <c r="H1085" s="57"/>
      <c r="I1085" s="3"/>
      <c r="J1085" s="57"/>
      <c r="K1085" s="105"/>
      <c r="L1085" s="5"/>
      <c r="M1085" s="5"/>
      <c r="N1085" s="32"/>
      <c r="O1085" s="32"/>
    </row>
    <row r="1086" ht="15.75" customHeight="1">
      <c r="A1086" s="32"/>
      <c r="B1086" s="103"/>
      <c r="C1086" s="439"/>
      <c r="D1086" s="103"/>
      <c r="E1086" s="103"/>
      <c r="F1086" s="440"/>
      <c r="G1086" s="57"/>
      <c r="H1086" s="57"/>
      <c r="I1086" s="3"/>
      <c r="J1086" s="57"/>
      <c r="K1086" s="105"/>
      <c r="L1086" s="5"/>
      <c r="M1086" s="5"/>
      <c r="N1086" s="32"/>
      <c r="O1086" s="32"/>
    </row>
    <row r="1087" ht="15.75" customHeight="1">
      <c r="A1087" s="32"/>
      <c r="B1087" s="103"/>
      <c r="C1087" s="439"/>
      <c r="D1087" s="103"/>
      <c r="E1087" s="103"/>
      <c r="F1087" s="440"/>
      <c r="G1087" s="57"/>
      <c r="H1087" s="57"/>
      <c r="I1087" s="3"/>
      <c r="J1087" s="57"/>
      <c r="K1087" s="105"/>
      <c r="L1087" s="5"/>
      <c r="M1087" s="5"/>
      <c r="N1087" s="32"/>
      <c r="O1087" s="32"/>
    </row>
    <row r="1088" ht="15.75" customHeight="1">
      <c r="A1088" s="32"/>
      <c r="B1088" s="103"/>
      <c r="C1088" s="439"/>
      <c r="D1088" s="103"/>
      <c r="E1088" s="103"/>
      <c r="F1088" s="440"/>
      <c r="G1088" s="57"/>
      <c r="H1088" s="57"/>
      <c r="I1088" s="3"/>
      <c r="J1088" s="57"/>
      <c r="K1088" s="105"/>
      <c r="L1088" s="5"/>
      <c r="M1088" s="5"/>
      <c r="N1088" s="32"/>
      <c r="O1088" s="32"/>
    </row>
    <row r="1089" ht="15.75" customHeight="1">
      <c r="A1089" s="32"/>
      <c r="B1089" s="103"/>
      <c r="C1089" s="439"/>
      <c r="D1089" s="103"/>
      <c r="E1089" s="103"/>
      <c r="F1089" s="440"/>
      <c r="G1089" s="57"/>
      <c r="H1089" s="57"/>
      <c r="I1089" s="3"/>
      <c r="J1089" s="57"/>
      <c r="K1089" s="105"/>
      <c r="L1089" s="5"/>
      <c r="M1089" s="5"/>
      <c r="N1089" s="32"/>
      <c r="O1089" s="32"/>
    </row>
    <row r="1090" ht="15.75" customHeight="1">
      <c r="A1090" s="32"/>
      <c r="B1090" s="103"/>
      <c r="C1090" s="439"/>
      <c r="D1090" s="103"/>
      <c r="E1090" s="103"/>
      <c r="F1090" s="440"/>
      <c r="G1090" s="57"/>
      <c r="H1090" s="57"/>
      <c r="I1090" s="3"/>
      <c r="J1090" s="57"/>
      <c r="K1090" s="105"/>
      <c r="L1090" s="5"/>
      <c r="M1090" s="5"/>
      <c r="N1090" s="32"/>
      <c r="O1090" s="32"/>
    </row>
    <row r="1091" ht="15.75" customHeight="1">
      <c r="A1091" s="32"/>
      <c r="B1091" s="103"/>
      <c r="C1091" s="439"/>
      <c r="D1091" s="103"/>
      <c r="E1091" s="103"/>
      <c r="F1091" s="440"/>
      <c r="G1091" s="57"/>
      <c r="H1091" s="57"/>
      <c r="I1091" s="3"/>
      <c r="J1091" s="57"/>
      <c r="K1091" s="105"/>
      <c r="L1091" s="5"/>
      <c r="M1091" s="5"/>
      <c r="N1091" s="32"/>
      <c r="O1091" s="32"/>
    </row>
    <row r="1092" ht="15.75" customHeight="1">
      <c r="A1092" s="32"/>
      <c r="B1092" s="103"/>
      <c r="C1092" s="439"/>
      <c r="D1092" s="103"/>
      <c r="E1092" s="103"/>
      <c r="F1092" s="440"/>
      <c r="G1092" s="57"/>
      <c r="H1092" s="57"/>
      <c r="I1092" s="3"/>
      <c r="J1092" s="57"/>
      <c r="K1092" s="105"/>
      <c r="L1092" s="5"/>
      <c r="M1092" s="5"/>
      <c r="N1092" s="32"/>
      <c r="O1092" s="32"/>
    </row>
    <row r="1093" ht="15.75" customHeight="1">
      <c r="A1093" s="32"/>
      <c r="B1093" s="103"/>
      <c r="C1093" s="439"/>
      <c r="D1093" s="103"/>
      <c r="E1093" s="103"/>
      <c r="F1093" s="440"/>
      <c r="G1093" s="57"/>
      <c r="H1093" s="57"/>
      <c r="I1093" s="3"/>
      <c r="J1093" s="57"/>
      <c r="K1093" s="105"/>
      <c r="L1093" s="5"/>
      <c r="M1093" s="5"/>
      <c r="N1093" s="32"/>
      <c r="O1093" s="32"/>
    </row>
    <row r="1094" ht="15.75" customHeight="1">
      <c r="A1094" s="32"/>
      <c r="B1094" s="103"/>
      <c r="C1094" s="439"/>
      <c r="D1094" s="103"/>
      <c r="E1094" s="103"/>
      <c r="F1094" s="440"/>
      <c r="G1094" s="57"/>
      <c r="H1094" s="57"/>
      <c r="I1094" s="3"/>
      <c r="J1094" s="57"/>
      <c r="K1094" s="105"/>
      <c r="L1094" s="5"/>
      <c r="M1094" s="5"/>
      <c r="N1094" s="32"/>
      <c r="O1094" s="32"/>
    </row>
    <row r="1095" ht="15.75" customHeight="1">
      <c r="A1095" s="32"/>
      <c r="B1095" s="103"/>
      <c r="C1095" s="439"/>
      <c r="D1095" s="103"/>
      <c r="E1095" s="103"/>
      <c r="F1095" s="440"/>
      <c r="G1095" s="57"/>
      <c r="H1095" s="57"/>
      <c r="I1095" s="3"/>
      <c r="J1095" s="57"/>
      <c r="K1095" s="105"/>
      <c r="L1095" s="5"/>
      <c r="M1095" s="5"/>
      <c r="N1095" s="32"/>
      <c r="O1095" s="32"/>
    </row>
    <row r="1096" ht="15.75" customHeight="1">
      <c r="A1096" s="32"/>
      <c r="B1096" s="103"/>
      <c r="C1096" s="439"/>
      <c r="D1096" s="103"/>
      <c r="E1096" s="103"/>
      <c r="F1096" s="440"/>
      <c r="G1096" s="57"/>
      <c r="H1096" s="57"/>
      <c r="I1096" s="3"/>
      <c r="J1096" s="57"/>
      <c r="K1096" s="105"/>
      <c r="L1096" s="5"/>
      <c r="M1096" s="5"/>
      <c r="N1096" s="32"/>
      <c r="O1096" s="32"/>
    </row>
    <row r="1097" ht="15.75" customHeight="1">
      <c r="A1097" s="32"/>
      <c r="B1097" s="103"/>
      <c r="C1097" s="439"/>
      <c r="D1097" s="103"/>
      <c r="E1097" s="103"/>
      <c r="F1097" s="440"/>
      <c r="G1097" s="57"/>
      <c r="H1097" s="57"/>
      <c r="I1097" s="3"/>
      <c r="J1097" s="57"/>
      <c r="K1097" s="105"/>
      <c r="L1097" s="5"/>
      <c r="M1097" s="5"/>
      <c r="N1097" s="32"/>
      <c r="O1097" s="32"/>
    </row>
    <row r="1098" ht="15.75" customHeight="1">
      <c r="A1098" s="32"/>
      <c r="B1098" s="103"/>
      <c r="C1098" s="439"/>
      <c r="D1098" s="103"/>
      <c r="E1098" s="103"/>
      <c r="F1098" s="440"/>
      <c r="G1098" s="57"/>
      <c r="H1098" s="57"/>
      <c r="I1098" s="3"/>
      <c r="J1098" s="57"/>
      <c r="K1098" s="105"/>
      <c r="L1098" s="5"/>
      <c r="M1098" s="5"/>
      <c r="N1098" s="32"/>
      <c r="O1098" s="32"/>
    </row>
    <row r="1099" ht="15.75" customHeight="1">
      <c r="A1099" s="32"/>
      <c r="B1099" s="103"/>
      <c r="C1099" s="439"/>
      <c r="D1099" s="103"/>
      <c r="E1099" s="103"/>
      <c r="F1099" s="440"/>
      <c r="G1099" s="57"/>
      <c r="H1099" s="57"/>
      <c r="I1099" s="3"/>
      <c r="J1099" s="57"/>
      <c r="K1099" s="105"/>
      <c r="L1099" s="5"/>
      <c r="M1099" s="5"/>
      <c r="N1099" s="32"/>
      <c r="O1099" s="32"/>
    </row>
    <row r="1100" ht="15.75" customHeight="1">
      <c r="A1100" s="32"/>
      <c r="B1100" s="103"/>
      <c r="C1100" s="439"/>
      <c r="D1100" s="103"/>
      <c r="E1100" s="103"/>
      <c r="F1100" s="440"/>
      <c r="G1100" s="57"/>
      <c r="H1100" s="57"/>
      <c r="I1100" s="3"/>
      <c r="J1100" s="57"/>
      <c r="K1100" s="105"/>
      <c r="L1100" s="5"/>
      <c r="M1100" s="5"/>
      <c r="N1100" s="32"/>
      <c r="O1100" s="32"/>
    </row>
    <row r="1101" ht="15.75" customHeight="1">
      <c r="A1101" s="32"/>
      <c r="B1101" s="103"/>
      <c r="C1101" s="439"/>
      <c r="D1101" s="103"/>
      <c r="E1101" s="103"/>
      <c r="F1101" s="440"/>
      <c r="G1101" s="57"/>
      <c r="H1101" s="57"/>
      <c r="I1101" s="3"/>
      <c r="J1101" s="57"/>
      <c r="K1101" s="105"/>
      <c r="L1101" s="5"/>
      <c r="M1101" s="5"/>
      <c r="N1101" s="32"/>
      <c r="O1101" s="32"/>
    </row>
    <row r="1102" ht="15.75" customHeight="1">
      <c r="A1102" s="32"/>
      <c r="B1102" s="103"/>
      <c r="C1102" s="439"/>
      <c r="D1102" s="103"/>
      <c r="E1102" s="103"/>
      <c r="F1102" s="440"/>
      <c r="G1102" s="57"/>
      <c r="H1102" s="57"/>
      <c r="I1102" s="3"/>
      <c r="J1102" s="57"/>
      <c r="K1102" s="105"/>
      <c r="L1102" s="5"/>
      <c r="M1102" s="5"/>
      <c r="N1102" s="32"/>
      <c r="O1102" s="32"/>
    </row>
    <row r="1103" ht="15.75" customHeight="1">
      <c r="A1103" s="32"/>
      <c r="B1103" s="103"/>
      <c r="C1103" s="439"/>
      <c r="D1103" s="103"/>
      <c r="E1103" s="103"/>
      <c r="F1103" s="440"/>
      <c r="G1103" s="57"/>
      <c r="H1103" s="57"/>
      <c r="I1103" s="3"/>
      <c r="J1103" s="57"/>
      <c r="K1103" s="105"/>
      <c r="L1103" s="5"/>
      <c r="M1103" s="5"/>
      <c r="N1103" s="32"/>
      <c r="O1103" s="32"/>
    </row>
    <row r="1104" ht="15.75" customHeight="1">
      <c r="A1104" s="32"/>
      <c r="B1104" s="103"/>
      <c r="C1104" s="439"/>
      <c r="D1104" s="103"/>
      <c r="E1104" s="103"/>
      <c r="F1104" s="440"/>
      <c r="G1104" s="57"/>
      <c r="H1104" s="57"/>
      <c r="I1104" s="3"/>
      <c r="J1104" s="57"/>
      <c r="K1104" s="105"/>
      <c r="L1104" s="5"/>
      <c r="M1104" s="5"/>
      <c r="N1104" s="32"/>
      <c r="O1104" s="32"/>
    </row>
    <row r="1105" ht="15.75" customHeight="1">
      <c r="A1105" s="32"/>
      <c r="B1105" s="103"/>
      <c r="C1105" s="439"/>
      <c r="D1105" s="103"/>
      <c r="E1105" s="103"/>
      <c r="F1105" s="440"/>
      <c r="G1105" s="57"/>
      <c r="H1105" s="57"/>
      <c r="I1105" s="3"/>
      <c r="J1105" s="57"/>
      <c r="K1105" s="105"/>
      <c r="L1105" s="5"/>
      <c r="M1105" s="5"/>
      <c r="N1105" s="32"/>
      <c r="O1105" s="32"/>
    </row>
    <row r="1106" ht="15.75" customHeight="1">
      <c r="A1106" s="32"/>
      <c r="B1106" s="103"/>
      <c r="C1106" s="439"/>
      <c r="D1106" s="103"/>
      <c r="E1106" s="103"/>
      <c r="F1106" s="440"/>
      <c r="G1106" s="57"/>
      <c r="H1106" s="57"/>
      <c r="I1106" s="3"/>
      <c r="J1106" s="57"/>
      <c r="K1106" s="105"/>
      <c r="L1106" s="5"/>
      <c r="M1106" s="5"/>
      <c r="N1106" s="32"/>
      <c r="O1106" s="32"/>
    </row>
    <row r="1107" ht="15.75" customHeight="1">
      <c r="A1107" s="32"/>
      <c r="B1107" s="103"/>
      <c r="C1107" s="439"/>
      <c r="D1107" s="103"/>
      <c r="E1107" s="103"/>
      <c r="F1107" s="440"/>
      <c r="G1107" s="57"/>
      <c r="H1107" s="57"/>
      <c r="I1107" s="3"/>
      <c r="J1107" s="57"/>
      <c r="K1107" s="105"/>
      <c r="L1107" s="5"/>
      <c r="M1107" s="5"/>
      <c r="N1107" s="32"/>
      <c r="O1107" s="32"/>
    </row>
    <row r="1108" ht="15.75" customHeight="1">
      <c r="A1108" s="32"/>
      <c r="B1108" s="103"/>
      <c r="C1108" s="439"/>
      <c r="D1108" s="103"/>
      <c r="E1108" s="103"/>
      <c r="F1108" s="440"/>
      <c r="G1108" s="57"/>
      <c r="H1108" s="57"/>
      <c r="I1108" s="3"/>
      <c r="J1108" s="57"/>
      <c r="K1108" s="105"/>
      <c r="L1108" s="5"/>
      <c r="M1108" s="5"/>
      <c r="N1108" s="32"/>
      <c r="O1108" s="32"/>
    </row>
    <row r="1109" ht="15.75" customHeight="1">
      <c r="A1109" s="32"/>
      <c r="B1109" s="103"/>
      <c r="C1109" s="439"/>
      <c r="D1109" s="103"/>
      <c r="E1109" s="103"/>
      <c r="F1109" s="440"/>
      <c r="G1109" s="57"/>
      <c r="H1109" s="57"/>
      <c r="I1109" s="3"/>
      <c r="J1109" s="57"/>
      <c r="K1109" s="105"/>
      <c r="L1109" s="5"/>
      <c r="M1109" s="5"/>
      <c r="N1109" s="32"/>
      <c r="O1109" s="32"/>
    </row>
    <row r="1110" ht="15.75" customHeight="1">
      <c r="A1110" s="32"/>
      <c r="B1110" s="103"/>
      <c r="C1110" s="439"/>
      <c r="D1110" s="103"/>
      <c r="E1110" s="103"/>
      <c r="F1110" s="440"/>
      <c r="G1110" s="57"/>
      <c r="H1110" s="57"/>
      <c r="I1110" s="3"/>
      <c r="J1110" s="57"/>
      <c r="K1110" s="105"/>
      <c r="L1110" s="5"/>
      <c r="M1110" s="5"/>
      <c r="N1110" s="32"/>
      <c r="O1110" s="32"/>
    </row>
    <row r="1111" ht="15.75" customHeight="1">
      <c r="A1111" s="32"/>
      <c r="B1111" s="103"/>
      <c r="C1111" s="439"/>
      <c r="D1111" s="103"/>
      <c r="E1111" s="103"/>
      <c r="F1111" s="440"/>
      <c r="G1111" s="57"/>
      <c r="H1111" s="57"/>
      <c r="I1111" s="3"/>
      <c r="J1111" s="57"/>
      <c r="K1111" s="105"/>
      <c r="L1111" s="5"/>
      <c r="M1111" s="5"/>
      <c r="N1111" s="32"/>
      <c r="O1111" s="32"/>
    </row>
    <row r="1112" ht="15.75" customHeight="1">
      <c r="A1112" s="32"/>
      <c r="B1112" s="103"/>
      <c r="C1112" s="439"/>
      <c r="D1112" s="103"/>
      <c r="E1112" s="103"/>
      <c r="F1112" s="440"/>
      <c r="G1112" s="57"/>
      <c r="H1112" s="57"/>
      <c r="I1112" s="3"/>
      <c r="J1112" s="57"/>
      <c r="K1112" s="105"/>
      <c r="L1112" s="5"/>
      <c r="M1112" s="5"/>
      <c r="N1112" s="32"/>
      <c r="O1112" s="32"/>
    </row>
    <row r="1113" ht="15.75" customHeight="1">
      <c r="A1113" s="32"/>
      <c r="B1113" s="103"/>
      <c r="C1113" s="439"/>
      <c r="D1113" s="103"/>
      <c r="E1113" s="103"/>
      <c r="F1113" s="440"/>
      <c r="G1113" s="57"/>
      <c r="H1113" s="57"/>
      <c r="I1113" s="3"/>
      <c r="J1113" s="57"/>
      <c r="K1113" s="105"/>
      <c r="L1113" s="5"/>
      <c r="M1113" s="5"/>
      <c r="N1113" s="32"/>
      <c r="O1113" s="32"/>
    </row>
    <row r="1114" ht="15.75" customHeight="1">
      <c r="A1114" s="32"/>
      <c r="B1114" s="103"/>
      <c r="C1114" s="439"/>
      <c r="D1114" s="103"/>
      <c r="E1114" s="103"/>
      <c r="F1114" s="440"/>
      <c r="G1114" s="57"/>
      <c r="H1114" s="57"/>
      <c r="I1114" s="3"/>
      <c r="J1114" s="57"/>
      <c r="K1114" s="105"/>
      <c r="L1114" s="5"/>
      <c r="M1114" s="5"/>
      <c r="N1114" s="32"/>
      <c r="O1114" s="32"/>
    </row>
    <row r="1115" ht="15.75" customHeight="1">
      <c r="A1115" s="32"/>
      <c r="B1115" s="103"/>
      <c r="C1115" s="439"/>
      <c r="D1115" s="103"/>
      <c r="E1115" s="103"/>
      <c r="F1115" s="440"/>
      <c r="G1115" s="57"/>
      <c r="H1115" s="57"/>
      <c r="I1115" s="3"/>
      <c r="J1115" s="57"/>
      <c r="K1115" s="105"/>
      <c r="L1115" s="5"/>
      <c r="M1115" s="5"/>
      <c r="N1115" s="32"/>
      <c r="O1115" s="32"/>
    </row>
    <row r="1116" ht="15.75" customHeight="1">
      <c r="A1116" s="32"/>
      <c r="B1116" s="103"/>
      <c r="C1116" s="439"/>
      <c r="D1116" s="103"/>
      <c r="E1116" s="103"/>
      <c r="F1116" s="440"/>
      <c r="G1116" s="57"/>
      <c r="H1116" s="57"/>
      <c r="I1116" s="3"/>
      <c r="J1116" s="57"/>
      <c r="K1116" s="105"/>
      <c r="L1116" s="5"/>
      <c r="M1116" s="5"/>
      <c r="N1116" s="32"/>
      <c r="O1116" s="32"/>
    </row>
    <row r="1117" ht="15.75" customHeight="1">
      <c r="A1117" s="32"/>
      <c r="B1117" s="103"/>
      <c r="C1117" s="439"/>
      <c r="D1117" s="103"/>
      <c r="E1117" s="103"/>
      <c r="F1117" s="440"/>
      <c r="G1117" s="57"/>
      <c r="H1117" s="57"/>
      <c r="I1117" s="3"/>
      <c r="J1117" s="57"/>
      <c r="K1117" s="105"/>
      <c r="L1117" s="5"/>
      <c r="M1117" s="5"/>
      <c r="N1117" s="32"/>
      <c r="O1117" s="32"/>
    </row>
    <row r="1118" ht="15.75" customHeight="1">
      <c r="A1118" s="32"/>
      <c r="B1118" s="103"/>
      <c r="C1118" s="439"/>
      <c r="D1118" s="103"/>
      <c r="E1118" s="103"/>
      <c r="F1118" s="440"/>
      <c r="G1118" s="57"/>
      <c r="H1118" s="57"/>
      <c r="I1118" s="3"/>
      <c r="J1118" s="57"/>
      <c r="K1118" s="105"/>
      <c r="L1118" s="5"/>
      <c r="M1118" s="5"/>
      <c r="N1118" s="32"/>
      <c r="O1118" s="32"/>
    </row>
    <row r="1119" ht="15.75" customHeight="1">
      <c r="A1119" s="32"/>
      <c r="B1119" s="103"/>
      <c r="C1119" s="439"/>
      <c r="D1119" s="103"/>
      <c r="E1119" s="103"/>
      <c r="F1119" s="440"/>
      <c r="G1119" s="57"/>
      <c r="H1119" s="57"/>
      <c r="I1119" s="3"/>
      <c r="J1119" s="57"/>
      <c r="K1119" s="105"/>
      <c r="L1119" s="5"/>
      <c r="M1119" s="5"/>
      <c r="N1119" s="32"/>
      <c r="O1119" s="32"/>
    </row>
    <row r="1120" ht="15.75" customHeight="1">
      <c r="A1120" s="32"/>
      <c r="B1120" s="103"/>
      <c r="C1120" s="439"/>
      <c r="D1120" s="103"/>
      <c r="E1120" s="103"/>
      <c r="F1120" s="440"/>
      <c r="G1120" s="57"/>
      <c r="H1120" s="57"/>
      <c r="I1120" s="3"/>
      <c r="J1120" s="57"/>
      <c r="K1120" s="105"/>
      <c r="L1120" s="5"/>
      <c r="M1120" s="5"/>
      <c r="N1120" s="32"/>
      <c r="O1120" s="32"/>
    </row>
    <row r="1121" ht="15.75" customHeight="1">
      <c r="A1121" s="32"/>
      <c r="B1121" s="103"/>
      <c r="C1121" s="439"/>
      <c r="D1121" s="103"/>
      <c r="E1121" s="103"/>
      <c r="F1121" s="440"/>
      <c r="G1121" s="57"/>
      <c r="H1121" s="57"/>
      <c r="I1121" s="3"/>
      <c r="J1121" s="57"/>
      <c r="K1121" s="105"/>
      <c r="L1121" s="5"/>
      <c r="M1121" s="5"/>
      <c r="N1121" s="32"/>
      <c r="O1121" s="32"/>
    </row>
    <row r="1122" ht="15.75" customHeight="1">
      <c r="A1122" s="32"/>
      <c r="B1122" s="103"/>
      <c r="C1122" s="439"/>
      <c r="D1122" s="103"/>
      <c r="E1122" s="103"/>
      <c r="F1122" s="440"/>
      <c r="G1122" s="57"/>
      <c r="H1122" s="57"/>
      <c r="I1122" s="3"/>
      <c r="J1122" s="57"/>
      <c r="K1122" s="105"/>
      <c r="L1122" s="5"/>
      <c r="M1122" s="5"/>
      <c r="N1122" s="32"/>
      <c r="O1122" s="32"/>
    </row>
    <row r="1123" ht="15.75" customHeight="1">
      <c r="A1123" s="32"/>
      <c r="B1123" s="103"/>
      <c r="C1123" s="439"/>
      <c r="D1123" s="103"/>
      <c r="E1123" s="103"/>
      <c r="F1123" s="440"/>
      <c r="G1123" s="57"/>
      <c r="H1123" s="57"/>
      <c r="I1123" s="3"/>
      <c r="J1123" s="57"/>
      <c r="K1123" s="105"/>
      <c r="L1123" s="5"/>
      <c r="M1123" s="5"/>
      <c r="N1123" s="32"/>
      <c r="O1123" s="32"/>
    </row>
    <row r="1124" ht="15.75" customHeight="1">
      <c r="A1124" s="32"/>
      <c r="B1124" s="103"/>
      <c r="C1124" s="439"/>
      <c r="D1124" s="103"/>
      <c r="E1124" s="103"/>
      <c r="F1124" s="440"/>
      <c r="G1124" s="57"/>
      <c r="H1124" s="57"/>
      <c r="I1124" s="3"/>
      <c r="J1124" s="57"/>
      <c r="K1124" s="105"/>
      <c r="L1124" s="5"/>
      <c r="M1124" s="5"/>
      <c r="N1124" s="32"/>
      <c r="O1124" s="32"/>
    </row>
    <row r="1125" ht="15.75" customHeight="1">
      <c r="A1125" s="32"/>
      <c r="B1125" s="103"/>
      <c r="C1125" s="439"/>
      <c r="D1125" s="103"/>
      <c r="E1125" s="103"/>
      <c r="F1125" s="440"/>
      <c r="G1125" s="57"/>
      <c r="H1125" s="57"/>
      <c r="I1125" s="3"/>
      <c r="J1125" s="57"/>
      <c r="K1125" s="105"/>
      <c r="L1125" s="5"/>
      <c r="M1125" s="5"/>
      <c r="N1125" s="32"/>
      <c r="O1125" s="32"/>
    </row>
    <row r="1126" ht="15.75" customHeight="1">
      <c r="A1126" s="32"/>
      <c r="B1126" s="103"/>
      <c r="C1126" s="439"/>
      <c r="D1126" s="103"/>
      <c r="E1126" s="103"/>
      <c r="F1126" s="440"/>
      <c r="G1126" s="57"/>
      <c r="H1126" s="57"/>
      <c r="I1126" s="3"/>
      <c r="J1126" s="57"/>
      <c r="K1126" s="105"/>
      <c r="L1126" s="5"/>
      <c r="M1126" s="5"/>
      <c r="N1126" s="32"/>
      <c r="O1126" s="32"/>
    </row>
    <row r="1127" ht="15.75" customHeight="1">
      <c r="A1127" s="32"/>
      <c r="B1127" s="103"/>
      <c r="C1127" s="439"/>
      <c r="D1127" s="103"/>
      <c r="E1127" s="103"/>
      <c r="F1127" s="440"/>
      <c r="G1127" s="57"/>
      <c r="H1127" s="57"/>
      <c r="I1127" s="3"/>
      <c r="J1127" s="57"/>
      <c r="K1127" s="105"/>
      <c r="L1127" s="5"/>
      <c r="M1127" s="5"/>
      <c r="N1127" s="32"/>
      <c r="O1127" s="32"/>
    </row>
    <row r="1128" ht="15.75" customHeight="1">
      <c r="A1128" s="32"/>
      <c r="B1128" s="103"/>
      <c r="C1128" s="439"/>
      <c r="D1128" s="103"/>
      <c r="E1128" s="103"/>
      <c r="F1128" s="440"/>
      <c r="G1128" s="57"/>
      <c r="H1128" s="57"/>
      <c r="I1128" s="3"/>
      <c r="J1128" s="57"/>
      <c r="K1128" s="105"/>
      <c r="L1128" s="5"/>
      <c r="M1128" s="5"/>
      <c r="N1128" s="32"/>
      <c r="O1128" s="32"/>
    </row>
    <row r="1129" ht="15.75" customHeight="1">
      <c r="A1129" s="32"/>
      <c r="B1129" s="103"/>
      <c r="C1129" s="439"/>
      <c r="D1129" s="103"/>
      <c r="E1129" s="103"/>
      <c r="F1129" s="440"/>
      <c r="G1129" s="57"/>
      <c r="H1129" s="57"/>
      <c r="I1129" s="3"/>
      <c r="J1129" s="57"/>
      <c r="K1129" s="105"/>
      <c r="L1129" s="5"/>
      <c r="M1129" s="5"/>
      <c r="N1129" s="32"/>
      <c r="O1129" s="32"/>
    </row>
    <row r="1130" ht="15.75" customHeight="1">
      <c r="A1130" s="32"/>
      <c r="B1130" s="103"/>
      <c r="C1130" s="439"/>
      <c r="D1130" s="103"/>
      <c r="E1130" s="103"/>
      <c r="F1130" s="440"/>
      <c r="G1130" s="57"/>
      <c r="H1130" s="57"/>
      <c r="I1130" s="3"/>
      <c r="J1130" s="57"/>
      <c r="K1130" s="105"/>
      <c r="L1130" s="5"/>
      <c r="M1130" s="5"/>
      <c r="N1130" s="32"/>
      <c r="O1130" s="32"/>
    </row>
    <row r="1131" ht="15.75" customHeight="1">
      <c r="A1131" s="32"/>
      <c r="B1131" s="103"/>
      <c r="C1131" s="439"/>
      <c r="D1131" s="103"/>
      <c r="E1131" s="103"/>
      <c r="F1131" s="440"/>
      <c r="G1131" s="57"/>
      <c r="H1131" s="57"/>
      <c r="I1131" s="3"/>
      <c r="J1131" s="57"/>
      <c r="K1131" s="105"/>
      <c r="L1131" s="5"/>
      <c r="M1131" s="5"/>
      <c r="N1131" s="32"/>
      <c r="O1131" s="32"/>
    </row>
    <row r="1132" ht="15.75" customHeight="1">
      <c r="A1132" s="32"/>
      <c r="B1132" s="103"/>
      <c r="C1132" s="439"/>
      <c r="D1132" s="103"/>
      <c r="E1132" s="103"/>
      <c r="F1132" s="440"/>
      <c r="G1132" s="57"/>
      <c r="H1132" s="57"/>
      <c r="I1132" s="3"/>
      <c r="J1132" s="57"/>
      <c r="K1132" s="105"/>
      <c r="L1132" s="5"/>
      <c r="M1132" s="5"/>
      <c r="N1132" s="32"/>
      <c r="O1132" s="32"/>
    </row>
    <row r="1133" ht="15.75" customHeight="1">
      <c r="A1133" s="32"/>
      <c r="B1133" s="103"/>
      <c r="C1133" s="439"/>
      <c r="D1133" s="103"/>
      <c r="E1133" s="103"/>
      <c r="F1133" s="440"/>
      <c r="G1133" s="57"/>
      <c r="H1133" s="57"/>
      <c r="I1133" s="3"/>
      <c r="J1133" s="57"/>
      <c r="K1133" s="105"/>
      <c r="L1133" s="5"/>
      <c r="M1133" s="5"/>
      <c r="N1133" s="32"/>
      <c r="O1133" s="32"/>
    </row>
    <row r="1134" ht="15.75" customHeight="1">
      <c r="A1134" s="32"/>
      <c r="B1134" s="103"/>
      <c r="C1134" s="439"/>
      <c r="D1134" s="103"/>
      <c r="E1134" s="103"/>
      <c r="F1134" s="440"/>
      <c r="G1134" s="57"/>
      <c r="H1134" s="57"/>
      <c r="I1134" s="3"/>
      <c r="J1134" s="57"/>
      <c r="K1134" s="105"/>
      <c r="L1134" s="5"/>
      <c r="M1134" s="5"/>
      <c r="N1134" s="32"/>
      <c r="O1134" s="32"/>
    </row>
    <row r="1135" ht="15.75" customHeight="1">
      <c r="A1135" s="32"/>
      <c r="B1135" s="103"/>
      <c r="C1135" s="439"/>
      <c r="D1135" s="103"/>
      <c r="E1135" s="103"/>
      <c r="F1135" s="440"/>
      <c r="G1135" s="57"/>
      <c r="H1135" s="57"/>
      <c r="I1135" s="3"/>
      <c r="J1135" s="57"/>
      <c r="K1135" s="105"/>
      <c r="L1135" s="5"/>
      <c r="M1135" s="5"/>
      <c r="N1135" s="32"/>
      <c r="O1135" s="32"/>
    </row>
    <row r="1136" ht="15.75" customHeight="1">
      <c r="A1136" s="32"/>
      <c r="B1136" s="103"/>
      <c r="C1136" s="439"/>
      <c r="D1136" s="103"/>
      <c r="E1136" s="103"/>
      <c r="F1136" s="440"/>
      <c r="G1136" s="57"/>
      <c r="H1136" s="57"/>
      <c r="I1136" s="3"/>
      <c r="J1136" s="57"/>
      <c r="K1136" s="105"/>
      <c r="L1136" s="5"/>
      <c r="M1136" s="5"/>
      <c r="N1136" s="32"/>
      <c r="O1136" s="32"/>
    </row>
    <row r="1137" ht="15.75" customHeight="1">
      <c r="A1137" s="32"/>
      <c r="B1137" s="103"/>
      <c r="C1137" s="439"/>
      <c r="D1137" s="103"/>
      <c r="E1137" s="103"/>
      <c r="F1137" s="440"/>
      <c r="G1137" s="57"/>
      <c r="H1137" s="57"/>
      <c r="I1137" s="3"/>
      <c r="J1137" s="57"/>
      <c r="K1137" s="105"/>
      <c r="L1137" s="5"/>
      <c r="M1137" s="5"/>
      <c r="N1137" s="32"/>
      <c r="O1137" s="32"/>
    </row>
    <row r="1138" ht="15.75" customHeight="1">
      <c r="A1138" s="32"/>
      <c r="B1138" s="103"/>
      <c r="C1138" s="439"/>
      <c r="D1138" s="103"/>
      <c r="E1138" s="103"/>
      <c r="F1138" s="440"/>
      <c r="G1138" s="57"/>
      <c r="H1138" s="57"/>
      <c r="I1138" s="3"/>
      <c r="J1138" s="57"/>
      <c r="K1138" s="105"/>
      <c r="L1138" s="5"/>
      <c r="M1138" s="5"/>
      <c r="N1138" s="32"/>
      <c r="O1138" s="32"/>
    </row>
    <row r="1139" ht="15.75" customHeight="1">
      <c r="A1139" s="32"/>
      <c r="B1139" s="103"/>
      <c r="C1139" s="439"/>
      <c r="D1139" s="103"/>
      <c r="E1139" s="103"/>
      <c r="F1139" s="440"/>
      <c r="G1139" s="57"/>
      <c r="H1139" s="57"/>
      <c r="I1139" s="3"/>
      <c r="J1139" s="57"/>
      <c r="K1139" s="105"/>
      <c r="L1139" s="5"/>
      <c r="M1139" s="5"/>
      <c r="N1139" s="32"/>
      <c r="O1139" s="32"/>
    </row>
    <row r="1140" ht="15.75" customHeight="1">
      <c r="A1140" s="32"/>
      <c r="B1140" s="103"/>
      <c r="C1140" s="439"/>
      <c r="D1140" s="103"/>
      <c r="E1140" s="103"/>
      <c r="F1140" s="440"/>
      <c r="G1140" s="57"/>
      <c r="H1140" s="57"/>
      <c r="I1140" s="3"/>
      <c r="J1140" s="57"/>
      <c r="K1140" s="105"/>
      <c r="L1140" s="5"/>
      <c r="M1140" s="5"/>
      <c r="N1140" s="32"/>
      <c r="O1140" s="32"/>
    </row>
    <row r="1141" ht="15.75" customHeight="1">
      <c r="A1141" s="32"/>
      <c r="B1141" s="103"/>
      <c r="C1141" s="439"/>
      <c r="D1141" s="103"/>
      <c r="E1141" s="103"/>
      <c r="F1141" s="440"/>
      <c r="G1141" s="57"/>
      <c r="H1141" s="57"/>
      <c r="I1141" s="3"/>
      <c r="J1141" s="57"/>
      <c r="K1141" s="105"/>
      <c r="L1141" s="5"/>
      <c r="M1141" s="5"/>
      <c r="N1141" s="32"/>
      <c r="O1141" s="32"/>
    </row>
    <row r="1142" ht="15.75" customHeight="1">
      <c r="A1142" s="32"/>
      <c r="B1142" s="103"/>
      <c r="C1142" s="439"/>
      <c r="D1142" s="103"/>
      <c r="E1142" s="103"/>
      <c r="F1142" s="440"/>
      <c r="G1142" s="57"/>
      <c r="H1142" s="57"/>
      <c r="I1142" s="3"/>
      <c r="J1142" s="57"/>
      <c r="K1142" s="105"/>
      <c r="L1142" s="5"/>
      <c r="M1142" s="5"/>
      <c r="N1142" s="32"/>
      <c r="O1142" s="32"/>
    </row>
    <row r="1143" ht="15.75" customHeight="1">
      <c r="A1143" s="32"/>
      <c r="B1143" s="103"/>
      <c r="C1143" s="439"/>
      <c r="D1143" s="103"/>
      <c r="E1143" s="103"/>
      <c r="F1143" s="440"/>
      <c r="G1143" s="57"/>
      <c r="H1143" s="57"/>
      <c r="I1143" s="3"/>
      <c r="J1143" s="57"/>
      <c r="K1143" s="105"/>
      <c r="L1143" s="5"/>
      <c r="M1143" s="5"/>
      <c r="N1143" s="32"/>
      <c r="O1143" s="32"/>
    </row>
    <row r="1144" ht="15.75" customHeight="1">
      <c r="A1144" s="32"/>
      <c r="B1144" s="103"/>
      <c r="C1144" s="439"/>
      <c r="D1144" s="103"/>
      <c r="E1144" s="103"/>
      <c r="F1144" s="440"/>
      <c r="G1144" s="57"/>
      <c r="H1144" s="57"/>
      <c r="I1144" s="3"/>
      <c r="J1144" s="57"/>
      <c r="K1144" s="105"/>
      <c r="L1144" s="5"/>
      <c r="M1144" s="5"/>
      <c r="N1144" s="32"/>
      <c r="O1144" s="32"/>
    </row>
    <row r="1145" ht="15.75" customHeight="1">
      <c r="A1145" s="32"/>
      <c r="B1145" s="103"/>
      <c r="C1145" s="439"/>
      <c r="D1145" s="103"/>
      <c r="E1145" s="103"/>
      <c r="F1145" s="440"/>
      <c r="G1145" s="57"/>
      <c r="H1145" s="57"/>
      <c r="I1145" s="3"/>
      <c r="J1145" s="57"/>
      <c r="K1145" s="105"/>
      <c r="L1145" s="5"/>
      <c r="M1145" s="5"/>
      <c r="N1145" s="32"/>
      <c r="O1145" s="32"/>
    </row>
    <row r="1146" ht="15.75" customHeight="1">
      <c r="A1146" s="32"/>
      <c r="B1146" s="103"/>
      <c r="C1146" s="439"/>
      <c r="D1146" s="103"/>
      <c r="E1146" s="103"/>
      <c r="F1146" s="440"/>
      <c r="G1146" s="57"/>
      <c r="H1146" s="57"/>
      <c r="I1146" s="3"/>
      <c r="J1146" s="57"/>
      <c r="K1146" s="105"/>
      <c r="L1146" s="5"/>
      <c r="M1146" s="5"/>
      <c r="N1146" s="32"/>
      <c r="O1146" s="32"/>
    </row>
    <row r="1147" ht="15.75" customHeight="1">
      <c r="A1147" s="32"/>
      <c r="B1147" s="103"/>
      <c r="C1147" s="439"/>
      <c r="D1147" s="103"/>
      <c r="E1147" s="103"/>
      <c r="F1147" s="440"/>
      <c r="G1147" s="57"/>
      <c r="H1147" s="57"/>
      <c r="I1147" s="3"/>
      <c r="J1147" s="57"/>
      <c r="K1147" s="105"/>
      <c r="L1147" s="5"/>
      <c r="M1147" s="5"/>
      <c r="N1147" s="32"/>
      <c r="O1147" s="32"/>
    </row>
    <row r="1148" ht="15.75" customHeight="1">
      <c r="A1148" s="32"/>
      <c r="B1148" s="103"/>
      <c r="C1148" s="439"/>
      <c r="D1148" s="103"/>
      <c r="E1148" s="103"/>
      <c r="F1148" s="440"/>
      <c r="G1148" s="57"/>
      <c r="H1148" s="57"/>
      <c r="I1148" s="3"/>
      <c r="J1148" s="57"/>
      <c r="K1148" s="105"/>
      <c r="L1148" s="5"/>
      <c r="M1148" s="5"/>
      <c r="N1148" s="32"/>
      <c r="O1148" s="32"/>
    </row>
    <row r="1149" ht="15.75" customHeight="1">
      <c r="A1149" s="32"/>
      <c r="B1149" s="103"/>
      <c r="C1149" s="439"/>
      <c r="D1149" s="103"/>
      <c r="E1149" s="103"/>
      <c r="F1149" s="440"/>
      <c r="G1149" s="57"/>
      <c r="H1149" s="57"/>
      <c r="I1149" s="3"/>
      <c r="J1149" s="57"/>
      <c r="K1149" s="105"/>
      <c r="L1149" s="5"/>
      <c r="M1149" s="5"/>
      <c r="N1149" s="32"/>
      <c r="O1149" s="32"/>
    </row>
    <row r="1150" ht="15.75" customHeight="1">
      <c r="A1150" s="32"/>
      <c r="B1150" s="103"/>
      <c r="C1150" s="439"/>
      <c r="D1150" s="103"/>
      <c r="E1150" s="103"/>
      <c r="F1150" s="440"/>
      <c r="G1150" s="57"/>
      <c r="H1150" s="57"/>
      <c r="I1150" s="3"/>
      <c r="J1150" s="57"/>
      <c r="K1150" s="105"/>
      <c r="L1150" s="5"/>
      <c r="M1150" s="5"/>
      <c r="N1150" s="32"/>
      <c r="O1150" s="32"/>
    </row>
    <row r="1151" ht="15.75" customHeight="1">
      <c r="A1151" s="32"/>
      <c r="B1151" s="103"/>
      <c r="C1151" s="439"/>
      <c r="D1151" s="103"/>
      <c r="E1151" s="103"/>
      <c r="F1151" s="440"/>
      <c r="G1151" s="57"/>
      <c r="H1151" s="57"/>
      <c r="I1151" s="3"/>
      <c r="J1151" s="57"/>
      <c r="K1151" s="105"/>
      <c r="L1151" s="5"/>
      <c r="M1151" s="5"/>
      <c r="N1151" s="32"/>
      <c r="O1151" s="32"/>
    </row>
    <row r="1152" ht="15.75" customHeight="1">
      <c r="A1152" s="32"/>
      <c r="B1152" s="103"/>
      <c r="C1152" s="439"/>
      <c r="D1152" s="103"/>
      <c r="E1152" s="103"/>
      <c r="F1152" s="440"/>
      <c r="G1152" s="57"/>
      <c r="H1152" s="57"/>
      <c r="I1152" s="3"/>
      <c r="J1152" s="57"/>
      <c r="K1152" s="105"/>
      <c r="L1152" s="5"/>
      <c r="M1152" s="5"/>
      <c r="N1152" s="32"/>
      <c r="O1152" s="32"/>
    </row>
    <row r="1153" ht="15.75" customHeight="1">
      <c r="A1153" s="32"/>
      <c r="B1153" s="103"/>
      <c r="C1153" s="439"/>
      <c r="D1153" s="103"/>
      <c r="E1153" s="103"/>
      <c r="F1153" s="440"/>
      <c r="G1153" s="57"/>
      <c r="H1153" s="57"/>
      <c r="I1153" s="3"/>
      <c r="J1153" s="57"/>
      <c r="K1153" s="105"/>
      <c r="L1153" s="5"/>
      <c r="M1153" s="5"/>
      <c r="N1153" s="32"/>
      <c r="O1153" s="32"/>
    </row>
    <row r="1154" ht="15.75" customHeight="1">
      <c r="A1154" s="32"/>
      <c r="B1154" s="103"/>
      <c r="C1154" s="439"/>
      <c r="D1154" s="103"/>
      <c r="E1154" s="103"/>
      <c r="F1154" s="440"/>
      <c r="G1154" s="57"/>
      <c r="H1154" s="57"/>
      <c r="I1154" s="3"/>
      <c r="J1154" s="57"/>
      <c r="K1154" s="105"/>
      <c r="L1154" s="5"/>
      <c r="M1154" s="5"/>
      <c r="N1154" s="32"/>
      <c r="O1154" s="32"/>
    </row>
    <row r="1155" ht="15.75" customHeight="1">
      <c r="A1155" s="32"/>
      <c r="B1155" s="103"/>
      <c r="C1155" s="439"/>
      <c r="D1155" s="103"/>
      <c r="E1155" s="103"/>
      <c r="F1155" s="440"/>
      <c r="G1155" s="57"/>
      <c r="H1155" s="57"/>
      <c r="I1155" s="3"/>
      <c r="J1155" s="57"/>
      <c r="K1155" s="105"/>
      <c r="L1155" s="5"/>
      <c r="M1155" s="5"/>
      <c r="N1155" s="32"/>
      <c r="O1155" s="32"/>
    </row>
    <row r="1156" ht="15.75" customHeight="1">
      <c r="A1156" s="32"/>
      <c r="B1156" s="103"/>
      <c r="C1156" s="439"/>
      <c r="D1156" s="103"/>
      <c r="E1156" s="103"/>
      <c r="F1156" s="440"/>
      <c r="G1156" s="57"/>
      <c r="H1156" s="57"/>
      <c r="I1156" s="3"/>
      <c r="J1156" s="57"/>
      <c r="K1156" s="105"/>
      <c r="L1156" s="5"/>
      <c r="M1156" s="5"/>
      <c r="N1156" s="32"/>
      <c r="O1156" s="32"/>
    </row>
    <row r="1157" ht="15.75" customHeight="1">
      <c r="A1157" s="32"/>
      <c r="B1157" s="103"/>
      <c r="C1157" s="439"/>
      <c r="D1157" s="103"/>
      <c r="E1157" s="103"/>
      <c r="F1157" s="440"/>
      <c r="G1157" s="57"/>
      <c r="H1157" s="57"/>
      <c r="I1157" s="3"/>
      <c r="J1157" s="57"/>
      <c r="K1157" s="105"/>
      <c r="L1157" s="5"/>
      <c r="M1157" s="5"/>
      <c r="N1157" s="32"/>
      <c r="O1157" s="32"/>
    </row>
  </sheetData>
  <mergeCells count="1">
    <mergeCell ref="H6:I6"/>
  </mergeCells>
  <conditionalFormatting sqref="F7:F1157">
    <cfRule type="cellIs" dxfId="4" priority="1" operator="equal">
      <formula>"N/A"</formula>
    </cfRule>
  </conditionalFormatting>
  <conditionalFormatting sqref="F7:F1157">
    <cfRule type="cellIs" dxfId="5" priority="2" operator="equal">
      <formula>"Pass"</formula>
    </cfRule>
  </conditionalFormatting>
  <conditionalFormatting sqref="F7:F1157">
    <cfRule type="cellIs" dxfId="6" priority="3" operator="equal">
      <formula>"Fail"</formula>
    </cfRule>
  </conditionalFormatting>
  <dataValidations>
    <dataValidation type="list" allowBlank="1" sqref="E7:E246 E250:E409 E413:E572 E576:E716 E720:E1157">
      <formula1>Data!$D$5:$D1157</formula1>
    </dataValidation>
    <dataValidation type="list" allowBlank="1" sqref="F7:F1157">
      <formula1>Data!$E$5:$E1157</formula1>
    </dataValidation>
    <dataValidation type="list" allowBlank="1" sqref="C7:C246 C250:C337 B338:C338 C339:C409 C413:C500 B501:C501 C502:C572 C576:C716 C720:C1157">
      <formula1>Data!$B$5:$B1157</formula1>
    </dataValidation>
    <dataValidation type="list" allowBlank="1" sqref="B7:B246 B250:B337 B339:B409 B413:B500 B502:B572 B576:B716 B720:B1157">
      <formula1>'Master List TCs'!$C$7:$C$276</formula1>
    </dataValidation>
    <dataValidation type="list" allowBlank="1" sqref="D7:D246 D250:D409 D413:D572 D576:D716 D720:D1157">
      <formula1>Data!$C$5:$C1157</formula1>
    </dataValidation>
  </dataValidations>
  <hyperlinks>
    <hyperlink display="Tính cân đối" location="'Tính cân đối'!A1" ref="J951"/>
    <hyperlink display="Tính cân đối" location="'Tính cân đối'!A1" ref="J952"/>
    <hyperlink display="Tính cân đối" location="'Tính cân đối'!A1" ref="J954"/>
  </hyperlink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5.0"/>
  <cols>
    <col customWidth="1" min="1" max="1" width="2.29"/>
    <col customWidth="1" min="2" max="2" width="25.29"/>
    <col customWidth="1" min="3" max="3" width="21.29"/>
    <col customWidth="1" min="4" max="4" width="29.71"/>
    <col customWidth="1" min="5" max="5" width="28.43"/>
    <col customWidth="1" min="6" max="6" width="40.0"/>
    <col customWidth="1" min="7" max="7" width="11.43"/>
    <col customWidth="1" min="8" max="9" width="30.0"/>
    <col customWidth="1" min="10" max="13" width="13.43"/>
    <col customWidth="1" min="14" max="14" width="14.0"/>
  </cols>
  <sheetData>
    <row r="1" ht="15.75" customHeight="1">
      <c r="A1" s="32"/>
      <c r="B1" s="32"/>
      <c r="C1" s="50"/>
      <c r="D1" s="32"/>
      <c r="E1" s="32"/>
      <c r="F1" s="32"/>
      <c r="G1" s="32"/>
      <c r="H1" s="32"/>
      <c r="I1" s="32"/>
      <c r="J1" s="32"/>
      <c r="K1" s="32"/>
      <c r="L1" s="32"/>
      <c r="M1" s="32"/>
      <c r="N1" s="32"/>
    </row>
    <row r="2" ht="15.75" customHeight="1">
      <c r="A2" s="32"/>
      <c r="B2" s="9" t="s">
        <v>1001</v>
      </c>
      <c r="C2" s="441"/>
      <c r="D2" s="441"/>
      <c r="E2" s="441"/>
      <c r="F2" s="441"/>
      <c r="G2" s="441"/>
      <c r="H2" s="441"/>
      <c r="I2" s="441"/>
      <c r="J2" s="441"/>
      <c r="K2" s="441"/>
      <c r="L2" s="441"/>
      <c r="M2" s="441"/>
      <c r="N2" s="441"/>
    </row>
    <row r="3" ht="15.75" customHeight="1">
      <c r="A3" s="32"/>
      <c r="B3" s="95"/>
      <c r="C3" s="442"/>
      <c r="D3" s="442"/>
      <c r="E3" s="442"/>
      <c r="F3" s="442"/>
      <c r="G3" s="442"/>
      <c r="H3" s="442"/>
      <c r="I3" s="442"/>
      <c r="J3" s="442"/>
      <c r="K3" s="442"/>
      <c r="L3" s="442"/>
      <c r="M3" s="441"/>
      <c r="N3" s="441"/>
    </row>
    <row r="4" ht="15.75" customHeight="1">
      <c r="A4" s="32"/>
      <c r="B4" s="443"/>
      <c r="C4" s="444"/>
      <c r="D4" s="32"/>
      <c r="E4" s="32"/>
      <c r="F4" s="32"/>
      <c r="G4" s="32"/>
      <c r="H4" s="32"/>
      <c r="I4" s="32"/>
      <c r="J4" s="32"/>
      <c r="K4" s="32"/>
      <c r="L4" s="32"/>
      <c r="M4" s="32"/>
      <c r="N4" s="32"/>
    </row>
    <row r="5" ht="15.75" customHeight="1">
      <c r="A5" s="32"/>
      <c r="B5" s="32"/>
      <c r="C5" s="50"/>
      <c r="D5" s="32"/>
      <c r="E5" s="32"/>
      <c r="F5" s="32"/>
      <c r="G5" s="32"/>
      <c r="H5" s="32"/>
      <c r="I5" s="32"/>
      <c r="J5" s="32"/>
      <c r="K5" s="32"/>
      <c r="L5" s="32"/>
      <c r="M5" s="32"/>
      <c r="N5" s="32"/>
    </row>
    <row r="6" ht="15.75" customHeight="1">
      <c r="A6" s="32"/>
      <c r="B6" s="445" t="s">
        <v>1002</v>
      </c>
      <c r="C6" s="445" t="s">
        <v>1003</v>
      </c>
      <c r="D6" s="446" t="s">
        <v>1004</v>
      </c>
      <c r="E6" s="447"/>
      <c r="F6" s="447"/>
      <c r="G6" s="32"/>
      <c r="H6" s="32"/>
      <c r="I6" s="32"/>
      <c r="J6" s="32"/>
      <c r="K6" s="32"/>
      <c r="L6" s="32"/>
      <c r="M6" s="32"/>
      <c r="N6" s="32"/>
    </row>
    <row r="7" ht="15.75" customHeight="1">
      <c r="A7" s="32"/>
      <c r="B7" s="445" t="s">
        <v>1005</v>
      </c>
      <c r="C7" s="445" t="s">
        <v>1006</v>
      </c>
      <c r="D7" s="20"/>
      <c r="E7" s="448"/>
      <c r="F7" s="448"/>
      <c r="G7" s="32"/>
      <c r="H7" s="32"/>
      <c r="I7" s="32"/>
      <c r="J7" s="32"/>
      <c r="K7" s="32"/>
      <c r="L7" s="32"/>
      <c r="M7" s="32"/>
      <c r="N7" s="32"/>
    </row>
    <row r="8" ht="15.75" customHeight="1">
      <c r="A8" s="32"/>
      <c r="B8" s="449" t="s">
        <v>51</v>
      </c>
      <c r="C8" s="449" t="s">
        <v>1007</v>
      </c>
      <c r="D8" s="449" t="s">
        <v>1008</v>
      </c>
      <c r="E8" s="449" t="s">
        <v>1009</v>
      </c>
      <c r="F8" s="449" t="s">
        <v>1010</v>
      </c>
      <c r="G8" s="32"/>
      <c r="H8" s="32"/>
      <c r="I8" s="32"/>
      <c r="J8" s="32"/>
      <c r="K8" s="32"/>
      <c r="L8" s="32"/>
      <c r="M8" s="32"/>
      <c r="N8" s="32"/>
    </row>
    <row r="9" ht="84.0" customHeight="1">
      <c r="A9" s="50"/>
      <c r="B9" s="450">
        <v>1.0</v>
      </c>
      <c r="C9" s="451" t="s">
        <v>1011</v>
      </c>
      <c r="D9" s="452" t="s">
        <v>1012</v>
      </c>
      <c r="E9" s="452" t="s">
        <v>1013</v>
      </c>
      <c r="F9" s="452"/>
      <c r="G9" s="50"/>
      <c r="H9" s="50"/>
      <c r="I9" s="50"/>
      <c r="J9" s="50"/>
      <c r="K9" s="50"/>
      <c r="L9" s="50"/>
      <c r="M9" s="50"/>
      <c r="N9" s="50"/>
    </row>
    <row r="10" ht="84.0" customHeight="1">
      <c r="A10" s="50"/>
      <c r="B10" s="450">
        <v>2.0</v>
      </c>
      <c r="C10" s="453">
        <v>2.621140378873E12</v>
      </c>
      <c r="D10" s="454" t="s">
        <v>1012</v>
      </c>
      <c r="E10" s="454" t="s">
        <v>1014</v>
      </c>
      <c r="F10" s="454"/>
      <c r="G10" s="50"/>
      <c r="H10" s="50"/>
      <c r="I10" s="50"/>
      <c r="J10" s="50"/>
      <c r="K10" s="50"/>
      <c r="L10" s="50"/>
      <c r="M10" s="50"/>
      <c r="N10" s="50"/>
    </row>
    <row r="11" ht="84.0" customHeight="1">
      <c r="A11" s="50"/>
      <c r="B11" s="450">
        <v>3.0</v>
      </c>
      <c r="C11" s="453">
        <v>2.624440375573E12</v>
      </c>
      <c r="D11" s="454" t="s">
        <v>1012</v>
      </c>
      <c r="E11" s="455" t="s">
        <v>1015</v>
      </c>
      <c r="F11" s="455"/>
      <c r="G11" s="50"/>
      <c r="H11" s="50"/>
      <c r="I11" s="50"/>
      <c r="J11" s="50"/>
      <c r="K11" s="50"/>
      <c r="L11" s="50"/>
      <c r="M11" s="50"/>
      <c r="N11" s="50"/>
    </row>
    <row r="12" ht="15.75" customHeight="1">
      <c r="A12" s="32"/>
      <c r="B12" s="32"/>
      <c r="C12" s="50"/>
      <c r="D12" s="32"/>
      <c r="E12" s="32"/>
      <c r="F12" s="32"/>
      <c r="G12" s="32"/>
      <c r="H12" s="32"/>
      <c r="I12" s="32"/>
      <c r="J12" s="32"/>
      <c r="K12" s="32"/>
      <c r="L12" s="32"/>
      <c r="M12" s="32"/>
      <c r="N12" s="32"/>
    </row>
    <row r="13" ht="15.75" customHeight="1">
      <c r="A13" s="32"/>
      <c r="B13" s="445" t="s">
        <v>1002</v>
      </c>
      <c r="C13" s="445" t="s">
        <v>1003</v>
      </c>
      <c r="D13" s="446" t="s">
        <v>1016</v>
      </c>
      <c r="E13" s="447"/>
      <c r="F13" s="447"/>
      <c r="G13" s="447"/>
      <c r="H13" s="447"/>
      <c r="I13" s="447"/>
      <c r="J13" s="447"/>
      <c r="K13" s="8"/>
      <c r="L13" s="32"/>
      <c r="M13" s="32"/>
      <c r="N13" s="32"/>
    </row>
    <row r="14" ht="15.75" customHeight="1">
      <c r="A14" s="32"/>
      <c r="B14" s="445" t="s">
        <v>1017</v>
      </c>
      <c r="C14" s="445" t="s">
        <v>1018</v>
      </c>
      <c r="D14" s="20"/>
      <c r="E14" s="448"/>
      <c r="F14" s="448"/>
      <c r="G14" s="448"/>
      <c r="H14" s="448"/>
      <c r="I14" s="448"/>
      <c r="J14" s="448"/>
      <c r="K14" s="21"/>
      <c r="L14" s="32"/>
      <c r="M14" s="32"/>
      <c r="N14" s="32"/>
    </row>
    <row r="15" ht="15.75" customHeight="1">
      <c r="A15" s="32"/>
      <c r="B15" s="449" t="s">
        <v>51</v>
      </c>
      <c r="C15" s="449" t="s">
        <v>1019</v>
      </c>
      <c r="D15" s="449" t="s">
        <v>1020</v>
      </c>
      <c r="E15" s="449" t="s">
        <v>1021</v>
      </c>
      <c r="F15" s="456" t="s">
        <v>1022</v>
      </c>
      <c r="G15" s="449" t="s">
        <v>1023</v>
      </c>
      <c r="H15" s="449"/>
      <c r="I15" s="449" t="s">
        <v>1024</v>
      </c>
      <c r="J15" s="449" t="s">
        <v>1025</v>
      </c>
      <c r="K15" s="449" t="s">
        <v>57</v>
      </c>
      <c r="L15" s="32"/>
      <c r="M15" s="32"/>
      <c r="N15" s="32"/>
    </row>
    <row r="16" ht="15.75" customHeight="1">
      <c r="A16" s="32"/>
      <c r="B16" s="450">
        <v>1.0</v>
      </c>
      <c r="C16" s="395"/>
      <c r="D16" s="395"/>
      <c r="E16" s="395"/>
      <c r="F16" s="73"/>
      <c r="G16" s="457"/>
      <c r="H16" s="458"/>
      <c r="I16" s="458" t="s">
        <v>1026</v>
      </c>
      <c r="J16" s="458"/>
      <c r="K16" s="459"/>
      <c r="L16" s="32"/>
      <c r="M16" s="32"/>
      <c r="N16" s="32"/>
    </row>
    <row r="17" ht="15.75" customHeight="1">
      <c r="A17" s="32"/>
      <c r="B17" s="450">
        <v>2.0</v>
      </c>
      <c r="C17" s="395"/>
      <c r="D17" s="450"/>
      <c r="E17" s="450"/>
      <c r="F17" s="72"/>
      <c r="G17" s="457"/>
      <c r="H17" s="458"/>
      <c r="I17" s="458" t="s">
        <v>1027</v>
      </c>
      <c r="J17" s="458"/>
      <c r="K17" s="459"/>
      <c r="L17" s="32"/>
      <c r="M17" s="32"/>
      <c r="N17" s="32"/>
    </row>
    <row r="18" ht="15.75" customHeight="1">
      <c r="A18" s="32"/>
      <c r="B18" s="450">
        <v>3.0</v>
      </c>
      <c r="C18" s="395"/>
      <c r="D18" s="395"/>
      <c r="E18" s="395"/>
      <c r="F18" s="73"/>
      <c r="G18" s="457"/>
      <c r="H18" s="458"/>
      <c r="I18" s="458" t="s">
        <v>1028</v>
      </c>
      <c r="J18" s="458"/>
      <c r="K18" s="459"/>
      <c r="L18" s="32"/>
      <c r="M18" s="32"/>
      <c r="N18" s="32"/>
    </row>
    <row r="19" ht="15.75" customHeight="1">
      <c r="A19" s="32"/>
      <c r="B19" s="450">
        <v>4.0</v>
      </c>
      <c r="C19" s="395"/>
      <c r="D19" s="450"/>
      <c r="E19" s="450"/>
      <c r="F19" s="72"/>
      <c r="G19" s="457"/>
      <c r="H19" s="458"/>
      <c r="I19" s="458" t="s">
        <v>1029</v>
      </c>
      <c r="J19" s="458"/>
      <c r="K19" s="459"/>
      <c r="L19" s="32"/>
      <c r="M19" s="32"/>
      <c r="N19" s="32"/>
    </row>
    <row r="20" ht="15.75" customHeight="1">
      <c r="A20" s="32"/>
      <c r="B20" s="32"/>
      <c r="C20" s="50"/>
      <c r="D20" s="32"/>
      <c r="E20" s="32"/>
      <c r="F20" s="32"/>
      <c r="G20" s="32"/>
      <c r="H20" s="32"/>
      <c r="I20" s="32"/>
      <c r="J20" s="32"/>
      <c r="K20" s="32"/>
      <c r="L20" s="32"/>
      <c r="M20" s="32"/>
      <c r="N20" s="32"/>
    </row>
    <row r="21" ht="15.75" customHeight="1">
      <c r="A21" s="32"/>
      <c r="B21" s="445" t="s">
        <v>1002</v>
      </c>
      <c r="C21" s="445" t="s">
        <v>1003</v>
      </c>
      <c r="D21" s="446" t="s">
        <v>1016</v>
      </c>
      <c r="E21" s="447"/>
      <c r="F21" s="447"/>
      <c r="G21" s="447"/>
      <c r="H21" s="447"/>
      <c r="I21" s="447"/>
      <c r="J21" s="447"/>
      <c r="K21" s="8"/>
      <c r="L21" s="32"/>
      <c r="M21" s="32"/>
      <c r="N21" s="32"/>
    </row>
    <row r="22" ht="15.75" customHeight="1">
      <c r="A22" s="32"/>
      <c r="B22" s="445" t="s">
        <v>1030</v>
      </c>
      <c r="C22" s="445" t="s">
        <v>1031</v>
      </c>
      <c r="D22" s="20"/>
      <c r="E22" s="448"/>
      <c r="F22" s="448"/>
      <c r="G22" s="448"/>
      <c r="H22" s="448"/>
      <c r="I22" s="448"/>
      <c r="J22" s="448"/>
      <c r="K22" s="21"/>
      <c r="L22" s="32"/>
      <c r="M22" s="32"/>
      <c r="N22" s="32"/>
    </row>
    <row r="23" ht="15.75" customHeight="1">
      <c r="A23" s="32"/>
      <c r="B23" s="449" t="s">
        <v>51</v>
      </c>
      <c r="C23" s="449" t="s">
        <v>1019</v>
      </c>
      <c r="D23" s="449" t="s">
        <v>1020</v>
      </c>
      <c r="E23" s="449" t="s">
        <v>1021</v>
      </c>
      <c r="F23" s="456" t="s">
        <v>1022</v>
      </c>
      <c r="G23" s="449" t="s">
        <v>1023</v>
      </c>
      <c r="H23" s="449" t="s">
        <v>1032</v>
      </c>
      <c r="I23" s="449" t="s">
        <v>1024</v>
      </c>
      <c r="J23" s="449" t="s">
        <v>1025</v>
      </c>
      <c r="K23" s="449" t="s">
        <v>57</v>
      </c>
      <c r="L23" s="32"/>
      <c r="M23" s="32"/>
      <c r="N23" s="32"/>
    </row>
    <row r="24" ht="15.75" customHeight="1">
      <c r="A24" s="32"/>
      <c r="B24" s="450">
        <v>1.0</v>
      </c>
      <c r="C24" s="395">
        <v>3332221.0</v>
      </c>
      <c r="D24" s="395"/>
      <c r="E24" s="395">
        <v>8.936061122141E12</v>
      </c>
      <c r="F24" s="73" t="s">
        <v>1033</v>
      </c>
      <c r="G24" s="457" t="str">
        <f t="shared" ref="G24:G29" si="1">IF(LEFT(D24,2)="29","KG","EA")</f>
        <v>EA</v>
      </c>
      <c r="H24" s="458"/>
      <c r="I24" s="458" t="s">
        <v>1026</v>
      </c>
      <c r="J24" s="458">
        <v>90000.0</v>
      </c>
      <c r="K24" s="459"/>
      <c r="L24" s="32"/>
      <c r="M24" s="32"/>
      <c r="N24" s="32"/>
    </row>
    <row r="25" ht="15.75" customHeight="1">
      <c r="A25" s="32"/>
      <c r="B25" s="450">
        <v>2.0</v>
      </c>
      <c r="C25" s="395">
        <v>3331112.0</v>
      </c>
      <c r="D25" s="450"/>
      <c r="E25" s="450">
        <v>8.935092198262E12</v>
      </c>
      <c r="F25" s="72" t="s">
        <v>1034</v>
      </c>
      <c r="G25" s="457" t="str">
        <f t="shared" si="1"/>
        <v>EA</v>
      </c>
      <c r="H25" s="458"/>
      <c r="I25" s="458" t="s">
        <v>1026</v>
      </c>
      <c r="J25" s="458">
        <v>44000.0</v>
      </c>
      <c r="K25" s="459"/>
      <c r="L25" s="32"/>
      <c r="M25" s="32"/>
      <c r="N25" s="32"/>
    </row>
    <row r="26" ht="15.75" customHeight="1">
      <c r="A26" s="32"/>
      <c r="B26" s="450">
        <v>3.0</v>
      </c>
      <c r="C26" s="395">
        <v>3329964.0</v>
      </c>
      <c r="D26" s="395">
        <v>2910078.0</v>
      </c>
      <c r="E26" s="395" t="s">
        <v>1035</v>
      </c>
      <c r="F26" s="73" t="s">
        <v>1036</v>
      </c>
      <c r="G26" s="457" t="str">
        <f t="shared" si="1"/>
        <v>KG</v>
      </c>
      <c r="H26" s="458"/>
      <c r="I26" s="458" t="s">
        <v>1027</v>
      </c>
      <c r="J26" s="458">
        <v>62000.0</v>
      </c>
      <c r="K26" s="459"/>
      <c r="L26" s="32"/>
      <c r="M26" s="32"/>
      <c r="N26" s="32"/>
    </row>
    <row r="27" ht="15.75" customHeight="1">
      <c r="A27" s="32"/>
      <c r="B27" s="450">
        <v>4.0</v>
      </c>
      <c r="C27" s="395">
        <v>3426377.0</v>
      </c>
      <c r="D27" s="450">
        <v>2910084.0</v>
      </c>
      <c r="E27" s="450" t="s">
        <v>1037</v>
      </c>
      <c r="F27" s="72" t="s">
        <v>1038</v>
      </c>
      <c r="G27" s="457" t="str">
        <f t="shared" si="1"/>
        <v>KG</v>
      </c>
      <c r="H27" s="458"/>
      <c r="I27" s="458" t="s">
        <v>1027</v>
      </c>
      <c r="J27" s="458">
        <v>42500.0</v>
      </c>
      <c r="K27" s="459"/>
      <c r="L27" s="32"/>
      <c r="M27" s="32"/>
      <c r="N27" s="32"/>
    </row>
    <row r="28" ht="15.75" customHeight="1">
      <c r="A28" s="32"/>
      <c r="B28" s="450">
        <v>5.0</v>
      </c>
      <c r="C28" s="460" t="s">
        <v>1039</v>
      </c>
      <c r="D28" s="461">
        <v>2958812.0</v>
      </c>
      <c r="E28" s="450">
        <v>2.95881201E12</v>
      </c>
      <c r="F28" s="462" t="s">
        <v>1040</v>
      </c>
      <c r="G28" s="457" t="str">
        <f t="shared" si="1"/>
        <v>KG</v>
      </c>
      <c r="H28" s="458"/>
      <c r="I28" s="458" t="s">
        <v>1028</v>
      </c>
      <c r="J28" s="457" t="s">
        <v>727</v>
      </c>
      <c r="K28" s="459"/>
      <c r="L28" s="32"/>
      <c r="M28" s="32"/>
      <c r="N28" s="32"/>
    </row>
    <row r="29" ht="15.75" customHeight="1">
      <c r="A29" s="32"/>
      <c r="B29" s="450">
        <v>6.0</v>
      </c>
      <c r="C29" s="463" t="s">
        <v>1041</v>
      </c>
      <c r="D29" s="464">
        <v>2958818.0</v>
      </c>
      <c r="E29" s="450">
        <v>2.95881802E12</v>
      </c>
      <c r="F29" s="465" t="s">
        <v>1042</v>
      </c>
      <c r="G29" s="457" t="str">
        <f t="shared" si="1"/>
        <v>KG</v>
      </c>
      <c r="H29" s="458"/>
      <c r="I29" s="458" t="s">
        <v>1028</v>
      </c>
      <c r="J29" s="457" t="s">
        <v>727</v>
      </c>
      <c r="K29" s="459"/>
      <c r="L29" s="32"/>
      <c r="M29" s="32"/>
      <c r="N29" s="32"/>
    </row>
    <row r="30" ht="15.75" customHeight="1">
      <c r="A30" s="32"/>
      <c r="B30" s="450">
        <v>7.0</v>
      </c>
      <c r="C30" s="460" t="s">
        <v>1043</v>
      </c>
      <c r="D30" s="450"/>
      <c r="E30" s="461">
        <v>2.000131838952E12</v>
      </c>
      <c r="F30" s="462" t="s">
        <v>1044</v>
      </c>
      <c r="G30" s="458"/>
      <c r="H30" s="458"/>
      <c r="I30" s="458" t="s">
        <v>1029</v>
      </c>
      <c r="J30" s="457" t="s">
        <v>727</v>
      </c>
      <c r="K30" s="459"/>
      <c r="L30" s="32"/>
      <c r="M30" s="32"/>
      <c r="N30" s="32"/>
    </row>
    <row r="31" ht="15.75" customHeight="1">
      <c r="A31" s="32"/>
      <c r="B31" s="450">
        <v>8.0</v>
      </c>
      <c r="C31" s="463" t="s">
        <v>1045</v>
      </c>
      <c r="D31" s="450"/>
      <c r="E31" s="464">
        <v>2.000131838969E12</v>
      </c>
      <c r="F31" s="465" t="s">
        <v>1046</v>
      </c>
      <c r="G31" s="458"/>
      <c r="H31" s="458"/>
      <c r="I31" s="458" t="s">
        <v>1029</v>
      </c>
      <c r="J31" s="457" t="s">
        <v>727</v>
      </c>
      <c r="K31" s="459"/>
      <c r="L31" s="32"/>
      <c r="M31" s="32"/>
      <c r="N31" s="32"/>
    </row>
    <row r="32" ht="15.75" customHeight="1">
      <c r="A32" s="32"/>
      <c r="B32" s="32"/>
      <c r="C32" s="50"/>
      <c r="D32" s="32"/>
      <c r="E32" s="32"/>
      <c r="F32" s="32"/>
      <c r="G32" s="32"/>
      <c r="H32" s="32"/>
      <c r="I32" s="32"/>
      <c r="J32" s="32"/>
      <c r="K32" s="32"/>
      <c r="L32" s="32"/>
      <c r="M32" s="32"/>
      <c r="N32" s="32"/>
    </row>
    <row r="33" ht="15.75" customHeight="1">
      <c r="A33" s="32"/>
      <c r="B33" s="445" t="s">
        <v>1002</v>
      </c>
      <c r="C33" s="445" t="s">
        <v>1003</v>
      </c>
      <c r="D33" s="446" t="s">
        <v>1047</v>
      </c>
      <c r="E33" s="447"/>
      <c r="F33" s="447"/>
      <c r="G33" s="447"/>
      <c r="H33" s="447"/>
      <c r="I33" s="447"/>
      <c r="J33" s="447"/>
      <c r="K33" s="447"/>
      <c r="L33" s="8"/>
      <c r="M33" s="32"/>
      <c r="N33" s="32"/>
    </row>
    <row r="34" ht="15.75" customHeight="1">
      <c r="A34" s="32"/>
      <c r="B34" s="445" t="s">
        <v>1048</v>
      </c>
      <c r="C34" s="445" t="s">
        <v>1049</v>
      </c>
      <c r="D34" s="20"/>
      <c r="E34" s="448"/>
      <c r="F34" s="448"/>
      <c r="G34" s="448"/>
      <c r="H34" s="448"/>
      <c r="I34" s="448"/>
      <c r="J34" s="448"/>
      <c r="K34" s="448"/>
      <c r="L34" s="21"/>
      <c r="M34" s="32"/>
      <c r="N34" s="32"/>
    </row>
    <row r="35" ht="15.75" customHeight="1">
      <c r="A35" s="32"/>
      <c r="B35" s="449" t="s">
        <v>51</v>
      </c>
      <c r="C35" s="449" t="s">
        <v>1019</v>
      </c>
      <c r="D35" s="449" t="s">
        <v>1020</v>
      </c>
      <c r="E35" s="449" t="s">
        <v>1021</v>
      </c>
      <c r="F35" s="456" t="s">
        <v>1022</v>
      </c>
      <c r="G35" s="449" t="s">
        <v>1023</v>
      </c>
      <c r="H35" s="449"/>
      <c r="I35" s="449" t="s">
        <v>1024</v>
      </c>
      <c r="J35" s="449" t="s">
        <v>1025</v>
      </c>
      <c r="K35" s="449" t="s">
        <v>1050</v>
      </c>
      <c r="L35" s="449" t="s">
        <v>57</v>
      </c>
      <c r="M35" s="32"/>
      <c r="N35" s="32"/>
    </row>
    <row r="36" ht="15.75" customHeight="1">
      <c r="A36" s="32"/>
      <c r="B36" s="450">
        <v>1.0</v>
      </c>
      <c r="C36" s="466">
        <v>3080335.0</v>
      </c>
      <c r="D36" s="467"/>
      <c r="E36" s="467">
        <v>8.9348391143E12</v>
      </c>
      <c r="F36" s="468" t="s">
        <v>1051</v>
      </c>
      <c r="G36" s="457" t="str">
        <f t="shared" ref="G36:G41" si="2">IF(LEFT(D36,2)="29","KG","EA")</f>
        <v>EA</v>
      </c>
      <c r="H36" s="458"/>
      <c r="I36" s="458" t="s">
        <v>1052</v>
      </c>
      <c r="J36" s="469">
        <v>26000.0</v>
      </c>
      <c r="K36" s="458">
        <v>17500.0</v>
      </c>
      <c r="L36" s="459"/>
      <c r="M36" s="32"/>
      <c r="N36" s="32"/>
    </row>
    <row r="37" ht="15.75" customHeight="1">
      <c r="A37" s="32"/>
      <c r="B37" s="450">
        <v>2.0</v>
      </c>
      <c r="C37" s="466">
        <v>3087423.0</v>
      </c>
      <c r="D37" s="467"/>
      <c r="E37" s="467">
        <v>8.934839107384E12</v>
      </c>
      <c r="F37" s="468" t="s">
        <v>1053</v>
      </c>
      <c r="G37" s="457" t="str">
        <f t="shared" si="2"/>
        <v>EA</v>
      </c>
      <c r="H37" s="458"/>
      <c r="I37" s="458" t="s">
        <v>1052</v>
      </c>
      <c r="J37" s="469">
        <v>26300.0</v>
      </c>
      <c r="K37" s="458">
        <v>25200.0</v>
      </c>
      <c r="L37" s="459"/>
      <c r="M37" s="32"/>
      <c r="N37" s="32"/>
    </row>
    <row r="38" ht="15.75" customHeight="1">
      <c r="A38" s="32"/>
      <c r="B38" s="450">
        <v>3.0</v>
      </c>
      <c r="C38" s="466">
        <v>3101257.0</v>
      </c>
      <c r="D38" s="467"/>
      <c r="E38" s="467">
        <v>8.934868018231E12</v>
      </c>
      <c r="F38" s="468" t="s">
        <v>1054</v>
      </c>
      <c r="G38" s="457" t="str">
        <f t="shared" si="2"/>
        <v>EA</v>
      </c>
      <c r="H38" s="458"/>
      <c r="I38" s="458" t="s">
        <v>1052</v>
      </c>
      <c r="J38" s="469">
        <v>48000.0</v>
      </c>
      <c r="K38" s="458">
        <v>39000.0</v>
      </c>
      <c r="L38" s="459"/>
      <c r="M38" s="32"/>
      <c r="N38" s="32"/>
    </row>
    <row r="39" ht="15.75" customHeight="1">
      <c r="A39" s="32"/>
      <c r="B39" s="450">
        <v>4.0</v>
      </c>
      <c r="C39" s="466">
        <v>3107889.0</v>
      </c>
      <c r="D39" s="467"/>
      <c r="E39" s="467">
        <v>8.934868063453E12</v>
      </c>
      <c r="F39" s="468" t="s">
        <v>1055</v>
      </c>
      <c r="G39" s="457" t="str">
        <f t="shared" si="2"/>
        <v>EA</v>
      </c>
      <c r="H39" s="458"/>
      <c r="I39" s="458" t="s">
        <v>1052</v>
      </c>
      <c r="J39" s="469">
        <v>92000.0</v>
      </c>
      <c r="K39" s="458">
        <v>70000.0</v>
      </c>
      <c r="L39" s="459"/>
      <c r="M39" s="32"/>
      <c r="N39" s="32"/>
    </row>
    <row r="40" ht="15.75" customHeight="1">
      <c r="A40" s="32"/>
      <c r="B40" s="450">
        <v>5.0</v>
      </c>
      <c r="C40" s="395">
        <v>3111570.0</v>
      </c>
      <c r="D40" s="450">
        <v>2955555.0</v>
      </c>
      <c r="E40" s="450">
        <v>2.955555012501E12</v>
      </c>
      <c r="F40" s="458" t="s">
        <v>1056</v>
      </c>
      <c r="G40" s="457" t="str">
        <f t="shared" si="2"/>
        <v>KG</v>
      </c>
      <c r="H40" s="458"/>
      <c r="I40" s="458" t="s">
        <v>1052</v>
      </c>
      <c r="J40" s="469">
        <v>275000.0</v>
      </c>
      <c r="K40" s="458">
        <v>80000.0</v>
      </c>
      <c r="L40" s="459"/>
      <c r="M40" s="32"/>
      <c r="N40" s="32"/>
    </row>
    <row r="41" ht="15.75" customHeight="1">
      <c r="A41" s="32"/>
      <c r="B41" s="450">
        <v>6.0</v>
      </c>
      <c r="C41" s="395">
        <v>3060440.0</v>
      </c>
      <c r="D41" s="450">
        <v>2955351.0</v>
      </c>
      <c r="E41" s="450">
        <v>2.955351015001E12</v>
      </c>
      <c r="F41" s="458" t="s">
        <v>1057</v>
      </c>
      <c r="G41" s="457" t="str">
        <f t="shared" si="2"/>
        <v>KG</v>
      </c>
      <c r="H41" s="458"/>
      <c r="I41" s="458" t="s">
        <v>1052</v>
      </c>
      <c r="J41" s="469">
        <v>60900.0</v>
      </c>
      <c r="K41" s="458">
        <v>37000.0</v>
      </c>
      <c r="L41" s="459"/>
      <c r="M41" s="32"/>
      <c r="N41" s="32"/>
    </row>
    <row r="42" ht="15.75" customHeight="1">
      <c r="A42" s="32"/>
      <c r="B42" s="32"/>
      <c r="C42" s="32"/>
      <c r="D42" s="32"/>
      <c r="E42" s="32"/>
      <c r="F42" s="32"/>
      <c r="G42" s="32"/>
      <c r="H42" s="32"/>
      <c r="I42" s="32"/>
      <c r="J42" s="32"/>
      <c r="K42" s="32"/>
      <c r="L42" s="32"/>
      <c r="M42" s="32"/>
      <c r="N42" s="32"/>
    </row>
    <row r="43" ht="15.75" customHeight="1">
      <c r="A43" s="32"/>
      <c r="B43" s="445" t="s">
        <v>1002</v>
      </c>
      <c r="C43" s="445" t="s">
        <v>1003</v>
      </c>
      <c r="D43" s="446" t="s">
        <v>1058</v>
      </c>
      <c r="E43" s="447"/>
      <c r="F43" s="447"/>
      <c r="G43" s="447"/>
      <c r="H43" s="447"/>
      <c r="I43" s="447"/>
      <c r="J43" s="447"/>
      <c r="K43" s="447"/>
      <c r="L43" s="447"/>
      <c r="M43" s="447"/>
      <c r="N43" s="8"/>
    </row>
    <row r="44" ht="15.75" customHeight="1">
      <c r="A44" s="32"/>
      <c r="B44" s="445" t="s">
        <v>1059</v>
      </c>
      <c r="C44" s="445" t="s">
        <v>1060</v>
      </c>
      <c r="D44" s="20"/>
      <c r="E44" s="448"/>
      <c r="F44" s="448"/>
      <c r="G44" s="448"/>
      <c r="H44" s="448"/>
      <c r="I44" s="448"/>
      <c r="J44" s="448"/>
      <c r="K44" s="448"/>
      <c r="L44" s="448"/>
      <c r="M44" s="448"/>
      <c r="N44" s="21"/>
    </row>
    <row r="45" ht="15.75" customHeight="1">
      <c r="A45" s="32"/>
      <c r="B45" s="449" t="s">
        <v>51</v>
      </c>
      <c r="C45" s="449" t="s">
        <v>1019</v>
      </c>
      <c r="D45" s="449" t="s">
        <v>1061</v>
      </c>
      <c r="E45" s="456" t="s">
        <v>1022</v>
      </c>
      <c r="F45" s="449" t="s">
        <v>1062</v>
      </c>
      <c r="G45" s="449" t="s">
        <v>1023</v>
      </c>
      <c r="H45" s="449"/>
      <c r="I45" s="449" t="s">
        <v>1063</v>
      </c>
      <c r="J45" s="449" t="s">
        <v>1064</v>
      </c>
      <c r="K45" s="449" t="s">
        <v>1050</v>
      </c>
      <c r="L45" s="449" t="s">
        <v>1065</v>
      </c>
      <c r="M45" s="449" t="s">
        <v>1066</v>
      </c>
      <c r="N45" s="449" t="s">
        <v>57</v>
      </c>
    </row>
    <row r="46" ht="15.75" customHeight="1">
      <c r="A46" s="32"/>
      <c r="B46" s="450">
        <v>1.0</v>
      </c>
      <c r="C46" s="470">
        <v>3005896.0</v>
      </c>
      <c r="D46" s="471">
        <v>8.934868082347E12</v>
      </c>
      <c r="E46" s="472" t="s">
        <v>1067</v>
      </c>
      <c r="F46" s="458" t="s">
        <v>1068</v>
      </c>
      <c r="G46" s="457" t="str">
        <f t="shared" ref="G46:G54" si="3">IF(LEFT(D46,2)="29","KG","EA")</f>
        <v>EA</v>
      </c>
      <c r="H46" s="72"/>
      <c r="I46" s="72" t="s">
        <v>1069</v>
      </c>
      <c r="J46" s="458">
        <v>132000.0</v>
      </c>
      <c r="K46" s="458">
        <v>100000.0</v>
      </c>
      <c r="L46" s="473">
        <v>43705.0</v>
      </c>
      <c r="M46" s="474">
        <v>46022.0</v>
      </c>
      <c r="N46" s="459"/>
    </row>
    <row r="47" ht="15.75" customHeight="1">
      <c r="A47" s="32"/>
      <c r="B47" s="450">
        <v>2.0</v>
      </c>
      <c r="C47" s="470">
        <v>3006288.0</v>
      </c>
      <c r="D47" s="471">
        <v>8.934839100803E12</v>
      </c>
      <c r="E47" s="472" t="s">
        <v>1070</v>
      </c>
      <c r="F47" s="458" t="s">
        <v>1068</v>
      </c>
      <c r="G47" s="457" t="str">
        <f t="shared" si="3"/>
        <v>EA</v>
      </c>
      <c r="H47" s="72"/>
      <c r="I47" s="72" t="s">
        <v>1071</v>
      </c>
      <c r="J47" s="458">
        <v>6000.0</v>
      </c>
      <c r="K47" s="458">
        <v>19000.0</v>
      </c>
      <c r="L47" s="473">
        <v>43705.0</v>
      </c>
      <c r="M47" s="474">
        <v>46022.0</v>
      </c>
      <c r="N47" s="459"/>
    </row>
    <row r="48" ht="15.75" customHeight="1">
      <c r="A48" s="32"/>
      <c r="B48" s="450">
        <v>3.0</v>
      </c>
      <c r="C48" s="470">
        <v>3006526.0</v>
      </c>
      <c r="D48" s="471">
        <v>8.934868500483E12</v>
      </c>
      <c r="E48" s="472" t="s">
        <v>1072</v>
      </c>
      <c r="F48" s="458" t="s">
        <v>1073</v>
      </c>
      <c r="G48" s="457" t="str">
        <f t="shared" si="3"/>
        <v>EA</v>
      </c>
      <c r="H48" s="72"/>
      <c r="I48" s="72" t="s">
        <v>1074</v>
      </c>
      <c r="J48" s="458">
        <v>16000.0</v>
      </c>
      <c r="K48" s="458">
        <v>100000.0</v>
      </c>
      <c r="L48" s="473">
        <v>43705.0</v>
      </c>
      <c r="M48" s="474">
        <v>46022.0</v>
      </c>
      <c r="N48" s="459"/>
    </row>
    <row r="49" ht="15.75" customHeight="1">
      <c r="A49" s="32"/>
      <c r="B49" s="450">
        <v>4.0</v>
      </c>
      <c r="C49" s="470">
        <v>3006651.0</v>
      </c>
      <c r="D49" s="471">
        <v>8.934868501541E12</v>
      </c>
      <c r="E49" s="472" t="s">
        <v>1075</v>
      </c>
      <c r="F49" s="458" t="s">
        <v>1073</v>
      </c>
      <c r="G49" s="457" t="str">
        <f t="shared" si="3"/>
        <v>EA</v>
      </c>
      <c r="H49" s="72"/>
      <c r="I49" s="72" t="s">
        <v>1069</v>
      </c>
      <c r="J49" s="458">
        <v>189000.0</v>
      </c>
      <c r="K49" s="458">
        <v>380000.0</v>
      </c>
      <c r="L49" s="473">
        <v>43705.0</v>
      </c>
      <c r="M49" s="474">
        <v>46022.0</v>
      </c>
      <c r="N49" s="459"/>
    </row>
    <row r="50" ht="15.75" customHeight="1">
      <c r="A50" s="32"/>
      <c r="B50" s="450">
        <v>5.0</v>
      </c>
      <c r="C50" s="470">
        <v>3006652.0</v>
      </c>
      <c r="D50" s="471">
        <v>8.934868501558E12</v>
      </c>
      <c r="E50" s="472" t="s">
        <v>1076</v>
      </c>
      <c r="F50" s="458" t="s">
        <v>1077</v>
      </c>
      <c r="G50" s="457" t="str">
        <f t="shared" si="3"/>
        <v>EA</v>
      </c>
      <c r="H50" s="72"/>
      <c r="I50" s="72" t="s">
        <v>1071</v>
      </c>
      <c r="J50" s="458">
        <v>189000.0</v>
      </c>
      <c r="K50" s="458">
        <v>450000.0</v>
      </c>
      <c r="L50" s="473">
        <v>43705.0</v>
      </c>
      <c r="M50" s="474">
        <v>46022.0</v>
      </c>
      <c r="N50" s="459"/>
    </row>
    <row r="51" ht="15.75" customHeight="1">
      <c r="A51" s="32"/>
      <c r="B51" s="450">
        <v>6.0</v>
      </c>
      <c r="C51" s="470">
        <v>3007168.0</v>
      </c>
      <c r="D51" s="471">
        <v>8.934868024323E12</v>
      </c>
      <c r="E51" s="472" t="s">
        <v>1078</v>
      </c>
      <c r="F51" s="458" t="s">
        <v>1079</v>
      </c>
      <c r="G51" s="457" t="str">
        <f t="shared" si="3"/>
        <v>EA</v>
      </c>
      <c r="H51" s="72"/>
      <c r="I51" s="72" t="s">
        <v>1080</v>
      </c>
      <c r="J51" s="72">
        <v>34500.0</v>
      </c>
      <c r="K51" s="458">
        <v>31500.0</v>
      </c>
      <c r="L51" s="473">
        <v>43705.0</v>
      </c>
      <c r="M51" s="474">
        <v>46022.0</v>
      </c>
      <c r="N51" s="72"/>
    </row>
    <row r="52" ht="15.75" customHeight="1">
      <c r="A52" s="32"/>
      <c r="B52" s="450">
        <v>7.0</v>
      </c>
      <c r="C52" s="470">
        <v>3060871.0</v>
      </c>
      <c r="D52" s="471">
        <v>8.934707001041E12</v>
      </c>
      <c r="E52" s="472" t="s">
        <v>1081</v>
      </c>
      <c r="F52" s="458" t="s">
        <v>1079</v>
      </c>
      <c r="G52" s="457" t="str">
        <f t="shared" si="3"/>
        <v>EA</v>
      </c>
      <c r="H52" s="72"/>
      <c r="I52" s="72" t="s">
        <v>1082</v>
      </c>
      <c r="J52" s="72">
        <v>72000.0</v>
      </c>
      <c r="K52" s="458">
        <v>71500.0</v>
      </c>
      <c r="L52" s="475">
        <v>43714.0</v>
      </c>
      <c r="M52" s="476">
        <v>46022.0</v>
      </c>
      <c r="N52" s="72"/>
    </row>
    <row r="53" ht="15.75" customHeight="1">
      <c r="A53" s="32"/>
      <c r="B53" s="450">
        <v>8.0</v>
      </c>
      <c r="C53" s="470">
        <v>3066630.0</v>
      </c>
      <c r="D53" s="471">
        <v>4.800888120106E12</v>
      </c>
      <c r="E53" s="472" t="s">
        <v>1083</v>
      </c>
      <c r="F53" s="458" t="s">
        <v>1084</v>
      </c>
      <c r="G53" s="457" t="str">
        <f t="shared" si="3"/>
        <v>EA</v>
      </c>
      <c r="H53" s="72"/>
      <c r="I53" s="72" t="s">
        <v>1085</v>
      </c>
      <c r="J53" s="72">
        <v>31200.0</v>
      </c>
      <c r="K53" s="458">
        <v>29500.0</v>
      </c>
      <c r="L53" s="473">
        <v>43705.0</v>
      </c>
      <c r="M53" s="474">
        <v>46022.0</v>
      </c>
      <c r="N53" s="72"/>
    </row>
    <row r="54" ht="15.75" customHeight="1">
      <c r="A54" s="32"/>
      <c r="B54" s="450">
        <v>9.0</v>
      </c>
      <c r="C54" s="470">
        <v>3075344.0</v>
      </c>
      <c r="D54" s="471">
        <v>8.934868087816E12</v>
      </c>
      <c r="E54" s="472" t="s">
        <v>1086</v>
      </c>
      <c r="F54" s="458" t="s">
        <v>1084</v>
      </c>
      <c r="G54" s="457" t="str">
        <f t="shared" si="3"/>
        <v>EA</v>
      </c>
      <c r="H54" s="72"/>
      <c r="I54" s="72" t="s">
        <v>1087</v>
      </c>
      <c r="J54" s="72">
        <v>61800.0</v>
      </c>
      <c r="K54" s="458">
        <v>60200.0</v>
      </c>
      <c r="L54" s="473">
        <v>43705.0</v>
      </c>
      <c r="M54" s="474">
        <v>46022.0</v>
      </c>
      <c r="N54" s="72"/>
    </row>
    <row r="55" ht="15.75" customHeight="1">
      <c r="A55" s="32"/>
      <c r="B55" s="32"/>
      <c r="C55" s="32"/>
      <c r="D55" s="32"/>
      <c r="E55" s="32"/>
      <c r="F55" s="32"/>
      <c r="G55" s="32"/>
      <c r="H55" s="32"/>
      <c r="I55" s="32"/>
      <c r="J55" s="32"/>
      <c r="K55" s="32"/>
      <c r="L55" s="32"/>
      <c r="M55" s="32"/>
      <c r="N55" s="32"/>
    </row>
    <row r="56" ht="15.75" customHeight="1">
      <c r="A56" s="32"/>
      <c r="B56" s="445" t="s">
        <v>1002</v>
      </c>
      <c r="C56" s="445" t="s">
        <v>1003</v>
      </c>
      <c r="D56" s="446" t="s">
        <v>1088</v>
      </c>
      <c r="E56" s="447"/>
      <c r="F56" s="447"/>
      <c r="G56" s="447"/>
      <c r="H56" s="447"/>
      <c r="I56" s="447"/>
      <c r="J56" s="447"/>
      <c r="K56" s="447"/>
      <c r="L56" s="447"/>
      <c r="M56" s="447"/>
      <c r="N56" s="8"/>
    </row>
    <row r="57" ht="15.75" customHeight="1">
      <c r="A57" s="32"/>
      <c r="B57" s="445" t="s">
        <v>1089</v>
      </c>
      <c r="C57" s="445" t="s">
        <v>1090</v>
      </c>
      <c r="D57" s="20"/>
      <c r="E57" s="448"/>
      <c r="F57" s="448"/>
      <c r="G57" s="448"/>
      <c r="H57" s="448"/>
      <c r="I57" s="448"/>
      <c r="J57" s="448"/>
      <c r="K57" s="448"/>
      <c r="L57" s="448"/>
      <c r="M57" s="448"/>
      <c r="N57" s="21"/>
    </row>
    <row r="58" ht="15.75" customHeight="1">
      <c r="A58" s="32"/>
      <c r="B58" s="449" t="s">
        <v>51</v>
      </c>
      <c r="C58" s="449" t="s">
        <v>1019</v>
      </c>
      <c r="D58" s="449" t="s">
        <v>1061</v>
      </c>
      <c r="E58" s="456" t="s">
        <v>1022</v>
      </c>
      <c r="F58" s="449" t="s">
        <v>1091</v>
      </c>
      <c r="G58" s="449" t="s">
        <v>1023</v>
      </c>
      <c r="H58" s="449"/>
      <c r="I58" s="449" t="s">
        <v>1091</v>
      </c>
      <c r="J58" s="449" t="s">
        <v>1025</v>
      </c>
      <c r="K58" s="449" t="s">
        <v>1050</v>
      </c>
      <c r="L58" s="449" t="s">
        <v>1065</v>
      </c>
      <c r="M58" s="449" t="s">
        <v>1066</v>
      </c>
      <c r="N58" s="449" t="s">
        <v>57</v>
      </c>
    </row>
    <row r="59" ht="15.75" customHeight="1">
      <c r="A59" s="32"/>
      <c r="B59" s="477">
        <v>1.0</v>
      </c>
      <c r="C59" s="478">
        <v>3101257.0</v>
      </c>
      <c r="D59" s="479">
        <v>8.93486801823E12</v>
      </c>
      <c r="E59" s="480" t="s">
        <v>1054</v>
      </c>
      <c r="F59" s="481" t="s">
        <v>1092</v>
      </c>
      <c r="G59" s="457" t="str">
        <f t="shared" ref="G59:G66" si="4">IF(LEFT(D59,2)="29","KG","EA")</f>
        <v>EA</v>
      </c>
      <c r="H59" s="72"/>
      <c r="I59" s="72" t="s">
        <v>1093</v>
      </c>
      <c r="J59" s="469">
        <v>40900.0</v>
      </c>
      <c r="K59" s="482">
        <v>35000.0</v>
      </c>
      <c r="L59" s="473">
        <v>43705.0</v>
      </c>
      <c r="M59" s="474">
        <v>46022.0</v>
      </c>
      <c r="N59" s="459"/>
    </row>
    <row r="60" ht="15.75" customHeight="1">
      <c r="A60" s="32"/>
      <c r="B60" s="477">
        <v>2.0</v>
      </c>
      <c r="C60" s="483">
        <v>3107889.0</v>
      </c>
      <c r="D60" s="484">
        <v>8.934868063452E12</v>
      </c>
      <c r="E60" s="485" t="s">
        <v>1055</v>
      </c>
      <c r="F60" s="481" t="s">
        <v>1092</v>
      </c>
      <c r="G60" s="457" t="str">
        <f t="shared" si="4"/>
        <v>EA</v>
      </c>
      <c r="H60" s="72"/>
      <c r="I60" s="72" t="s">
        <v>1093</v>
      </c>
      <c r="J60" s="469">
        <v>77900.0</v>
      </c>
      <c r="K60" s="482">
        <v>76000.0</v>
      </c>
      <c r="L60" s="473">
        <v>43705.0</v>
      </c>
      <c r="M60" s="474">
        <v>46022.0</v>
      </c>
      <c r="N60" s="459"/>
    </row>
    <row r="61" ht="15.75" customHeight="1">
      <c r="A61" s="32"/>
      <c r="B61" s="477">
        <v>3.0</v>
      </c>
      <c r="C61" s="483">
        <v>3134632.0</v>
      </c>
      <c r="D61" s="484">
        <v>8.934839104177E12</v>
      </c>
      <c r="E61" s="485" t="s">
        <v>1094</v>
      </c>
      <c r="F61" s="481" t="s">
        <v>1092</v>
      </c>
      <c r="G61" s="457" t="str">
        <f t="shared" si="4"/>
        <v>EA</v>
      </c>
      <c r="H61" s="72"/>
      <c r="I61" s="72" t="s">
        <v>1095</v>
      </c>
      <c r="J61" s="469">
        <v>39000.0</v>
      </c>
      <c r="K61" s="482">
        <v>17500.0</v>
      </c>
      <c r="L61" s="473">
        <v>43705.0</v>
      </c>
      <c r="M61" s="474">
        <v>46022.0</v>
      </c>
      <c r="N61" s="459"/>
    </row>
    <row r="62" ht="15.75" customHeight="1">
      <c r="A62" s="32"/>
      <c r="B62" s="477">
        <v>4.0</v>
      </c>
      <c r="C62" s="483">
        <v>3134633.0</v>
      </c>
      <c r="D62" s="484">
        <v>8.934839104153E12</v>
      </c>
      <c r="E62" s="485" t="s">
        <v>1096</v>
      </c>
      <c r="F62" s="481" t="s">
        <v>1092</v>
      </c>
      <c r="G62" s="457" t="str">
        <f t="shared" si="4"/>
        <v>EA</v>
      </c>
      <c r="H62" s="72"/>
      <c r="I62" s="72" t="s">
        <v>1095</v>
      </c>
      <c r="J62" s="469">
        <v>19000.0</v>
      </c>
      <c r="K62" s="482">
        <v>17200.0</v>
      </c>
      <c r="L62" s="473">
        <v>43705.0</v>
      </c>
      <c r="M62" s="474">
        <v>46022.0</v>
      </c>
      <c r="N62" s="459"/>
    </row>
    <row r="63" ht="15.75" customHeight="1">
      <c r="A63" s="32"/>
      <c r="B63" s="477">
        <v>5.0</v>
      </c>
      <c r="C63" s="483">
        <v>3004738.0</v>
      </c>
      <c r="D63" s="484">
        <v>8.935005801111E12</v>
      </c>
      <c r="E63" s="485" t="s">
        <v>1097</v>
      </c>
      <c r="F63" s="481" t="s">
        <v>1092</v>
      </c>
      <c r="G63" s="457" t="str">
        <f t="shared" si="4"/>
        <v>EA</v>
      </c>
      <c r="H63" s="72"/>
      <c r="I63" s="72" t="s">
        <v>1098</v>
      </c>
      <c r="J63" s="469">
        <v>3700.0</v>
      </c>
      <c r="K63" s="482">
        <v>3200.0</v>
      </c>
      <c r="L63" s="473">
        <v>43705.0</v>
      </c>
      <c r="M63" s="474">
        <v>46022.0</v>
      </c>
      <c r="N63" s="459"/>
    </row>
    <row r="64" ht="15.75" customHeight="1">
      <c r="A64" s="32"/>
      <c r="B64" s="477">
        <v>6.0</v>
      </c>
      <c r="C64" s="483">
        <v>3004779.0</v>
      </c>
      <c r="D64" s="484">
        <v>8.934588023064E12</v>
      </c>
      <c r="E64" s="485" t="s">
        <v>1099</v>
      </c>
      <c r="F64" s="481" t="s">
        <v>1092</v>
      </c>
      <c r="G64" s="457" t="str">
        <f t="shared" si="4"/>
        <v>EA</v>
      </c>
      <c r="H64" s="72"/>
      <c r="I64" s="72" t="s">
        <v>1098</v>
      </c>
      <c r="J64" s="469">
        <v>15500.0</v>
      </c>
      <c r="K64" s="482">
        <v>13000.0</v>
      </c>
      <c r="L64" s="473">
        <v>43705.0</v>
      </c>
      <c r="M64" s="474">
        <v>46022.0</v>
      </c>
      <c r="N64" s="72"/>
    </row>
    <row r="65" ht="15.75" customHeight="1">
      <c r="A65" s="32"/>
      <c r="B65" s="477">
        <v>7.0</v>
      </c>
      <c r="C65" s="483">
        <v>3008385.0</v>
      </c>
      <c r="D65" s="484">
        <v>8.934755010033E12</v>
      </c>
      <c r="E65" s="485" t="s">
        <v>1100</v>
      </c>
      <c r="F65" s="481" t="s">
        <v>1092</v>
      </c>
      <c r="G65" s="457" t="str">
        <f t="shared" si="4"/>
        <v>EA</v>
      </c>
      <c r="H65" s="72"/>
      <c r="I65" s="72" t="s">
        <v>1101</v>
      </c>
      <c r="J65" s="469">
        <v>10900.0</v>
      </c>
      <c r="K65" s="482">
        <v>9600.0</v>
      </c>
      <c r="L65" s="475">
        <v>43714.0</v>
      </c>
      <c r="M65" s="476">
        <v>46022.0</v>
      </c>
      <c r="N65" s="72"/>
    </row>
    <row r="66" ht="15.75" customHeight="1">
      <c r="A66" s="32"/>
      <c r="B66" s="477">
        <v>8.0</v>
      </c>
      <c r="C66" s="483" t="s">
        <v>1102</v>
      </c>
      <c r="D66" s="484">
        <v>8.936006170305E12</v>
      </c>
      <c r="E66" s="485" t="s">
        <v>1103</v>
      </c>
      <c r="F66" s="481" t="s">
        <v>1092</v>
      </c>
      <c r="G66" s="457" t="str">
        <f t="shared" si="4"/>
        <v>EA</v>
      </c>
      <c r="H66" s="72"/>
      <c r="I66" s="72" t="s">
        <v>1101</v>
      </c>
      <c r="J66" s="469">
        <v>7200.0</v>
      </c>
      <c r="K66" s="482">
        <v>6500.0</v>
      </c>
      <c r="L66" s="473">
        <v>43705.0</v>
      </c>
      <c r="M66" s="474">
        <v>46022.0</v>
      </c>
      <c r="N66" s="72"/>
    </row>
    <row r="67" ht="15.75" customHeight="1">
      <c r="A67" s="32"/>
      <c r="B67" s="32"/>
      <c r="C67" s="32"/>
      <c r="D67" s="32"/>
      <c r="E67" s="32"/>
      <c r="F67" s="32"/>
      <c r="G67" s="32"/>
      <c r="H67" s="32"/>
      <c r="I67" s="32"/>
      <c r="J67" s="32"/>
      <c r="K67" s="32"/>
      <c r="L67" s="32"/>
      <c r="M67" s="32"/>
      <c r="N67" s="32"/>
    </row>
    <row r="68" ht="15.75" customHeight="1">
      <c r="A68" s="32"/>
      <c r="B68" s="32"/>
      <c r="C68" s="32"/>
      <c r="D68" s="32"/>
      <c r="E68" s="32"/>
      <c r="F68" s="32"/>
      <c r="G68" s="32"/>
      <c r="H68" s="32"/>
      <c r="I68" s="32"/>
      <c r="J68" s="32"/>
      <c r="K68" s="32"/>
      <c r="L68" s="32"/>
      <c r="M68" s="32"/>
      <c r="N68" s="32"/>
    </row>
    <row r="69" ht="15.75" customHeight="1">
      <c r="A69" s="32"/>
      <c r="B69" s="32"/>
      <c r="C69" s="32"/>
      <c r="D69" s="32"/>
      <c r="E69" s="32"/>
      <c r="F69" s="32"/>
      <c r="G69" s="32"/>
      <c r="H69" s="32"/>
      <c r="I69" s="32"/>
      <c r="J69" s="32"/>
      <c r="K69" s="32"/>
      <c r="L69" s="32"/>
      <c r="M69" s="32"/>
      <c r="N69" s="32"/>
    </row>
    <row r="70" ht="15.75" customHeight="1">
      <c r="A70" s="32"/>
      <c r="B70" s="32"/>
      <c r="C70" s="32"/>
      <c r="D70" s="32"/>
      <c r="E70" s="32"/>
      <c r="F70" s="32"/>
      <c r="G70" s="32"/>
      <c r="H70" s="32"/>
      <c r="I70" s="32"/>
      <c r="J70" s="32"/>
      <c r="K70" s="32"/>
      <c r="L70" s="32"/>
      <c r="M70" s="32"/>
      <c r="N70" s="32"/>
    </row>
    <row r="71" ht="15.75" customHeight="1">
      <c r="A71" s="32"/>
      <c r="B71" s="32"/>
      <c r="C71" s="32"/>
      <c r="D71" s="32"/>
      <c r="E71" s="32"/>
      <c r="F71" s="32"/>
      <c r="G71" s="32"/>
      <c r="H71" s="32"/>
      <c r="I71" s="32"/>
      <c r="J71" s="32"/>
      <c r="K71" s="32"/>
      <c r="L71" s="32"/>
      <c r="M71" s="32"/>
      <c r="N71" s="32"/>
    </row>
    <row r="72" ht="15.75" customHeight="1">
      <c r="A72" s="32"/>
      <c r="B72" s="32"/>
      <c r="C72" s="32"/>
      <c r="D72" s="32"/>
      <c r="E72" s="32"/>
      <c r="F72" s="32"/>
      <c r="G72" s="32"/>
      <c r="H72" s="32"/>
      <c r="I72" s="32"/>
      <c r="J72" s="32"/>
      <c r="K72" s="32"/>
      <c r="L72" s="32"/>
      <c r="M72" s="32"/>
      <c r="N72" s="32"/>
    </row>
    <row r="73" ht="15.75" customHeight="1">
      <c r="A73" s="32"/>
      <c r="B73" s="32"/>
      <c r="C73" s="32"/>
      <c r="D73" s="32"/>
      <c r="E73" s="32"/>
      <c r="F73" s="32"/>
      <c r="G73" s="32"/>
      <c r="H73" s="32"/>
      <c r="I73" s="32"/>
      <c r="J73" s="32"/>
      <c r="K73" s="32"/>
      <c r="L73" s="32"/>
      <c r="M73" s="32"/>
      <c r="N73" s="32"/>
    </row>
    <row r="74" ht="15.75" customHeight="1">
      <c r="A74" s="32"/>
      <c r="B74" s="32"/>
      <c r="C74" s="32"/>
      <c r="D74" s="32"/>
      <c r="E74" s="32"/>
      <c r="F74" s="32"/>
      <c r="G74" s="32"/>
      <c r="H74" s="32"/>
      <c r="I74" s="32"/>
      <c r="J74" s="32"/>
      <c r="K74" s="32"/>
      <c r="L74" s="32"/>
      <c r="M74" s="32"/>
      <c r="N74" s="32"/>
    </row>
    <row r="75" ht="15.75" customHeight="1">
      <c r="A75" s="32"/>
      <c r="B75" s="32"/>
      <c r="C75" s="32"/>
      <c r="D75" s="32"/>
      <c r="E75" s="32"/>
      <c r="F75" s="32"/>
      <c r="G75" s="32"/>
      <c r="H75" s="32"/>
      <c r="I75" s="32"/>
      <c r="J75" s="32"/>
      <c r="K75" s="32"/>
      <c r="L75" s="32"/>
      <c r="M75" s="32"/>
      <c r="N75" s="32"/>
    </row>
    <row r="76" ht="15.75" customHeight="1">
      <c r="A76" s="32"/>
      <c r="B76" s="32"/>
      <c r="C76" s="32"/>
      <c r="D76" s="32"/>
      <c r="E76" s="32"/>
      <c r="F76" s="32"/>
      <c r="G76" s="32"/>
      <c r="H76" s="32"/>
      <c r="I76" s="32"/>
      <c r="J76" s="32"/>
      <c r="K76" s="32"/>
      <c r="L76" s="32"/>
      <c r="M76" s="32"/>
      <c r="N76" s="32"/>
    </row>
    <row r="77" ht="15.75" customHeight="1">
      <c r="A77" s="32"/>
      <c r="B77" s="32"/>
      <c r="C77" s="32"/>
      <c r="D77" s="32"/>
      <c r="E77" s="32"/>
      <c r="F77" s="32"/>
      <c r="G77" s="32"/>
      <c r="H77" s="32"/>
      <c r="I77" s="32"/>
      <c r="J77" s="32"/>
      <c r="K77" s="32"/>
      <c r="L77" s="32"/>
      <c r="M77" s="32"/>
      <c r="N77" s="32"/>
    </row>
    <row r="78" ht="15.75" customHeight="1">
      <c r="A78" s="32"/>
      <c r="B78" s="32"/>
      <c r="C78" s="32"/>
      <c r="D78" s="32"/>
      <c r="E78" s="32"/>
      <c r="F78" s="32"/>
      <c r="G78" s="32"/>
      <c r="H78" s="32"/>
      <c r="I78" s="32"/>
      <c r="J78" s="32"/>
      <c r="K78" s="32"/>
      <c r="L78" s="32"/>
      <c r="M78" s="32"/>
      <c r="N78" s="32"/>
    </row>
    <row r="79" ht="15.75" customHeight="1">
      <c r="A79" s="32"/>
      <c r="B79" s="32"/>
      <c r="C79" s="32"/>
      <c r="D79" s="32"/>
      <c r="E79" s="32"/>
      <c r="F79" s="32"/>
      <c r="G79" s="32"/>
      <c r="H79" s="32"/>
      <c r="I79" s="32"/>
      <c r="J79" s="32"/>
      <c r="K79" s="32"/>
      <c r="L79" s="32"/>
      <c r="M79" s="32"/>
      <c r="N79" s="32"/>
    </row>
    <row r="80" ht="15.75" customHeight="1">
      <c r="A80" s="32"/>
      <c r="B80" s="32"/>
      <c r="C80" s="32"/>
      <c r="D80" s="32"/>
      <c r="E80" s="32"/>
      <c r="F80" s="32"/>
      <c r="G80" s="32"/>
      <c r="H80" s="32"/>
      <c r="I80" s="32"/>
      <c r="J80" s="32"/>
      <c r="K80" s="32"/>
      <c r="L80" s="32"/>
      <c r="M80" s="32"/>
      <c r="N80" s="32"/>
    </row>
    <row r="81" ht="15.75" customHeight="1">
      <c r="A81" s="32"/>
      <c r="B81" s="32"/>
      <c r="C81" s="32"/>
      <c r="D81" s="32"/>
      <c r="E81" s="32"/>
      <c r="F81" s="32"/>
      <c r="G81" s="32"/>
      <c r="H81" s="32"/>
      <c r="I81" s="32"/>
      <c r="J81" s="32"/>
      <c r="K81" s="32"/>
      <c r="L81" s="32"/>
      <c r="M81" s="32"/>
      <c r="N81" s="32"/>
    </row>
    <row r="82" ht="15.75" customHeight="1">
      <c r="A82" s="32"/>
      <c r="B82" s="32"/>
      <c r="C82" s="32"/>
      <c r="D82" s="32"/>
      <c r="E82" s="32"/>
      <c r="F82" s="32"/>
      <c r="G82" s="32"/>
      <c r="H82" s="32"/>
      <c r="I82" s="32"/>
      <c r="J82" s="32"/>
      <c r="K82" s="32"/>
      <c r="L82" s="32"/>
      <c r="M82" s="32"/>
      <c r="N82" s="32"/>
    </row>
    <row r="83" ht="15.75" customHeight="1">
      <c r="A83" s="32"/>
      <c r="B83" s="32"/>
      <c r="C83" s="32"/>
      <c r="D83" s="32"/>
      <c r="E83" s="32"/>
      <c r="F83" s="32"/>
      <c r="G83" s="32"/>
      <c r="H83" s="32"/>
      <c r="I83" s="32"/>
      <c r="J83" s="32"/>
      <c r="K83" s="32"/>
      <c r="L83" s="32"/>
      <c r="M83" s="32"/>
      <c r="N83" s="32"/>
    </row>
    <row r="84" ht="15.75" customHeight="1">
      <c r="A84" s="32"/>
      <c r="B84" s="32"/>
      <c r="C84" s="32"/>
      <c r="D84" s="32"/>
      <c r="E84" s="32"/>
      <c r="F84" s="32"/>
      <c r="G84" s="32"/>
      <c r="H84" s="32"/>
      <c r="I84" s="32"/>
      <c r="J84" s="32"/>
      <c r="K84" s="32"/>
      <c r="L84" s="32"/>
      <c r="M84" s="32"/>
      <c r="N84" s="32"/>
    </row>
    <row r="85" ht="15.75" customHeight="1">
      <c r="A85" s="32"/>
      <c r="B85" s="32"/>
      <c r="C85" s="32"/>
      <c r="D85" s="32"/>
      <c r="E85" s="32"/>
      <c r="F85" s="32"/>
      <c r="G85" s="32"/>
      <c r="H85" s="32"/>
      <c r="I85" s="32"/>
      <c r="J85" s="32"/>
      <c r="K85" s="32"/>
      <c r="L85" s="32"/>
      <c r="M85" s="32"/>
      <c r="N85" s="32"/>
    </row>
    <row r="86" ht="15.75" customHeight="1">
      <c r="A86" s="32"/>
      <c r="B86" s="32"/>
      <c r="C86" s="32"/>
      <c r="D86" s="32"/>
      <c r="E86" s="32"/>
      <c r="F86" s="32"/>
      <c r="G86" s="32"/>
      <c r="H86" s="32"/>
      <c r="I86" s="32"/>
      <c r="J86" s="32"/>
      <c r="K86" s="32"/>
      <c r="L86" s="32"/>
      <c r="M86" s="32"/>
      <c r="N86" s="32"/>
    </row>
    <row r="87" ht="15.75" customHeight="1">
      <c r="A87" s="32"/>
      <c r="B87" s="32"/>
      <c r="C87" s="32"/>
      <c r="D87" s="32"/>
      <c r="E87" s="32"/>
      <c r="F87" s="32"/>
      <c r="G87" s="32"/>
      <c r="H87" s="32"/>
      <c r="I87" s="32"/>
      <c r="J87" s="32"/>
      <c r="K87" s="32"/>
      <c r="L87" s="32"/>
      <c r="M87" s="32"/>
      <c r="N87" s="32"/>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D6:F7"/>
    <mergeCell ref="D13:K14"/>
    <mergeCell ref="D21:K22"/>
    <mergeCell ref="D33:L34"/>
    <mergeCell ref="D43:N44"/>
    <mergeCell ref="D56:N57"/>
  </mergeCells>
  <dataValidations>
    <dataValidation type="list" allowBlank="1" sqref="B7 B14 B22 B34 B44 B57">
      <formula1>'Master List Datas'!$C$7:$C87</formula1>
    </dataValidation>
    <dataValidation type="list" allowBlank="1" sqref="H16:I19 G30:G31 I24:I31 H36:I41 F59:F66">
      <formula1>Data!$H$5:$H$14</formula1>
    </dataValidation>
    <dataValidation type="list" allowBlank="1" sqref="F46:F54">
      <formula1>Data!$H$10:$H$14</formula1>
    </dataValidation>
    <dataValidation type="list" allowBlank="1" sqref="K16:K19 K24:K31 L36:L41 N46:N50 N59:N63">
      <formula1>Data!$E$5:$E87</formula1>
    </dataValidation>
    <dataValidation type="list" allowBlank="1" sqref="G16:G19 G24:G29 G36:G41 G46:G54 G59:G66">
      <formula1>"EA,KG"</formula1>
    </dataValidation>
    <dataValidation type="list" allowBlank="1" sqref="C7 C14 C22 C34 C44 C57">
      <formula1>'Master List TCs'!$C$7:$C87</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4.43" defaultRowHeight="15.0"/>
  <cols>
    <col customWidth="1" min="1" max="1" width="3.71"/>
    <col customWidth="1" min="2" max="2" width="7.0"/>
    <col customWidth="1" min="3" max="3" width="21.29"/>
    <col customWidth="1" min="4" max="4" width="11.0"/>
    <col customWidth="1" min="5" max="5" width="14.43"/>
    <col customWidth="1" min="6" max="6" width="11.0"/>
    <col customWidth="1" min="7" max="7" width="8.0"/>
    <col customWidth="1" min="8" max="8" width="18.43"/>
    <col customWidth="1" min="9" max="9" width="26.43"/>
    <col customWidth="1" min="13" max="13" width="42.86"/>
  </cols>
  <sheetData>
    <row r="1">
      <c r="C1" s="486"/>
      <c r="F1" s="486"/>
      <c r="G1" s="486"/>
    </row>
    <row r="2">
      <c r="B2" s="487" t="s">
        <v>1104</v>
      </c>
      <c r="C2" s="486"/>
      <c r="D2" s="91"/>
      <c r="E2" s="91"/>
      <c r="F2" s="486"/>
      <c r="G2" s="486"/>
      <c r="H2" s="91"/>
      <c r="I2" s="91"/>
    </row>
    <row r="3">
      <c r="B3" s="91"/>
      <c r="C3" s="486"/>
      <c r="D3" s="91"/>
      <c r="E3" s="91"/>
      <c r="F3" s="486"/>
      <c r="G3" s="486"/>
      <c r="H3" s="91"/>
      <c r="I3" s="91"/>
    </row>
    <row r="4">
      <c r="B4" s="488" t="s">
        <v>51</v>
      </c>
      <c r="C4" s="488" t="s">
        <v>1105</v>
      </c>
      <c r="D4" s="488" t="s">
        <v>1106</v>
      </c>
      <c r="E4" s="488" t="s">
        <v>1107</v>
      </c>
      <c r="F4" s="488" t="s">
        <v>1108</v>
      </c>
      <c r="G4" s="488" t="s">
        <v>1109</v>
      </c>
      <c r="H4" s="488" t="s">
        <v>1110</v>
      </c>
      <c r="I4" s="488" t="s">
        <v>1111</v>
      </c>
      <c r="J4" s="489" t="s">
        <v>1112</v>
      </c>
      <c r="K4" s="489" t="s">
        <v>1113</v>
      </c>
      <c r="L4" s="489" t="s">
        <v>1114</v>
      </c>
      <c r="M4" s="489" t="s">
        <v>1115</v>
      </c>
    </row>
    <row r="5" hidden="1">
      <c r="B5" s="490">
        <v>1.0</v>
      </c>
      <c r="C5" s="490" t="s">
        <v>1116</v>
      </c>
      <c r="D5" s="490">
        <v>367.0</v>
      </c>
      <c r="E5" s="491">
        <v>43872.0</v>
      </c>
      <c r="F5" s="490">
        <v>1002.0</v>
      </c>
      <c r="G5" s="490">
        <v>11.0</v>
      </c>
      <c r="H5" s="492" t="s">
        <v>1117</v>
      </c>
      <c r="I5" s="492" t="s">
        <v>1118</v>
      </c>
      <c r="J5" s="493">
        <v>312600.0</v>
      </c>
      <c r="K5" s="493">
        <v>0.0</v>
      </c>
      <c r="L5" s="493">
        <v>312600.0</v>
      </c>
      <c r="M5" s="494"/>
    </row>
    <row r="6" hidden="1">
      <c r="B6" s="490">
        <v>2.0</v>
      </c>
      <c r="C6" s="490" t="s">
        <v>1119</v>
      </c>
      <c r="D6" s="490">
        <v>373.0</v>
      </c>
      <c r="E6" s="491">
        <v>43872.0</v>
      </c>
      <c r="F6" s="490">
        <v>1002.0</v>
      </c>
      <c r="G6" s="490">
        <v>11.0</v>
      </c>
      <c r="H6" s="492" t="s">
        <v>1117</v>
      </c>
      <c r="I6" s="492" t="s">
        <v>1120</v>
      </c>
      <c r="J6" s="493">
        <v>461500.0</v>
      </c>
      <c r="K6" s="493">
        <v>0.0</v>
      </c>
      <c r="L6" s="493">
        <v>461500.0</v>
      </c>
      <c r="M6" s="494"/>
    </row>
    <row r="7" hidden="1">
      <c r="B7" s="490">
        <v>3.0</v>
      </c>
      <c r="C7" s="490" t="s">
        <v>1121</v>
      </c>
      <c r="D7" s="490">
        <v>374.0</v>
      </c>
      <c r="E7" s="491">
        <v>43872.0</v>
      </c>
      <c r="F7" s="490">
        <v>1002.0</v>
      </c>
      <c r="G7" s="490">
        <v>11.0</v>
      </c>
      <c r="H7" s="492" t="s">
        <v>1117</v>
      </c>
      <c r="I7" s="492" t="s">
        <v>1122</v>
      </c>
      <c r="J7" s="493">
        <v>261248.0</v>
      </c>
      <c r="K7" s="493">
        <v>0.0</v>
      </c>
      <c r="L7" s="493">
        <v>261248.0</v>
      </c>
      <c r="M7" s="494"/>
    </row>
    <row r="8" hidden="1">
      <c r="B8" s="490">
        <v>4.0</v>
      </c>
      <c r="C8" s="490" t="s">
        <v>1123</v>
      </c>
      <c r="D8" s="490">
        <v>375.0</v>
      </c>
      <c r="E8" s="491">
        <v>43872.0</v>
      </c>
      <c r="F8" s="490">
        <v>1002.0</v>
      </c>
      <c r="G8" s="490">
        <v>11.0</v>
      </c>
      <c r="H8" s="492" t="s">
        <v>1117</v>
      </c>
      <c r="I8" s="492" t="s">
        <v>1118</v>
      </c>
      <c r="J8" s="493">
        <v>553100.0</v>
      </c>
      <c r="K8" s="493">
        <v>0.0</v>
      </c>
      <c r="L8" s="493">
        <v>553100.0</v>
      </c>
      <c r="M8" s="494"/>
    </row>
    <row r="9" hidden="1">
      <c r="B9" s="490">
        <v>5.0</v>
      </c>
      <c r="C9" s="490" t="s">
        <v>1124</v>
      </c>
      <c r="D9" s="490">
        <v>2625.0</v>
      </c>
      <c r="E9" s="491">
        <v>43872.0</v>
      </c>
      <c r="F9" s="490">
        <v>1001.0</v>
      </c>
      <c r="G9" s="490">
        <v>21.0</v>
      </c>
      <c r="H9" s="495" t="s">
        <v>1117</v>
      </c>
      <c r="I9" s="495" t="s">
        <v>1118</v>
      </c>
      <c r="J9" s="493">
        <v>99600.0</v>
      </c>
      <c r="K9" s="493">
        <v>0.0</v>
      </c>
      <c r="L9" s="493">
        <v>99600.0</v>
      </c>
      <c r="M9" s="494"/>
    </row>
    <row r="10" hidden="1">
      <c r="B10" s="490">
        <v>6.0</v>
      </c>
      <c r="C10" s="490" t="s">
        <v>1125</v>
      </c>
      <c r="D10" s="490">
        <v>2631.0</v>
      </c>
      <c r="E10" s="491">
        <v>43872.0</v>
      </c>
      <c r="F10" s="490">
        <v>9.1919192E7</v>
      </c>
      <c r="G10" s="490">
        <v>21.0</v>
      </c>
      <c r="H10" s="495" t="s">
        <v>1117</v>
      </c>
      <c r="I10" s="495" t="s">
        <v>1120</v>
      </c>
      <c r="J10" s="493">
        <v>215100.0</v>
      </c>
      <c r="K10" s="493">
        <v>0.0</v>
      </c>
      <c r="L10" s="493">
        <f t="shared" ref="L10:L12" si="1">J10-K10</f>
        <v>215100</v>
      </c>
      <c r="M10" s="494"/>
    </row>
    <row r="11" hidden="1">
      <c r="B11" s="490">
        <v>7.0</v>
      </c>
      <c r="C11" s="490" t="s">
        <v>1126</v>
      </c>
      <c r="D11" s="490">
        <v>2632.0</v>
      </c>
      <c r="E11" s="491">
        <v>43872.0</v>
      </c>
      <c r="F11" s="490">
        <v>9.1919192E7</v>
      </c>
      <c r="G11" s="490">
        <v>21.0</v>
      </c>
      <c r="H11" s="495" t="s">
        <v>1117</v>
      </c>
      <c r="I11" s="495" t="s">
        <v>1120</v>
      </c>
      <c r="J11" s="493">
        <v>362500.0</v>
      </c>
      <c r="K11" s="493">
        <v>0.0</v>
      </c>
      <c r="L11" s="493">
        <f t="shared" si="1"/>
        <v>362500</v>
      </c>
      <c r="M11" s="494"/>
    </row>
    <row r="12" hidden="1">
      <c r="B12" s="490">
        <v>8.0</v>
      </c>
      <c r="C12" s="490" t="s">
        <v>1127</v>
      </c>
      <c r="D12" s="490">
        <v>2633.0</v>
      </c>
      <c r="E12" s="491">
        <v>43872.0</v>
      </c>
      <c r="F12" s="490">
        <v>9.1919192E7</v>
      </c>
      <c r="G12" s="490">
        <v>21.0</v>
      </c>
      <c r="H12" s="495" t="s">
        <v>1117</v>
      </c>
      <c r="I12" s="495" t="s">
        <v>1120</v>
      </c>
      <c r="J12" s="493">
        <v>194000.0</v>
      </c>
      <c r="K12" s="493">
        <v>0.0</v>
      </c>
      <c r="L12" s="493">
        <f t="shared" si="1"/>
        <v>194000</v>
      </c>
      <c r="M12" s="494"/>
    </row>
    <row r="13" hidden="1">
      <c r="B13" s="496">
        <v>9.0</v>
      </c>
      <c r="C13" s="496" t="s">
        <v>1128</v>
      </c>
      <c r="D13" s="496">
        <v>2634.0</v>
      </c>
      <c r="E13" s="497">
        <v>43872.0</v>
      </c>
      <c r="F13" s="496">
        <v>919192.0</v>
      </c>
      <c r="G13" s="496">
        <v>21.0</v>
      </c>
      <c r="H13" s="498" t="s">
        <v>1117</v>
      </c>
      <c r="I13" s="495" t="s">
        <v>1118</v>
      </c>
      <c r="J13" s="493">
        <v>500000.0</v>
      </c>
      <c r="K13" s="499">
        <v>0.0</v>
      </c>
      <c r="L13" s="499">
        <v>768000.0</v>
      </c>
      <c r="M13" s="494"/>
    </row>
    <row r="14" hidden="1">
      <c r="B14" s="500"/>
      <c r="C14" s="500"/>
      <c r="D14" s="500"/>
      <c r="E14" s="500"/>
      <c r="F14" s="500"/>
      <c r="G14" s="500"/>
      <c r="H14" s="500"/>
      <c r="I14" s="495" t="s">
        <v>1120</v>
      </c>
      <c r="J14" s="493">
        <v>268000.0</v>
      </c>
      <c r="K14" s="500"/>
      <c r="L14" s="500"/>
      <c r="M14" s="494"/>
    </row>
    <row r="15">
      <c r="B15" s="501">
        <v>10.0</v>
      </c>
      <c r="C15" s="496" t="s">
        <v>1129</v>
      </c>
      <c r="D15" s="496">
        <v>2635.0</v>
      </c>
      <c r="E15" s="497">
        <v>43873.0</v>
      </c>
      <c r="F15" s="496">
        <v>919192.0</v>
      </c>
      <c r="G15" s="496">
        <v>21.0</v>
      </c>
      <c r="H15" s="498" t="s">
        <v>1117</v>
      </c>
      <c r="I15" s="495" t="s">
        <v>1118</v>
      </c>
      <c r="J15" s="493">
        <v>100000.0</v>
      </c>
      <c r="K15" s="499">
        <v>0.0</v>
      </c>
      <c r="L15" s="499">
        <f>SUM(J15:J18)</f>
        <v>664100</v>
      </c>
      <c r="M15" s="494"/>
    </row>
    <row r="16">
      <c r="B16" s="502"/>
      <c r="C16" s="502"/>
      <c r="D16" s="502"/>
      <c r="E16" s="502"/>
      <c r="F16" s="502"/>
      <c r="G16" s="502"/>
      <c r="H16" s="502"/>
      <c r="I16" s="495" t="s">
        <v>33</v>
      </c>
      <c r="J16" s="493">
        <v>200000.0</v>
      </c>
      <c r="K16" s="502"/>
      <c r="L16" s="502"/>
      <c r="M16" s="494"/>
    </row>
    <row r="17">
      <c r="B17" s="502"/>
      <c r="C17" s="502"/>
      <c r="D17" s="502"/>
      <c r="E17" s="502"/>
      <c r="F17" s="502"/>
      <c r="G17" s="502"/>
      <c r="H17" s="502"/>
      <c r="I17" s="495" t="s">
        <v>1130</v>
      </c>
      <c r="J17" s="493">
        <v>50000.0</v>
      </c>
      <c r="K17" s="502"/>
      <c r="L17" s="502"/>
      <c r="M17" s="494"/>
    </row>
    <row r="18">
      <c r="B18" s="500"/>
      <c r="C18" s="500"/>
      <c r="D18" s="500"/>
      <c r="E18" s="500"/>
      <c r="F18" s="500"/>
      <c r="G18" s="500"/>
      <c r="H18" s="500"/>
      <c r="I18" s="495" t="s">
        <v>1120</v>
      </c>
      <c r="J18" s="493">
        <v>314100.0</v>
      </c>
      <c r="K18" s="500"/>
      <c r="L18" s="500"/>
      <c r="M18" s="494"/>
    </row>
    <row r="19">
      <c r="B19" s="501">
        <v>11.0</v>
      </c>
      <c r="C19" s="496" t="s">
        <v>1131</v>
      </c>
      <c r="D19" s="496">
        <v>2636.0</v>
      </c>
      <c r="E19" s="497">
        <v>43872.0</v>
      </c>
      <c r="F19" s="496">
        <v>919192.0</v>
      </c>
      <c r="G19" s="496">
        <v>21.0</v>
      </c>
      <c r="H19" s="498" t="s">
        <v>1117</v>
      </c>
      <c r="I19" s="495" t="s">
        <v>1130</v>
      </c>
      <c r="J19" s="493">
        <v>100000.0</v>
      </c>
      <c r="K19" s="499">
        <v>0.0</v>
      </c>
      <c r="L19" s="499">
        <v>344500.0</v>
      </c>
      <c r="M19" s="494"/>
    </row>
    <row r="20">
      <c r="B20" s="500"/>
      <c r="C20" s="500"/>
      <c r="D20" s="500"/>
      <c r="E20" s="500"/>
      <c r="F20" s="500"/>
      <c r="G20" s="500"/>
      <c r="H20" s="500"/>
      <c r="I20" s="495" t="s">
        <v>1122</v>
      </c>
      <c r="J20" s="493">
        <v>244500.0</v>
      </c>
      <c r="K20" s="500"/>
      <c r="L20" s="500"/>
      <c r="M20" s="494"/>
    </row>
    <row r="21" ht="15.75" customHeight="1">
      <c r="B21" s="501">
        <v>12.0</v>
      </c>
      <c r="C21" s="496" t="s">
        <v>1132</v>
      </c>
      <c r="D21" s="496">
        <v>2637.0</v>
      </c>
      <c r="E21" s="497">
        <v>43872.0</v>
      </c>
      <c r="F21" s="496">
        <v>919192.0</v>
      </c>
      <c r="G21" s="496">
        <v>21.0</v>
      </c>
      <c r="H21" s="498" t="s">
        <v>1117</v>
      </c>
      <c r="I21" s="495" t="s">
        <v>1118</v>
      </c>
      <c r="J21" s="493">
        <v>200000.0</v>
      </c>
      <c r="K21" s="499">
        <v>0.0</v>
      </c>
      <c r="L21" s="499">
        <v>716300.0</v>
      </c>
      <c r="M21" s="494"/>
    </row>
    <row r="22" ht="15.75" customHeight="1">
      <c r="B22" s="500"/>
      <c r="C22" s="500"/>
      <c r="D22" s="500"/>
      <c r="E22" s="500"/>
      <c r="F22" s="500"/>
      <c r="G22" s="500"/>
      <c r="H22" s="500"/>
      <c r="I22" s="495" t="s">
        <v>1122</v>
      </c>
      <c r="J22" s="493">
        <v>516300.0</v>
      </c>
      <c r="K22" s="500"/>
      <c r="L22" s="500"/>
      <c r="M22" s="494"/>
    </row>
    <row r="23" ht="15.75" customHeight="1">
      <c r="B23" s="501">
        <v>13.0</v>
      </c>
      <c r="C23" s="496" t="s">
        <v>1133</v>
      </c>
      <c r="D23" s="496">
        <v>8.0</v>
      </c>
      <c r="E23" s="497">
        <v>43873.0</v>
      </c>
      <c r="F23" s="496">
        <v>919193.0</v>
      </c>
      <c r="G23" s="496">
        <v>18.0</v>
      </c>
      <c r="H23" s="498" t="s">
        <v>1117</v>
      </c>
      <c r="I23" s="495" t="s">
        <v>1134</v>
      </c>
      <c r="J23" s="493">
        <v>500000.0</v>
      </c>
      <c r="K23" s="499">
        <v>500000.0</v>
      </c>
      <c r="L23" s="499">
        <f>SUM(J23:J24)-K23</f>
        <v>1250000</v>
      </c>
      <c r="M23" s="494"/>
    </row>
    <row r="24" ht="15.75" customHeight="1">
      <c r="B24" s="500"/>
      <c r="C24" s="500"/>
      <c r="D24" s="500"/>
      <c r="E24" s="500"/>
      <c r="F24" s="500"/>
      <c r="G24" s="500"/>
      <c r="H24" s="500"/>
      <c r="I24" s="495" t="s">
        <v>1122</v>
      </c>
      <c r="J24" s="493">
        <v>1250000.0</v>
      </c>
      <c r="K24" s="500"/>
      <c r="L24" s="500"/>
      <c r="M24" s="494"/>
    </row>
    <row r="25" ht="15.75" customHeight="1">
      <c r="B25" s="503">
        <v>14.0</v>
      </c>
      <c r="C25" s="490" t="s">
        <v>1135</v>
      </c>
      <c r="D25" s="490">
        <v>9.0</v>
      </c>
      <c r="E25" s="491">
        <v>43873.0</v>
      </c>
      <c r="F25" s="490">
        <v>919193.0</v>
      </c>
      <c r="G25" s="490">
        <v>18.0</v>
      </c>
      <c r="H25" s="495" t="s">
        <v>1117</v>
      </c>
      <c r="I25" s="495" t="s">
        <v>1122</v>
      </c>
      <c r="J25" s="493">
        <v>787000.0</v>
      </c>
      <c r="K25" s="493">
        <v>0.0</v>
      </c>
      <c r="L25" s="493">
        <f>SUM(J25)-K25</f>
        <v>787000</v>
      </c>
      <c r="M25" s="494"/>
    </row>
    <row r="26" ht="15.75" customHeight="1">
      <c r="B26" s="501">
        <v>15.0</v>
      </c>
      <c r="C26" s="496" t="s">
        <v>1136</v>
      </c>
      <c r="D26" s="496">
        <v>11.0</v>
      </c>
      <c r="E26" s="497">
        <v>43873.0</v>
      </c>
      <c r="F26" s="496">
        <v>919192.0</v>
      </c>
      <c r="G26" s="496">
        <v>18.0</v>
      </c>
      <c r="H26" s="498" t="s">
        <v>1117</v>
      </c>
      <c r="I26" s="495" t="s">
        <v>1118</v>
      </c>
      <c r="J26" s="493">
        <v>1000000.0</v>
      </c>
      <c r="K26" s="499">
        <v>0.0</v>
      </c>
      <c r="L26" s="499">
        <f>SUM(J26:J29)</f>
        <v>3500000</v>
      </c>
      <c r="M26" s="494"/>
    </row>
    <row r="27" ht="15.75" customHeight="1">
      <c r="B27" s="502"/>
      <c r="C27" s="502"/>
      <c r="D27" s="502"/>
      <c r="E27" s="502"/>
      <c r="F27" s="502"/>
      <c r="G27" s="502"/>
      <c r="H27" s="502"/>
      <c r="I27" s="495" t="s">
        <v>33</v>
      </c>
      <c r="J27" s="493">
        <v>800000.0</v>
      </c>
      <c r="K27" s="502"/>
      <c r="L27" s="502"/>
      <c r="M27" s="494"/>
    </row>
    <row r="28" ht="15.75" customHeight="1">
      <c r="B28" s="502"/>
      <c r="C28" s="502"/>
      <c r="D28" s="502"/>
      <c r="E28" s="502"/>
      <c r="F28" s="502"/>
      <c r="G28" s="502"/>
      <c r="H28" s="502"/>
      <c r="I28" s="495" t="s">
        <v>1130</v>
      </c>
      <c r="J28" s="493">
        <v>500000.0</v>
      </c>
      <c r="K28" s="502"/>
      <c r="L28" s="502"/>
      <c r="M28" s="494"/>
    </row>
    <row r="29" ht="15.75" customHeight="1">
      <c r="B29" s="500"/>
      <c r="C29" s="500"/>
      <c r="D29" s="500"/>
      <c r="E29" s="500"/>
      <c r="F29" s="500"/>
      <c r="G29" s="500"/>
      <c r="H29" s="500"/>
      <c r="I29" s="495" t="s">
        <v>1122</v>
      </c>
      <c r="J29" s="493">
        <v>1200000.0</v>
      </c>
      <c r="K29" s="500"/>
      <c r="L29" s="500"/>
      <c r="M29" s="494"/>
    </row>
    <row r="30" ht="15.75" customHeight="1">
      <c r="B30" s="503">
        <v>16.0</v>
      </c>
      <c r="C30" s="503" t="s">
        <v>1137</v>
      </c>
      <c r="D30" s="503">
        <v>12.0</v>
      </c>
      <c r="E30" s="504">
        <v>43873.0</v>
      </c>
      <c r="F30" s="503">
        <v>919192.0</v>
      </c>
      <c r="G30" s="503">
        <v>18.0</v>
      </c>
      <c r="H30" s="495" t="s">
        <v>1117</v>
      </c>
      <c r="I30" s="495" t="s">
        <v>1120</v>
      </c>
      <c r="J30" s="493">
        <v>226000.0</v>
      </c>
      <c r="K30" s="493">
        <v>0.0</v>
      </c>
      <c r="L30" s="493">
        <v>226000.0</v>
      </c>
      <c r="M30" s="494"/>
    </row>
    <row r="31" ht="15.75" customHeight="1">
      <c r="B31" s="503">
        <v>17.0</v>
      </c>
      <c r="C31" s="503" t="s">
        <v>1138</v>
      </c>
      <c r="D31" s="503">
        <v>13.0</v>
      </c>
      <c r="E31" s="504">
        <v>43873.0</v>
      </c>
      <c r="F31" s="503">
        <v>919192.0</v>
      </c>
      <c r="G31" s="503">
        <v>18.0</v>
      </c>
      <c r="H31" s="495" t="s">
        <v>1117</v>
      </c>
      <c r="I31" s="495" t="s">
        <v>1120</v>
      </c>
      <c r="J31" s="493">
        <v>2405000.0</v>
      </c>
      <c r="K31" s="493">
        <v>0.0</v>
      </c>
      <c r="L31" s="493">
        <v>2405000.0</v>
      </c>
      <c r="M31" s="494"/>
    </row>
    <row r="32" ht="15.75" customHeight="1">
      <c r="B32" s="503">
        <v>18.0</v>
      </c>
      <c r="C32" s="503" t="s">
        <v>1139</v>
      </c>
      <c r="D32" s="503">
        <v>14.0</v>
      </c>
      <c r="E32" s="504">
        <v>43873.0</v>
      </c>
      <c r="F32" s="503">
        <v>919192.0</v>
      </c>
      <c r="G32" s="503">
        <v>18.0</v>
      </c>
      <c r="H32" s="495" t="s">
        <v>1117</v>
      </c>
      <c r="I32" s="495" t="s">
        <v>1120</v>
      </c>
      <c r="J32" s="493">
        <v>1563000.0</v>
      </c>
      <c r="K32" s="493">
        <v>0.0</v>
      </c>
      <c r="L32" s="493">
        <v>1563000.0</v>
      </c>
      <c r="M32" s="494"/>
    </row>
    <row r="33" ht="15.75" customHeight="1">
      <c r="B33" s="503">
        <v>19.0</v>
      </c>
      <c r="C33" s="503" t="s">
        <v>1140</v>
      </c>
      <c r="D33" s="503">
        <v>15.0</v>
      </c>
      <c r="E33" s="504">
        <v>43873.0</v>
      </c>
      <c r="F33" s="503">
        <v>919192.0</v>
      </c>
      <c r="G33" s="503">
        <v>18.0</v>
      </c>
      <c r="H33" s="495" t="s">
        <v>1117</v>
      </c>
      <c r="I33" s="495" t="s">
        <v>1120</v>
      </c>
      <c r="J33" s="493">
        <v>7090000.0</v>
      </c>
      <c r="K33" s="493">
        <v>0.0</v>
      </c>
      <c r="L33" s="493">
        <v>7090000.0</v>
      </c>
      <c r="M33" s="494"/>
    </row>
    <row r="34" ht="15.75" customHeight="1">
      <c r="B34" s="503">
        <v>20.0</v>
      </c>
      <c r="C34" s="503" t="s">
        <v>1141</v>
      </c>
      <c r="D34" s="503">
        <v>16.0</v>
      </c>
      <c r="E34" s="504">
        <v>43873.0</v>
      </c>
      <c r="F34" s="503">
        <v>919192.0</v>
      </c>
      <c r="G34" s="503">
        <v>18.0</v>
      </c>
      <c r="H34" s="495" t="s">
        <v>1117</v>
      </c>
      <c r="I34" s="495" t="s">
        <v>1120</v>
      </c>
      <c r="J34" s="493">
        <v>2405000.0</v>
      </c>
      <c r="K34" s="493">
        <v>0.0</v>
      </c>
      <c r="L34" s="493">
        <v>2405000.0</v>
      </c>
      <c r="M34" s="494"/>
    </row>
    <row r="35" ht="15.75" customHeight="1">
      <c r="B35" s="503">
        <v>21.0</v>
      </c>
      <c r="C35" s="503" t="s">
        <v>1142</v>
      </c>
      <c r="D35" s="503">
        <v>17.0</v>
      </c>
      <c r="E35" s="504">
        <v>43873.0</v>
      </c>
      <c r="F35" s="503">
        <v>919192.0</v>
      </c>
      <c r="G35" s="503">
        <v>18.0</v>
      </c>
      <c r="H35" s="495" t="s">
        <v>1117</v>
      </c>
      <c r="I35" s="495" t="s">
        <v>1120</v>
      </c>
      <c r="J35" s="493">
        <v>450000.0</v>
      </c>
      <c r="K35" s="493">
        <v>0.0</v>
      </c>
      <c r="L35" s="493">
        <v>450000.0</v>
      </c>
      <c r="M35" s="494"/>
    </row>
    <row r="36" ht="15.75" customHeight="1">
      <c r="B36" s="503">
        <v>22.0</v>
      </c>
      <c r="C36" s="503" t="s">
        <v>1143</v>
      </c>
      <c r="D36" s="503">
        <v>18.0</v>
      </c>
      <c r="E36" s="504">
        <v>43873.0</v>
      </c>
      <c r="F36" s="503">
        <v>919192.0</v>
      </c>
      <c r="G36" s="503">
        <v>18.0</v>
      </c>
      <c r="H36" s="495" t="s">
        <v>1117</v>
      </c>
      <c r="I36" s="495" t="s">
        <v>1118</v>
      </c>
      <c r="J36" s="493">
        <v>113000.0</v>
      </c>
      <c r="K36" s="493"/>
      <c r="L36" s="493">
        <f t="shared" ref="L36:L42" si="2">J36-K36</f>
        <v>113000</v>
      </c>
      <c r="M36" s="494"/>
    </row>
    <row r="37" ht="15.75" customHeight="1">
      <c r="B37" s="503">
        <v>23.0</v>
      </c>
      <c r="C37" s="503" t="s">
        <v>1144</v>
      </c>
      <c r="D37" s="503">
        <v>19.0</v>
      </c>
      <c r="E37" s="504">
        <v>43873.0</v>
      </c>
      <c r="F37" s="503">
        <v>919192.0</v>
      </c>
      <c r="G37" s="503">
        <v>18.0</v>
      </c>
      <c r="H37" s="495" t="s">
        <v>1117</v>
      </c>
      <c r="I37" s="495" t="s">
        <v>1118</v>
      </c>
      <c r="J37" s="493">
        <v>362500.0</v>
      </c>
      <c r="K37" s="493"/>
      <c r="L37" s="493">
        <f t="shared" si="2"/>
        <v>362500</v>
      </c>
      <c r="M37" s="494"/>
    </row>
    <row r="38" ht="15.75" customHeight="1">
      <c r="B38" s="503">
        <v>24.0</v>
      </c>
      <c r="C38" s="503" t="s">
        <v>1145</v>
      </c>
      <c r="D38" s="503">
        <v>20.0</v>
      </c>
      <c r="E38" s="504">
        <v>43873.0</v>
      </c>
      <c r="F38" s="503">
        <v>919192.0</v>
      </c>
      <c r="G38" s="503">
        <v>18.0</v>
      </c>
      <c r="H38" s="495" t="s">
        <v>1117</v>
      </c>
      <c r="I38" s="495" t="s">
        <v>1118</v>
      </c>
      <c r="J38" s="493">
        <v>580000.0</v>
      </c>
      <c r="K38" s="493"/>
      <c r="L38" s="493">
        <f t="shared" si="2"/>
        <v>580000</v>
      </c>
      <c r="M38" s="494"/>
    </row>
    <row r="39" ht="15.75" customHeight="1">
      <c r="B39" s="503">
        <v>25.0</v>
      </c>
      <c r="C39" s="503" t="s">
        <v>1146</v>
      </c>
      <c r="D39" s="503">
        <v>21.0</v>
      </c>
      <c r="E39" s="504">
        <v>43873.0</v>
      </c>
      <c r="F39" s="503">
        <v>919192.0</v>
      </c>
      <c r="G39" s="503">
        <v>18.0</v>
      </c>
      <c r="H39" s="495" t="s">
        <v>1117</v>
      </c>
      <c r="I39" s="495" t="s">
        <v>1118</v>
      </c>
      <c r="J39" s="493">
        <v>339000.0</v>
      </c>
      <c r="K39" s="493"/>
      <c r="L39" s="493">
        <f t="shared" si="2"/>
        <v>339000</v>
      </c>
      <c r="M39" s="494"/>
    </row>
    <row r="40" ht="15.75" customHeight="1">
      <c r="B40" s="503">
        <v>26.0</v>
      </c>
      <c r="C40" s="503" t="s">
        <v>1147</v>
      </c>
      <c r="D40" s="503">
        <v>22.0</v>
      </c>
      <c r="E40" s="504">
        <v>43873.0</v>
      </c>
      <c r="F40" s="503">
        <v>919192.0</v>
      </c>
      <c r="G40" s="503">
        <v>18.0</v>
      </c>
      <c r="H40" s="495" t="s">
        <v>1117</v>
      </c>
      <c r="I40" s="495" t="s">
        <v>1118</v>
      </c>
      <c r="J40" s="493">
        <v>175000.0</v>
      </c>
      <c r="K40" s="493"/>
      <c r="L40" s="493">
        <f t="shared" si="2"/>
        <v>175000</v>
      </c>
      <c r="M40" s="494"/>
    </row>
    <row r="41" ht="15.75" customHeight="1">
      <c r="B41" s="503">
        <v>27.0</v>
      </c>
      <c r="C41" s="503" t="s">
        <v>1148</v>
      </c>
      <c r="D41" s="503">
        <v>23.0</v>
      </c>
      <c r="E41" s="504">
        <v>43873.0</v>
      </c>
      <c r="F41" s="503">
        <v>919192.0</v>
      </c>
      <c r="G41" s="503">
        <v>18.0</v>
      </c>
      <c r="H41" s="495" t="s">
        <v>1117</v>
      </c>
      <c r="I41" s="495" t="s">
        <v>1118</v>
      </c>
      <c r="J41" s="493">
        <v>320000.0</v>
      </c>
      <c r="K41" s="493"/>
      <c r="L41" s="493">
        <f t="shared" si="2"/>
        <v>320000</v>
      </c>
      <c r="M41" s="494"/>
    </row>
    <row r="42" ht="15.75" customHeight="1">
      <c r="B42" s="503">
        <v>28.0</v>
      </c>
      <c r="C42" s="503" t="s">
        <v>1149</v>
      </c>
      <c r="D42" s="503">
        <v>24.0</v>
      </c>
      <c r="E42" s="504">
        <v>43873.0</v>
      </c>
      <c r="F42" s="503">
        <v>919192.0</v>
      </c>
      <c r="G42" s="503">
        <v>18.0</v>
      </c>
      <c r="H42" s="495" t="s">
        <v>1117</v>
      </c>
      <c r="I42" s="495" t="s">
        <v>1118</v>
      </c>
      <c r="J42" s="493">
        <v>22600.0</v>
      </c>
      <c r="K42" s="493"/>
      <c r="L42" s="493">
        <f t="shared" si="2"/>
        <v>22600</v>
      </c>
      <c r="M42" s="494"/>
    </row>
    <row r="43" ht="15.75" customHeight="1">
      <c r="B43" s="503">
        <v>29.0</v>
      </c>
      <c r="C43" s="503" t="s">
        <v>1150</v>
      </c>
      <c r="D43" s="503">
        <v>25.0</v>
      </c>
      <c r="E43" s="504">
        <v>43873.0</v>
      </c>
      <c r="F43" s="503">
        <v>919192.0</v>
      </c>
      <c r="G43" s="503">
        <v>18.0</v>
      </c>
      <c r="H43" s="495" t="s">
        <v>1117</v>
      </c>
      <c r="I43" s="495"/>
      <c r="J43" s="493"/>
      <c r="K43" s="493"/>
      <c r="L43" s="493"/>
      <c r="M43" s="494"/>
    </row>
    <row r="44" ht="15.75" customHeight="1">
      <c r="B44" s="503">
        <v>30.0</v>
      </c>
      <c r="C44" s="503" t="s">
        <v>1151</v>
      </c>
      <c r="D44" s="503">
        <v>26.0</v>
      </c>
      <c r="E44" s="504">
        <v>43873.0</v>
      </c>
      <c r="F44" s="503">
        <v>919192.0</v>
      </c>
      <c r="G44" s="503">
        <v>18.0</v>
      </c>
      <c r="H44" s="495" t="s">
        <v>1117</v>
      </c>
      <c r="I44" s="495"/>
      <c r="J44" s="493"/>
      <c r="K44" s="493"/>
      <c r="L44" s="493"/>
      <c r="M44" s="494"/>
    </row>
    <row r="45" ht="15.75" customHeight="1">
      <c r="B45" s="503">
        <v>31.0</v>
      </c>
      <c r="C45" s="503" t="s">
        <v>1152</v>
      </c>
      <c r="D45" s="503">
        <v>27.0</v>
      </c>
      <c r="E45" s="504">
        <v>43873.0</v>
      </c>
      <c r="F45" s="503">
        <v>919192.0</v>
      </c>
      <c r="G45" s="503">
        <v>18.0</v>
      </c>
      <c r="H45" s="495" t="s">
        <v>1117</v>
      </c>
      <c r="I45" s="495"/>
      <c r="J45" s="493"/>
      <c r="K45" s="493"/>
      <c r="L45" s="493"/>
      <c r="M45" s="494"/>
    </row>
    <row r="46" ht="15.75" customHeight="1">
      <c r="B46" s="503">
        <v>32.0</v>
      </c>
      <c r="C46" s="503" t="s">
        <v>1153</v>
      </c>
      <c r="D46" s="503">
        <v>28.0</v>
      </c>
      <c r="E46" s="504">
        <v>43873.0</v>
      </c>
      <c r="F46" s="503">
        <v>919192.0</v>
      </c>
      <c r="G46" s="503">
        <v>18.0</v>
      </c>
      <c r="H46" s="495" t="s">
        <v>1117</v>
      </c>
      <c r="I46" s="495"/>
      <c r="J46" s="493"/>
      <c r="K46" s="493"/>
      <c r="L46" s="493"/>
      <c r="M46" s="494"/>
    </row>
    <row r="47" ht="15.75" customHeight="1">
      <c r="B47" s="503"/>
      <c r="C47" s="503"/>
      <c r="D47" s="503"/>
      <c r="E47" s="503"/>
      <c r="F47" s="503"/>
      <c r="G47" s="503"/>
      <c r="H47" s="495"/>
      <c r="I47" s="495"/>
      <c r="J47" s="493"/>
      <c r="K47" s="493"/>
      <c r="L47" s="493"/>
      <c r="M47" s="494"/>
    </row>
    <row r="48" ht="15.75" customHeight="1">
      <c r="B48" s="503"/>
      <c r="C48" s="503"/>
      <c r="D48" s="503"/>
      <c r="E48" s="503"/>
      <c r="F48" s="503"/>
      <c r="G48" s="503"/>
      <c r="H48" s="495"/>
      <c r="I48" s="495"/>
      <c r="J48" s="493"/>
      <c r="K48" s="493"/>
      <c r="L48" s="493"/>
      <c r="M48" s="494"/>
    </row>
    <row r="49" ht="15.75" customHeight="1">
      <c r="B49" s="503"/>
      <c r="C49" s="503"/>
      <c r="D49" s="503"/>
      <c r="E49" s="503"/>
      <c r="F49" s="503"/>
      <c r="G49" s="503"/>
      <c r="H49" s="495"/>
      <c r="I49" s="495"/>
      <c r="J49" s="493"/>
      <c r="K49" s="493"/>
      <c r="L49" s="493"/>
      <c r="M49" s="494"/>
    </row>
    <row r="50" ht="15.75" customHeight="1">
      <c r="B50" s="503"/>
      <c r="C50" s="503"/>
      <c r="D50" s="503"/>
      <c r="E50" s="503"/>
      <c r="F50" s="503"/>
      <c r="G50" s="503"/>
      <c r="H50" s="495"/>
      <c r="I50" s="495"/>
      <c r="J50" s="493"/>
      <c r="K50" s="493"/>
      <c r="L50" s="493"/>
      <c r="M50" s="494"/>
    </row>
    <row r="51" ht="15.75" customHeight="1">
      <c r="B51" s="503"/>
      <c r="C51" s="503"/>
      <c r="D51" s="503"/>
      <c r="E51" s="503"/>
      <c r="F51" s="503"/>
      <c r="G51" s="503"/>
      <c r="H51" s="495"/>
      <c r="I51" s="495"/>
      <c r="J51" s="493"/>
      <c r="K51" s="493"/>
      <c r="L51" s="493"/>
      <c r="M51" s="494"/>
    </row>
    <row r="52" ht="15.75" customHeight="1">
      <c r="B52" s="503"/>
      <c r="C52" s="503"/>
      <c r="D52" s="503"/>
      <c r="E52" s="503"/>
      <c r="F52" s="503"/>
      <c r="G52" s="503"/>
      <c r="H52" s="495"/>
      <c r="I52" s="495"/>
      <c r="J52" s="493"/>
      <c r="K52" s="493"/>
      <c r="L52" s="493" t="str">
        <f t="shared" ref="L52:L55" si="3">IF(COUNTA(J52:K52)=2,J52-K52,"")</f>
        <v/>
      </c>
      <c r="M52" s="494"/>
    </row>
    <row r="53" ht="15.75" customHeight="1">
      <c r="B53" s="503"/>
      <c r="C53" s="503"/>
      <c r="D53" s="503"/>
      <c r="E53" s="503"/>
      <c r="F53" s="503"/>
      <c r="G53" s="503"/>
      <c r="H53" s="495"/>
      <c r="I53" s="495"/>
      <c r="J53" s="493"/>
      <c r="K53" s="493"/>
      <c r="L53" s="493" t="str">
        <f t="shared" si="3"/>
        <v/>
      </c>
      <c r="M53" s="494"/>
    </row>
    <row r="54" ht="15.75" customHeight="1">
      <c r="B54" s="503"/>
      <c r="C54" s="503"/>
      <c r="D54" s="503"/>
      <c r="E54" s="503"/>
      <c r="F54" s="503"/>
      <c r="G54" s="503"/>
      <c r="H54" s="495"/>
      <c r="I54" s="495"/>
      <c r="J54" s="493"/>
      <c r="K54" s="493"/>
      <c r="L54" s="493" t="str">
        <f t="shared" si="3"/>
        <v/>
      </c>
      <c r="M54" s="494"/>
    </row>
    <row r="55" ht="15.75" customHeight="1">
      <c r="B55" s="503"/>
      <c r="C55" s="503"/>
      <c r="D55" s="503"/>
      <c r="E55" s="503"/>
      <c r="F55" s="503"/>
      <c r="G55" s="503"/>
      <c r="H55" s="495"/>
      <c r="I55" s="495"/>
      <c r="J55" s="493"/>
      <c r="K55" s="493"/>
      <c r="L55" s="493" t="str">
        <f t="shared" si="3"/>
        <v/>
      </c>
      <c r="M55" s="494"/>
    </row>
    <row r="56" ht="15.75" customHeight="1">
      <c r="C56" s="486"/>
      <c r="F56" s="486"/>
      <c r="G56" s="486"/>
    </row>
    <row r="57" ht="15.75" customHeight="1">
      <c r="C57" s="486"/>
      <c r="F57" s="486"/>
      <c r="G57" s="486"/>
    </row>
    <row r="58" ht="15.75" customHeight="1">
      <c r="C58" s="486"/>
      <c r="F58" s="486"/>
      <c r="G58" s="486"/>
    </row>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4">
    <mergeCell ref="B13:B14"/>
    <mergeCell ref="C13:C14"/>
    <mergeCell ref="D13:D14"/>
    <mergeCell ref="E13:E14"/>
    <mergeCell ref="F13:F14"/>
    <mergeCell ref="G13:G14"/>
    <mergeCell ref="H13:H14"/>
    <mergeCell ref="B15:B18"/>
    <mergeCell ref="C15:C18"/>
    <mergeCell ref="D15:D18"/>
    <mergeCell ref="E15:E18"/>
    <mergeCell ref="F15:F18"/>
    <mergeCell ref="G15:G18"/>
    <mergeCell ref="H15:H18"/>
    <mergeCell ref="B19:B20"/>
    <mergeCell ref="C19:C20"/>
    <mergeCell ref="D19:D20"/>
    <mergeCell ref="E19:E20"/>
    <mergeCell ref="F19:F20"/>
    <mergeCell ref="G19:G20"/>
    <mergeCell ref="H19:H20"/>
    <mergeCell ref="B21:B22"/>
    <mergeCell ref="C21:C22"/>
    <mergeCell ref="D21:D22"/>
    <mergeCell ref="E21:E22"/>
    <mergeCell ref="F21:F22"/>
    <mergeCell ref="G21:G22"/>
    <mergeCell ref="H21:H22"/>
    <mergeCell ref="K21:K22"/>
    <mergeCell ref="K23:K24"/>
    <mergeCell ref="K26:K29"/>
    <mergeCell ref="L26:L29"/>
    <mergeCell ref="K13:K14"/>
    <mergeCell ref="L13:L14"/>
    <mergeCell ref="K15:K18"/>
    <mergeCell ref="L15:L18"/>
    <mergeCell ref="K19:K20"/>
    <mergeCell ref="L19:L20"/>
    <mergeCell ref="L21:L22"/>
    <mergeCell ref="L23:L24"/>
    <mergeCell ref="B26:B29"/>
    <mergeCell ref="C26:C29"/>
    <mergeCell ref="D26:D29"/>
    <mergeCell ref="E26:E29"/>
    <mergeCell ref="F26:F29"/>
    <mergeCell ref="G26:G29"/>
    <mergeCell ref="H26:H29"/>
    <mergeCell ref="B23:B24"/>
    <mergeCell ref="C23:C24"/>
    <mergeCell ref="D23:D24"/>
    <mergeCell ref="E23:E24"/>
    <mergeCell ref="F23:F24"/>
    <mergeCell ref="G23:G24"/>
    <mergeCell ref="H23:H24"/>
  </mergeCells>
  <dataValidations>
    <dataValidation type="list" allowBlank="1" sqref="I5:I55">
      <formula1>Data!$K$5:$K$19</formula1>
    </dataValidation>
    <dataValidation type="list" allowBlank="1" sqref="H5:H13 H15 H19 H21 H23 H25:H26 H30:H55">
      <formula1>Data!$H$18:$H$21</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4.43" defaultRowHeight="15.0"/>
  <cols>
    <col customWidth="1" min="1" max="1" width="4.86"/>
    <col customWidth="1" min="2" max="2" width="13.86"/>
    <col customWidth="1" min="3" max="4" width="26.29"/>
    <col customWidth="1" min="5" max="5" width="45.14"/>
    <col customWidth="1" min="6" max="7" width="6.86"/>
    <col customWidth="1" min="8" max="8" width="26.0"/>
    <col customWidth="1" min="9" max="10" width="6.86"/>
    <col customWidth="1" min="11" max="11" width="25.43"/>
    <col customWidth="1" min="12" max="12" width="8.43"/>
    <col customWidth="1" min="13" max="14" width="6.86"/>
  </cols>
  <sheetData>
    <row r="1">
      <c r="A1" s="505"/>
      <c r="B1" s="505"/>
      <c r="C1" s="505"/>
      <c r="D1" s="505"/>
      <c r="E1" s="505"/>
      <c r="F1" s="505"/>
      <c r="G1" s="506"/>
      <c r="H1" s="505"/>
      <c r="I1" s="505"/>
      <c r="J1" s="505"/>
      <c r="K1" s="505"/>
      <c r="L1" s="505"/>
      <c r="M1" s="505"/>
      <c r="N1" s="505"/>
    </row>
    <row r="2">
      <c r="A2" s="505"/>
      <c r="B2" s="507" t="s">
        <v>1154</v>
      </c>
      <c r="C2" s="505"/>
      <c r="D2" s="505"/>
      <c r="E2" s="505"/>
      <c r="F2" s="505"/>
      <c r="G2" s="506"/>
      <c r="H2" s="505"/>
      <c r="I2" s="505"/>
      <c r="J2" s="505"/>
      <c r="K2" s="505"/>
      <c r="L2" s="505"/>
      <c r="M2" s="505"/>
      <c r="N2" s="505"/>
    </row>
    <row r="3">
      <c r="A3" s="505"/>
      <c r="B3" s="505"/>
      <c r="C3" s="505"/>
      <c r="D3" s="505"/>
      <c r="E3" s="505"/>
      <c r="F3" s="505"/>
      <c r="G3" s="506"/>
      <c r="H3" s="505"/>
      <c r="I3" s="505"/>
      <c r="J3" s="505"/>
      <c r="K3" s="505"/>
      <c r="L3" s="505"/>
      <c r="M3" s="505"/>
      <c r="N3" s="505"/>
    </row>
    <row r="4">
      <c r="A4" s="505"/>
      <c r="B4" s="508" t="s">
        <v>54</v>
      </c>
      <c r="C4" s="508" t="s">
        <v>55</v>
      </c>
      <c r="D4" s="508" t="s">
        <v>56</v>
      </c>
      <c r="E4" s="508" t="s">
        <v>57</v>
      </c>
      <c r="F4" s="505"/>
      <c r="G4" s="508" t="s">
        <v>51</v>
      </c>
      <c r="H4" s="508" t="s">
        <v>1024</v>
      </c>
      <c r="I4" s="505"/>
      <c r="J4" s="509" t="s">
        <v>51</v>
      </c>
      <c r="K4" s="510" t="s">
        <v>1111</v>
      </c>
      <c r="L4" s="511" t="s">
        <v>1155</v>
      </c>
      <c r="M4" s="511" t="s">
        <v>1156</v>
      </c>
      <c r="N4" s="505"/>
    </row>
    <row r="5">
      <c r="A5" s="505"/>
      <c r="B5" s="512" t="s">
        <v>1157</v>
      </c>
      <c r="C5" s="512" t="s">
        <v>1158</v>
      </c>
      <c r="D5" s="512" t="s">
        <v>1158</v>
      </c>
      <c r="E5" s="512" t="s">
        <v>727</v>
      </c>
      <c r="F5" s="505"/>
      <c r="G5" s="513">
        <v>1.0</v>
      </c>
      <c r="H5" s="512" t="s">
        <v>1027</v>
      </c>
      <c r="I5" s="505"/>
      <c r="J5" s="514">
        <v>1.0</v>
      </c>
      <c r="K5" s="515" t="s">
        <v>138</v>
      </c>
      <c r="L5" s="516" t="s">
        <v>1159</v>
      </c>
      <c r="M5" s="516"/>
      <c r="N5" s="505"/>
    </row>
    <row r="6">
      <c r="A6" s="505"/>
      <c r="B6" s="512" t="s">
        <v>1160</v>
      </c>
      <c r="C6" s="512" t="s">
        <v>1161</v>
      </c>
      <c r="D6" s="512" t="s">
        <v>1161</v>
      </c>
      <c r="E6" s="512" t="s">
        <v>22</v>
      </c>
      <c r="F6" s="505"/>
      <c r="G6" s="513">
        <v>2.0</v>
      </c>
      <c r="H6" s="512" t="s">
        <v>1028</v>
      </c>
      <c r="I6" s="505"/>
      <c r="J6" s="514">
        <v>2.0</v>
      </c>
      <c r="K6" s="515" t="s">
        <v>1162</v>
      </c>
      <c r="L6" s="516" t="s">
        <v>1163</v>
      </c>
      <c r="M6" s="516"/>
      <c r="N6" s="505"/>
    </row>
    <row r="7">
      <c r="A7" s="505"/>
      <c r="B7" s="512" t="s">
        <v>101</v>
      </c>
      <c r="C7" s="512"/>
      <c r="D7" s="512"/>
      <c r="E7" s="512" t="s">
        <v>1164</v>
      </c>
      <c r="F7" s="505"/>
      <c r="G7" s="513">
        <v>3.0</v>
      </c>
      <c r="H7" s="512" t="s">
        <v>1029</v>
      </c>
      <c r="I7" s="505"/>
      <c r="J7" s="514">
        <v>3.0</v>
      </c>
      <c r="K7" s="516" t="s">
        <v>1165</v>
      </c>
      <c r="L7" s="516" t="s">
        <v>1166</v>
      </c>
      <c r="M7" s="517" t="s">
        <v>1167</v>
      </c>
      <c r="N7" s="505"/>
    </row>
    <row r="8">
      <c r="A8" s="505"/>
      <c r="B8" s="512" t="s">
        <v>1168</v>
      </c>
      <c r="C8" s="512"/>
      <c r="D8" s="512"/>
      <c r="E8" s="512" t="s">
        <v>20</v>
      </c>
      <c r="F8" s="505"/>
      <c r="G8" s="513">
        <v>4.0</v>
      </c>
      <c r="H8" s="512" t="s">
        <v>1026</v>
      </c>
      <c r="I8" s="505"/>
      <c r="J8" s="514">
        <v>4.0</v>
      </c>
      <c r="K8" s="516" t="s">
        <v>1169</v>
      </c>
      <c r="L8" s="516" t="s">
        <v>1170</v>
      </c>
      <c r="M8" s="516"/>
      <c r="N8" s="505"/>
    </row>
    <row r="9">
      <c r="A9" s="505"/>
      <c r="B9" s="512" t="s">
        <v>1171</v>
      </c>
      <c r="C9" s="512"/>
      <c r="D9" s="512"/>
      <c r="E9" s="512" t="s">
        <v>21</v>
      </c>
      <c r="F9" s="505"/>
      <c r="G9" s="513">
        <v>5.0</v>
      </c>
      <c r="H9" s="512" t="s">
        <v>1052</v>
      </c>
      <c r="I9" s="505"/>
      <c r="J9" s="514">
        <v>5.0</v>
      </c>
      <c r="K9" s="516" t="s">
        <v>1172</v>
      </c>
      <c r="L9" s="516" t="s">
        <v>1163</v>
      </c>
      <c r="M9" s="516"/>
      <c r="N9" s="518"/>
    </row>
    <row r="10">
      <c r="A10" s="505"/>
      <c r="B10" s="512" t="s">
        <v>1173</v>
      </c>
      <c r="C10" s="512"/>
      <c r="D10" s="512"/>
      <c r="E10" s="512" t="s">
        <v>23</v>
      </c>
      <c r="F10" s="505"/>
      <c r="G10" s="513">
        <v>6.0</v>
      </c>
      <c r="H10" s="512" t="s">
        <v>1092</v>
      </c>
      <c r="I10" s="505"/>
      <c r="J10" s="514">
        <v>6.0</v>
      </c>
      <c r="K10" s="516" t="s">
        <v>1130</v>
      </c>
      <c r="L10" s="516" t="s">
        <v>1174</v>
      </c>
      <c r="M10" s="516"/>
      <c r="N10" s="518"/>
    </row>
    <row r="11">
      <c r="A11" s="505"/>
      <c r="B11" s="512"/>
      <c r="C11" s="512"/>
      <c r="D11" s="512"/>
      <c r="E11" s="512"/>
      <c r="F11" s="505"/>
      <c r="G11" s="513">
        <v>7.0</v>
      </c>
      <c r="H11" s="512" t="s">
        <v>1068</v>
      </c>
      <c r="I11" s="505"/>
      <c r="J11" s="514">
        <v>7.0</v>
      </c>
      <c r="K11" s="515" t="s">
        <v>1134</v>
      </c>
      <c r="L11" s="516" t="s">
        <v>1159</v>
      </c>
      <c r="M11" s="516"/>
      <c r="N11" s="518"/>
    </row>
    <row r="12">
      <c r="A12" s="505"/>
      <c r="B12" s="512"/>
      <c r="C12" s="512"/>
      <c r="D12" s="512"/>
      <c r="E12" s="512"/>
      <c r="F12" s="505"/>
      <c r="G12" s="513">
        <v>8.0</v>
      </c>
      <c r="H12" s="512" t="s">
        <v>1073</v>
      </c>
      <c r="I12" s="505"/>
      <c r="J12" s="514">
        <v>8.0</v>
      </c>
      <c r="K12" s="516" t="s">
        <v>1118</v>
      </c>
      <c r="L12" s="516" t="s">
        <v>1166</v>
      </c>
      <c r="M12" s="517" t="s">
        <v>1175</v>
      </c>
      <c r="N12" s="91"/>
    </row>
    <row r="13">
      <c r="A13" s="505"/>
      <c r="B13" s="512"/>
      <c r="C13" s="512"/>
      <c r="D13" s="512"/>
      <c r="E13" s="512"/>
      <c r="F13" s="505"/>
      <c r="G13" s="513">
        <v>9.0</v>
      </c>
      <c r="H13" s="512" t="s">
        <v>1077</v>
      </c>
      <c r="I13" s="505"/>
      <c r="J13" s="514">
        <v>9.0</v>
      </c>
      <c r="K13" s="515" t="s">
        <v>33</v>
      </c>
      <c r="L13" s="516" t="s">
        <v>1176</v>
      </c>
      <c r="M13" s="516"/>
      <c r="N13" s="518"/>
    </row>
    <row r="14">
      <c r="A14" s="505"/>
      <c r="B14" s="512"/>
      <c r="C14" s="512"/>
      <c r="D14" s="512"/>
      <c r="E14" s="512"/>
      <c r="F14" s="505"/>
      <c r="G14" s="513">
        <v>10.0</v>
      </c>
      <c r="H14" s="512" t="s">
        <v>1079</v>
      </c>
      <c r="I14" s="505"/>
      <c r="J14" s="514">
        <v>10.0</v>
      </c>
      <c r="K14" s="516" t="s">
        <v>1120</v>
      </c>
      <c r="L14" s="516" t="s">
        <v>1177</v>
      </c>
      <c r="M14" s="516"/>
      <c r="N14" s="518"/>
    </row>
    <row r="15">
      <c r="A15" s="505"/>
      <c r="B15" s="512"/>
      <c r="C15" s="512"/>
      <c r="D15" s="512"/>
      <c r="E15" s="512"/>
      <c r="F15" s="505"/>
      <c r="G15" s="513">
        <v>11.0</v>
      </c>
      <c r="H15" s="512" t="s">
        <v>1084</v>
      </c>
      <c r="I15" s="505"/>
      <c r="J15" s="514">
        <v>11.0</v>
      </c>
      <c r="K15" s="516" t="s">
        <v>1178</v>
      </c>
      <c r="L15" s="516" t="s">
        <v>1159</v>
      </c>
      <c r="M15" s="516"/>
      <c r="N15" s="518"/>
    </row>
    <row r="16">
      <c r="A16" s="505"/>
      <c r="B16" s="512"/>
      <c r="C16" s="512"/>
      <c r="D16" s="512"/>
      <c r="E16" s="512"/>
      <c r="F16" s="505"/>
      <c r="G16" s="506"/>
      <c r="H16" s="505"/>
      <c r="I16" s="505"/>
      <c r="J16" s="514">
        <v>12.0</v>
      </c>
      <c r="K16" s="516" t="s">
        <v>1179</v>
      </c>
      <c r="L16" s="516" t="s">
        <v>1166</v>
      </c>
      <c r="M16" s="517" t="s">
        <v>1180</v>
      </c>
      <c r="N16" s="91"/>
    </row>
    <row r="17">
      <c r="A17" s="505"/>
      <c r="B17" s="512"/>
      <c r="C17" s="512"/>
      <c r="D17" s="512"/>
      <c r="E17" s="512"/>
      <c r="F17" s="505"/>
      <c r="G17" s="508" t="s">
        <v>51</v>
      </c>
      <c r="H17" s="508" t="s">
        <v>1110</v>
      </c>
      <c r="I17" s="505"/>
      <c r="J17" s="514">
        <v>13.0</v>
      </c>
      <c r="K17" s="516" t="s">
        <v>1181</v>
      </c>
      <c r="L17" s="516" t="s">
        <v>1166</v>
      </c>
      <c r="M17" s="517" t="s">
        <v>1182</v>
      </c>
      <c r="N17" s="91"/>
    </row>
    <row r="18">
      <c r="A18" s="505"/>
      <c r="B18" s="512"/>
      <c r="C18" s="512"/>
      <c r="D18" s="512"/>
      <c r="E18" s="512"/>
      <c r="F18" s="505"/>
      <c r="G18" s="513">
        <v>1.0</v>
      </c>
      <c r="H18" s="512" t="s">
        <v>1183</v>
      </c>
      <c r="I18" s="505"/>
      <c r="J18" s="514">
        <v>14.0</v>
      </c>
      <c r="K18" s="516" t="s">
        <v>1122</v>
      </c>
      <c r="L18" s="516" t="s">
        <v>1184</v>
      </c>
      <c r="M18" s="516"/>
      <c r="N18" s="518"/>
    </row>
    <row r="19">
      <c r="A19" s="505"/>
      <c r="B19" s="512"/>
      <c r="C19" s="512"/>
      <c r="D19" s="512"/>
      <c r="E19" s="512"/>
      <c r="F19" s="505"/>
      <c r="G19" s="513">
        <v>2.0</v>
      </c>
      <c r="H19" s="512" t="s">
        <v>1117</v>
      </c>
      <c r="I19" s="505"/>
      <c r="J19" s="514">
        <v>15.0</v>
      </c>
      <c r="K19" s="516" t="s">
        <v>1185</v>
      </c>
      <c r="L19" s="516" t="s">
        <v>1176</v>
      </c>
      <c r="M19" s="517" t="s">
        <v>1186</v>
      </c>
      <c r="N19" s="91"/>
    </row>
    <row r="20">
      <c r="A20" s="505"/>
      <c r="B20" s="512"/>
      <c r="C20" s="512"/>
      <c r="D20" s="512"/>
      <c r="E20" s="512"/>
      <c r="F20" s="505"/>
      <c r="G20" s="513">
        <v>3.0</v>
      </c>
      <c r="H20" s="512"/>
      <c r="I20" s="505"/>
      <c r="J20" s="505"/>
      <c r="K20" s="505"/>
      <c r="L20" s="505"/>
      <c r="M20" s="505"/>
      <c r="N20" s="505"/>
    </row>
    <row r="21" ht="15.75" customHeight="1">
      <c r="A21" s="505"/>
      <c r="B21" s="512"/>
      <c r="C21" s="512"/>
      <c r="D21" s="512"/>
      <c r="E21" s="512"/>
      <c r="F21" s="505"/>
      <c r="G21" s="513">
        <v>4.0</v>
      </c>
      <c r="H21" s="512"/>
      <c r="I21" s="505"/>
      <c r="J21" s="505"/>
      <c r="K21" s="505"/>
      <c r="L21" s="505"/>
      <c r="M21" s="505"/>
      <c r="N21" s="505"/>
    </row>
    <row r="22" ht="15.75" customHeight="1">
      <c r="A22" s="505"/>
      <c r="B22" s="512"/>
      <c r="C22" s="512"/>
      <c r="D22" s="512"/>
      <c r="E22" s="512"/>
      <c r="F22" s="505"/>
      <c r="G22" s="506"/>
      <c r="H22" s="505"/>
      <c r="I22" s="505"/>
      <c r="J22" s="505"/>
      <c r="K22" s="505"/>
      <c r="L22" s="505"/>
      <c r="M22" s="505"/>
      <c r="N22" s="505"/>
    </row>
    <row r="23" ht="15.75" customHeight="1">
      <c r="A23" s="505"/>
      <c r="B23" s="505"/>
      <c r="C23" s="505"/>
      <c r="D23" s="505"/>
      <c r="E23" s="505"/>
      <c r="F23" s="505"/>
      <c r="G23" s="506"/>
      <c r="H23" s="505"/>
      <c r="I23" s="505"/>
      <c r="J23" s="505"/>
      <c r="K23" s="505"/>
      <c r="L23" s="505"/>
      <c r="M23" s="505"/>
      <c r="N23" s="505"/>
    </row>
    <row r="24" ht="15.75" customHeight="1">
      <c r="A24" s="505"/>
      <c r="B24" s="505"/>
      <c r="C24" s="505"/>
      <c r="D24" s="505"/>
      <c r="E24" s="519"/>
      <c r="F24" s="505"/>
      <c r="G24" s="506"/>
      <c r="H24" s="505"/>
      <c r="I24" s="505"/>
      <c r="J24" s="505"/>
      <c r="K24" s="505"/>
      <c r="L24" s="505"/>
      <c r="M24" s="505"/>
      <c r="N24" s="50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4.43" defaultRowHeight="15.0"/>
  <cols>
    <col customWidth="1" min="1" max="1" width="4.86"/>
    <col customWidth="1" min="2" max="2" width="31.29"/>
    <col customWidth="1" min="3" max="3" width="16.43"/>
    <col customWidth="1" min="4" max="6" width="15.43"/>
    <col customWidth="1" min="7" max="7" width="11.43"/>
    <col customWidth="1" min="8" max="8" width="34.43"/>
    <col customWidth="1" min="9" max="9" width="4.0"/>
    <col customWidth="1" min="10" max="10" width="27.0"/>
    <col customWidth="1" min="11" max="11" width="12.0"/>
    <col customWidth="1" min="12" max="12" width="10.29"/>
    <col customWidth="1" min="13" max="15" width="12.29"/>
    <col customWidth="1" min="16" max="18" width="10.29"/>
    <col customWidth="1" min="19" max="19" width="11.43"/>
    <col customWidth="1" min="20" max="20" width="27.86"/>
    <col customWidth="1" min="21" max="21" width="11.43"/>
  </cols>
  <sheetData>
    <row r="1" ht="15.0" customHeight="1">
      <c r="A1" s="520"/>
      <c r="B1" s="520"/>
      <c r="C1" s="520"/>
      <c r="D1" s="520"/>
      <c r="E1" s="520"/>
      <c r="F1" s="520"/>
      <c r="G1" s="521"/>
      <c r="H1" s="520"/>
      <c r="I1" s="520"/>
      <c r="J1" s="520"/>
      <c r="K1" s="520"/>
      <c r="L1" s="520"/>
      <c r="M1" s="520"/>
      <c r="N1" s="520"/>
      <c r="O1" s="520"/>
      <c r="P1" s="520"/>
      <c r="Q1" s="520"/>
      <c r="R1" s="520"/>
      <c r="S1" s="520"/>
      <c r="T1" s="520"/>
      <c r="U1" s="520"/>
    </row>
    <row r="2" ht="15.0" customHeight="1">
      <c r="A2" s="520"/>
      <c r="B2" s="507" t="s">
        <v>1154</v>
      </c>
      <c r="C2" s="520"/>
      <c r="D2" s="520"/>
      <c r="E2" s="520"/>
      <c r="F2" s="520"/>
      <c r="G2" s="521"/>
      <c r="H2" s="520"/>
      <c r="I2" s="520"/>
      <c r="J2" s="520"/>
      <c r="K2" s="520"/>
      <c r="L2" s="520"/>
      <c r="M2" s="520"/>
      <c r="N2" s="520"/>
      <c r="O2" s="520"/>
      <c r="P2" s="520"/>
      <c r="Q2" s="520"/>
      <c r="R2" s="520"/>
      <c r="S2" s="520"/>
      <c r="T2" s="520"/>
      <c r="U2" s="520"/>
    </row>
    <row r="3" ht="15.0" customHeight="1">
      <c r="A3" s="520"/>
      <c r="B3" s="520"/>
      <c r="C3" s="520"/>
      <c r="D3" s="520"/>
      <c r="E3" s="520"/>
      <c r="F3" s="520"/>
      <c r="G3" s="521"/>
      <c r="H3" s="520"/>
      <c r="I3" s="520"/>
      <c r="J3" s="520"/>
      <c r="K3" s="520"/>
      <c r="L3" s="520"/>
      <c r="M3" s="520"/>
      <c r="N3" s="520"/>
      <c r="O3" s="520"/>
      <c r="P3" s="520"/>
      <c r="Q3" s="520"/>
      <c r="R3" s="520"/>
      <c r="S3" s="520"/>
      <c r="T3" s="520"/>
      <c r="U3" s="520"/>
    </row>
    <row r="4" ht="15.0" customHeight="1">
      <c r="A4" s="520"/>
      <c r="B4" s="522" t="s">
        <v>1187</v>
      </c>
      <c r="C4" s="523"/>
      <c r="D4" s="523"/>
      <c r="E4" s="523"/>
      <c r="F4" s="523"/>
      <c r="G4" s="523"/>
      <c r="H4" s="524"/>
      <c r="I4" s="520"/>
      <c r="J4" s="522" t="s">
        <v>1187</v>
      </c>
      <c r="K4" s="523"/>
      <c r="L4" s="523"/>
      <c r="M4" s="523"/>
      <c r="N4" s="523"/>
      <c r="O4" s="523"/>
      <c r="P4" s="523"/>
      <c r="Q4" s="523"/>
      <c r="R4" s="523"/>
      <c r="S4" s="523"/>
      <c r="T4" s="524"/>
      <c r="U4" s="525"/>
    </row>
    <row r="5" ht="15.0" customHeight="1">
      <c r="A5" s="520"/>
      <c r="B5" s="526" t="s">
        <v>1188</v>
      </c>
      <c r="C5" s="526" t="s">
        <v>1189</v>
      </c>
      <c r="D5" s="527" t="s">
        <v>1190</v>
      </c>
      <c r="E5" s="523"/>
      <c r="F5" s="524"/>
      <c r="G5" s="526" t="s">
        <v>1191</v>
      </c>
      <c r="H5" s="526" t="s">
        <v>1115</v>
      </c>
      <c r="I5" s="520"/>
      <c r="J5" s="526" t="s">
        <v>1188</v>
      </c>
      <c r="K5" s="526" t="s">
        <v>1189</v>
      </c>
      <c r="L5" s="526" t="s">
        <v>1192</v>
      </c>
      <c r="M5" s="527" t="s">
        <v>1190</v>
      </c>
      <c r="N5" s="523"/>
      <c r="O5" s="524"/>
      <c r="P5" s="527" t="s">
        <v>1193</v>
      </c>
      <c r="Q5" s="523"/>
      <c r="R5" s="524"/>
      <c r="S5" s="526" t="s">
        <v>1191</v>
      </c>
      <c r="T5" s="526" t="s">
        <v>1115</v>
      </c>
      <c r="U5" s="102"/>
    </row>
    <row r="6" ht="15.0" customHeight="1">
      <c r="A6" s="520"/>
      <c r="B6" s="500"/>
      <c r="C6" s="500"/>
      <c r="D6" s="528" t="s">
        <v>1194</v>
      </c>
      <c r="E6" s="528" t="s">
        <v>1195</v>
      </c>
      <c r="F6" s="528" t="s">
        <v>1196</v>
      </c>
      <c r="G6" s="500"/>
      <c r="H6" s="500"/>
      <c r="I6" s="520"/>
      <c r="J6" s="500"/>
      <c r="K6" s="500"/>
      <c r="L6" s="500"/>
      <c r="M6" s="528" t="s">
        <v>1194</v>
      </c>
      <c r="N6" s="528" t="s">
        <v>1195</v>
      </c>
      <c r="O6" s="528" t="s">
        <v>1196</v>
      </c>
      <c r="P6" s="528" t="s">
        <v>1194</v>
      </c>
      <c r="Q6" s="528" t="s">
        <v>1195</v>
      </c>
      <c r="R6" s="528" t="s">
        <v>1196</v>
      </c>
      <c r="S6" s="500"/>
      <c r="T6" s="500"/>
      <c r="U6" s="102"/>
    </row>
    <row r="7" ht="15.0" customHeight="1">
      <c r="A7" s="520"/>
      <c r="B7" s="529" t="s">
        <v>1130</v>
      </c>
      <c r="C7" s="530">
        <f t="shared" ref="C7:C19" si="1">SUM(D7:F7)</f>
        <v>20401200</v>
      </c>
      <c r="D7" s="531">
        <v>1.26562E7</v>
      </c>
      <c r="E7" s="532">
        <v>7745000.0</v>
      </c>
      <c r="F7" s="533"/>
      <c r="G7" s="534" t="s">
        <v>1197</v>
      </c>
      <c r="H7" s="492"/>
      <c r="I7" s="535"/>
      <c r="J7" s="529" t="s">
        <v>1198</v>
      </c>
      <c r="K7" s="536">
        <f t="shared" ref="K7:K10" si="2">SUM(M7:O7)</f>
        <v>3580500</v>
      </c>
      <c r="L7" s="537">
        <f t="shared" ref="L7:L10" si="3">SUM(P7:R7)</f>
        <v>9</v>
      </c>
      <c r="M7" s="531">
        <v>1000000.0</v>
      </c>
      <c r="N7" s="531">
        <v>2580500.0</v>
      </c>
      <c r="O7" s="531"/>
      <c r="P7" s="538">
        <v>3.0</v>
      </c>
      <c r="Q7" s="538">
        <v>6.0</v>
      </c>
      <c r="R7" s="539"/>
      <c r="S7" s="534"/>
      <c r="T7" s="492"/>
      <c r="U7" s="520"/>
    </row>
    <row r="8" ht="15.0" customHeight="1">
      <c r="A8" s="520"/>
      <c r="B8" s="529" t="s">
        <v>1199</v>
      </c>
      <c r="C8" s="530">
        <f t="shared" si="1"/>
        <v>3590000</v>
      </c>
      <c r="D8" s="531">
        <v>2050000.0</v>
      </c>
      <c r="E8" s="532">
        <v>1540000.0</v>
      </c>
      <c r="F8" s="540"/>
      <c r="G8" s="534" t="s">
        <v>1197</v>
      </c>
      <c r="H8" s="492"/>
      <c r="I8" s="541"/>
      <c r="J8" s="529" t="s">
        <v>1122</v>
      </c>
      <c r="K8" s="536">
        <f t="shared" si="2"/>
        <v>4812600</v>
      </c>
      <c r="L8" s="537">
        <f t="shared" si="3"/>
        <v>7</v>
      </c>
      <c r="M8" s="531">
        <v>2800000.0</v>
      </c>
      <c r="N8" s="531">
        <v>2012600.0</v>
      </c>
      <c r="O8" s="531"/>
      <c r="P8" s="538">
        <v>3.0</v>
      </c>
      <c r="Q8" s="538">
        <v>4.0</v>
      </c>
      <c r="R8" s="539"/>
      <c r="S8" s="534"/>
      <c r="T8" s="492"/>
      <c r="U8" s="520"/>
    </row>
    <row r="9" ht="15.0" customHeight="1">
      <c r="A9" s="520"/>
      <c r="B9" s="529" t="s">
        <v>1200</v>
      </c>
      <c r="C9" s="530">
        <f t="shared" si="1"/>
        <v>2780000</v>
      </c>
      <c r="D9" s="531">
        <v>1640000.0</v>
      </c>
      <c r="E9" s="532">
        <v>1140000.0</v>
      </c>
      <c r="F9" s="540"/>
      <c r="G9" s="534" t="s">
        <v>1197</v>
      </c>
      <c r="H9" s="492"/>
      <c r="I9" s="541"/>
      <c r="J9" s="529" t="s">
        <v>1118</v>
      </c>
      <c r="K9" s="536">
        <f t="shared" si="2"/>
        <v>2550500</v>
      </c>
      <c r="L9" s="537">
        <f t="shared" si="3"/>
        <v>4</v>
      </c>
      <c r="M9" s="531">
        <v>570000.0</v>
      </c>
      <c r="N9" s="531">
        <v>1980500.0</v>
      </c>
      <c r="O9" s="531"/>
      <c r="P9" s="538">
        <v>2.0</v>
      </c>
      <c r="Q9" s="538">
        <v>2.0</v>
      </c>
      <c r="R9" s="539"/>
      <c r="S9" s="534"/>
      <c r="T9" s="492"/>
      <c r="U9" s="520"/>
    </row>
    <row r="10" ht="15.0" customHeight="1">
      <c r="A10" s="520"/>
      <c r="B10" s="529" t="s">
        <v>1201</v>
      </c>
      <c r="C10" s="530">
        <f t="shared" si="1"/>
        <v>1100000</v>
      </c>
      <c r="D10" s="531">
        <v>600000.0</v>
      </c>
      <c r="E10" s="532">
        <v>500000.0</v>
      </c>
      <c r="F10" s="540"/>
      <c r="G10" s="534" t="s">
        <v>1202</v>
      </c>
      <c r="H10" s="492"/>
      <c r="I10" s="541"/>
      <c r="J10" s="529" t="s">
        <v>33</v>
      </c>
      <c r="K10" s="536">
        <f t="shared" si="2"/>
        <v>3592500</v>
      </c>
      <c r="L10" s="537">
        <f t="shared" si="3"/>
        <v>12</v>
      </c>
      <c r="M10" s="531">
        <v>550000.0</v>
      </c>
      <c r="N10" s="531">
        <v>3042500.0</v>
      </c>
      <c r="O10" s="531"/>
      <c r="P10" s="538">
        <v>2.0</v>
      </c>
      <c r="Q10" s="538">
        <v>10.0</v>
      </c>
      <c r="R10" s="539"/>
      <c r="S10" s="534"/>
      <c r="T10" s="492"/>
      <c r="U10" s="520"/>
    </row>
    <row r="11" ht="15.0" customHeight="1">
      <c r="A11" s="520"/>
      <c r="B11" s="529" t="s">
        <v>1203</v>
      </c>
      <c r="C11" s="530">
        <f t="shared" si="1"/>
        <v>3580500</v>
      </c>
      <c r="D11" s="531">
        <v>1000000.0</v>
      </c>
      <c r="E11" s="531">
        <v>2580500.0</v>
      </c>
      <c r="F11" s="540"/>
      <c r="G11" s="534" t="s">
        <v>1197</v>
      </c>
      <c r="H11" s="492"/>
      <c r="I11" s="541"/>
      <c r="J11" s="542" t="s">
        <v>1204</v>
      </c>
      <c r="K11" s="543"/>
      <c r="L11" s="543"/>
      <c r="M11" s="544"/>
      <c r="N11" s="544"/>
      <c r="O11" s="544"/>
      <c r="P11" s="543"/>
      <c r="Q11" s="543"/>
      <c r="R11" s="539"/>
      <c r="S11" s="534"/>
      <c r="T11" s="492"/>
      <c r="U11" s="520"/>
    </row>
    <row r="12" ht="15.0" customHeight="1">
      <c r="A12" s="520"/>
      <c r="B12" s="529" t="s">
        <v>1205</v>
      </c>
      <c r="C12" s="530">
        <f t="shared" si="1"/>
        <v>4812600</v>
      </c>
      <c r="D12" s="531">
        <v>2800000.0</v>
      </c>
      <c r="E12" s="531">
        <v>2012600.0</v>
      </c>
      <c r="F12" s="540"/>
      <c r="G12" s="534" t="s">
        <v>1197</v>
      </c>
      <c r="H12" s="492"/>
      <c r="I12" s="541"/>
      <c r="J12" s="529"/>
      <c r="K12" s="531"/>
      <c r="L12" s="537"/>
      <c r="M12" s="531"/>
      <c r="N12" s="531"/>
      <c r="O12" s="531"/>
      <c r="P12" s="538"/>
      <c r="Q12" s="538"/>
      <c r="R12" s="539"/>
      <c r="S12" s="534"/>
      <c r="T12" s="492"/>
      <c r="U12" s="520"/>
    </row>
    <row r="13" ht="15.0" customHeight="1">
      <c r="A13" s="520"/>
      <c r="B13" s="529" t="s">
        <v>1118</v>
      </c>
      <c r="C13" s="530">
        <f t="shared" si="1"/>
        <v>2550500</v>
      </c>
      <c r="D13" s="531">
        <v>570000.0</v>
      </c>
      <c r="E13" s="531">
        <v>1980500.0</v>
      </c>
      <c r="F13" s="540"/>
      <c r="G13" s="534" t="s">
        <v>1197</v>
      </c>
      <c r="H13" s="492"/>
      <c r="I13" s="541"/>
      <c r="J13" s="529"/>
      <c r="K13" s="531"/>
      <c r="L13" s="537"/>
      <c r="M13" s="531"/>
      <c r="N13" s="531"/>
      <c r="O13" s="531"/>
      <c r="P13" s="538"/>
      <c r="Q13" s="538"/>
      <c r="R13" s="539"/>
      <c r="S13" s="534"/>
      <c r="T13" s="492"/>
      <c r="U13" s="520"/>
    </row>
    <row r="14" ht="15.0" customHeight="1">
      <c r="A14" s="520"/>
      <c r="B14" s="529" t="s">
        <v>33</v>
      </c>
      <c r="C14" s="530">
        <f t="shared" si="1"/>
        <v>3592500</v>
      </c>
      <c r="D14" s="531">
        <v>550000.0</v>
      </c>
      <c r="E14" s="531">
        <v>3042500.0</v>
      </c>
      <c r="F14" s="540"/>
      <c r="G14" s="534" t="s">
        <v>1197</v>
      </c>
      <c r="H14" s="492"/>
      <c r="I14" s="541"/>
      <c r="J14" s="529"/>
      <c r="K14" s="531"/>
      <c r="L14" s="537"/>
      <c r="M14" s="531"/>
      <c r="N14" s="531"/>
      <c r="O14" s="531"/>
      <c r="P14" s="538"/>
      <c r="Q14" s="538"/>
      <c r="R14" s="539"/>
      <c r="S14" s="534"/>
      <c r="T14" s="492"/>
      <c r="U14" s="520"/>
    </row>
    <row r="15" ht="15.0" customHeight="1">
      <c r="A15" s="520"/>
      <c r="B15" s="545" t="s">
        <v>1206</v>
      </c>
      <c r="C15" s="546">
        <f t="shared" si="1"/>
        <v>1600000</v>
      </c>
      <c r="D15" s="547">
        <v>1000000.0</v>
      </c>
      <c r="E15" s="548">
        <v>600000.0</v>
      </c>
      <c r="F15" s="549"/>
      <c r="G15" s="534" t="s">
        <v>1197</v>
      </c>
      <c r="H15" s="492"/>
      <c r="I15" s="541"/>
      <c r="J15" s="545"/>
      <c r="K15" s="547"/>
      <c r="L15" s="550"/>
      <c r="M15" s="547"/>
      <c r="N15" s="547"/>
      <c r="O15" s="547"/>
      <c r="P15" s="551"/>
      <c r="Q15" s="551"/>
      <c r="R15" s="552"/>
      <c r="S15" s="534"/>
      <c r="T15" s="492"/>
      <c r="U15" s="520"/>
    </row>
    <row r="16" ht="15.0" customHeight="1">
      <c r="A16" s="520"/>
      <c r="B16" s="542" t="s">
        <v>1204</v>
      </c>
      <c r="C16" s="553">
        <f t="shared" si="1"/>
        <v>44007300</v>
      </c>
      <c r="D16" s="554">
        <f t="shared" ref="D16:F16" si="4">SUM(D7:D15)</f>
        <v>22866200</v>
      </c>
      <c r="E16" s="554">
        <f t="shared" si="4"/>
        <v>21141100</v>
      </c>
      <c r="F16" s="555">
        <f t="shared" si="4"/>
        <v>0</v>
      </c>
      <c r="G16" s="534" t="s">
        <v>1197</v>
      </c>
      <c r="H16" s="492"/>
      <c r="I16" s="535"/>
      <c r="J16" s="542"/>
      <c r="K16" s="554"/>
      <c r="L16" s="556"/>
      <c r="M16" s="554"/>
      <c r="N16" s="554"/>
      <c r="O16" s="554"/>
      <c r="P16" s="556"/>
      <c r="Q16" s="556"/>
      <c r="R16" s="557"/>
      <c r="S16" s="534"/>
      <c r="T16" s="492"/>
      <c r="U16" s="520"/>
    </row>
    <row r="17" ht="15.0" customHeight="1">
      <c r="A17" s="520"/>
      <c r="B17" s="558" t="s">
        <v>1207</v>
      </c>
      <c r="C17" s="559">
        <f t="shared" si="1"/>
        <v>1080000</v>
      </c>
      <c r="D17" s="560">
        <v>640000.0</v>
      </c>
      <c r="E17" s="561">
        <v>440000.0</v>
      </c>
      <c r="F17" s="562"/>
      <c r="G17" s="534" t="s">
        <v>1197</v>
      </c>
      <c r="H17" s="492"/>
      <c r="I17" s="541"/>
      <c r="J17" s="558"/>
      <c r="K17" s="560"/>
      <c r="L17" s="563"/>
      <c r="M17" s="560"/>
      <c r="N17" s="560"/>
      <c r="O17" s="560"/>
      <c r="P17" s="564"/>
      <c r="Q17" s="565"/>
      <c r="R17" s="566"/>
      <c r="S17" s="534"/>
      <c r="T17" s="492"/>
      <c r="U17" s="520"/>
    </row>
    <row r="18" ht="15.0" customHeight="1">
      <c r="A18" s="520"/>
      <c r="B18" s="558" t="s">
        <v>1208</v>
      </c>
      <c r="C18" s="559">
        <f t="shared" si="1"/>
        <v>390000</v>
      </c>
      <c r="D18" s="560">
        <v>240000.0</v>
      </c>
      <c r="E18" s="561">
        <v>150000.0</v>
      </c>
      <c r="F18" s="562"/>
      <c r="G18" s="534" t="s">
        <v>1197</v>
      </c>
      <c r="H18" s="492"/>
      <c r="I18" s="541"/>
      <c r="J18" s="558"/>
      <c r="K18" s="560"/>
      <c r="L18" s="563"/>
      <c r="M18" s="560"/>
      <c r="N18" s="560"/>
      <c r="O18" s="560"/>
      <c r="P18" s="564"/>
      <c r="Q18" s="565"/>
      <c r="R18" s="566"/>
      <c r="S18" s="534"/>
      <c r="T18" s="492"/>
      <c r="U18" s="520"/>
    </row>
    <row r="19" ht="15.0" customHeight="1">
      <c r="A19" s="520"/>
      <c r="B19" s="558" t="s">
        <v>1209</v>
      </c>
      <c r="C19" s="559">
        <f t="shared" si="1"/>
        <v>210000</v>
      </c>
      <c r="D19" s="560">
        <v>90000.0</v>
      </c>
      <c r="E19" s="561">
        <v>120000.0</v>
      </c>
      <c r="F19" s="562"/>
      <c r="G19" s="534" t="s">
        <v>1197</v>
      </c>
      <c r="H19" s="492"/>
      <c r="I19" s="541"/>
      <c r="J19" s="558"/>
      <c r="K19" s="560"/>
      <c r="L19" s="563"/>
      <c r="M19" s="560"/>
      <c r="N19" s="560"/>
      <c r="O19" s="560"/>
      <c r="P19" s="564"/>
      <c r="Q19" s="565"/>
      <c r="R19" s="566"/>
      <c r="S19" s="534"/>
      <c r="T19" s="492"/>
      <c r="U19" s="520"/>
    </row>
    <row r="20" ht="15.0" customHeight="1">
      <c r="A20" s="520"/>
      <c r="B20" s="542" t="s">
        <v>1204</v>
      </c>
      <c r="C20" s="553">
        <f t="shared" ref="C20:F20" si="5">SUM(C17:C19)</f>
        <v>1680000</v>
      </c>
      <c r="D20" s="567">
        <f t="shared" si="5"/>
        <v>970000</v>
      </c>
      <c r="E20" s="568">
        <f t="shared" si="5"/>
        <v>710000</v>
      </c>
      <c r="F20" s="569">
        <f t="shared" si="5"/>
        <v>0</v>
      </c>
      <c r="G20" s="534"/>
      <c r="H20" s="492"/>
      <c r="I20" s="541"/>
      <c r="J20" s="542"/>
      <c r="K20" s="570"/>
      <c r="L20" s="571"/>
      <c r="M20" s="567"/>
      <c r="N20" s="567"/>
      <c r="O20" s="567"/>
      <c r="P20" s="571"/>
      <c r="Q20" s="556"/>
      <c r="R20" s="572"/>
      <c r="S20" s="534"/>
      <c r="T20" s="492"/>
      <c r="U20" s="520"/>
    </row>
    <row r="21" ht="15.0" customHeight="1">
      <c r="A21" s="520"/>
      <c r="B21" s="573"/>
      <c r="C21" s="574"/>
      <c r="D21" s="574"/>
      <c r="E21" s="520"/>
      <c r="F21" s="520"/>
      <c r="G21" s="521"/>
      <c r="H21" s="520"/>
      <c r="I21" s="541"/>
      <c r="J21" s="575"/>
      <c r="K21" s="520"/>
      <c r="L21" s="520"/>
      <c r="M21" s="520"/>
      <c r="N21" s="520"/>
      <c r="O21" s="520"/>
      <c r="P21" s="520"/>
      <c r="Q21" s="520"/>
      <c r="R21" s="520"/>
      <c r="S21" s="520"/>
      <c r="T21" s="520"/>
      <c r="U21" s="520"/>
    </row>
    <row r="22" ht="15.0" customHeight="1">
      <c r="A22" s="520"/>
      <c r="B22" s="522" t="s">
        <v>1210</v>
      </c>
      <c r="C22" s="523"/>
      <c r="D22" s="523"/>
      <c r="E22" s="523"/>
      <c r="F22" s="523"/>
      <c r="G22" s="523"/>
      <c r="H22" s="524"/>
      <c r="I22" s="541"/>
      <c r="J22" s="575"/>
      <c r="K22" s="520"/>
      <c r="L22" s="520"/>
      <c r="M22" s="520"/>
      <c r="N22" s="520"/>
      <c r="O22" s="520"/>
      <c r="P22" s="520"/>
      <c r="Q22" s="520"/>
      <c r="R22" s="520"/>
      <c r="S22" s="520"/>
      <c r="T22" s="520"/>
      <c r="U22" s="520"/>
    </row>
    <row r="23" ht="15.0" customHeight="1">
      <c r="A23" s="520"/>
      <c r="B23" s="526" t="s">
        <v>1211</v>
      </c>
      <c r="C23" s="526" t="s">
        <v>1212</v>
      </c>
      <c r="D23" s="527" t="s">
        <v>1213</v>
      </c>
      <c r="E23" s="523"/>
      <c r="F23" s="524"/>
      <c r="G23" s="526" t="s">
        <v>1191</v>
      </c>
      <c r="H23" s="526" t="s">
        <v>1115</v>
      </c>
      <c r="I23" s="541"/>
      <c r="J23" s="575"/>
      <c r="K23" s="520"/>
      <c r="L23" s="520"/>
      <c r="M23" s="520"/>
      <c r="N23" s="520"/>
      <c r="O23" s="520"/>
      <c r="P23" s="520"/>
      <c r="Q23" s="520"/>
      <c r="R23" s="520"/>
      <c r="S23" s="520"/>
      <c r="T23" s="520"/>
      <c r="U23" s="520"/>
    </row>
    <row r="24" ht="15.0" customHeight="1">
      <c r="A24" s="520"/>
      <c r="B24" s="500"/>
      <c r="C24" s="500"/>
      <c r="D24" s="528" t="s">
        <v>1194</v>
      </c>
      <c r="E24" s="528" t="s">
        <v>1195</v>
      </c>
      <c r="F24" s="528" t="s">
        <v>1196</v>
      </c>
      <c r="G24" s="500"/>
      <c r="H24" s="500"/>
      <c r="I24" s="541"/>
      <c r="J24" s="575"/>
      <c r="K24" s="520"/>
      <c r="L24" s="520"/>
      <c r="M24" s="520"/>
      <c r="N24" s="520"/>
      <c r="O24" s="520"/>
      <c r="P24" s="520"/>
      <c r="Q24" s="520"/>
      <c r="R24" s="520"/>
      <c r="S24" s="520"/>
      <c r="T24" s="520"/>
      <c r="U24" s="520"/>
    </row>
    <row r="25" ht="15.0" customHeight="1">
      <c r="A25" s="520"/>
      <c r="B25" s="576">
        <v>500000.0</v>
      </c>
      <c r="C25" s="563">
        <f t="shared" ref="C25:C36" si="6">SUM(D25:F25)</f>
        <v>10</v>
      </c>
      <c r="D25" s="564">
        <v>5.0</v>
      </c>
      <c r="E25" s="564">
        <v>5.0</v>
      </c>
      <c r="F25" s="577"/>
      <c r="G25" s="534"/>
      <c r="H25" s="492"/>
      <c r="I25" s="541"/>
      <c r="J25" s="535"/>
      <c r="K25" s="520"/>
      <c r="L25" s="520"/>
      <c r="M25" s="520"/>
      <c r="N25" s="520"/>
      <c r="O25" s="520"/>
      <c r="P25" s="520"/>
      <c r="Q25" s="520"/>
      <c r="R25" s="520"/>
      <c r="S25" s="520"/>
      <c r="T25" s="520"/>
      <c r="U25" s="520"/>
    </row>
    <row r="26" ht="15.0" customHeight="1">
      <c r="A26" s="520"/>
      <c r="B26" s="576">
        <v>200000.0</v>
      </c>
      <c r="C26" s="563">
        <f t="shared" si="6"/>
        <v>32</v>
      </c>
      <c r="D26" s="564">
        <v>22.0</v>
      </c>
      <c r="E26" s="564">
        <v>10.0</v>
      </c>
      <c r="F26" s="577"/>
      <c r="G26" s="534"/>
      <c r="H26" s="492"/>
      <c r="I26" s="520"/>
      <c r="J26" s="520"/>
      <c r="K26" s="520"/>
      <c r="L26" s="520"/>
      <c r="M26" s="520"/>
      <c r="N26" s="520"/>
      <c r="O26" s="520"/>
      <c r="P26" s="520"/>
      <c r="Q26" s="520"/>
      <c r="R26" s="520"/>
      <c r="S26" s="520"/>
      <c r="T26" s="520"/>
      <c r="U26" s="520"/>
    </row>
    <row r="27" ht="15.0" customHeight="1">
      <c r="A27" s="520"/>
      <c r="B27" s="576">
        <v>100000.0</v>
      </c>
      <c r="C27" s="563">
        <f t="shared" si="6"/>
        <v>58</v>
      </c>
      <c r="D27" s="564">
        <v>43.0</v>
      </c>
      <c r="E27" s="564">
        <v>15.0</v>
      </c>
      <c r="F27" s="577"/>
      <c r="G27" s="534"/>
      <c r="H27" s="492"/>
      <c r="I27" s="520"/>
      <c r="J27" s="535"/>
      <c r="K27" s="520"/>
      <c r="L27" s="520"/>
      <c r="M27" s="520"/>
      <c r="N27" s="520"/>
      <c r="O27" s="520"/>
      <c r="P27" s="520"/>
      <c r="Q27" s="520"/>
      <c r="R27" s="520"/>
      <c r="S27" s="520"/>
      <c r="T27" s="520"/>
      <c r="U27" s="520"/>
    </row>
    <row r="28" ht="15.0" customHeight="1">
      <c r="A28" s="520"/>
      <c r="B28" s="576">
        <v>50000.0</v>
      </c>
      <c r="C28" s="563">
        <f t="shared" si="6"/>
        <v>26</v>
      </c>
      <c r="D28" s="564">
        <v>11.0</v>
      </c>
      <c r="E28" s="564">
        <v>15.0</v>
      </c>
      <c r="F28" s="577"/>
      <c r="G28" s="534"/>
      <c r="H28" s="492"/>
      <c r="I28" s="520"/>
      <c r="J28" s="520"/>
      <c r="K28" s="520"/>
      <c r="L28" s="520"/>
      <c r="M28" s="520"/>
      <c r="N28" s="520"/>
      <c r="O28" s="520"/>
      <c r="P28" s="520"/>
      <c r="Q28" s="520"/>
      <c r="R28" s="520"/>
      <c r="S28" s="520"/>
      <c r="T28" s="520"/>
      <c r="U28" s="520"/>
    </row>
    <row r="29" ht="15.0" customHeight="1">
      <c r="A29" s="520"/>
      <c r="B29" s="576">
        <v>20000.0</v>
      </c>
      <c r="C29" s="563">
        <f t="shared" si="6"/>
        <v>44</v>
      </c>
      <c r="D29" s="564">
        <v>22.0</v>
      </c>
      <c r="E29" s="564">
        <v>22.0</v>
      </c>
      <c r="F29" s="577"/>
      <c r="G29" s="534"/>
      <c r="H29" s="492"/>
      <c r="I29" s="520"/>
      <c r="J29" s="535"/>
      <c r="K29" s="520"/>
      <c r="L29" s="520"/>
      <c r="M29" s="520"/>
      <c r="N29" s="520"/>
      <c r="O29" s="520"/>
      <c r="P29" s="520"/>
      <c r="Q29" s="520"/>
      <c r="R29" s="520"/>
      <c r="S29" s="520"/>
      <c r="T29" s="520"/>
      <c r="U29" s="520"/>
    </row>
    <row r="30" ht="15.0" customHeight="1">
      <c r="A30" s="520"/>
      <c r="B30" s="576">
        <v>10000.0</v>
      </c>
      <c r="C30" s="563">
        <f t="shared" si="6"/>
        <v>54</v>
      </c>
      <c r="D30" s="564">
        <v>31.0</v>
      </c>
      <c r="E30" s="564">
        <v>23.0</v>
      </c>
      <c r="F30" s="577"/>
      <c r="G30" s="534"/>
      <c r="H30" s="492"/>
      <c r="I30" s="520"/>
      <c r="J30" s="520"/>
      <c r="K30" s="520"/>
      <c r="L30" s="520"/>
      <c r="M30" s="520"/>
      <c r="N30" s="520"/>
      <c r="O30" s="520"/>
      <c r="P30" s="520"/>
      <c r="Q30" s="520"/>
      <c r="R30" s="520"/>
      <c r="S30" s="520"/>
      <c r="T30" s="520"/>
      <c r="U30" s="520"/>
    </row>
    <row r="31" ht="15.0" customHeight="1">
      <c r="A31" s="520"/>
      <c r="B31" s="576">
        <v>5000.0</v>
      </c>
      <c r="C31" s="563">
        <f t="shared" si="6"/>
        <v>62</v>
      </c>
      <c r="D31" s="564">
        <v>21.0</v>
      </c>
      <c r="E31" s="564">
        <v>41.0</v>
      </c>
      <c r="F31" s="577"/>
      <c r="G31" s="534"/>
      <c r="H31" s="492"/>
      <c r="I31" s="520"/>
      <c r="J31" s="535"/>
      <c r="K31" s="520"/>
      <c r="L31" s="520"/>
      <c r="M31" s="520"/>
      <c r="N31" s="520"/>
      <c r="O31" s="520"/>
      <c r="P31" s="520"/>
      <c r="Q31" s="520"/>
      <c r="R31" s="520"/>
      <c r="S31" s="520"/>
      <c r="T31" s="520"/>
      <c r="U31" s="520"/>
    </row>
    <row r="32" ht="15.0" customHeight="1">
      <c r="A32" s="520"/>
      <c r="B32" s="576">
        <v>2000.0</v>
      </c>
      <c r="C32" s="563">
        <f t="shared" si="6"/>
        <v>56</v>
      </c>
      <c r="D32" s="564">
        <v>16.0</v>
      </c>
      <c r="E32" s="564">
        <v>40.0</v>
      </c>
      <c r="F32" s="577"/>
      <c r="G32" s="534"/>
      <c r="H32" s="492"/>
      <c r="I32" s="520"/>
      <c r="J32" s="520"/>
      <c r="K32" s="520"/>
      <c r="L32" s="520"/>
      <c r="M32" s="520"/>
      <c r="N32" s="520"/>
      <c r="O32" s="520"/>
      <c r="P32" s="520"/>
      <c r="Q32" s="520"/>
      <c r="R32" s="520"/>
      <c r="S32" s="520"/>
      <c r="T32" s="520"/>
      <c r="U32" s="520"/>
    </row>
    <row r="33" ht="15.0" customHeight="1">
      <c r="A33" s="520"/>
      <c r="B33" s="576">
        <v>1000.0</v>
      </c>
      <c r="C33" s="563">
        <f t="shared" si="6"/>
        <v>44</v>
      </c>
      <c r="D33" s="564">
        <v>18.0</v>
      </c>
      <c r="E33" s="564">
        <v>26.0</v>
      </c>
      <c r="F33" s="577"/>
      <c r="G33" s="534"/>
      <c r="H33" s="492"/>
      <c r="I33" s="520"/>
      <c r="J33" s="535"/>
      <c r="K33" s="520"/>
      <c r="L33" s="520"/>
      <c r="M33" s="520"/>
      <c r="N33" s="520"/>
      <c r="O33" s="520"/>
      <c r="P33" s="520"/>
      <c r="Q33" s="520"/>
      <c r="R33" s="520"/>
      <c r="S33" s="520"/>
      <c r="T33" s="520"/>
      <c r="U33" s="520"/>
    </row>
    <row r="34" ht="15.0" customHeight="1">
      <c r="A34" s="520"/>
      <c r="B34" s="576">
        <v>500.0</v>
      </c>
      <c r="C34" s="563">
        <f t="shared" si="6"/>
        <v>24</v>
      </c>
      <c r="D34" s="564">
        <v>2.0</v>
      </c>
      <c r="E34" s="565">
        <v>22.0</v>
      </c>
      <c r="F34" s="566"/>
      <c r="G34" s="534"/>
      <c r="H34" s="492"/>
      <c r="I34" s="520"/>
      <c r="J34" s="520"/>
      <c r="K34" s="520"/>
      <c r="L34" s="520"/>
      <c r="M34" s="520"/>
      <c r="N34" s="520"/>
      <c r="O34" s="520"/>
      <c r="P34" s="520"/>
      <c r="Q34" s="520"/>
      <c r="R34" s="520"/>
      <c r="S34" s="520"/>
      <c r="T34" s="520"/>
      <c r="U34" s="520"/>
    </row>
    <row r="35" ht="15.0" customHeight="1">
      <c r="A35" s="520"/>
      <c r="B35" s="576">
        <v>200.0</v>
      </c>
      <c r="C35" s="563">
        <f t="shared" si="6"/>
        <v>16</v>
      </c>
      <c r="D35" s="564">
        <v>1.0</v>
      </c>
      <c r="E35" s="565">
        <v>15.0</v>
      </c>
      <c r="F35" s="566"/>
      <c r="G35" s="534"/>
      <c r="H35" s="492"/>
      <c r="I35" s="520"/>
      <c r="J35" s="535"/>
      <c r="K35" s="520"/>
      <c r="L35" s="520"/>
      <c r="M35" s="520"/>
      <c r="N35" s="520"/>
      <c r="O35" s="520"/>
      <c r="P35" s="520"/>
      <c r="Q35" s="520"/>
      <c r="R35" s="520"/>
      <c r="S35" s="520"/>
      <c r="T35" s="520"/>
      <c r="U35" s="520"/>
    </row>
    <row r="36" ht="15.0" customHeight="1">
      <c r="A36" s="520"/>
      <c r="B36" s="542" t="s">
        <v>1204</v>
      </c>
      <c r="C36" s="578">
        <f t="shared" si="6"/>
        <v>426</v>
      </c>
      <c r="D36" s="543">
        <f t="shared" ref="D36:F36" si="7">SUM(D25:D35)</f>
        <v>192</v>
      </c>
      <c r="E36" s="543">
        <f t="shared" si="7"/>
        <v>234</v>
      </c>
      <c r="F36" s="564">
        <f t="shared" si="7"/>
        <v>0</v>
      </c>
      <c r="G36" s="534"/>
      <c r="H36" s="492"/>
      <c r="I36" s="520"/>
      <c r="J36" s="520"/>
      <c r="K36" s="520"/>
      <c r="L36" s="520"/>
      <c r="M36" s="520"/>
      <c r="N36" s="520"/>
      <c r="O36" s="520"/>
      <c r="P36" s="520"/>
      <c r="Q36" s="520"/>
      <c r="R36" s="520"/>
      <c r="S36" s="520"/>
      <c r="T36" s="520"/>
      <c r="U36" s="520"/>
    </row>
    <row r="37" ht="15.0" customHeight="1">
      <c r="A37" s="520"/>
      <c r="B37" s="542"/>
      <c r="C37" s="570"/>
      <c r="D37" s="570"/>
      <c r="E37" s="568"/>
      <c r="F37" s="569"/>
      <c r="G37" s="534"/>
      <c r="H37" s="492"/>
      <c r="I37" s="520"/>
      <c r="J37" s="520"/>
      <c r="K37" s="520"/>
      <c r="L37" s="520"/>
      <c r="M37" s="520"/>
      <c r="N37" s="520"/>
      <c r="O37" s="520"/>
      <c r="P37" s="520"/>
      <c r="Q37" s="520"/>
      <c r="R37" s="520"/>
      <c r="S37" s="520"/>
      <c r="T37" s="520"/>
      <c r="U37" s="520"/>
    </row>
    <row r="38" ht="15.0" customHeight="1">
      <c r="A38" s="520"/>
      <c r="B38" s="520"/>
      <c r="C38" s="520"/>
      <c r="D38" s="520"/>
      <c r="E38" s="520"/>
      <c r="F38" s="520"/>
      <c r="G38" s="521"/>
      <c r="H38" s="520"/>
      <c r="I38" s="520"/>
      <c r="J38" s="520"/>
      <c r="K38" s="520"/>
      <c r="L38" s="520"/>
      <c r="M38" s="520"/>
      <c r="N38" s="520"/>
      <c r="O38" s="520"/>
      <c r="P38" s="520"/>
      <c r="Q38" s="520"/>
      <c r="R38" s="520"/>
      <c r="S38" s="520"/>
      <c r="T38" s="520"/>
      <c r="U38" s="520"/>
    </row>
    <row r="39" ht="15.0" customHeight="1">
      <c r="A39" s="520"/>
      <c r="B39" s="520"/>
      <c r="C39" s="520"/>
      <c r="D39" s="520"/>
      <c r="E39" s="520"/>
      <c r="F39" s="520"/>
      <c r="G39" s="521"/>
      <c r="H39" s="520"/>
      <c r="I39" s="520"/>
      <c r="J39" s="520"/>
      <c r="K39" s="520"/>
      <c r="L39" s="520"/>
      <c r="M39" s="520"/>
      <c r="N39" s="520"/>
      <c r="O39" s="520"/>
      <c r="P39" s="520"/>
      <c r="Q39" s="520"/>
      <c r="R39" s="520"/>
      <c r="S39" s="520"/>
      <c r="T39" s="520"/>
      <c r="U39" s="520"/>
    </row>
    <row r="40" ht="15.0" customHeight="1">
      <c r="A40" s="520"/>
      <c r="B40" s="520"/>
      <c r="C40" s="520"/>
      <c r="D40" s="520"/>
      <c r="E40" s="520"/>
      <c r="F40" s="520"/>
      <c r="G40" s="521"/>
      <c r="H40" s="520"/>
      <c r="I40" s="520"/>
      <c r="J40" s="520"/>
      <c r="K40" s="520"/>
      <c r="L40" s="520"/>
      <c r="M40" s="520"/>
      <c r="N40" s="520"/>
      <c r="O40" s="520"/>
      <c r="P40" s="520"/>
      <c r="Q40" s="520"/>
      <c r="R40" s="520"/>
      <c r="S40" s="520"/>
      <c r="T40" s="520"/>
      <c r="U40" s="520"/>
    </row>
    <row r="41" ht="15.0" customHeight="1">
      <c r="A41" s="520"/>
      <c r="B41" s="520"/>
      <c r="C41" s="520"/>
      <c r="D41" s="520"/>
      <c r="E41" s="520"/>
      <c r="F41" s="520"/>
      <c r="G41" s="521"/>
      <c r="H41" s="520"/>
      <c r="I41" s="520"/>
      <c r="J41" s="520"/>
      <c r="K41" s="520"/>
      <c r="L41" s="520"/>
      <c r="M41" s="520"/>
      <c r="N41" s="520"/>
      <c r="O41" s="520"/>
      <c r="P41" s="520"/>
      <c r="Q41" s="520"/>
      <c r="R41" s="520"/>
      <c r="S41" s="520"/>
      <c r="T41" s="520"/>
      <c r="U41" s="520"/>
    </row>
    <row r="42" ht="15.0" customHeight="1">
      <c r="A42" s="520"/>
      <c r="B42" s="520"/>
      <c r="C42" s="520"/>
      <c r="D42" s="520"/>
      <c r="E42" s="520"/>
      <c r="F42" s="520"/>
      <c r="G42" s="521"/>
      <c r="H42" s="520"/>
      <c r="I42" s="520"/>
      <c r="J42" s="520"/>
      <c r="K42" s="520"/>
      <c r="L42" s="520"/>
      <c r="M42" s="520"/>
      <c r="N42" s="520"/>
      <c r="O42" s="520"/>
      <c r="P42" s="520"/>
      <c r="Q42" s="520"/>
      <c r="R42" s="520"/>
      <c r="S42" s="520"/>
      <c r="T42" s="520"/>
      <c r="U42" s="520"/>
    </row>
    <row r="43" ht="15.0" customHeight="1">
      <c r="A43" s="520"/>
      <c r="B43" s="520"/>
      <c r="C43" s="520"/>
      <c r="D43" s="520"/>
      <c r="E43" s="520"/>
      <c r="F43" s="520"/>
      <c r="G43" s="521"/>
      <c r="H43" s="520"/>
      <c r="I43" s="520"/>
      <c r="J43" s="520"/>
      <c r="K43" s="520"/>
      <c r="L43" s="520"/>
      <c r="M43" s="520"/>
      <c r="N43" s="520"/>
      <c r="O43" s="520"/>
      <c r="P43" s="520"/>
      <c r="Q43" s="520"/>
      <c r="R43" s="520"/>
      <c r="S43" s="520"/>
      <c r="T43" s="520"/>
      <c r="U43" s="520"/>
    </row>
    <row r="44" ht="15.0" customHeight="1">
      <c r="A44" s="520"/>
      <c r="B44" s="520"/>
      <c r="C44" s="520"/>
      <c r="D44" s="520"/>
      <c r="E44" s="520"/>
      <c r="F44" s="520"/>
      <c r="G44" s="521"/>
      <c r="H44" s="520"/>
      <c r="I44" s="520"/>
      <c r="J44" s="520"/>
      <c r="K44" s="520"/>
      <c r="L44" s="520"/>
      <c r="M44" s="520"/>
      <c r="N44" s="520"/>
      <c r="O44" s="520"/>
      <c r="P44" s="520"/>
      <c r="Q44" s="520"/>
      <c r="R44" s="520"/>
      <c r="S44" s="520"/>
      <c r="T44" s="520"/>
      <c r="U44" s="520"/>
    </row>
    <row r="45" ht="15.0" customHeight="1">
      <c r="A45" s="520"/>
      <c r="B45" s="520"/>
      <c r="C45" s="520"/>
      <c r="D45" s="520"/>
      <c r="E45" s="520"/>
      <c r="F45" s="520"/>
      <c r="G45" s="521"/>
      <c r="H45" s="520"/>
      <c r="I45" s="520"/>
      <c r="J45" s="520"/>
      <c r="K45" s="520"/>
      <c r="L45" s="520"/>
      <c r="M45" s="520"/>
      <c r="N45" s="520"/>
      <c r="O45" s="520"/>
      <c r="P45" s="520"/>
      <c r="Q45" s="520"/>
      <c r="R45" s="520"/>
      <c r="S45" s="520"/>
      <c r="T45" s="520"/>
      <c r="U45" s="520"/>
    </row>
    <row r="46" ht="15.0" customHeight="1">
      <c r="A46" s="520"/>
      <c r="B46" s="520"/>
      <c r="C46" s="520"/>
      <c r="D46" s="520"/>
      <c r="E46" s="520"/>
      <c r="F46" s="520"/>
      <c r="G46" s="521"/>
      <c r="H46" s="520"/>
      <c r="I46" s="520"/>
      <c r="J46" s="520"/>
      <c r="K46" s="520"/>
      <c r="L46" s="520"/>
      <c r="M46" s="520"/>
      <c r="N46" s="520"/>
      <c r="O46" s="520"/>
      <c r="P46" s="520"/>
      <c r="Q46" s="520"/>
      <c r="R46" s="520"/>
      <c r="S46" s="520"/>
      <c r="T46" s="520"/>
      <c r="U46" s="520"/>
    </row>
    <row r="47" ht="15.0" customHeight="1">
      <c r="A47" s="520"/>
      <c r="B47" s="520"/>
      <c r="C47" s="520"/>
      <c r="D47" s="520"/>
      <c r="E47" s="520"/>
      <c r="F47" s="520"/>
      <c r="G47" s="521"/>
      <c r="H47" s="520"/>
      <c r="I47" s="520"/>
      <c r="J47" s="520"/>
      <c r="K47" s="520"/>
      <c r="L47" s="520"/>
      <c r="M47" s="520"/>
      <c r="N47" s="520"/>
      <c r="O47" s="520"/>
      <c r="P47" s="520"/>
      <c r="Q47" s="520"/>
      <c r="R47" s="520"/>
      <c r="S47" s="520"/>
      <c r="T47" s="520"/>
      <c r="U47" s="520"/>
    </row>
    <row r="48" ht="15.0" customHeight="1">
      <c r="A48" s="520"/>
      <c r="B48" s="520"/>
      <c r="C48" s="520"/>
      <c r="D48" s="520"/>
      <c r="E48" s="520"/>
      <c r="F48" s="520"/>
      <c r="G48" s="521"/>
      <c r="H48" s="520"/>
      <c r="I48" s="520"/>
      <c r="J48" s="520"/>
      <c r="K48" s="520"/>
      <c r="L48" s="520"/>
      <c r="M48" s="520"/>
      <c r="N48" s="520"/>
      <c r="O48" s="520"/>
      <c r="P48" s="520"/>
      <c r="Q48" s="520"/>
      <c r="R48" s="520"/>
      <c r="S48" s="520"/>
      <c r="T48" s="520"/>
      <c r="U48" s="520"/>
    </row>
    <row r="49" ht="15.0" customHeight="1">
      <c r="A49" s="520"/>
      <c r="B49" s="520"/>
      <c r="C49" s="520"/>
      <c r="D49" s="520"/>
      <c r="E49" s="520"/>
      <c r="F49" s="520"/>
      <c r="G49" s="521"/>
      <c r="H49" s="520"/>
      <c r="I49" s="520"/>
      <c r="J49" s="520"/>
      <c r="K49" s="520"/>
      <c r="L49" s="520"/>
      <c r="M49" s="520"/>
      <c r="N49" s="520"/>
      <c r="O49" s="520"/>
      <c r="P49" s="520"/>
      <c r="Q49" s="520"/>
      <c r="R49" s="520"/>
      <c r="S49" s="520"/>
      <c r="T49" s="520"/>
      <c r="U49" s="520"/>
    </row>
    <row r="50" ht="15.0" customHeight="1">
      <c r="A50" s="520"/>
      <c r="B50" s="520"/>
      <c r="C50" s="520"/>
      <c r="D50" s="520"/>
      <c r="E50" s="520"/>
      <c r="F50" s="520"/>
      <c r="G50" s="521"/>
      <c r="H50" s="520"/>
      <c r="I50" s="520"/>
      <c r="J50" s="520"/>
      <c r="K50" s="520"/>
      <c r="L50" s="520"/>
      <c r="M50" s="520"/>
      <c r="N50" s="520"/>
      <c r="O50" s="520"/>
      <c r="P50" s="520"/>
      <c r="Q50" s="520"/>
      <c r="R50" s="520"/>
      <c r="S50" s="520"/>
      <c r="T50" s="520"/>
      <c r="U50" s="520"/>
    </row>
    <row r="51" ht="15.0" customHeight="1">
      <c r="A51" s="520"/>
      <c r="B51" s="520"/>
      <c r="C51" s="520"/>
      <c r="D51" s="520"/>
      <c r="E51" s="520"/>
      <c r="F51" s="520"/>
      <c r="G51" s="521"/>
      <c r="H51" s="520"/>
      <c r="I51" s="520"/>
      <c r="J51" s="520"/>
      <c r="K51" s="520"/>
      <c r="L51" s="520"/>
      <c r="M51" s="520"/>
      <c r="N51" s="520"/>
      <c r="O51" s="520"/>
      <c r="P51" s="520"/>
      <c r="Q51" s="520"/>
      <c r="R51" s="520"/>
      <c r="S51" s="520"/>
      <c r="T51" s="520"/>
      <c r="U51" s="520"/>
    </row>
    <row r="52" ht="15.0" customHeight="1">
      <c r="A52" s="520"/>
      <c r="B52" s="520"/>
      <c r="C52" s="520"/>
      <c r="D52" s="520"/>
      <c r="E52" s="520"/>
      <c r="F52" s="520"/>
      <c r="G52" s="521"/>
      <c r="H52" s="520"/>
      <c r="I52" s="520"/>
      <c r="J52" s="520"/>
      <c r="K52" s="520"/>
      <c r="L52" s="520"/>
      <c r="M52" s="520"/>
      <c r="N52" s="520"/>
      <c r="O52" s="520"/>
      <c r="P52" s="520"/>
      <c r="Q52" s="520"/>
      <c r="R52" s="520"/>
      <c r="S52" s="520"/>
      <c r="T52" s="520"/>
      <c r="U52" s="520"/>
    </row>
    <row r="53" ht="15.0" customHeight="1">
      <c r="A53" s="520"/>
      <c r="B53" s="520"/>
      <c r="C53" s="520"/>
      <c r="D53" s="520"/>
      <c r="E53" s="520"/>
      <c r="F53" s="520"/>
      <c r="G53" s="521"/>
      <c r="H53" s="520"/>
      <c r="I53" s="520"/>
      <c r="J53" s="520"/>
      <c r="K53" s="520"/>
      <c r="L53" s="520"/>
      <c r="M53" s="520"/>
      <c r="N53" s="520"/>
      <c r="O53" s="520"/>
      <c r="P53" s="520"/>
      <c r="Q53" s="520"/>
      <c r="R53" s="520"/>
      <c r="S53" s="520"/>
      <c r="T53" s="520"/>
      <c r="U53" s="520"/>
    </row>
    <row r="54" ht="15.0" customHeight="1">
      <c r="A54" s="520"/>
      <c r="B54" s="520"/>
      <c r="C54" s="520"/>
      <c r="D54" s="520"/>
      <c r="E54" s="520"/>
      <c r="F54" s="520"/>
      <c r="G54" s="521"/>
      <c r="H54" s="520"/>
      <c r="I54" s="520"/>
      <c r="J54" s="520"/>
      <c r="K54" s="520"/>
      <c r="L54" s="520"/>
      <c r="M54" s="520"/>
      <c r="N54" s="520"/>
      <c r="O54" s="520"/>
      <c r="P54" s="520"/>
      <c r="Q54" s="520"/>
      <c r="R54" s="520"/>
      <c r="S54" s="520"/>
      <c r="T54" s="520"/>
      <c r="U54" s="520"/>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0">
    <mergeCell ref="J5:J6"/>
    <mergeCell ref="K5:K6"/>
    <mergeCell ref="B22:H22"/>
    <mergeCell ref="B23:B24"/>
    <mergeCell ref="C23:C24"/>
    <mergeCell ref="D23:F23"/>
    <mergeCell ref="G23:G24"/>
    <mergeCell ref="H23:H24"/>
    <mergeCell ref="L5:L6"/>
    <mergeCell ref="M5:O5"/>
    <mergeCell ref="P5:R5"/>
    <mergeCell ref="S5:S6"/>
    <mergeCell ref="B4:H4"/>
    <mergeCell ref="J4:T4"/>
    <mergeCell ref="B5:B6"/>
    <mergeCell ref="C5:C6"/>
    <mergeCell ref="D5:F5"/>
    <mergeCell ref="G5:G6"/>
    <mergeCell ref="H5:H6"/>
    <mergeCell ref="T5:T6"/>
  </mergeCells>
  <conditionalFormatting sqref="F7 F25 R7">
    <cfRule type="notContainsBlanks" dxfId="0" priority="1">
      <formula>LEN(TRIM(F7))&gt;0</formula>
    </cfRule>
  </conditionalFormatting>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4.43" defaultRowHeight="15.0"/>
  <cols>
    <col customWidth="1" min="1" max="1" width="4.86"/>
    <col customWidth="1" min="2" max="2" width="31.29"/>
    <col customWidth="1" min="3" max="3" width="16.43"/>
    <col customWidth="1" min="4" max="6" width="15.43"/>
    <col customWidth="1" min="7" max="7" width="11.43"/>
    <col customWidth="1" min="8" max="8" width="34.43"/>
    <col customWidth="1" min="9" max="9" width="4.0"/>
    <col customWidth="1" min="10" max="10" width="27.0"/>
    <col customWidth="1" min="11" max="11" width="12.0"/>
    <col customWidth="1" min="12" max="12" width="10.29"/>
    <col customWidth="1" min="13" max="15" width="12.29"/>
    <col customWidth="1" min="16" max="18" width="10.29"/>
    <col customWidth="1" min="19" max="19" width="11.43"/>
    <col customWidth="1" min="20" max="20" width="27.86"/>
    <col customWidth="1" min="21" max="21" width="11.43"/>
  </cols>
  <sheetData>
    <row r="1" ht="15.0" customHeight="1">
      <c r="A1" s="520"/>
      <c r="B1" s="520"/>
      <c r="C1" s="520"/>
      <c r="D1" s="520"/>
      <c r="E1" s="520"/>
      <c r="F1" s="520"/>
      <c r="G1" s="521"/>
      <c r="H1" s="520"/>
      <c r="I1" s="520"/>
      <c r="J1" s="520"/>
      <c r="K1" s="520"/>
      <c r="L1" s="520"/>
      <c r="M1" s="520"/>
      <c r="N1" s="520"/>
      <c r="O1" s="520"/>
      <c r="P1" s="520"/>
      <c r="Q1" s="520"/>
      <c r="R1" s="520"/>
      <c r="S1" s="520"/>
      <c r="T1" s="520"/>
      <c r="U1" s="520"/>
    </row>
    <row r="2" ht="15.0" customHeight="1">
      <c r="A2" s="520"/>
      <c r="B2" s="507" t="s">
        <v>1154</v>
      </c>
      <c r="C2" s="520"/>
      <c r="D2" s="520"/>
      <c r="E2" s="520"/>
      <c r="F2" s="520"/>
      <c r="G2" s="521"/>
      <c r="H2" s="520"/>
      <c r="I2" s="520"/>
      <c r="J2" s="520"/>
      <c r="K2" s="520"/>
      <c r="L2" s="520"/>
      <c r="M2" s="520"/>
      <c r="N2" s="520"/>
      <c r="O2" s="520"/>
      <c r="P2" s="520"/>
      <c r="Q2" s="520"/>
      <c r="R2" s="520"/>
      <c r="S2" s="520"/>
      <c r="T2" s="520"/>
      <c r="U2" s="520"/>
    </row>
    <row r="3" ht="15.0" customHeight="1">
      <c r="A3" s="520"/>
      <c r="B3" s="520"/>
      <c r="C3" s="520"/>
      <c r="D3" s="520"/>
      <c r="E3" s="520"/>
      <c r="F3" s="520"/>
      <c r="G3" s="521"/>
      <c r="H3" s="520"/>
      <c r="I3" s="520"/>
      <c r="J3" s="520"/>
      <c r="K3" s="520"/>
      <c r="L3" s="520"/>
      <c r="M3" s="520"/>
      <c r="N3" s="520"/>
      <c r="O3" s="520"/>
      <c r="P3" s="520"/>
      <c r="Q3" s="520"/>
      <c r="R3" s="520"/>
      <c r="S3" s="520"/>
      <c r="T3" s="520"/>
      <c r="U3" s="520"/>
    </row>
    <row r="4" ht="15.0" customHeight="1">
      <c r="A4" s="520"/>
      <c r="B4" s="522" t="s">
        <v>1187</v>
      </c>
      <c r="C4" s="523"/>
      <c r="D4" s="523"/>
      <c r="E4" s="523"/>
      <c r="F4" s="523"/>
      <c r="G4" s="523"/>
      <c r="H4" s="524"/>
      <c r="I4" s="520"/>
      <c r="J4" s="522" t="s">
        <v>1187</v>
      </c>
      <c r="K4" s="523"/>
      <c r="L4" s="523"/>
      <c r="M4" s="523"/>
      <c r="N4" s="523"/>
      <c r="O4" s="523"/>
      <c r="P4" s="523"/>
      <c r="Q4" s="523"/>
      <c r="R4" s="523"/>
      <c r="S4" s="523"/>
      <c r="T4" s="524"/>
      <c r="U4" s="525"/>
    </row>
    <row r="5" ht="15.0" customHeight="1">
      <c r="A5" s="520"/>
      <c r="B5" s="526" t="s">
        <v>1188</v>
      </c>
      <c r="C5" s="526" t="s">
        <v>1189</v>
      </c>
      <c r="D5" s="527" t="s">
        <v>1190</v>
      </c>
      <c r="E5" s="523"/>
      <c r="F5" s="524"/>
      <c r="G5" s="526" t="s">
        <v>1191</v>
      </c>
      <c r="H5" s="526" t="s">
        <v>1115</v>
      </c>
      <c r="I5" s="520"/>
      <c r="J5" s="526" t="s">
        <v>1188</v>
      </c>
      <c r="K5" s="526" t="s">
        <v>1189</v>
      </c>
      <c r="L5" s="526" t="s">
        <v>1192</v>
      </c>
      <c r="M5" s="527" t="s">
        <v>1190</v>
      </c>
      <c r="N5" s="523"/>
      <c r="O5" s="524"/>
      <c r="P5" s="527" t="s">
        <v>1193</v>
      </c>
      <c r="Q5" s="523"/>
      <c r="R5" s="524"/>
      <c r="S5" s="526" t="s">
        <v>1191</v>
      </c>
      <c r="T5" s="526" t="s">
        <v>1115</v>
      </c>
      <c r="U5" s="102"/>
    </row>
    <row r="6" ht="15.0" customHeight="1">
      <c r="A6" s="520"/>
      <c r="B6" s="500"/>
      <c r="C6" s="500"/>
      <c r="D6" s="528" t="s">
        <v>1194</v>
      </c>
      <c r="E6" s="528" t="s">
        <v>1195</v>
      </c>
      <c r="F6" s="528" t="s">
        <v>1196</v>
      </c>
      <c r="G6" s="500"/>
      <c r="H6" s="500"/>
      <c r="I6" s="520"/>
      <c r="J6" s="500"/>
      <c r="K6" s="500"/>
      <c r="L6" s="500"/>
      <c r="M6" s="528" t="s">
        <v>1194</v>
      </c>
      <c r="N6" s="528" t="s">
        <v>1195</v>
      </c>
      <c r="O6" s="528" t="s">
        <v>1196</v>
      </c>
      <c r="P6" s="528" t="s">
        <v>1194</v>
      </c>
      <c r="Q6" s="528" t="s">
        <v>1195</v>
      </c>
      <c r="R6" s="528" t="s">
        <v>1196</v>
      </c>
      <c r="S6" s="500"/>
      <c r="T6" s="500"/>
      <c r="U6" s="102"/>
    </row>
    <row r="7" ht="15.0" customHeight="1">
      <c r="A7" s="520"/>
      <c r="B7" s="529" t="s">
        <v>1130</v>
      </c>
      <c r="C7" s="530">
        <f t="shared" ref="C7:C19" si="1">SUM(D7:F7)</f>
        <v>5800000</v>
      </c>
      <c r="D7" s="531">
        <v>5800000.0</v>
      </c>
      <c r="E7" s="532"/>
      <c r="F7" s="533"/>
      <c r="G7" s="534" t="s">
        <v>1197</v>
      </c>
      <c r="H7" s="492"/>
      <c r="I7" s="535"/>
      <c r="J7" s="529" t="s">
        <v>1198</v>
      </c>
      <c r="K7" s="536">
        <f t="shared" ref="K7:K10" si="2">SUM(M7:O7)</f>
        <v>3580500</v>
      </c>
      <c r="L7" s="537">
        <f t="shared" ref="L7:L10" si="3">SUM(P7:R7)</f>
        <v>9</v>
      </c>
      <c r="M7" s="531">
        <v>1000000.0</v>
      </c>
      <c r="N7" s="531">
        <v>2580500.0</v>
      </c>
      <c r="O7" s="531"/>
      <c r="P7" s="538">
        <v>3.0</v>
      </c>
      <c r="Q7" s="538">
        <v>6.0</v>
      </c>
      <c r="R7" s="539"/>
      <c r="S7" s="534"/>
      <c r="T7" s="492"/>
      <c r="U7" s="520"/>
    </row>
    <row r="8" ht="15.0" customHeight="1">
      <c r="A8" s="520"/>
      <c r="B8" s="529" t="s">
        <v>1199</v>
      </c>
      <c r="C8" s="530">
        <f t="shared" si="1"/>
        <v>1380000</v>
      </c>
      <c r="D8" s="531">
        <v>1380000.0</v>
      </c>
      <c r="E8" s="532"/>
      <c r="F8" s="540"/>
      <c r="G8" s="534" t="s">
        <v>1197</v>
      </c>
      <c r="H8" s="492"/>
      <c r="I8" s="541"/>
      <c r="J8" s="529" t="s">
        <v>1122</v>
      </c>
      <c r="K8" s="536">
        <f t="shared" si="2"/>
        <v>4812600</v>
      </c>
      <c r="L8" s="537">
        <f t="shared" si="3"/>
        <v>7</v>
      </c>
      <c r="M8" s="531">
        <v>2800000.0</v>
      </c>
      <c r="N8" s="531">
        <v>2012600.0</v>
      </c>
      <c r="O8" s="531"/>
      <c r="P8" s="538">
        <v>3.0</v>
      </c>
      <c r="Q8" s="538">
        <v>4.0</v>
      </c>
      <c r="R8" s="539"/>
      <c r="S8" s="534"/>
      <c r="T8" s="492"/>
      <c r="U8" s="520"/>
    </row>
    <row r="9" ht="15.0" customHeight="1">
      <c r="A9" s="520"/>
      <c r="B9" s="529" t="s">
        <v>1200</v>
      </c>
      <c r="C9" s="530">
        <f t="shared" si="1"/>
        <v>1490000</v>
      </c>
      <c r="D9" s="531">
        <v>1490000.0</v>
      </c>
      <c r="E9" s="532"/>
      <c r="F9" s="540"/>
      <c r="G9" s="534" t="s">
        <v>1197</v>
      </c>
      <c r="H9" s="492"/>
      <c r="I9" s="541"/>
      <c r="J9" s="529" t="s">
        <v>1118</v>
      </c>
      <c r="K9" s="536">
        <f t="shared" si="2"/>
        <v>2550500</v>
      </c>
      <c r="L9" s="537">
        <f t="shared" si="3"/>
        <v>4</v>
      </c>
      <c r="M9" s="531">
        <v>570000.0</v>
      </c>
      <c r="N9" s="531">
        <v>1980500.0</v>
      </c>
      <c r="O9" s="531"/>
      <c r="P9" s="538">
        <v>2.0</v>
      </c>
      <c r="Q9" s="538">
        <v>2.0</v>
      </c>
      <c r="R9" s="539"/>
      <c r="S9" s="534"/>
      <c r="T9" s="492"/>
      <c r="U9" s="520"/>
    </row>
    <row r="10" ht="15.0" customHeight="1">
      <c r="A10" s="520"/>
      <c r="B10" s="529" t="s">
        <v>1201</v>
      </c>
      <c r="C10" s="530">
        <f t="shared" si="1"/>
        <v>400000</v>
      </c>
      <c r="D10" s="531">
        <v>400000.0</v>
      </c>
      <c r="E10" s="532"/>
      <c r="F10" s="540"/>
      <c r="G10" s="534" t="s">
        <v>1202</v>
      </c>
      <c r="H10" s="492"/>
      <c r="I10" s="541"/>
      <c r="J10" s="529" t="s">
        <v>33</v>
      </c>
      <c r="K10" s="536">
        <f t="shared" si="2"/>
        <v>3592500</v>
      </c>
      <c r="L10" s="537">
        <f t="shared" si="3"/>
        <v>12</v>
      </c>
      <c r="M10" s="531">
        <v>550000.0</v>
      </c>
      <c r="N10" s="531">
        <v>3042500.0</v>
      </c>
      <c r="O10" s="531"/>
      <c r="P10" s="538">
        <v>2.0</v>
      </c>
      <c r="Q10" s="538">
        <v>10.0</v>
      </c>
      <c r="R10" s="539"/>
      <c r="S10" s="534"/>
      <c r="T10" s="492"/>
      <c r="U10" s="520"/>
    </row>
    <row r="11" ht="15.0" customHeight="1">
      <c r="A11" s="520"/>
      <c r="B11" s="529" t="s">
        <v>1203</v>
      </c>
      <c r="C11" s="530">
        <f t="shared" si="1"/>
        <v>969000</v>
      </c>
      <c r="D11" s="531">
        <v>969000.0</v>
      </c>
      <c r="E11" s="531"/>
      <c r="F11" s="540"/>
      <c r="G11" s="534" t="s">
        <v>1197</v>
      </c>
      <c r="H11" s="492"/>
      <c r="I11" s="541"/>
      <c r="J11" s="542" t="s">
        <v>1204</v>
      </c>
      <c r="K11" s="543"/>
      <c r="L11" s="543"/>
      <c r="M11" s="544"/>
      <c r="N11" s="544"/>
      <c r="O11" s="544"/>
      <c r="P11" s="543"/>
      <c r="Q11" s="543"/>
      <c r="R11" s="539"/>
      <c r="S11" s="534"/>
      <c r="T11" s="492"/>
      <c r="U11" s="520"/>
    </row>
    <row r="12" ht="15.0" customHeight="1">
      <c r="A12" s="520"/>
      <c r="B12" s="529" t="s">
        <v>1205</v>
      </c>
      <c r="C12" s="530">
        <f t="shared" si="1"/>
        <v>1021600</v>
      </c>
      <c r="D12" s="531">
        <v>1021600.0</v>
      </c>
      <c r="E12" s="531"/>
      <c r="F12" s="540"/>
      <c r="G12" s="534" t="s">
        <v>1197</v>
      </c>
      <c r="H12" s="492"/>
      <c r="I12" s="541"/>
      <c r="J12" s="529"/>
      <c r="K12" s="531"/>
      <c r="L12" s="537"/>
      <c r="M12" s="531"/>
      <c r="N12" s="531"/>
      <c r="O12" s="531"/>
      <c r="P12" s="538"/>
      <c r="Q12" s="538"/>
      <c r="R12" s="539"/>
      <c r="S12" s="534"/>
      <c r="T12" s="492"/>
      <c r="U12" s="520"/>
    </row>
    <row r="13" ht="15.0" customHeight="1">
      <c r="A13" s="520"/>
      <c r="B13" s="529" t="s">
        <v>1118</v>
      </c>
      <c r="C13" s="530">
        <f t="shared" si="1"/>
        <v>1537000</v>
      </c>
      <c r="D13" s="531">
        <v>1537000.0</v>
      </c>
      <c r="E13" s="531"/>
      <c r="F13" s="540"/>
      <c r="G13" s="534" t="s">
        <v>1197</v>
      </c>
      <c r="H13" s="492"/>
      <c r="I13" s="541"/>
      <c r="J13" s="529"/>
      <c r="K13" s="531"/>
      <c r="L13" s="537"/>
      <c r="M13" s="531"/>
      <c r="N13" s="531"/>
      <c r="O13" s="531"/>
      <c r="P13" s="538"/>
      <c r="Q13" s="538"/>
      <c r="R13" s="539"/>
      <c r="S13" s="534"/>
      <c r="T13" s="492"/>
      <c r="U13" s="520"/>
    </row>
    <row r="14" ht="15.0" customHeight="1">
      <c r="A14" s="520"/>
      <c r="B14" s="529" t="s">
        <v>33</v>
      </c>
      <c r="C14" s="530">
        <f t="shared" si="1"/>
        <v>500000</v>
      </c>
      <c r="D14" s="531">
        <v>500000.0</v>
      </c>
      <c r="E14" s="531"/>
      <c r="F14" s="540"/>
      <c r="G14" s="534" t="s">
        <v>1197</v>
      </c>
      <c r="H14" s="492"/>
      <c r="I14" s="541"/>
      <c r="J14" s="529"/>
      <c r="K14" s="531"/>
      <c r="L14" s="537"/>
      <c r="M14" s="531"/>
      <c r="N14" s="531"/>
      <c r="O14" s="531"/>
      <c r="P14" s="538"/>
      <c r="Q14" s="538"/>
      <c r="R14" s="539"/>
      <c r="S14" s="534"/>
      <c r="T14" s="492"/>
      <c r="U14" s="520"/>
    </row>
    <row r="15" ht="15.0" customHeight="1">
      <c r="A15" s="520"/>
      <c r="B15" s="545" t="s">
        <v>1206</v>
      </c>
      <c r="C15" s="546">
        <f t="shared" si="1"/>
        <v>500000</v>
      </c>
      <c r="D15" s="547">
        <v>500000.0</v>
      </c>
      <c r="E15" s="548"/>
      <c r="F15" s="549"/>
      <c r="G15" s="534" t="s">
        <v>1197</v>
      </c>
      <c r="H15" s="492"/>
      <c r="I15" s="541"/>
      <c r="J15" s="545"/>
      <c r="K15" s="547"/>
      <c r="L15" s="550"/>
      <c r="M15" s="547"/>
      <c r="N15" s="547"/>
      <c r="O15" s="547"/>
      <c r="P15" s="551"/>
      <c r="Q15" s="551"/>
      <c r="R15" s="552"/>
      <c r="S15" s="534"/>
      <c r="T15" s="492"/>
      <c r="U15" s="520"/>
    </row>
    <row r="16" ht="15.0" customHeight="1">
      <c r="A16" s="520"/>
      <c r="B16" s="542" t="s">
        <v>1204</v>
      </c>
      <c r="C16" s="553">
        <f t="shared" si="1"/>
        <v>13597600</v>
      </c>
      <c r="D16" s="554">
        <f t="shared" ref="D16:F16" si="4">SUM(D7:D15)</f>
        <v>13597600</v>
      </c>
      <c r="E16" s="554">
        <f t="shared" si="4"/>
        <v>0</v>
      </c>
      <c r="F16" s="555">
        <f t="shared" si="4"/>
        <v>0</v>
      </c>
      <c r="G16" s="534" t="s">
        <v>1197</v>
      </c>
      <c r="H16" s="492"/>
      <c r="I16" s="535"/>
      <c r="J16" s="542"/>
      <c r="K16" s="554"/>
      <c r="L16" s="556"/>
      <c r="M16" s="554"/>
      <c r="N16" s="554"/>
      <c r="O16" s="554"/>
      <c r="P16" s="556"/>
      <c r="Q16" s="556"/>
      <c r="R16" s="557"/>
      <c r="S16" s="534"/>
      <c r="T16" s="492"/>
      <c r="U16" s="520"/>
    </row>
    <row r="17" ht="15.0" customHeight="1">
      <c r="A17" s="520"/>
      <c r="B17" s="558" t="s">
        <v>1207</v>
      </c>
      <c r="C17" s="559">
        <f t="shared" si="1"/>
        <v>890000</v>
      </c>
      <c r="D17" s="560">
        <v>450000.0</v>
      </c>
      <c r="E17" s="561">
        <v>440000.0</v>
      </c>
      <c r="F17" s="562"/>
      <c r="G17" s="534" t="s">
        <v>1197</v>
      </c>
      <c r="H17" s="492"/>
      <c r="I17" s="541"/>
      <c r="J17" s="558"/>
      <c r="K17" s="560"/>
      <c r="L17" s="563"/>
      <c r="M17" s="560"/>
      <c r="N17" s="560"/>
      <c r="O17" s="560"/>
      <c r="P17" s="564"/>
      <c r="Q17" s="565"/>
      <c r="R17" s="566"/>
      <c r="S17" s="534"/>
      <c r="T17" s="492"/>
      <c r="U17" s="520"/>
    </row>
    <row r="18" ht="15.0" customHeight="1">
      <c r="A18" s="520"/>
      <c r="B18" s="558" t="s">
        <v>1208</v>
      </c>
      <c r="C18" s="559">
        <f t="shared" si="1"/>
        <v>300000</v>
      </c>
      <c r="D18" s="560">
        <v>150000.0</v>
      </c>
      <c r="E18" s="561">
        <v>150000.0</v>
      </c>
      <c r="F18" s="562"/>
      <c r="G18" s="534" t="s">
        <v>1197</v>
      </c>
      <c r="H18" s="492"/>
      <c r="I18" s="541"/>
      <c r="J18" s="558"/>
      <c r="K18" s="560"/>
      <c r="L18" s="563"/>
      <c r="M18" s="560"/>
      <c r="N18" s="560"/>
      <c r="O18" s="560"/>
      <c r="P18" s="564"/>
      <c r="Q18" s="565"/>
      <c r="R18" s="566"/>
      <c r="S18" s="534"/>
      <c r="T18" s="492"/>
      <c r="U18" s="520"/>
    </row>
    <row r="19" ht="15.0" customHeight="1">
      <c r="A19" s="520"/>
      <c r="B19" s="558" t="s">
        <v>1209</v>
      </c>
      <c r="C19" s="559">
        <f t="shared" si="1"/>
        <v>240000</v>
      </c>
      <c r="D19" s="560">
        <v>120000.0</v>
      </c>
      <c r="E19" s="561">
        <v>120000.0</v>
      </c>
      <c r="F19" s="562"/>
      <c r="G19" s="534" t="s">
        <v>1197</v>
      </c>
      <c r="H19" s="492"/>
      <c r="I19" s="541"/>
      <c r="J19" s="558"/>
      <c r="K19" s="560"/>
      <c r="L19" s="563"/>
      <c r="M19" s="560"/>
      <c r="N19" s="560"/>
      <c r="O19" s="560"/>
      <c r="P19" s="564"/>
      <c r="Q19" s="565"/>
      <c r="R19" s="566"/>
      <c r="S19" s="534"/>
      <c r="T19" s="492"/>
      <c r="U19" s="520"/>
    </row>
    <row r="20" ht="15.0" customHeight="1">
      <c r="A20" s="520"/>
      <c r="B20" s="542" t="s">
        <v>1204</v>
      </c>
      <c r="C20" s="553">
        <f t="shared" ref="C20:F20" si="5">SUM(C17:C19)</f>
        <v>1430000</v>
      </c>
      <c r="D20" s="567">
        <f t="shared" si="5"/>
        <v>720000</v>
      </c>
      <c r="E20" s="568">
        <f t="shared" si="5"/>
        <v>710000</v>
      </c>
      <c r="F20" s="569">
        <f t="shared" si="5"/>
        <v>0</v>
      </c>
      <c r="G20" s="534"/>
      <c r="H20" s="492"/>
      <c r="I20" s="541"/>
      <c r="J20" s="542"/>
      <c r="K20" s="570"/>
      <c r="L20" s="571"/>
      <c r="M20" s="567"/>
      <c r="N20" s="567"/>
      <c r="O20" s="567"/>
      <c r="P20" s="571"/>
      <c r="Q20" s="556"/>
      <c r="R20" s="572"/>
      <c r="S20" s="534"/>
      <c r="T20" s="492"/>
      <c r="U20" s="520"/>
    </row>
    <row r="21" ht="15.0" customHeight="1">
      <c r="A21" s="520"/>
      <c r="B21" s="573"/>
      <c r="C21" s="574"/>
      <c r="D21" s="574"/>
      <c r="E21" s="520"/>
      <c r="F21" s="520"/>
      <c r="G21" s="521"/>
      <c r="H21" s="520"/>
      <c r="I21" s="541"/>
      <c r="J21" s="575"/>
      <c r="K21" s="520"/>
      <c r="L21" s="520"/>
      <c r="M21" s="520"/>
      <c r="N21" s="520"/>
      <c r="O21" s="520"/>
      <c r="P21" s="520"/>
      <c r="Q21" s="520"/>
      <c r="R21" s="520"/>
      <c r="S21" s="520"/>
      <c r="T21" s="520"/>
      <c r="U21" s="520"/>
    </row>
    <row r="22" ht="15.0" customHeight="1">
      <c r="A22" s="520"/>
      <c r="B22" s="522" t="s">
        <v>1210</v>
      </c>
      <c r="C22" s="523"/>
      <c r="D22" s="523"/>
      <c r="E22" s="523"/>
      <c r="F22" s="523"/>
      <c r="G22" s="523"/>
      <c r="H22" s="524"/>
      <c r="I22" s="541"/>
      <c r="J22" s="575"/>
      <c r="K22" s="520"/>
      <c r="L22" s="520"/>
      <c r="M22" s="520"/>
      <c r="N22" s="520"/>
      <c r="O22" s="520"/>
      <c r="P22" s="520"/>
      <c r="Q22" s="520"/>
      <c r="R22" s="520"/>
      <c r="S22" s="520"/>
      <c r="T22" s="520"/>
      <c r="U22" s="520"/>
    </row>
    <row r="23" ht="15.0" customHeight="1">
      <c r="A23" s="520"/>
      <c r="B23" s="526" t="s">
        <v>1211</v>
      </c>
      <c r="C23" s="526" t="s">
        <v>1212</v>
      </c>
      <c r="D23" s="527" t="s">
        <v>1213</v>
      </c>
      <c r="E23" s="523"/>
      <c r="F23" s="524"/>
      <c r="G23" s="526" t="s">
        <v>1191</v>
      </c>
      <c r="H23" s="526" t="s">
        <v>1115</v>
      </c>
      <c r="I23" s="541"/>
      <c r="J23" s="575"/>
      <c r="K23" s="520"/>
      <c r="L23" s="520"/>
      <c r="M23" s="520"/>
      <c r="N23" s="520"/>
      <c r="O23" s="520"/>
      <c r="P23" s="520"/>
      <c r="Q23" s="520"/>
      <c r="R23" s="520"/>
      <c r="S23" s="520"/>
      <c r="T23" s="520"/>
      <c r="U23" s="520"/>
    </row>
    <row r="24" ht="15.0" customHeight="1">
      <c r="A24" s="520"/>
      <c r="B24" s="500"/>
      <c r="C24" s="500"/>
      <c r="D24" s="528" t="s">
        <v>1195</v>
      </c>
      <c r="E24" s="528" t="s">
        <v>1214</v>
      </c>
      <c r="F24" s="528" t="s">
        <v>1196</v>
      </c>
      <c r="G24" s="500"/>
      <c r="H24" s="500"/>
      <c r="I24" s="541"/>
      <c r="J24" s="575"/>
      <c r="K24" s="520"/>
      <c r="L24" s="520"/>
      <c r="M24" s="520"/>
      <c r="N24" s="520"/>
      <c r="O24" s="520"/>
      <c r="P24" s="520"/>
      <c r="Q24" s="520"/>
      <c r="R24" s="520"/>
      <c r="S24" s="520"/>
      <c r="T24" s="520"/>
      <c r="U24" s="520"/>
    </row>
    <row r="25" ht="15.0" customHeight="1">
      <c r="A25" s="520"/>
      <c r="B25" s="576">
        <v>500000.0</v>
      </c>
      <c r="C25" s="563">
        <f t="shared" ref="C25:C36" si="6">SUM(D25:F25)</f>
        <v>6</v>
      </c>
      <c r="D25" s="564">
        <v>5.0</v>
      </c>
      <c r="E25" s="564">
        <v>1.0</v>
      </c>
      <c r="F25" s="577"/>
      <c r="G25" s="534"/>
      <c r="H25" s="492"/>
      <c r="I25" s="541"/>
      <c r="J25" s="535"/>
      <c r="K25" s="520"/>
      <c r="L25" s="520"/>
      <c r="M25" s="520"/>
      <c r="N25" s="520"/>
      <c r="O25" s="520"/>
      <c r="P25" s="520"/>
      <c r="Q25" s="520"/>
      <c r="R25" s="520"/>
      <c r="S25" s="520"/>
      <c r="T25" s="520"/>
      <c r="U25" s="520"/>
    </row>
    <row r="26" ht="15.0" customHeight="1">
      <c r="A26" s="520"/>
      <c r="B26" s="576">
        <v>200000.0</v>
      </c>
      <c r="C26" s="563">
        <f t="shared" si="6"/>
        <v>6</v>
      </c>
      <c r="D26" s="564">
        <v>5.0</v>
      </c>
      <c r="E26" s="564">
        <v>1.0</v>
      </c>
      <c r="F26" s="577"/>
      <c r="G26" s="534"/>
      <c r="H26" s="492"/>
      <c r="I26" s="520"/>
      <c r="J26" s="520"/>
      <c r="K26" s="520"/>
      <c r="L26" s="520"/>
      <c r="M26" s="520"/>
      <c r="N26" s="520"/>
      <c r="O26" s="520"/>
      <c r="P26" s="520"/>
      <c r="Q26" s="520"/>
      <c r="R26" s="520"/>
      <c r="S26" s="520"/>
      <c r="T26" s="520"/>
      <c r="U26" s="520"/>
    </row>
    <row r="27" ht="15.0" customHeight="1">
      <c r="A27" s="520"/>
      <c r="B27" s="576">
        <v>100000.0</v>
      </c>
      <c r="C27" s="563">
        <f t="shared" si="6"/>
        <v>11</v>
      </c>
      <c r="D27" s="564">
        <v>10.0</v>
      </c>
      <c r="E27" s="564">
        <v>1.0</v>
      </c>
      <c r="F27" s="577"/>
      <c r="G27" s="534"/>
      <c r="H27" s="492"/>
      <c r="I27" s="520"/>
      <c r="J27" s="535"/>
      <c r="K27" s="520"/>
      <c r="L27" s="520"/>
      <c r="M27" s="520"/>
      <c r="N27" s="520"/>
      <c r="O27" s="520"/>
      <c r="P27" s="520"/>
      <c r="Q27" s="520"/>
      <c r="R27" s="520"/>
      <c r="S27" s="520"/>
      <c r="T27" s="520"/>
      <c r="U27" s="520"/>
    </row>
    <row r="28" ht="15.0" customHeight="1">
      <c r="A28" s="520"/>
      <c r="B28" s="576">
        <v>50000.0</v>
      </c>
      <c r="C28" s="563">
        <f t="shared" si="6"/>
        <v>15</v>
      </c>
      <c r="D28" s="564">
        <v>10.0</v>
      </c>
      <c r="E28" s="564">
        <v>5.0</v>
      </c>
      <c r="F28" s="577"/>
      <c r="G28" s="534"/>
      <c r="H28" s="492"/>
      <c r="I28" s="520"/>
      <c r="J28" s="520"/>
      <c r="K28" s="520"/>
      <c r="L28" s="520"/>
      <c r="M28" s="520"/>
      <c r="N28" s="520"/>
      <c r="O28" s="520"/>
      <c r="P28" s="520"/>
      <c r="Q28" s="520"/>
      <c r="R28" s="520"/>
      <c r="S28" s="520"/>
      <c r="T28" s="520"/>
      <c r="U28" s="520"/>
    </row>
    <row r="29" ht="15.0" customHeight="1">
      <c r="A29" s="520"/>
      <c r="B29" s="576">
        <v>20000.0</v>
      </c>
      <c r="C29" s="563">
        <f t="shared" si="6"/>
        <v>25</v>
      </c>
      <c r="D29" s="564">
        <v>15.0</v>
      </c>
      <c r="E29" s="564">
        <v>10.0</v>
      </c>
      <c r="F29" s="577"/>
      <c r="G29" s="534"/>
      <c r="H29" s="492"/>
      <c r="I29" s="520"/>
      <c r="J29" s="535"/>
      <c r="K29" s="520"/>
      <c r="L29" s="520"/>
      <c r="M29" s="520"/>
      <c r="N29" s="520"/>
      <c r="O29" s="520"/>
      <c r="P29" s="520"/>
      <c r="Q29" s="520"/>
      <c r="R29" s="520"/>
      <c r="S29" s="520"/>
      <c r="T29" s="520"/>
      <c r="U29" s="520"/>
    </row>
    <row r="30" ht="15.0" customHeight="1">
      <c r="A30" s="520"/>
      <c r="B30" s="576">
        <v>10000.0</v>
      </c>
      <c r="C30" s="563">
        <f t="shared" si="6"/>
        <v>32</v>
      </c>
      <c r="D30" s="564">
        <v>20.0</v>
      </c>
      <c r="E30" s="564">
        <v>12.0</v>
      </c>
      <c r="F30" s="577"/>
      <c r="G30" s="534"/>
      <c r="H30" s="492"/>
      <c r="I30" s="520"/>
      <c r="J30" s="520"/>
      <c r="K30" s="520"/>
      <c r="L30" s="520"/>
      <c r="M30" s="520"/>
      <c r="N30" s="520"/>
      <c r="O30" s="520"/>
      <c r="P30" s="520"/>
      <c r="Q30" s="520"/>
      <c r="R30" s="520"/>
      <c r="S30" s="520"/>
      <c r="T30" s="520"/>
      <c r="U30" s="520"/>
    </row>
    <row r="31" ht="15.0" customHeight="1">
      <c r="A31" s="520"/>
      <c r="B31" s="576">
        <v>5000.0</v>
      </c>
      <c r="C31" s="563">
        <f t="shared" si="6"/>
        <v>20</v>
      </c>
      <c r="D31" s="564">
        <v>20.0</v>
      </c>
      <c r="E31" s="564">
        <v>0.0</v>
      </c>
      <c r="F31" s="577"/>
      <c r="G31" s="534"/>
      <c r="H31" s="492"/>
      <c r="I31" s="520"/>
      <c r="J31" s="535"/>
      <c r="K31" s="520"/>
      <c r="L31" s="520"/>
      <c r="M31" s="520"/>
      <c r="N31" s="520"/>
      <c r="O31" s="520"/>
      <c r="P31" s="520"/>
      <c r="Q31" s="520"/>
      <c r="R31" s="520"/>
      <c r="S31" s="520"/>
      <c r="T31" s="520"/>
      <c r="U31" s="520"/>
    </row>
    <row r="32" ht="15.0" customHeight="1">
      <c r="A32" s="520"/>
      <c r="B32" s="576">
        <v>2000.0</v>
      </c>
      <c r="C32" s="563">
        <f t="shared" si="6"/>
        <v>24</v>
      </c>
      <c r="D32" s="564">
        <v>24.0</v>
      </c>
      <c r="E32" s="564">
        <v>0.0</v>
      </c>
      <c r="F32" s="577"/>
      <c r="G32" s="534"/>
      <c r="H32" s="492"/>
      <c r="I32" s="520"/>
      <c r="J32" s="520"/>
      <c r="K32" s="520"/>
      <c r="L32" s="520"/>
      <c r="M32" s="520"/>
      <c r="N32" s="520"/>
      <c r="O32" s="520"/>
      <c r="P32" s="520"/>
      <c r="Q32" s="520"/>
      <c r="R32" s="520"/>
      <c r="S32" s="520"/>
      <c r="T32" s="520"/>
      <c r="U32" s="520"/>
    </row>
    <row r="33" ht="15.0" customHeight="1">
      <c r="A33" s="520"/>
      <c r="B33" s="576">
        <v>1000.0</v>
      </c>
      <c r="C33" s="563">
        <f t="shared" si="6"/>
        <v>2</v>
      </c>
      <c r="D33" s="564">
        <v>2.0</v>
      </c>
      <c r="E33" s="564">
        <v>0.0</v>
      </c>
      <c r="F33" s="577"/>
      <c r="G33" s="534"/>
      <c r="H33" s="492"/>
      <c r="I33" s="520"/>
      <c r="J33" s="535"/>
      <c r="K33" s="520"/>
      <c r="L33" s="520"/>
      <c r="M33" s="520"/>
      <c r="N33" s="520"/>
      <c r="O33" s="520"/>
      <c r="P33" s="520"/>
      <c r="Q33" s="520"/>
      <c r="R33" s="520"/>
      <c r="S33" s="520"/>
      <c r="T33" s="520"/>
      <c r="U33" s="520"/>
    </row>
    <row r="34" ht="15.0" customHeight="1">
      <c r="A34" s="520"/>
      <c r="B34" s="576">
        <v>500.0</v>
      </c>
      <c r="C34" s="563">
        <f t="shared" si="6"/>
        <v>100</v>
      </c>
      <c r="D34" s="564">
        <v>100.0</v>
      </c>
      <c r="E34" s="565">
        <v>0.0</v>
      </c>
      <c r="F34" s="566"/>
      <c r="G34" s="534"/>
      <c r="H34" s="492"/>
      <c r="I34" s="520"/>
      <c r="J34" s="520"/>
      <c r="K34" s="520"/>
      <c r="L34" s="520"/>
      <c r="M34" s="520"/>
      <c r="N34" s="520"/>
      <c r="O34" s="520"/>
      <c r="P34" s="520"/>
      <c r="Q34" s="520"/>
      <c r="R34" s="520"/>
      <c r="S34" s="520"/>
      <c r="T34" s="520"/>
      <c r="U34" s="520"/>
    </row>
    <row r="35" ht="15.0" customHeight="1">
      <c r="A35" s="520"/>
      <c r="B35" s="576">
        <v>200.0</v>
      </c>
      <c r="C35" s="563">
        <f t="shared" si="6"/>
        <v>600</v>
      </c>
      <c r="D35" s="564">
        <v>500.0</v>
      </c>
      <c r="E35" s="565">
        <v>100.0</v>
      </c>
      <c r="F35" s="566"/>
      <c r="G35" s="534"/>
      <c r="H35" s="492"/>
      <c r="I35" s="520"/>
      <c r="J35" s="535"/>
      <c r="K35" s="520"/>
      <c r="L35" s="520"/>
      <c r="M35" s="520"/>
      <c r="N35" s="520"/>
      <c r="O35" s="520"/>
      <c r="P35" s="520"/>
      <c r="Q35" s="520"/>
      <c r="R35" s="520"/>
      <c r="S35" s="520"/>
      <c r="T35" s="520"/>
      <c r="U35" s="520"/>
    </row>
    <row r="36" ht="15.0" customHeight="1">
      <c r="A36" s="520"/>
      <c r="B36" s="542" t="s">
        <v>1204</v>
      </c>
      <c r="C36" s="578">
        <f t="shared" si="6"/>
        <v>841</v>
      </c>
      <c r="D36" s="543">
        <f t="shared" ref="D36:F36" si="7">SUM(D25:D35)</f>
        <v>711</v>
      </c>
      <c r="E36" s="543">
        <f t="shared" si="7"/>
        <v>130</v>
      </c>
      <c r="F36" s="564">
        <f t="shared" si="7"/>
        <v>0</v>
      </c>
      <c r="G36" s="534"/>
      <c r="H36" s="492"/>
      <c r="I36" s="520"/>
      <c r="J36" s="520"/>
      <c r="K36" s="520"/>
      <c r="L36" s="520"/>
      <c r="M36" s="520"/>
      <c r="N36" s="520"/>
      <c r="O36" s="520"/>
      <c r="P36" s="520"/>
      <c r="Q36" s="520"/>
      <c r="R36" s="520"/>
      <c r="S36" s="520"/>
      <c r="T36" s="520"/>
      <c r="U36" s="520"/>
    </row>
    <row r="37" ht="15.0" customHeight="1">
      <c r="A37" s="520"/>
      <c r="B37" s="542"/>
      <c r="C37" s="570"/>
      <c r="D37" s="570"/>
      <c r="E37" s="568"/>
      <c r="F37" s="569"/>
      <c r="G37" s="534"/>
      <c r="H37" s="492"/>
      <c r="I37" s="520"/>
      <c r="J37" s="520"/>
      <c r="K37" s="520"/>
      <c r="L37" s="520"/>
      <c r="M37" s="520"/>
      <c r="N37" s="520"/>
      <c r="O37" s="520"/>
      <c r="P37" s="520"/>
      <c r="Q37" s="520"/>
      <c r="R37" s="520"/>
      <c r="S37" s="520"/>
      <c r="T37" s="520"/>
      <c r="U37" s="520"/>
    </row>
    <row r="38" ht="15.0" customHeight="1">
      <c r="A38" s="520"/>
      <c r="B38" s="520"/>
      <c r="C38" s="520"/>
      <c r="D38" s="520"/>
      <c r="E38" s="520"/>
      <c r="F38" s="520"/>
      <c r="G38" s="521"/>
      <c r="H38" s="520"/>
      <c r="I38" s="520"/>
      <c r="J38" s="520"/>
      <c r="K38" s="520"/>
      <c r="L38" s="520"/>
      <c r="M38" s="520"/>
      <c r="N38" s="520"/>
      <c r="O38" s="520"/>
      <c r="P38" s="520"/>
      <c r="Q38" s="520"/>
      <c r="R38" s="520"/>
      <c r="S38" s="520"/>
      <c r="T38" s="520"/>
      <c r="U38" s="520"/>
    </row>
    <row r="39" ht="15.0" customHeight="1">
      <c r="A39" s="520"/>
      <c r="B39" s="522" t="s">
        <v>1215</v>
      </c>
      <c r="C39" s="523"/>
      <c r="D39" s="523"/>
      <c r="E39" s="523"/>
      <c r="F39" s="523"/>
      <c r="G39" s="523"/>
      <c r="H39" s="524"/>
      <c r="I39" s="520"/>
      <c r="J39" s="520"/>
      <c r="K39" s="520"/>
      <c r="L39" s="520"/>
      <c r="M39" s="520"/>
      <c r="N39" s="520"/>
      <c r="O39" s="520"/>
      <c r="P39" s="520"/>
      <c r="Q39" s="520"/>
      <c r="R39" s="520"/>
      <c r="S39" s="520"/>
      <c r="T39" s="520"/>
      <c r="U39" s="520"/>
    </row>
    <row r="40" ht="15.0" customHeight="1">
      <c r="A40" s="520"/>
      <c r="B40" s="526" t="s">
        <v>1211</v>
      </c>
      <c r="C40" s="526" t="s">
        <v>1212</v>
      </c>
      <c r="D40" s="527" t="s">
        <v>1213</v>
      </c>
      <c r="E40" s="523"/>
      <c r="F40" s="524"/>
      <c r="G40" s="526" t="s">
        <v>1191</v>
      </c>
      <c r="H40" s="526" t="s">
        <v>1115</v>
      </c>
      <c r="I40" s="520"/>
      <c r="J40" s="520"/>
      <c r="K40" s="520"/>
      <c r="L40" s="520"/>
      <c r="M40" s="520"/>
      <c r="N40" s="520"/>
      <c r="O40" s="520"/>
      <c r="P40" s="520"/>
      <c r="Q40" s="520"/>
      <c r="R40" s="520"/>
      <c r="S40" s="520"/>
      <c r="T40" s="520"/>
      <c r="U40" s="520"/>
    </row>
    <row r="41" ht="15.0" customHeight="1">
      <c r="A41" s="520"/>
      <c r="B41" s="500"/>
      <c r="C41" s="500"/>
      <c r="D41" s="528" t="s">
        <v>1195</v>
      </c>
      <c r="E41" s="528" t="s">
        <v>1214</v>
      </c>
      <c r="F41" s="528" t="s">
        <v>1196</v>
      </c>
      <c r="G41" s="500"/>
      <c r="H41" s="500"/>
      <c r="I41" s="520"/>
      <c r="J41" s="520"/>
      <c r="K41" s="520"/>
      <c r="L41" s="520"/>
      <c r="M41" s="520"/>
      <c r="N41" s="520"/>
      <c r="O41" s="520"/>
      <c r="P41" s="520"/>
      <c r="Q41" s="520"/>
      <c r="R41" s="520"/>
      <c r="S41" s="520"/>
      <c r="T41" s="520"/>
      <c r="U41" s="520"/>
    </row>
    <row r="42" ht="15.0" customHeight="1">
      <c r="A42" s="520"/>
      <c r="B42" s="579">
        <v>500000.0</v>
      </c>
      <c r="C42" s="550">
        <f t="shared" ref="C42:C47" si="8">SUM(D42:F42)</f>
        <v>6</v>
      </c>
      <c r="D42" s="564">
        <v>5.0</v>
      </c>
      <c r="E42" s="564">
        <v>1.0</v>
      </c>
      <c r="F42" s="577"/>
      <c r="G42" s="534"/>
      <c r="H42" s="492"/>
      <c r="I42" s="520"/>
      <c r="J42" s="520"/>
      <c r="K42" s="520"/>
      <c r="L42" s="520"/>
      <c r="M42" s="520"/>
      <c r="N42" s="520"/>
      <c r="O42" s="520"/>
      <c r="P42" s="520"/>
      <c r="Q42" s="520"/>
      <c r="R42" s="520"/>
      <c r="S42" s="520"/>
      <c r="T42" s="520"/>
      <c r="U42" s="520"/>
    </row>
    <row r="43" ht="15.0" customHeight="1">
      <c r="A43" s="520"/>
      <c r="B43" s="576">
        <v>200000.0</v>
      </c>
      <c r="C43" s="563">
        <f t="shared" si="8"/>
        <v>6</v>
      </c>
      <c r="D43" s="564">
        <v>5.0</v>
      </c>
      <c r="E43" s="564">
        <v>1.0</v>
      </c>
      <c r="F43" s="577"/>
      <c r="G43" s="534"/>
      <c r="H43" s="492"/>
      <c r="I43" s="520"/>
      <c r="J43" s="520"/>
      <c r="K43" s="520"/>
      <c r="L43" s="520"/>
      <c r="M43" s="520"/>
      <c r="N43" s="520"/>
      <c r="O43" s="520"/>
      <c r="P43" s="520"/>
      <c r="Q43" s="520"/>
      <c r="R43" s="520"/>
      <c r="S43" s="520"/>
      <c r="T43" s="520"/>
      <c r="U43" s="520"/>
    </row>
    <row r="44" ht="15.0" customHeight="1">
      <c r="A44" s="520"/>
      <c r="B44" s="576">
        <v>100000.0</v>
      </c>
      <c r="C44" s="563">
        <f t="shared" si="8"/>
        <v>11</v>
      </c>
      <c r="D44" s="564">
        <v>10.0</v>
      </c>
      <c r="E44" s="564">
        <v>1.0</v>
      </c>
      <c r="F44" s="577"/>
      <c r="G44" s="534"/>
      <c r="H44" s="492"/>
      <c r="I44" s="520"/>
      <c r="J44" s="520"/>
      <c r="K44" s="520"/>
      <c r="L44" s="520"/>
      <c r="M44" s="520"/>
      <c r="N44" s="520"/>
      <c r="O44" s="520"/>
      <c r="P44" s="520"/>
      <c r="Q44" s="520"/>
      <c r="R44" s="520"/>
      <c r="S44" s="520"/>
      <c r="T44" s="520"/>
      <c r="U44" s="520"/>
    </row>
    <row r="45" ht="15.0" customHeight="1">
      <c r="A45" s="520"/>
      <c r="B45" s="576">
        <v>50000.0</v>
      </c>
      <c r="C45" s="563">
        <f t="shared" si="8"/>
        <v>11</v>
      </c>
      <c r="D45" s="564">
        <v>10.0</v>
      </c>
      <c r="E45" s="564">
        <v>1.0</v>
      </c>
      <c r="F45" s="577"/>
      <c r="G45" s="534"/>
      <c r="H45" s="492"/>
      <c r="I45" s="520"/>
      <c r="J45" s="520"/>
      <c r="K45" s="520"/>
      <c r="L45" s="520"/>
      <c r="M45" s="520"/>
      <c r="N45" s="520"/>
      <c r="O45" s="520"/>
      <c r="P45" s="520"/>
      <c r="Q45" s="520"/>
      <c r="R45" s="520"/>
      <c r="S45" s="520"/>
      <c r="T45" s="520"/>
      <c r="U45" s="520"/>
    </row>
    <row r="46" ht="15.0" customHeight="1">
      <c r="A46" s="520"/>
      <c r="B46" s="576">
        <v>30000.0</v>
      </c>
      <c r="C46" s="563">
        <f t="shared" si="8"/>
        <v>17</v>
      </c>
      <c r="D46" s="564">
        <v>15.0</v>
      </c>
      <c r="E46" s="564">
        <v>2.0</v>
      </c>
      <c r="F46" s="577"/>
      <c r="G46" s="534"/>
      <c r="H46" s="492"/>
      <c r="I46" s="520"/>
      <c r="J46" s="520"/>
      <c r="K46" s="520"/>
      <c r="L46" s="520"/>
      <c r="M46" s="520"/>
      <c r="N46" s="520"/>
      <c r="O46" s="520"/>
      <c r="P46" s="520"/>
      <c r="Q46" s="520"/>
      <c r="R46" s="520"/>
      <c r="S46" s="520"/>
      <c r="T46" s="520"/>
      <c r="U46" s="520"/>
    </row>
    <row r="47" ht="15.0" customHeight="1">
      <c r="A47" s="520"/>
      <c r="B47" s="542" t="s">
        <v>1204</v>
      </c>
      <c r="C47" s="578">
        <f t="shared" si="8"/>
        <v>51</v>
      </c>
      <c r="D47" s="543">
        <f t="shared" ref="D47:F47" si="9">SUM(D42:D46)</f>
        <v>45</v>
      </c>
      <c r="E47" s="543">
        <f t="shared" si="9"/>
        <v>6</v>
      </c>
      <c r="F47" s="564">
        <f t="shared" si="9"/>
        <v>0</v>
      </c>
      <c r="G47" s="534"/>
      <c r="H47" s="492"/>
      <c r="I47" s="520"/>
      <c r="J47" s="520"/>
      <c r="K47" s="520"/>
      <c r="L47" s="520"/>
      <c r="M47" s="520"/>
      <c r="N47" s="520"/>
      <c r="O47" s="520"/>
      <c r="P47" s="520"/>
      <c r="Q47" s="520"/>
      <c r="R47" s="520"/>
      <c r="S47" s="520"/>
      <c r="T47" s="520"/>
      <c r="U47" s="520"/>
    </row>
    <row r="48" ht="15.0" customHeight="1">
      <c r="A48" s="520"/>
      <c r="B48" s="542"/>
      <c r="C48" s="570"/>
      <c r="D48" s="570"/>
      <c r="E48" s="568"/>
      <c r="F48" s="569"/>
      <c r="G48" s="534"/>
      <c r="H48" s="492"/>
      <c r="I48" s="520"/>
      <c r="J48" s="520"/>
      <c r="K48" s="520"/>
      <c r="L48" s="520"/>
      <c r="M48" s="520"/>
      <c r="N48" s="520"/>
      <c r="O48" s="520"/>
      <c r="P48" s="520"/>
      <c r="Q48" s="520"/>
      <c r="R48" s="520"/>
      <c r="S48" s="520"/>
      <c r="T48" s="520"/>
      <c r="U48" s="520"/>
    </row>
    <row r="49" ht="15.0" customHeight="1">
      <c r="A49" s="520"/>
      <c r="B49" s="580"/>
      <c r="C49" s="581"/>
      <c r="D49" s="581"/>
      <c r="E49" s="582"/>
      <c r="F49" s="583"/>
      <c r="G49" s="584"/>
      <c r="H49" s="520"/>
      <c r="I49" s="520"/>
      <c r="J49" s="520"/>
      <c r="K49" s="520"/>
      <c r="L49" s="520"/>
      <c r="M49" s="520"/>
      <c r="N49" s="520"/>
      <c r="O49" s="520"/>
      <c r="P49" s="520"/>
      <c r="Q49" s="520"/>
      <c r="R49" s="520"/>
      <c r="S49" s="520"/>
      <c r="T49" s="520"/>
      <c r="U49" s="520"/>
    </row>
    <row r="50" ht="15.0" customHeight="1">
      <c r="A50" s="520"/>
      <c r="B50" s="522" t="s">
        <v>1216</v>
      </c>
      <c r="C50" s="523"/>
      <c r="D50" s="523"/>
      <c r="E50" s="523"/>
      <c r="F50" s="523"/>
      <c r="G50" s="523"/>
      <c r="H50" s="524"/>
      <c r="I50" s="520"/>
      <c r="J50" s="520"/>
      <c r="K50" s="520"/>
      <c r="L50" s="520"/>
      <c r="M50" s="520"/>
      <c r="N50" s="520"/>
      <c r="O50" s="520"/>
      <c r="P50" s="520"/>
      <c r="Q50" s="520"/>
      <c r="R50" s="520"/>
      <c r="S50" s="520"/>
      <c r="T50" s="520"/>
      <c r="U50" s="520"/>
    </row>
    <row r="51" ht="15.0" customHeight="1">
      <c r="A51" s="520"/>
      <c r="B51" s="526" t="s">
        <v>1211</v>
      </c>
      <c r="C51" s="526" t="s">
        <v>1212</v>
      </c>
      <c r="D51" s="527" t="s">
        <v>1213</v>
      </c>
      <c r="E51" s="523"/>
      <c r="F51" s="524"/>
      <c r="G51" s="526" t="s">
        <v>1191</v>
      </c>
      <c r="H51" s="526" t="s">
        <v>1115</v>
      </c>
      <c r="I51" s="520"/>
      <c r="J51" s="520"/>
      <c r="K51" s="520"/>
      <c r="L51" s="520"/>
      <c r="M51" s="520"/>
      <c r="N51" s="520"/>
      <c r="O51" s="520"/>
      <c r="P51" s="520"/>
      <c r="Q51" s="520"/>
      <c r="R51" s="520"/>
      <c r="S51" s="520"/>
      <c r="T51" s="520"/>
      <c r="U51" s="520"/>
    </row>
    <row r="52" ht="15.0" customHeight="1">
      <c r="A52" s="520"/>
      <c r="B52" s="500"/>
      <c r="C52" s="500"/>
      <c r="D52" s="528" t="s">
        <v>1195</v>
      </c>
      <c r="E52" s="528" t="s">
        <v>1214</v>
      </c>
      <c r="F52" s="528" t="s">
        <v>1196</v>
      </c>
      <c r="G52" s="500"/>
      <c r="H52" s="500"/>
      <c r="I52" s="520"/>
      <c r="J52" s="520"/>
      <c r="K52" s="520"/>
      <c r="L52" s="520"/>
      <c r="M52" s="520"/>
      <c r="N52" s="520"/>
      <c r="O52" s="520"/>
      <c r="P52" s="520"/>
      <c r="Q52" s="520"/>
      <c r="R52" s="520"/>
      <c r="S52" s="520"/>
      <c r="T52" s="520"/>
      <c r="U52" s="520"/>
    </row>
    <row r="53" ht="15.0" customHeight="1">
      <c r="A53" s="520"/>
      <c r="B53" s="579">
        <v>500000.0</v>
      </c>
      <c r="C53" s="550">
        <f t="shared" ref="C53:C58" si="10">SUM(D53:F53)</f>
        <v>2</v>
      </c>
      <c r="D53" s="564"/>
      <c r="E53" s="564">
        <v>2.0</v>
      </c>
      <c r="F53" s="577"/>
      <c r="G53" s="534"/>
      <c r="H53" s="492"/>
      <c r="I53" s="520"/>
      <c r="J53" s="520"/>
      <c r="K53" s="520"/>
      <c r="L53" s="520"/>
      <c r="M53" s="520"/>
      <c r="N53" s="520"/>
      <c r="O53" s="520"/>
      <c r="P53" s="520"/>
      <c r="Q53" s="520"/>
      <c r="R53" s="520"/>
      <c r="S53" s="520"/>
      <c r="T53" s="520"/>
      <c r="U53" s="520"/>
    </row>
    <row r="54" ht="15.0" customHeight="1">
      <c r="A54" s="520"/>
      <c r="B54" s="576">
        <v>200000.0</v>
      </c>
      <c r="C54" s="563">
        <f t="shared" si="10"/>
        <v>2</v>
      </c>
      <c r="D54" s="564"/>
      <c r="E54" s="564">
        <v>2.0</v>
      </c>
      <c r="F54" s="577"/>
      <c r="G54" s="534"/>
      <c r="H54" s="492"/>
      <c r="I54" s="520"/>
      <c r="J54" s="520"/>
      <c r="K54" s="520"/>
      <c r="L54" s="520"/>
      <c r="M54" s="520"/>
      <c r="N54" s="520"/>
      <c r="O54" s="520"/>
      <c r="P54" s="520"/>
      <c r="Q54" s="520"/>
      <c r="R54" s="520"/>
      <c r="S54" s="520"/>
      <c r="T54" s="520"/>
      <c r="U54" s="520"/>
    </row>
    <row r="55" ht="15.0" customHeight="1">
      <c r="A55" s="520"/>
      <c r="B55" s="576">
        <v>100000.0</v>
      </c>
      <c r="C55" s="563">
        <f t="shared" si="10"/>
        <v>1</v>
      </c>
      <c r="D55" s="564"/>
      <c r="E55" s="564">
        <v>1.0</v>
      </c>
      <c r="F55" s="577"/>
      <c r="G55" s="534"/>
      <c r="H55" s="492"/>
      <c r="I55" s="520"/>
      <c r="J55" s="520"/>
      <c r="K55" s="520"/>
      <c r="L55" s="520"/>
      <c r="M55" s="520"/>
      <c r="N55" s="520"/>
      <c r="O55" s="520"/>
      <c r="P55" s="520"/>
      <c r="Q55" s="520"/>
      <c r="R55" s="520"/>
      <c r="S55" s="520"/>
      <c r="T55" s="520"/>
      <c r="U55" s="520"/>
    </row>
    <row r="56" ht="15.75" customHeight="1">
      <c r="A56" s="520"/>
      <c r="B56" s="576">
        <v>50000.0</v>
      </c>
      <c r="C56" s="563">
        <f t="shared" si="10"/>
        <v>1</v>
      </c>
      <c r="D56" s="564"/>
      <c r="E56" s="564">
        <v>1.0</v>
      </c>
      <c r="F56" s="577"/>
      <c r="G56" s="534"/>
      <c r="H56" s="492"/>
      <c r="I56" s="520"/>
      <c r="J56" s="520"/>
      <c r="K56" s="520"/>
      <c r="L56" s="520"/>
      <c r="M56" s="520"/>
      <c r="N56" s="520"/>
      <c r="O56" s="520"/>
      <c r="P56" s="520"/>
      <c r="Q56" s="520"/>
      <c r="R56" s="520"/>
      <c r="S56" s="520"/>
      <c r="T56" s="520"/>
      <c r="U56" s="520"/>
    </row>
    <row r="57" ht="15.75" customHeight="1">
      <c r="A57" s="520"/>
      <c r="B57" s="576">
        <v>30000.0</v>
      </c>
      <c r="C57" s="563">
        <f t="shared" si="10"/>
        <v>1</v>
      </c>
      <c r="D57" s="564"/>
      <c r="E57" s="564">
        <v>1.0</v>
      </c>
      <c r="F57" s="577"/>
      <c r="G57" s="534"/>
      <c r="H57" s="492"/>
      <c r="I57" s="520"/>
      <c r="J57" s="520"/>
      <c r="K57" s="520"/>
      <c r="L57" s="520"/>
      <c r="M57" s="520"/>
      <c r="N57" s="520"/>
      <c r="O57" s="520"/>
      <c r="P57" s="520"/>
      <c r="Q57" s="520"/>
      <c r="R57" s="520"/>
      <c r="S57" s="520"/>
      <c r="T57" s="520"/>
      <c r="U57" s="520"/>
    </row>
    <row r="58" ht="15.75" customHeight="1">
      <c r="A58" s="520"/>
      <c r="B58" s="542" t="s">
        <v>1204</v>
      </c>
      <c r="C58" s="578">
        <f t="shared" si="10"/>
        <v>7</v>
      </c>
      <c r="D58" s="543">
        <f t="shared" ref="D58:F58" si="11">SUM(D53:D57)</f>
        <v>0</v>
      </c>
      <c r="E58" s="543">
        <f t="shared" si="11"/>
        <v>7</v>
      </c>
      <c r="F58" s="564">
        <f t="shared" si="11"/>
        <v>0</v>
      </c>
      <c r="G58" s="534"/>
      <c r="H58" s="492"/>
      <c r="I58" s="520"/>
      <c r="J58" s="520"/>
      <c r="K58" s="520"/>
      <c r="L58" s="520"/>
      <c r="M58" s="520"/>
      <c r="N58" s="520"/>
      <c r="O58" s="520"/>
      <c r="P58" s="520"/>
      <c r="Q58" s="520"/>
      <c r="R58" s="520"/>
      <c r="S58" s="520"/>
      <c r="T58" s="520"/>
      <c r="U58" s="520"/>
    </row>
    <row r="59" ht="15.75" customHeight="1">
      <c r="A59" s="520"/>
      <c r="B59" s="542"/>
      <c r="C59" s="570"/>
      <c r="D59" s="570"/>
      <c r="E59" s="568"/>
      <c r="F59" s="569"/>
      <c r="G59" s="534"/>
      <c r="H59" s="492"/>
      <c r="I59" s="520"/>
      <c r="J59" s="520"/>
      <c r="K59" s="520"/>
      <c r="L59" s="520"/>
      <c r="M59" s="520"/>
      <c r="N59" s="520"/>
      <c r="O59" s="520"/>
      <c r="P59" s="520"/>
      <c r="Q59" s="520"/>
      <c r="R59" s="520"/>
      <c r="S59" s="520"/>
      <c r="T59" s="520"/>
      <c r="U59" s="520"/>
    </row>
    <row r="60" ht="15.75" customHeight="1">
      <c r="A60" s="520"/>
      <c r="B60" s="580"/>
      <c r="C60" s="581"/>
      <c r="D60" s="581"/>
      <c r="E60" s="582"/>
      <c r="F60" s="583"/>
      <c r="G60" s="584"/>
      <c r="H60" s="520"/>
      <c r="I60" s="520"/>
      <c r="J60" s="520"/>
      <c r="K60" s="520"/>
      <c r="L60" s="520"/>
      <c r="M60" s="520"/>
      <c r="N60" s="520"/>
      <c r="O60" s="520"/>
      <c r="P60" s="520"/>
      <c r="Q60" s="520"/>
      <c r="R60" s="520"/>
      <c r="S60" s="520"/>
      <c r="T60" s="520"/>
      <c r="U60" s="520"/>
    </row>
    <row r="61" ht="15.75" customHeight="1">
      <c r="A61" s="520"/>
      <c r="B61" s="522" t="s">
        <v>1216</v>
      </c>
      <c r="C61" s="523"/>
      <c r="D61" s="523"/>
      <c r="E61" s="523"/>
      <c r="F61" s="523"/>
      <c r="G61" s="523"/>
      <c r="H61" s="524"/>
      <c r="I61" s="520"/>
      <c r="J61" s="520"/>
      <c r="K61" s="520"/>
      <c r="L61" s="520"/>
      <c r="M61" s="520"/>
      <c r="N61" s="520"/>
      <c r="O61" s="520"/>
      <c r="P61" s="520"/>
      <c r="Q61" s="520"/>
      <c r="R61" s="520"/>
      <c r="S61" s="520"/>
      <c r="T61" s="520"/>
      <c r="U61" s="520"/>
    </row>
    <row r="62" ht="15.75" customHeight="1">
      <c r="A62" s="520"/>
      <c r="B62" s="526" t="s">
        <v>1211</v>
      </c>
      <c r="C62" s="526" t="s">
        <v>1212</v>
      </c>
      <c r="D62" s="527" t="s">
        <v>1213</v>
      </c>
      <c r="E62" s="523"/>
      <c r="F62" s="524"/>
      <c r="G62" s="526" t="s">
        <v>1191</v>
      </c>
      <c r="H62" s="526" t="s">
        <v>1115</v>
      </c>
      <c r="I62" s="520"/>
      <c r="J62" s="520"/>
      <c r="K62" s="520"/>
      <c r="L62" s="520"/>
      <c r="M62" s="520"/>
      <c r="N62" s="520"/>
      <c r="O62" s="520"/>
      <c r="P62" s="520"/>
      <c r="Q62" s="520"/>
      <c r="R62" s="520"/>
      <c r="S62" s="520"/>
      <c r="T62" s="520"/>
      <c r="U62" s="520"/>
    </row>
    <row r="63" ht="15.75" customHeight="1">
      <c r="A63" s="520"/>
      <c r="B63" s="500"/>
      <c r="C63" s="500"/>
      <c r="D63" s="528" t="s">
        <v>1195</v>
      </c>
      <c r="E63" s="528" t="s">
        <v>1214</v>
      </c>
      <c r="F63" s="528" t="s">
        <v>1196</v>
      </c>
      <c r="G63" s="500"/>
      <c r="H63" s="500"/>
      <c r="I63" s="520"/>
      <c r="J63" s="520"/>
      <c r="K63" s="520"/>
      <c r="L63" s="520"/>
      <c r="M63" s="520"/>
      <c r="N63" s="520"/>
      <c r="O63" s="520"/>
      <c r="P63" s="520"/>
      <c r="Q63" s="520"/>
      <c r="R63" s="520"/>
      <c r="S63" s="520"/>
      <c r="T63" s="520"/>
      <c r="U63" s="520"/>
    </row>
    <row r="64" ht="15.75" customHeight="1">
      <c r="A64" s="520"/>
      <c r="B64" s="576">
        <v>100000.0</v>
      </c>
      <c r="C64" s="563">
        <f t="shared" ref="C64:C67" si="12">SUM(D64:F64)</f>
        <v>4</v>
      </c>
      <c r="D64" s="564"/>
      <c r="E64" s="564">
        <v>4.0</v>
      </c>
      <c r="F64" s="577"/>
      <c r="G64" s="534"/>
      <c r="H64" s="492"/>
      <c r="I64" s="520"/>
      <c r="J64" s="520"/>
      <c r="K64" s="520"/>
      <c r="L64" s="520"/>
      <c r="M64" s="520"/>
      <c r="N64" s="520"/>
      <c r="O64" s="520"/>
      <c r="P64" s="520"/>
      <c r="Q64" s="520"/>
      <c r="R64" s="520"/>
      <c r="S64" s="520"/>
      <c r="T64" s="520"/>
      <c r="U64" s="520"/>
    </row>
    <row r="65" ht="15.75" customHeight="1">
      <c r="A65" s="520"/>
      <c r="B65" s="576">
        <v>50000.0</v>
      </c>
      <c r="C65" s="563">
        <f t="shared" si="12"/>
        <v>3</v>
      </c>
      <c r="D65" s="564"/>
      <c r="E65" s="564">
        <v>3.0</v>
      </c>
      <c r="F65" s="577"/>
      <c r="G65" s="534"/>
      <c r="H65" s="492"/>
      <c r="I65" s="520"/>
      <c r="J65" s="520"/>
      <c r="K65" s="520"/>
      <c r="L65" s="520"/>
      <c r="M65" s="520"/>
      <c r="N65" s="520"/>
      <c r="O65" s="520"/>
      <c r="P65" s="520"/>
      <c r="Q65" s="520"/>
      <c r="R65" s="520"/>
      <c r="S65" s="520"/>
      <c r="T65" s="520"/>
      <c r="U65" s="520"/>
    </row>
    <row r="66" ht="15.75" customHeight="1">
      <c r="A66" s="520"/>
      <c r="B66" s="576">
        <v>30000.0</v>
      </c>
      <c r="C66" s="563">
        <f t="shared" si="12"/>
        <v>1</v>
      </c>
      <c r="D66" s="564"/>
      <c r="E66" s="564">
        <v>1.0</v>
      </c>
      <c r="F66" s="577"/>
      <c r="G66" s="534"/>
      <c r="H66" s="492"/>
      <c r="I66" s="520"/>
      <c r="J66" s="520"/>
      <c r="K66" s="520"/>
      <c r="L66" s="520"/>
      <c r="M66" s="520"/>
      <c r="N66" s="520"/>
      <c r="O66" s="520"/>
      <c r="P66" s="520"/>
      <c r="Q66" s="520"/>
      <c r="R66" s="520"/>
      <c r="S66" s="520"/>
      <c r="T66" s="520"/>
      <c r="U66" s="520"/>
    </row>
    <row r="67" ht="15.75" customHeight="1">
      <c r="A67" s="520"/>
      <c r="B67" s="542" t="s">
        <v>1204</v>
      </c>
      <c r="C67" s="578">
        <f t="shared" si="12"/>
        <v>8</v>
      </c>
      <c r="D67" s="543">
        <f t="shared" ref="D67:F67" si="13">SUM(D64:D66)</f>
        <v>0</v>
      </c>
      <c r="E67" s="543">
        <f t="shared" si="13"/>
        <v>8</v>
      </c>
      <c r="F67" s="564">
        <f t="shared" si="13"/>
        <v>0</v>
      </c>
      <c r="G67" s="534"/>
      <c r="H67" s="492"/>
      <c r="I67" s="520"/>
      <c r="J67" s="520"/>
      <c r="K67" s="520"/>
      <c r="L67" s="520"/>
      <c r="M67" s="520"/>
      <c r="N67" s="520"/>
      <c r="O67" s="520"/>
      <c r="P67" s="520"/>
      <c r="Q67" s="520"/>
      <c r="R67" s="520"/>
      <c r="S67" s="520"/>
      <c r="T67" s="520"/>
      <c r="U67" s="520"/>
    </row>
    <row r="68" ht="15.75" customHeight="1">
      <c r="A68" s="520"/>
      <c r="B68" s="542"/>
      <c r="C68" s="570"/>
      <c r="D68" s="570"/>
      <c r="E68" s="568"/>
      <c r="F68" s="569"/>
      <c r="G68" s="534"/>
      <c r="H68" s="492"/>
      <c r="I68" s="520"/>
      <c r="J68" s="520"/>
      <c r="K68" s="520"/>
      <c r="L68" s="520"/>
      <c r="M68" s="520"/>
      <c r="N68" s="520"/>
      <c r="O68" s="520"/>
      <c r="P68" s="520"/>
      <c r="Q68" s="520"/>
      <c r="R68" s="520"/>
      <c r="S68" s="520"/>
      <c r="T68" s="520"/>
      <c r="U68" s="520"/>
    </row>
    <row r="69" ht="15.75" customHeight="1">
      <c r="A69" s="520"/>
      <c r="B69" s="580"/>
      <c r="C69" s="581"/>
      <c r="D69" s="581"/>
      <c r="E69" s="582"/>
      <c r="F69" s="583"/>
      <c r="G69" s="584"/>
      <c r="H69" s="520"/>
      <c r="I69" s="520"/>
      <c r="J69" s="520"/>
      <c r="K69" s="520"/>
      <c r="L69" s="520"/>
      <c r="M69" s="520"/>
      <c r="N69" s="520"/>
      <c r="O69" s="520"/>
      <c r="P69" s="520"/>
      <c r="Q69" s="520"/>
      <c r="R69" s="520"/>
      <c r="S69" s="520"/>
      <c r="T69" s="520"/>
      <c r="U69" s="520"/>
    </row>
    <row r="70" ht="15.75" customHeight="1">
      <c r="A70" s="520"/>
      <c r="B70" s="580"/>
      <c r="C70" s="581"/>
      <c r="D70" s="581"/>
      <c r="E70" s="582"/>
      <c r="F70" s="583"/>
      <c r="G70" s="584"/>
      <c r="H70" s="520"/>
      <c r="I70" s="520"/>
      <c r="J70" s="520"/>
      <c r="K70" s="520"/>
      <c r="L70" s="520"/>
      <c r="M70" s="520"/>
      <c r="N70" s="520"/>
      <c r="O70" s="520"/>
      <c r="P70" s="520"/>
      <c r="Q70" s="520"/>
      <c r="R70" s="520"/>
      <c r="S70" s="520"/>
      <c r="T70" s="520"/>
      <c r="U70" s="520"/>
    </row>
    <row r="71" ht="15.75" customHeight="1">
      <c r="A71" s="520"/>
      <c r="B71" s="580"/>
      <c r="C71" s="581"/>
      <c r="D71" s="581"/>
      <c r="E71" s="582"/>
      <c r="F71" s="583"/>
      <c r="G71" s="584"/>
      <c r="H71" s="520"/>
      <c r="I71" s="520"/>
      <c r="J71" s="520"/>
      <c r="K71" s="520"/>
      <c r="L71" s="520"/>
      <c r="M71" s="520"/>
      <c r="N71" s="520"/>
      <c r="O71" s="520"/>
      <c r="P71" s="520"/>
      <c r="Q71" s="520"/>
      <c r="R71" s="520"/>
      <c r="S71" s="520"/>
      <c r="T71" s="520"/>
      <c r="U71" s="520"/>
    </row>
    <row r="72" ht="15.75" customHeight="1">
      <c r="A72" s="520"/>
      <c r="B72" s="580"/>
      <c r="C72" s="581"/>
      <c r="D72" s="581"/>
      <c r="E72" s="582"/>
      <c r="F72" s="583"/>
      <c r="G72" s="584"/>
      <c r="H72" s="520"/>
      <c r="I72" s="520"/>
      <c r="J72" s="520"/>
      <c r="K72" s="520"/>
      <c r="L72" s="520"/>
      <c r="M72" s="520"/>
      <c r="N72" s="520"/>
      <c r="O72" s="520"/>
      <c r="P72" s="520"/>
      <c r="Q72" s="520"/>
      <c r="R72" s="520"/>
      <c r="S72" s="520"/>
      <c r="T72" s="520"/>
      <c r="U72" s="520"/>
    </row>
    <row r="73" ht="15.75" customHeight="1">
      <c r="A73" s="520"/>
      <c r="B73" s="580"/>
      <c r="C73" s="581"/>
      <c r="D73" s="581"/>
      <c r="E73" s="582"/>
      <c r="F73" s="583"/>
      <c r="G73" s="584"/>
      <c r="H73" s="520"/>
      <c r="I73" s="520"/>
      <c r="J73" s="520"/>
      <c r="K73" s="520"/>
      <c r="L73" s="520"/>
      <c r="M73" s="520"/>
      <c r="N73" s="520"/>
      <c r="O73" s="520"/>
      <c r="P73" s="520"/>
      <c r="Q73" s="520"/>
      <c r="R73" s="520"/>
      <c r="S73" s="520"/>
      <c r="T73" s="520"/>
      <c r="U73" s="520"/>
    </row>
    <row r="74" ht="15.75" customHeight="1">
      <c r="A74" s="520"/>
      <c r="B74" s="580"/>
      <c r="C74" s="581"/>
      <c r="D74" s="581"/>
      <c r="E74" s="582"/>
      <c r="F74" s="583"/>
      <c r="G74" s="584"/>
      <c r="H74" s="520"/>
      <c r="I74" s="520"/>
      <c r="J74" s="520"/>
      <c r="K74" s="520"/>
      <c r="L74" s="520"/>
      <c r="M74" s="520"/>
      <c r="N74" s="520"/>
      <c r="O74" s="520"/>
      <c r="P74" s="520"/>
      <c r="Q74" s="520"/>
      <c r="R74" s="520"/>
      <c r="S74" s="520"/>
      <c r="T74" s="520"/>
      <c r="U74" s="520"/>
    </row>
    <row r="75" ht="15.75" customHeight="1">
      <c r="A75" s="520"/>
      <c r="B75" s="580"/>
      <c r="C75" s="581"/>
      <c r="D75" s="581"/>
      <c r="E75" s="582"/>
      <c r="F75" s="583"/>
      <c r="G75" s="584"/>
      <c r="H75" s="520"/>
      <c r="I75" s="520"/>
      <c r="J75" s="520"/>
      <c r="K75" s="520"/>
      <c r="L75" s="520"/>
      <c r="M75" s="520"/>
      <c r="N75" s="520"/>
      <c r="O75" s="520"/>
      <c r="P75" s="520"/>
      <c r="Q75" s="520"/>
      <c r="R75" s="520"/>
      <c r="S75" s="520"/>
      <c r="T75" s="520"/>
      <c r="U75" s="520"/>
    </row>
    <row r="76" ht="15.75" customHeight="1">
      <c r="A76" s="520"/>
      <c r="B76" s="580"/>
      <c r="C76" s="581"/>
      <c r="D76" s="581"/>
      <c r="E76" s="582"/>
      <c r="F76" s="583"/>
      <c r="G76" s="584"/>
      <c r="H76" s="520"/>
      <c r="I76" s="520"/>
      <c r="J76" s="520"/>
      <c r="K76" s="520"/>
      <c r="L76" s="520"/>
      <c r="M76" s="520"/>
      <c r="N76" s="520"/>
      <c r="O76" s="520"/>
      <c r="P76" s="520"/>
      <c r="Q76" s="520"/>
      <c r="R76" s="520"/>
      <c r="S76" s="520"/>
      <c r="T76" s="520"/>
      <c r="U76" s="520"/>
    </row>
    <row r="77" ht="15.75" customHeight="1">
      <c r="A77" s="520"/>
      <c r="B77" s="580"/>
      <c r="C77" s="581"/>
      <c r="D77" s="581"/>
      <c r="E77" s="582"/>
      <c r="F77" s="583"/>
      <c r="G77" s="584"/>
      <c r="H77" s="520"/>
      <c r="I77" s="520"/>
      <c r="J77" s="520"/>
      <c r="K77" s="520"/>
      <c r="L77" s="520"/>
      <c r="M77" s="520"/>
      <c r="N77" s="520"/>
      <c r="O77" s="520"/>
      <c r="P77" s="520"/>
      <c r="Q77" s="520"/>
      <c r="R77" s="520"/>
      <c r="S77" s="520"/>
      <c r="T77" s="520"/>
      <c r="U77" s="520"/>
    </row>
    <row r="78" ht="15.75" customHeight="1">
      <c r="A78" s="520"/>
      <c r="B78" s="580"/>
      <c r="C78" s="581"/>
      <c r="D78" s="581"/>
      <c r="E78" s="582"/>
      <c r="F78" s="583"/>
      <c r="G78" s="584"/>
      <c r="H78" s="520"/>
      <c r="I78" s="520"/>
      <c r="J78" s="520"/>
      <c r="K78" s="520"/>
      <c r="L78" s="520"/>
      <c r="M78" s="520"/>
      <c r="N78" s="520"/>
      <c r="O78" s="520"/>
      <c r="P78" s="520"/>
      <c r="Q78" s="520"/>
      <c r="R78" s="520"/>
      <c r="S78" s="520"/>
      <c r="T78" s="520"/>
      <c r="U78" s="520"/>
    </row>
    <row r="79" ht="15.75" customHeight="1">
      <c r="A79" s="520"/>
      <c r="B79" s="580"/>
      <c r="C79" s="581"/>
      <c r="D79" s="581"/>
      <c r="E79" s="582"/>
      <c r="F79" s="583"/>
      <c r="G79" s="584"/>
      <c r="H79" s="520"/>
      <c r="I79" s="520"/>
      <c r="J79" s="520"/>
      <c r="K79" s="520"/>
      <c r="L79" s="520"/>
      <c r="M79" s="520"/>
      <c r="N79" s="520"/>
      <c r="O79" s="520"/>
      <c r="P79" s="520"/>
      <c r="Q79" s="520"/>
      <c r="R79" s="520"/>
      <c r="S79" s="520"/>
      <c r="T79" s="520"/>
      <c r="U79" s="520"/>
    </row>
    <row r="80" ht="15.75" customHeight="1">
      <c r="A80" s="520"/>
      <c r="B80" s="580"/>
      <c r="C80" s="581"/>
      <c r="D80" s="581"/>
      <c r="E80" s="582"/>
      <c r="F80" s="583"/>
      <c r="G80" s="584"/>
      <c r="H80" s="520"/>
      <c r="I80" s="520"/>
      <c r="J80" s="520"/>
      <c r="K80" s="520"/>
      <c r="L80" s="520"/>
      <c r="M80" s="520"/>
      <c r="N80" s="520"/>
      <c r="O80" s="520"/>
      <c r="P80" s="520"/>
      <c r="Q80" s="520"/>
      <c r="R80" s="520"/>
      <c r="S80" s="520"/>
      <c r="T80" s="520"/>
      <c r="U80" s="520"/>
    </row>
    <row r="81" ht="15.75" customHeight="1">
      <c r="A81" s="520"/>
      <c r="B81" s="580"/>
      <c r="C81" s="581"/>
      <c r="D81" s="581"/>
      <c r="E81" s="582"/>
      <c r="F81" s="583"/>
      <c r="G81" s="584"/>
      <c r="H81" s="520"/>
      <c r="I81" s="520"/>
      <c r="J81" s="520"/>
      <c r="K81" s="520"/>
      <c r="L81" s="520"/>
      <c r="M81" s="520"/>
      <c r="N81" s="520"/>
      <c r="O81" s="520"/>
      <c r="P81" s="520"/>
      <c r="Q81" s="520"/>
      <c r="R81" s="520"/>
      <c r="S81" s="520"/>
      <c r="T81" s="520"/>
      <c r="U81" s="520"/>
    </row>
    <row r="82" ht="15.75" customHeight="1">
      <c r="A82" s="520"/>
      <c r="B82" s="580"/>
      <c r="C82" s="581"/>
      <c r="D82" s="581"/>
      <c r="E82" s="582"/>
      <c r="F82" s="583"/>
      <c r="G82" s="584"/>
      <c r="H82" s="520"/>
      <c r="I82" s="520"/>
      <c r="J82" s="520"/>
      <c r="K82" s="520"/>
      <c r="L82" s="520"/>
      <c r="M82" s="520"/>
      <c r="N82" s="520"/>
      <c r="O82" s="520"/>
      <c r="P82" s="520"/>
      <c r="Q82" s="520"/>
      <c r="R82" s="520"/>
      <c r="S82" s="520"/>
      <c r="T82" s="520"/>
      <c r="U82" s="520"/>
    </row>
    <row r="83" ht="15.75" customHeight="1">
      <c r="A83" s="520"/>
      <c r="B83" s="580"/>
      <c r="C83" s="581"/>
      <c r="D83" s="581"/>
      <c r="E83" s="582"/>
      <c r="F83" s="583"/>
      <c r="G83" s="584"/>
      <c r="H83" s="520"/>
      <c r="I83" s="520"/>
      <c r="J83" s="520"/>
      <c r="K83" s="520"/>
      <c r="L83" s="520"/>
      <c r="M83" s="520"/>
      <c r="N83" s="520"/>
      <c r="O83" s="520"/>
      <c r="P83" s="520"/>
      <c r="Q83" s="520"/>
      <c r="R83" s="520"/>
      <c r="S83" s="520"/>
      <c r="T83" s="520"/>
      <c r="U83" s="520"/>
    </row>
    <row r="84" ht="15.75" customHeight="1">
      <c r="A84" s="520"/>
      <c r="B84" s="580"/>
      <c r="C84" s="581"/>
      <c r="D84" s="581"/>
      <c r="E84" s="582"/>
      <c r="F84" s="583"/>
      <c r="G84" s="584"/>
      <c r="H84" s="520"/>
      <c r="I84" s="520"/>
      <c r="J84" s="520"/>
      <c r="K84" s="520"/>
      <c r="L84" s="520"/>
      <c r="M84" s="520"/>
      <c r="N84" s="520"/>
      <c r="O84" s="520"/>
      <c r="P84" s="520"/>
      <c r="Q84" s="520"/>
      <c r="R84" s="520"/>
      <c r="S84" s="520"/>
      <c r="T84" s="520"/>
      <c r="U84" s="520"/>
    </row>
    <row r="85" ht="15.75" customHeight="1">
      <c r="A85" s="520"/>
      <c r="B85" s="580"/>
      <c r="C85" s="581"/>
      <c r="D85" s="581"/>
      <c r="E85" s="582"/>
      <c r="F85" s="583"/>
      <c r="G85" s="584"/>
      <c r="H85" s="520"/>
      <c r="I85" s="520"/>
      <c r="J85" s="520"/>
      <c r="K85" s="520"/>
      <c r="L85" s="520"/>
      <c r="M85" s="520"/>
      <c r="N85" s="520"/>
      <c r="O85" s="520"/>
      <c r="P85" s="520"/>
      <c r="Q85" s="520"/>
      <c r="R85" s="520"/>
      <c r="S85" s="520"/>
      <c r="T85" s="520"/>
      <c r="U85" s="520"/>
    </row>
    <row r="86" ht="15.75" customHeight="1">
      <c r="A86" s="520"/>
      <c r="B86" s="580"/>
      <c r="C86" s="581"/>
      <c r="D86" s="581"/>
      <c r="E86" s="582"/>
      <c r="F86" s="583"/>
      <c r="G86" s="584"/>
      <c r="H86" s="520"/>
      <c r="I86" s="520"/>
      <c r="J86" s="520"/>
      <c r="K86" s="520"/>
      <c r="L86" s="520"/>
      <c r="M86" s="520"/>
      <c r="N86" s="520"/>
      <c r="O86" s="520"/>
      <c r="P86" s="520"/>
      <c r="Q86" s="520"/>
      <c r="R86" s="520"/>
      <c r="S86" s="520"/>
      <c r="T86" s="520"/>
      <c r="U86" s="520"/>
    </row>
    <row r="87" ht="15.75" customHeight="1">
      <c r="A87" s="520"/>
      <c r="B87" s="580"/>
      <c r="C87" s="581"/>
      <c r="D87" s="581"/>
      <c r="E87" s="582"/>
      <c r="F87" s="583"/>
      <c r="G87" s="584"/>
      <c r="H87" s="520"/>
      <c r="I87" s="520"/>
      <c r="J87" s="520"/>
      <c r="K87" s="520"/>
      <c r="L87" s="520"/>
      <c r="M87" s="520"/>
      <c r="N87" s="520"/>
      <c r="O87" s="520"/>
      <c r="P87" s="520"/>
      <c r="Q87" s="520"/>
      <c r="R87" s="520"/>
      <c r="S87" s="520"/>
      <c r="T87" s="520"/>
      <c r="U87" s="520"/>
    </row>
    <row r="88" ht="15.75" customHeight="1">
      <c r="A88" s="520"/>
      <c r="B88" s="580"/>
      <c r="C88" s="581"/>
      <c r="D88" s="581"/>
      <c r="E88" s="582"/>
      <c r="F88" s="583"/>
      <c r="G88" s="584"/>
      <c r="H88" s="520"/>
      <c r="I88" s="520"/>
      <c r="J88" s="520"/>
      <c r="K88" s="520"/>
      <c r="L88" s="520"/>
      <c r="M88" s="520"/>
      <c r="N88" s="520"/>
      <c r="O88" s="520"/>
      <c r="P88" s="520"/>
      <c r="Q88" s="520"/>
      <c r="R88" s="520"/>
      <c r="S88" s="520"/>
      <c r="T88" s="520"/>
      <c r="U88" s="520"/>
    </row>
    <row r="89" ht="15.75" customHeight="1">
      <c r="A89" s="520"/>
      <c r="B89" s="580"/>
      <c r="C89" s="581"/>
      <c r="D89" s="581"/>
      <c r="E89" s="582"/>
      <c r="F89" s="583"/>
      <c r="G89" s="584"/>
      <c r="H89" s="520"/>
      <c r="I89" s="520"/>
      <c r="J89" s="520"/>
      <c r="K89" s="520"/>
      <c r="L89" s="520"/>
      <c r="M89" s="520"/>
      <c r="N89" s="520"/>
      <c r="O89" s="520"/>
      <c r="P89" s="520"/>
      <c r="Q89" s="520"/>
      <c r="R89" s="520"/>
      <c r="S89" s="520"/>
      <c r="T89" s="520"/>
      <c r="U89" s="520"/>
    </row>
    <row r="90" ht="15.75" customHeight="1">
      <c r="A90" s="520"/>
      <c r="B90" s="580"/>
      <c r="C90" s="581"/>
      <c r="D90" s="581"/>
      <c r="E90" s="582"/>
      <c r="F90" s="583"/>
      <c r="G90" s="584"/>
      <c r="H90" s="520"/>
      <c r="I90" s="520"/>
      <c r="J90" s="520"/>
      <c r="K90" s="520"/>
      <c r="L90" s="520"/>
      <c r="M90" s="520"/>
      <c r="N90" s="520"/>
      <c r="O90" s="520"/>
      <c r="P90" s="520"/>
      <c r="Q90" s="520"/>
      <c r="R90" s="520"/>
      <c r="S90" s="520"/>
      <c r="T90" s="520"/>
      <c r="U90" s="520"/>
    </row>
    <row r="91" ht="15.75" customHeight="1">
      <c r="A91" s="520"/>
      <c r="B91" s="580"/>
      <c r="C91" s="581"/>
      <c r="D91" s="581"/>
      <c r="E91" s="582"/>
      <c r="F91" s="583"/>
      <c r="G91" s="584"/>
      <c r="H91" s="520"/>
      <c r="I91" s="520"/>
      <c r="J91" s="520"/>
      <c r="K91" s="520"/>
      <c r="L91" s="520"/>
      <c r="M91" s="520"/>
      <c r="N91" s="520"/>
      <c r="O91" s="520"/>
      <c r="P91" s="520"/>
      <c r="Q91" s="520"/>
      <c r="R91" s="520"/>
      <c r="S91" s="520"/>
      <c r="T91" s="520"/>
      <c r="U91" s="520"/>
    </row>
    <row r="92" ht="15.75" customHeight="1">
      <c r="A92" s="520"/>
      <c r="B92" s="580"/>
      <c r="C92" s="581"/>
      <c r="D92" s="581"/>
      <c r="E92" s="582"/>
      <c r="F92" s="583"/>
      <c r="G92" s="584"/>
      <c r="H92" s="520"/>
      <c r="I92" s="520"/>
      <c r="J92" s="520"/>
      <c r="K92" s="520"/>
      <c r="L92" s="520"/>
      <c r="M92" s="520"/>
      <c r="N92" s="520"/>
      <c r="O92" s="520"/>
      <c r="P92" s="520"/>
      <c r="Q92" s="520"/>
      <c r="R92" s="520"/>
      <c r="S92" s="520"/>
      <c r="T92" s="520"/>
      <c r="U92" s="520"/>
    </row>
    <row r="93" ht="15.75" customHeight="1">
      <c r="A93" s="520"/>
      <c r="B93" s="580"/>
      <c r="C93" s="581"/>
      <c r="D93" s="581"/>
      <c r="E93" s="582"/>
      <c r="F93" s="583"/>
      <c r="G93" s="584"/>
      <c r="H93" s="520"/>
      <c r="I93" s="520"/>
      <c r="J93" s="520"/>
      <c r="K93" s="520"/>
      <c r="L93" s="520"/>
      <c r="M93" s="520"/>
      <c r="N93" s="520"/>
      <c r="O93" s="520"/>
      <c r="P93" s="520"/>
      <c r="Q93" s="520"/>
      <c r="R93" s="520"/>
      <c r="S93" s="520"/>
      <c r="T93" s="520"/>
      <c r="U93" s="520"/>
    </row>
    <row r="94" ht="15.75" customHeight="1">
      <c r="A94" s="520"/>
      <c r="B94" s="580"/>
      <c r="C94" s="581"/>
      <c r="D94" s="581"/>
      <c r="E94" s="582"/>
      <c r="F94" s="583"/>
      <c r="G94" s="584"/>
      <c r="H94" s="520"/>
      <c r="I94" s="520"/>
      <c r="J94" s="520"/>
      <c r="K94" s="520"/>
      <c r="L94" s="520"/>
      <c r="M94" s="520"/>
      <c r="N94" s="520"/>
      <c r="O94" s="520"/>
      <c r="P94" s="520"/>
      <c r="Q94" s="520"/>
      <c r="R94" s="520"/>
      <c r="S94" s="520"/>
      <c r="T94" s="520"/>
      <c r="U94" s="520"/>
    </row>
    <row r="95" ht="15.75" customHeight="1">
      <c r="A95" s="520"/>
      <c r="B95" s="580"/>
      <c r="C95" s="581"/>
      <c r="D95" s="581"/>
      <c r="E95" s="582"/>
      <c r="F95" s="583"/>
      <c r="G95" s="584"/>
      <c r="H95" s="520"/>
      <c r="I95" s="520"/>
      <c r="J95" s="520"/>
      <c r="K95" s="520"/>
      <c r="L95" s="520"/>
      <c r="M95" s="520"/>
      <c r="N95" s="520"/>
      <c r="O95" s="520"/>
      <c r="P95" s="520"/>
      <c r="Q95" s="520"/>
      <c r="R95" s="520"/>
      <c r="S95" s="520"/>
      <c r="T95" s="520"/>
      <c r="U95" s="520"/>
    </row>
    <row r="96" ht="15.75" customHeight="1">
      <c r="A96" s="520"/>
      <c r="B96" s="580"/>
      <c r="C96" s="581"/>
      <c r="D96" s="581"/>
      <c r="E96" s="582"/>
      <c r="F96" s="583"/>
      <c r="G96" s="584"/>
      <c r="H96" s="520"/>
      <c r="I96" s="520"/>
      <c r="J96" s="520"/>
      <c r="K96" s="520"/>
      <c r="L96" s="520"/>
      <c r="M96" s="520"/>
      <c r="N96" s="520"/>
      <c r="O96" s="520"/>
      <c r="P96" s="520"/>
      <c r="Q96" s="520"/>
      <c r="R96" s="520"/>
      <c r="S96" s="520"/>
      <c r="T96" s="520"/>
      <c r="U96" s="520"/>
    </row>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8">
    <mergeCell ref="L5:L6"/>
    <mergeCell ref="M5:O5"/>
    <mergeCell ref="P5:R5"/>
    <mergeCell ref="S5:S6"/>
    <mergeCell ref="B4:H4"/>
    <mergeCell ref="J4:T4"/>
    <mergeCell ref="B5:B6"/>
    <mergeCell ref="C5:C6"/>
    <mergeCell ref="D5:F5"/>
    <mergeCell ref="G5:G6"/>
    <mergeCell ref="H5:H6"/>
    <mergeCell ref="T5:T6"/>
    <mergeCell ref="J5:J6"/>
    <mergeCell ref="K5:K6"/>
    <mergeCell ref="B22:H22"/>
    <mergeCell ref="B23:B24"/>
    <mergeCell ref="C23:C24"/>
    <mergeCell ref="G23:G24"/>
    <mergeCell ref="H23:H24"/>
    <mergeCell ref="B40:B41"/>
    <mergeCell ref="B51:B52"/>
    <mergeCell ref="C51:C52"/>
    <mergeCell ref="D23:F23"/>
    <mergeCell ref="B39:H39"/>
    <mergeCell ref="C40:C41"/>
    <mergeCell ref="D40:F40"/>
    <mergeCell ref="G40:G41"/>
    <mergeCell ref="H40:H41"/>
    <mergeCell ref="B50:H50"/>
    <mergeCell ref="G62:G63"/>
    <mergeCell ref="H62:H63"/>
    <mergeCell ref="D51:F51"/>
    <mergeCell ref="G51:G52"/>
    <mergeCell ref="H51:H52"/>
    <mergeCell ref="B61:H61"/>
    <mergeCell ref="B62:B63"/>
    <mergeCell ref="C62:C63"/>
    <mergeCell ref="D62:F62"/>
  </mergeCells>
  <conditionalFormatting sqref="F7 F25 F42 F53 R7">
    <cfRule type="notContainsBlanks" dxfId="0" priority="1">
      <formula>LEN(TRIM(F7))&gt;0</formula>
    </cfRule>
  </conditionalFormatting>
  <printOptions/>
  <pageMargins bottom="0.75" footer="0.0" header="0.0" left="0.7" right="0.7" top="0.75"/>
  <pageSetup orientation="landscape"/>
  <drawing r:id="rId1"/>
</worksheet>
</file>